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Lang/Documents/TRIUMF/"/>
    </mc:Choice>
  </mc:AlternateContent>
  <xr:revisionPtr revIDLastSave="0" documentId="13_ncr:1_{4AB0F915-4D76-974F-B885-9F9D7B7BCBE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Kinematics &amp; Yield" sheetId="1" r:id="rId1"/>
    <sheet name="CSD" sheetId="2" r:id="rId2"/>
    <sheet name="nubtab" sheetId="3" r:id="rId3"/>
    <sheet name="Sandbox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42" i="1"/>
  <c r="K4" i="1"/>
  <c r="K7" i="1"/>
  <c r="C137" i="4" l="1"/>
  <c r="M120" i="4"/>
  <c r="N120" i="4" s="1"/>
  <c r="O120" i="4" s="1"/>
  <c r="P120" i="4" s="1"/>
  <c r="H120" i="4"/>
  <c r="I120" i="4" s="1"/>
  <c r="J120" i="4" s="1"/>
  <c r="K120" i="4" s="1"/>
  <c r="M119" i="4"/>
  <c r="N119" i="4" s="1"/>
  <c r="O119" i="4" s="1"/>
  <c r="P119" i="4" s="1"/>
  <c r="H119" i="4"/>
  <c r="I119" i="4" s="1"/>
  <c r="J119" i="4" s="1"/>
  <c r="K119" i="4" s="1"/>
  <c r="M118" i="4"/>
  <c r="N118" i="4" s="1"/>
  <c r="O118" i="4" s="1"/>
  <c r="P118" i="4" s="1"/>
  <c r="H118" i="4"/>
  <c r="I118" i="4" s="1"/>
  <c r="J118" i="4" s="1"/>
  <c r="K118" i="4" s="1"/>
  <c r="M117" i="4"/>
  <c r="N117" i="4" s="1"/>
  <c r="O117" i="4" s="1"/>
  <c r="P117" i="4" s="1"/>
  <c r="H117" i="4"/>
  <c r="I117" i="4" s="1"/>
  <c r="J117" i="4" s="1"/>
  <c r="K117" i="4" s="1"/>
  <c r="M116" i="4"/>
  <c r="N116" i="4" s="1"/>
  <c r="O116" i="4" s="1"/>
  <c r="P116" i="4" s="1"/>
  <c r="H116" i="4"/>
  <c r="I116" i="4" s="1"/>
  <c r="J116" i="4" s="1"/>
  <c r="K116" i="4" s="1"/>
  <c r="M115" i="4"/>
  <c r="N115" i="4" s="1"/>
  <c r="O115" i="4" s="1"/>
  <c r="P115" i="4" s="1"/>
  <c r="H115" i="4"/>
  <c r="I115" i="4" s="1"/>
  <c r="J115" i="4" s="1"/>
  <c r="K115" i="4" s="1"/>
  <c r="C115" i="4"/>
  <c r="D115" i="4" s="1"/>
  <c r="C114" i="4"/>
  <c r="D114" i="4" s="1"/>
  <c r="B107" i="4"/>
  <c r="B108" i="4" s="1"/>
  <c r="J106" i="4"/>
  <c r="J105" i="4"/>
  <c r="K105" i="4" s="1"/>
  <c r="L105" i="4" s="1"/>
  <c r="H101" i="4"/>
  <c r="I101" i="4" s="1"/>
  <c r="J101" i="4" s="1"/>
  <c r="L101" i="4" s="1"/>
  <c r="M101" i="4" s="1"/>
  <c r="N101" i="4" s="1"/>
  <c r="D101" i="4"/>
  <c r="G100" i="4"/>
  <c r="H100" i="4" s="1"/>
  <c r="I100" i="4" s="1"/>
  <c r="J100" i="4" s="1"/>
  <c r="L100" i="4" s="1"/>
  <c r="M100" i="4" s="1"/>
  <c r="N100" i="4" s="1"/>
  <c r="D100" i="4"/>
  <c r="J97" i="4"/>
  <c r="M42" i="4"/>
  <c r="M41" i="4"/>
  <c r="K41" i="4"/>
  <c r="M40" i="4"/>
  <c r="K40" i="4"/>
  <c r="M39" i="4"/>
  <c r="K39" i="4"/>
  <c r="M38" i="4"/>
  <c r="K38" i="4"/>
  <c r="M37" i="4"/>
  <c r="K37" i="4"/>
  <c r="K36" i="4"/>
  <c r="I29" i="4"/>
  <c r="F29" i="4"/>
  <c r="F30" i="4" s="1"/>
  <c r="F31" i="4" s="1"/>
  <c r="F32" i="4" s="1"/>
  <c r="E29" i="4"/>
  <c r="B39" i="4" s="1"/>
  <c r="O23" i="4"/>
  <c r="L23" i="4"/>
  <c r="L22" i="4"/>
  <c r="O22" i="4" s="1"/>
  <c r="I22" i="4"/>
  <c r="L21" i="4"/>
  <c r="O21" i="4" s="1"/>
  <c r="L20" i="4"/>
  <c r="O20" i="4" s="1"/>
  <c r="O19" i="4"/>
  <c r="L19" i="4"/>
  <c r="M18" i="4"/>
  <c r="L18" i="4"/>
  <c r="O18" i="4" s="1"/>
  <c r="O17" i="4"/>
  <c r="L17" i="4"/>
  <c r="P16" i="4"/>
  <c r="L16" i="4"/>
  <c r="M16" i="4" s="1"/>
  <c r="E16" i="4"/>
  <c r="D16" i="4"/>
  <c r="L15" i="4"/>
  <c r="E15" i="4"/>
  <c r="D15" i="4"/>
  <c r="O14" i="4"/>
  <c r="M14" i="4"/>
  <c r="L14" i="4"/>
  <c r="E14" i="4"/>
  <c r="D14" i="4"/>
  <c r="O13" i="4"/>
  <c r="L13" i="4"/>
  <c r="E13" i="4"/>
  <c r="D13" i="4"/>
  <c r="O12" i="4"/>
  <c r="L12" i="4"/>
  <c r="E12" i="4"/>
  <c r="D12" i="4"/>
  <c r="L11" i="4"/>
  <c r="O11" i="4" s="1"/>
  <c r="E11" i="4"/>
  <c r="D11" i="4"/>
  <c r="M10" i="4"/>
  <c r="L10" i="4"/>
  <c r="O10" i="4" s="1"/>
  <c r="E10" i="4"/>
  <c r="D10" i="4"/>
  <c r="P9" i="4"/>
  <c r="O9" i="4"/>
  <c r="L9" i="4"/>
  <c r="G9" i="4"/>
  <c r="H9" i="4" s="1"/>
  <c r="E9" i="4"/>
  <c r="D9" i="4"/>
  <c r="O8" i="4"/>
  <c r="L8" i="4"/>
  <c r="L7" i="4"/>
  <c r="O7" i="4" s="1"/>
  <c r="L6" i="4"/>
  <c r="O6" i="4" s="1"/>
  <c r="H4" i="4"/>
  <c r="G4" i="4"/>
  <c r="E4" i="4"/>
  <c r="D4" i="4"/>
  <c r="Q3" i="4"/>
  <c r="M4" i="4" s="1"/>
  <c r="E3" i="4"/>
  <c r="D3" i="4"/>
  <c r="E2" i="4"/>
  <c r="D2" i="4"/>
  <c r="D4468" i="3"/>
  <c r="A4468" i="3"/>
  <c r="D4467" i="3"/>
  <c r="A4467" i="3" s="1"/>
  <c r="D4466" i="3"/>
  <c r="A4466" i="3"/>
  <c r="D4465" i="3"/>
  <c r="A4465" i="3"/>
  <c r="D4464" i="3"/>
  <c r="A4464" i="3"/>
  <c r="D4463" i="3"/>
  <c r="A4463" i="3" s="1"/>
  <c r="D4462" i="3"/>
  <c r="A4462" i="3" s="1"/>
  <c r="D4461" i="3"/>
  <c r="A4461" i="3"/>
  <c r="D4460" i="3"/>
  <c r="A4460" i="3"/>
  <c r="D4459" i="3"/>
  <c r="A4459" i="3" s="1"/>
  <c r="D4458" i="3"/>
  <c r="A4458" i="3"/>
  <c r="D4457" i="3"/>
  <c r="A4457" i="3"/>
  <c r="D4456" i="3"/>
  <c r="A4456" i="3"/>
  <c r="D4455" i="3"/>
  <c r="A4455" i="3" s="1"/>
  <c r="D4454" i="3"/>
  <c r="A4454" i="3" s="1"/>
  <c r="D4453" i="3"/>
  <c r="A4453" i="3"/>
  <c r="D4452" i="3"/>
  <c r="A4452" i="3"/>
  <c r="D4451" i="3"/>
  <c r="A4451" i="3" s="1"/>
  <c r="D4450" i="3"/>
  <c r="A4450" i="3"/>
  <c r="D4449" i="3"/>
  <c r="A4449" i="3"/>
  <c r="D4448" i="3"/>
  <c r="A4448" i="3"/>
  <c r="D4447" i="3"/>
  <c r="A4447" i="3" s="1"/>
  <c r="D4446" i="3"/>
  <c r="A4446" i="3" s="1"/>
  <c r="D4445" i="3"/>
  <c r="A4445" i="3"/>
  <c r="D4444" i="3"/>
  <c r="A4444" i="3"/>
  <c r="D4443" i="3"/>
  <c r="A4443" i="3" s="1"/>
  <c r="D4442" i="3"/>
  <c r="A4442" i="3"/>
  <c r="D4441" i="3"/>
  <c r="A4441" i="3"/>
  <c r="D4440" i="3"/>
  <c r="A4440" i="3"/>
  <c r="D4439" i="3"/>
  <c r="A4439" i="3" s="1"/>
  <c r="D4438" i="3"/>
  <c r="A4438" i="3" s="1"/>
  <c r="D4437" i="3"/>
  <c r="A4437" i="3"/>
  <c r="D4436" i="3"/>
  <c r="A4436" i="3"/>
  <c r="D4435" i="3"/>
  <c r="A4435" i="3" s="1"/>
  <c r="D4434" i="3"/>
  <c r="A4434" i="3"/>
  <c r="D4433" i="3"/>
  <c r="A4433" i="3"/>
  <c r="D4432" i="3"/>
  <c r="A4432" i="3"/>
  <c r="D4431" i="3"/>
  <c r="A4431" i="3" s="1"/>
  <c r="D4430" i="3"/>
  <c r="A4430" i="3" s="1"/>
  <c r="D4429" i="3"/>
  <c r="A4429" i="3"/>
  <c r="D4428" i="3"/>
  <c r="A4428" i="3"/>
  <c r="D4427" i="3"/>
  <c r="A4427" i="3" s="1"/>
  <c r="D4426" i="3"/>
  <c r="A4426" i="3"/>
  <c r="D4425" i="3"/>
  <c r="A4425" i="3"/>
  <c r="D4424" i="3"/>
  <c r="A4424" i="3"/>
  <c r="D4423" i="3"/>
  <c r="A4423" i="3" s="1"/>
  <c r="D4422" i="3"/>
  <c r="A4422" i="3" s="1"/>
  <c r="D4421" i="3"/>
  <c r="A4421" i="3"/>
  <c r="D4420" i="3"/>
  <c r="A4420" i="3"/>
  <c r="D4419" i="3"/>
  <c r="A4419" i="3" s="1"/>
  <c r="D4418" i="3"/>
  <c r="A4418" i="3"/>
  <c r="D4417" i="3"/>
  <c r="A4417" i="3"/>
  <c r="D4416" i="3"/>
  <c r="A4416" i="3"/>
  <c r="D4415" i="3"/>
  <c r="A4415" i="3" s="1"/>
  <c r="D4414" i="3"/>
  <c r="A4414" i="3" s="1"/>
  <c r="D4413" i="3"/>
  <c r="A4413" i="3"/>
  <c r="D4412" i="3"/>
  <c r="A4412" i="3"/>
  <c r="D4411" i="3"/>
  <c r="A4411" i="3" s="1"/>
  <c r="D4410" i="3"/>
  <c r="A4410" i="3"/>
  <c r="D4409" i="3"/>
  <c r="A4409" i="3"/>
  <c r="D4408" i="3"/>
  <c r="A4408" i="3"/>
  <c r="D4407" i="3"/>
  <c r="A4407" i="3" s="1"/>
  <c r="D4406" i="3"/>
  <c r="A4406" i="3" s="1"/>
  <c r="D4405" i="3"/>
  <c r="A4405" i="3"/>
  <c r="D4404" i="3"/>
  <c r="A4404" i="3"/>
  <c r="D4403" i="3"/>
  <c r="A4403" i="3" s="1"/>
  <c r="D4402" i="3"/>
  <c r="A4402" i="3"/>
  <c r="D4401" i="3"/>
  <c r="A4401" i="3"/>
  <c r="D4400" i="3"/>
  <c r="A4400" i="3"/>
  <c r="D4399" i="3"/>
  <c r="A4399" i="3" s="1"/>
  <c r="D4398" i="3"/>
  <c r="A4398" i="3" s="1"/>
  <c r="D4397" i="3"/>
  <c r="A4397" i="3"/>
  <c r="D4396" i="3"/>
  <c r="A4396" i="3"/>
  <c r="D4395" i="3"/>
  <c r="A4395" i="3" s="1"/>
  <c r="D4394" i="3"/>
  <c r="A4394" i="3"/>
  <c r="D4393" i="3"/>
  <c r="A4393" i="3"/>
  <c r="D4392" i="3"/>
  <c r="A4392" i="3"/>
  <c r="D4391" i="3"/>
  <c r="A4391" i="3" s="1"/>
  <c r="D4390" i="3"/>
  <c r="A4390" i="3" s="1"/>
  <c r="D4389" i="3"/>
  <c r="A4389" i="3"/>
  <c r="D4388" i="3"/>
  <c r="A4388" i="3"/>
  <c r="D4387" i="3"/>
  <c r="A4387" i="3" s="1"/>
  <c r="D4386" i="3"/>
  <c r="A4386" i="3"/>
  <c r="D4385" i="3"/>
  <c r="A4385" i="3"/>
  <c r="D4384" i="3"/>
  <c r="A4384" i="3"/>
  <c r="D4383" i="3"/>
  <c r="A4383" i="3" s="1"/>
  <c r="D4382" i="3"/>
  <c r="A4382" i="3" s="1"/>
  <c r="D4381" i="3"/>
  <c r="A4381" i="3"/>
  <c r="D4380" i="3"/>
  <c r="A4380" i="3"/>
  <c r="D4379" i="3"/>
  <c r="A4379" i="3" s="1"/>
  <c r="D4378" i="3"/>
  <c r="A4378" i="3"/>
  <c r="D4377" i="3"/>
  <c r="A4377" i="3"/>
  <c r="D4376" i="3"/>
  <c r="A4376" i="3"/>
  <c r="D4375" i="3"/>
  <c r="A4375" i="3" s="1"/>
  <c r="D4374" i="3"/>
  <c r="A4374" i="3" s="1"/>
  <c r="D4373" i="3"/>
  <c r="A4373" i="3"/>
  <c r="D4372" i="3"/>
  <c r="A4372" i="3"/>
  <c r="D4371" i="3"/>
  <c r="A4371" i="3" s="1"/>
  <c r="D4370" i="3"/>
  <c r="A4370" i="3"/>
  <c r="D4369" i="3"/>
  <c r="A4369" i="3"/>
  <c r="D4368" i="3"/>
  <c r="A4368" i="3"/>
  <c r="D4367" i="3"/>
  <c r="A4367" i="3" s="1"/>
  <c r="D4366" i="3"/>
  <c r="A4366" i="3" s="1"/>
  <c r="D4365" i="3"/>
  <c r="A4365" i="3"/>
  <c r="D4364" i="3"/>
  <c r="A4364" i="3"/>
  <c r="D4363" i="3"/>
  <c r="A4363" i="3" s="1"/>
  <c r="D4362" i="3"/>
  <c r="A4362" i="3"/>
  <c r="D4361" i="3"/>
  <c r="A4361" i="3"/>
  <c r="D4360" i="3"/>
  <c r="A4360" i="3"/>
  <c r="D4359" i="3"/>
  <c r="A4359" i="3" s="1"/>
  <c r="D4358" i="3"/>
  <c r="A4358" i="3" s="1"/>
  <c r="D4357" i="3"/>
  <c r="A4357" i="3"/>
  <c r="D4356" i="3"/>
  <c r="A4356" i="3"/>
  <c r="D4355" i="3"/>
  <c r="A4355" i="3" s="1"/>
  <c r="D4354" i="3"/>
  <c r="A4354" i="3"/>
  <c r="D4353" i="3"/>
  <c r="A4353" i="3"/>
  <c r="D4352" i="3"/>
  <c r="A4352" i="3"/>
  <c r="D4351" i="3"/>
  <c r="A4351" i="3" s="1"/>
  <c r="D4350" i="3"/>
  <c r="A4350" i="3" s="1"/>
  <c r="D4349" i="3"/>
  <c r="A4349" i="3"/>
  <c r="D4348" i="3"/>
  <c r="A4348" i="3"/>
  <c r="D4347" i="3"/>
  <c r="A4347" i="3" s="1"/>
  <c r="D4346" i="3"/>
  <c r="A4346" i="3"/>
  <c r="D4345" i="3"/>
  <c r="A4345" i="3"/>
  <c r="D4344" i="3"/>
  <c r="A4344" i="3"/>
  <c r="D4343" i="3"/>
  <c r="A4343" i="3" s="1"/>
  <c r="D4342" i="3"/>
  <c r="A4342" i="3" s="1"/>
  <c r="D4341" i="3"/>
  <c r="A4341" i="3"/>
  <c r="D4340" i="3"/>
  <c r="A4340" i="3"/>
  <c r="D4339" i="3"/>
  <c r="A4339" i="3" s="1"/>
  <c r="D4338" i="3"/>
  <c r="A4338" i="3"/>
  <c r="D4337" i="3"/>
  <c r="A4337" i="3"/>
  <c r="D4336" i="3"/>
  <c r="A4336" i="3"/>
  <c r="D4335" i="3"/>
  <c r="A4335" i="3" s="1"/>
  <c r="D4334" i="3"/>
  <c r="A4334" i="3" s="1"/>
  <c r="D4333" i="3"/>
  <c r="A4333" i="3"/>
  <c r="D4332" i="3"/>
  <c r="A4332" i="3"/>
  <c r="D4331" i="3"/>
  <c r="A4331" i="3" s="1"/>
  <c r="D4330" i="3"/>
  <c r="A4330" i="3"/>
  <c r="D4329" i="3"/>
  <c r="A4329" i="3"/>
  <c r="D4328" i="3"/>
  <c r="A4328" i="3"/>
  <c r="D4327" i="3"/>
  <c r="A4327" i="3" s="1"/>
  <c r="D4326" i="3"/>
  <c r="A4326" i="3" s="1"/>
  <c r="D4325" i="3"/>
  <c r="A4325" i="3"/>
  <c r="D4324" i="3"/>
  <c r="A4324" i="3"/>
  <c r="D4323" i="3"/>
  <c r="A4323" i="3" s="1"/>
  <c r="D4322" i="3"/>
  <c r="A4322" i="3"/>
  <c r="D4321" i="3"/>
  <c r="A4321" i="3"/>
  <c r="D4320" i="3"/>
  <c r="A4320" i="3"/>
  <c r="D4319" i="3"/>
  <c r="A4319" i="3" s="1"/>
  <c r="D4318" i="3"/>
  <c r="A4318" i="3" s="1"/>
  <c r="D4317" i="3"/>
  <c r="A4317" i="3"/>
  <c r="D4316" i="3"/>
  <c r="A4316" i="3"/>
  <c r="D4315" i="3"/>
  <c r="A4315" i="3" s="1"/>
  <c r="D4314" i="3"/>
  <c r="A4314" i="3"/>
  <c r="D4313" i="3"/>
  <c r="A4313" i="3"/>
  <c r="D4312" i="3"/>
  <c r="A4312" i="3"/>
  <c r="D4311" i="3"/>
  <c r="A4311" i="3" s="1"/>
  <c r="D4310" i="3"/>
  <c r="A4310" i="3" s="1"/>
  <c r="D4309" i="3"/>
  <c r="A4309" i="3"/>
  <c r="D4308" i="3"/>
  <c r="A4308" i="3"/>
  <c r="D4307" i="3"/>
  <c r="A4307" i="3" s="1"/>
  <c r="D4306" i="3"/>
  <c r="A4306" i="3"/>
  <c r="D4305" i="3"/>
  <c r="A4305" i="3"/>
  <c r="D4304" i="3"/>
  <c r="A4304" i="3"/>
  <c r="D4303" i="3"/>
  <c r="A4303" i="3" s="1"/>
  <c r="D4302" i="3"/>
  <c r="A4302" i="3" s="1"/>
  <c r="D4301" i="3"/>
  <c r="A4301" i="3"/>
  <c r="D4300" i="3"/>
  <c r="A4300" i="3"/>
  <c r="D4299" i="3"/>
  <c r="A4299" i="3" s="1"/>
  <c r="D4298" i="3"/>
  <c r="A4298" i="3"/>
  <c r="D4297" i="3"/>
  <c r="A4297" i="3"/>
  <c r="D4296" i="3"/>
  <c r="A4296" i="3"/>
  <c r="D4295" i="3"/>
  <c r="A4295" i="3" s="1"/>
  <c r="D4294" i="3"/>
  <c r="A4294" i="3" s="1"/>
  <c r="D4293" i="3"/>
  <c r="A4293" i="3"/>
  <c r="D4292" i="3"/>
  <c r="A4292" i="3"/>
  <c r="D4291" i="3"/>
  <c r="A4291" i="3" s="1"/>
  <c r="D4290" i="3"/>
  <c r="A4290" i="3"/>
  <c r="D4289" i="3"/>
  <c r="A4289" i="3"/>
  <c r="D4288" i="3"/>
  <c r="A4288" i="3"/>
  <c r="D4287" i="3"/>
  <c r="A4287" i="3" s="1"/>
  <c r="D4286" i="3"/>
  <c r="A4286" i="3" s="1"/>
  <c r="D4285" i="3"/>
  <c r="A4285" i="3"/>
  <c r="D4284" i="3"/>
  <c r="A4284" i="3"/>
  <c r="D4283" i="3"/>
  <c r="A4283" i="3" s="1"/>
  <c r="D4282" i="3"/>
  <c r="A4282" i="3"/>
  <c r="D4281" i="3"/>
  <c r="A4281" i="3"/>
  <c r="D4280" i="3"/>
  <c r="A4280" i="3"/>
  <c r="D4279" i="3"/>
  <c r="A4279" i="3" s="1"/>
  <c r="D4278" i="3"/>
  <c r="A4278" i="3" s="1"/>
  <c r="D4277" i="3"/>
  <c r="A4277" i="3"/>
  <c r="D4276" i="3"/>
  <c r="A4276" i="3"/>
  <c r="D4275" i="3"/>
  <c r="A4275" i="3" s="1"/>
  <c r="D4274" i="3"/>
  <c r="A4274" i="3"/>
  <c r="D4273" i="3"/>
  <c r="A4273" i="3"/>
  <c r="D4272" i="3"/>
  <c r="A4272" i="3"/>
  <c r="D4271" i="3"/>
  <c r="A4271" i="3"/>
  <c r="D4270" i="3"/>
  <c r="A4270" i="3"/>
  <c r="D4269" i="3"/>
  <c r="A4269" i="3"/>
  <c r="D4268" i="3"/>
  <c r="A4268" i="3"/>
  <c r="D4267" i="3"/>
  <c r="A4267" i="3"/>
  <c r="D4266" i="3"/>
  <c r="A4266" i="3"/>
  <c r="D4265" i="3"/>
  <c r="A4265" i="3"/>
  <c r="D4264" i="3"/>
  <c r="A4264" i="3"/>
  <c r="D4263" i="3"/>
  <c r="A4263" i="3"/>
  <c r="D4262" i="3"/>
  <c r="A4262" i="3"/>
  <c r="D4261" i="3"/>
  <c r="A4261" i="3"/>
  <c r="D4260" i="3"/>
  <c r="A4260" i="3"/>
  <c r="D4259" i="3"/>
  <c r="A4259" i="3"/>
  <c r="D4258" i="3"/>
  <c r="A4258" i="3"/>
  <c r="D4257" i="3"/>
  <c r="A4257" i="3"/>
  <c r="D4256" i="3"/>
  <c r="A4256" i="3"/>
  <c r="D4255" i="3"/>
  <c r="A4255" i="3"/>
  <c r="D4254" i="3"/>
  <c r="A4254" i="3"/>
  <c r="D4253" i="3"/>
  <c r="A4253" i="3"/>
  <c r="D4252" i="3"/>
  <c r="A4252" i="3"/>
  <c r="D4251" i="3"/>
  <c r="A4251" i="3"/>
  <c r="D4250" i="3"/>
  <c r="A4250" i="3"/>
  <c r="D4249" i="3"/>
  <c r="A4249" i="3"/>
  <c r="D4248" i="3"/>
  <c r="A4248" i="3"/>
  <c r="D4247" i="3"/>
  <c r="A4247" i="3"/>
  <c r="D4246" i="3"/>
  <c r="A4246" i="3"/>
  <c r="D4245" i="3"/>
  <c r="A4245" i="3"/>
  <c r="D4244" i="3"/>
  <c r="A4244" i="3"/>
  <c r="D4243" i="3"/>
  <c r="A4243" i="3"/>
  <c r="D4242" i="3"/>
  <c r="A4242" i="3"/>
  <c r="D4241" i="3"/>
  <c r="A4241" i="3"/>
  <c r="D4240" i="3"/>
  <c r="A4240" i="3"/>
  <c r="D4239" i="3"/>
  <c r="A4239" i="3"/>
  <c r="D4238" i="3"/>
  <c r="A4238" i="3"/>
  <c r="D4237" i="3"/>
  <c r="A4237" i="3"/>
  <c r="D4236" i="3"/>
  <c r="A4236" i="3"/>
  <c r="D4235" i="3"/>
  <c r="A4235" i="3"/>
  <c r="D4234" i="3"/>
  <c r="A4234" i="3"/>
  <c r="D4233" i="3"/>
  <c r="A4233" i="3"/>
  <c r="D4232" i="3"/>
  <c r="A4232" i="3"/>
  <c r="D4231" i="3"/>
  <c r="A4231" i="3"/>
  <c r="D4230" i="3"/>
  <c r="A4230" i="3"/>
  <c r="D4229" i="3"/>
  <c r="A4229" i="3"/>
  <c r="D4228" i="3"/>
  <c r="A4228" i="3"/>
  <c r="D4227" i="3"/>
  <c r="A4227" i="3"/>
  <c r="D4226" i="3"/>
  <c r="A4226" i="3"/>
  <c r="D4225" i="3"/>
  <c r="A4225" i="3"/>
  <c r="D4224" i="3"/>
  <c r="A4224" i="3"/>
  <c r="D4223" i="3"/>
  <c r="A4223" i="3"/>
  <c r="D4222" i="3"/>
  <c r="A4222" i="3"/>
  <c r="D4221" i="3"/>
  <c r="A4221" i="3"/>
  <c r="D4220" i="3"/>
  <c r="A4220" i="3"/>
  <c r="D4219" i="3"/>
  <c r="A4219" i="3"/>
  <c r="D4218" i="3"/>
  <c r="A4218" i="3"/>
  <c r="D4217" i="3"/>
  <c r="A4217" i="3"/>
  <c r="D4216" i="3"/>
  <c r="A4216" i="3"/>
  <c r="D4215" i="3"/>
  <c r="A4215" i="3"/>
  <c r="D4214" i="3"/>
  <c r="A4214" i="3"/>
  <c r="D4213" i="3"/>
  <c r="A4213" i="3"/>
  <c r="D4212" i="3"/>
  <c r="A4212" i="3"/>
  <c r="D4211" i="3"/>
  <c r="A4211" i="3"/>
  <c r="D4210" i="3"/>
  <c r="A4210" i="3"/>
  <c r="D4209" i="3"/>
  <c r="A4209" i="3"/>
  <c r="D4208" i="3"/>
  <c r="A4208" i="3"/>
  <c r="D4207" i="3"/>
  <c r="A4207" i="3"/>
  <c r="D4206" i="3"/>
  <c r="A4206" i="3"/>
  <c r="D4205" i="3"/>
  <c r="A4205" i="3"/>
  <c r="D4204" i="3"/>
  <c r="A4204" i="3"/>
  <c r="D4203" i="3"/>
  <c r="A4203" i="3"/>
  <c r="D4202" i="3"/>
  <c r="A4202" i="3"/>
  <c r="D4201" i="3"/>
  <c r="A4201" i="3"/>
  <c r="D4200" i="3"/>
  <c r="A4200" i="3"/>
  <c r="D4199" i="3"/>
  <c r="A4199" i="3"/>
  <c r="D4198" i="3"/>
  <c r="A4198" i="3"/>
  <c r="D4197" i="3"/>
  <c r="A4197" i="3"/>
  <c r="D4196" i="3"/>
  <c r="A4196" i="3"/>
  <c r="D4195" i="3"/>
  <c r="A4195" i="3"/>
  <c r="D4194" i="3"/>
  <c r="A4194" i="3"/>
  <c r="D4193" i="3"/>
  <c r="A4193" i="3"/>
  <c r="D4192" i="3"/>
  <c r="A4192" i="3"/>
  <c r="D4191" i="3"/>
  <c r="A4191" i="3"/>
  <c r="D4190" i="3"/>
  <c r="A4190" i="3"/>
  <c r="D4189" i="3"/>
  <c r="A4189" i="3"/>
  <c r="D4188" i="3"/>
  <c r="A4188" i="3"/>
  <c r="D4187" i="3"/>
  <c r="A4187" i="3"/>
  <c r="D4186" i="3"/>
  <c r="A4186" i="3"/>
  <c r="D4185" i="3"/>
  <c r="A4185" i="3"/>
  <c r="D4184" i="3"/>
  <c r="A4184" i="3"/>
  <c r="D4183" i="3"/>
  <c r="A4183" i="3"/>
  <c r="D4182" i="3"/>
  <c r="A4182" i="3"/>
  <c r="D4181" i="3"/>
  <c r="A4181" i="3"/>
  <c r="D4180" i="3"/>
  <c r="A4180" i="3"/>
  <c r="D4179" i="3"/>
  <c r="A4179" i="3"/>
  <c r="D4178" i="3"/>
  <c r="A4178" i="3"/>
  <c r="D4177" i="3"/>
  <c r="A4177" i="3"/>
  <c r="D4176" i="3"/>
  <c r="A4176" i="3"/>
  <c r="D4175" i="3"/>
  <c r="A4175" i="3"/>
  <c r="D4174" i="3"/>
  <c r="A4174" i="3"/>
  <c r="D4173" i="3"/>
  <c r="A4173" i="3"/>
  <c r="D4172" i="3"/>
  <c r="A4172" i="3"/>
  <c r="D4171" i="3"/>
  <c r="A4171" i="3"/>
  <c r="D4170" i="3"/>
  <c r="A4170" i="3"/>
  <c r="D4169" i="3"/>
  <c r="A4169" i="3"/>
  <c r="D4168" i="3"/>
  <c r="A4168" i="3"/>
  <c r="D4167" i="3"/>
  <c r="A4167" i="3"/>
  <c r="D4166" i="3"/>
  <c r="A4166" i="3"/>
  <c r="D4165" i="3"/>
  <c r="A4165" i="3"/>
  <c r="D4164" i="3"/>
  <c r="A4164" i="3"/>
  <c r="D4163" i="3"/>
  <c r="A4163" i="3"/>
  <c r="D4162" i="3"/>
  <c r="A4162" i="3"/>
  <c r="D4161" i="3"/>
  <c r="A4161" i="3"/>
  <c r="D4160" i="3"/>
  <c r="A4160" i="3"/>
  <c r="D4159" i="3"/>
  <c r="A4159" i="3"/>
  <c r="D4158" i="3"/>
  <c r="A4158" i="3"/>
  <c r="D4157" i="3"/>
  <c r="A4157" i="3"/>
  <c r="D4156" i="3"/>
  <c r="A4156" i="3"/>
  <c r="D4155" i="3"/>
  <c r="A4155" i="3"/>
  <c r="D4154" i="3"/>
  <c r="A4154" i="3"/>
  <c r="D4153" i="3"/>
  <c r="A4153" i="3"/>
  <c r="D4152" i="3"/>
  <c r="A4152" i="3"/>
  <c r="D4151" i="3"/>
  <c r="A4151" i="3"/>
  <c r="D4150" i="3"/>
  <c r="A4150" i="3"/>
  <c r="D4149" i="3"/>
  <c r="A4149" i="3"/>
  <c r="D4148" i="3"/>
  <c r="A4148" i="3"/>
  <c r="D4147" i="3"/>
  <c r="A4147" i="3"/>
  <c r="D4146" i="3"/>
  <c r="A4146" i="3"/>
  <c r="D4145" i="3"/>
  <c r="A4145" i="3"/>
  <c r="D4144" i="3"/>
  <c r="A4144" i="3"/>
  <c r="D4143" i="3"/>
  <c r="A4143" i="3"/>
  <c r="D4142" i="3"/>
  <c r="A4142" i="3"/>
  <c r="D4141" i="3"/>
  <c r="A4141" i="3"/>
  <c r="D4140" i="3"/>
  <c r="A4140" i="3"/>
  <c r="D4139" i="3"/>
  <c r="A4139" i="3"/>
  <c r="D4138" i="3"/>
  <c r="A4138" i="3"/>
  <c r="D4137" i="3"/>
  <c r="A4137" i="3"/>
  <c r="D4136" i="3"/>
  <c r="A4136" i="3"/>
  <c r="D4135" i="3"/>
  <c r="A4135" i="3"/>
  <c r="D4134" i="3"/>
  <c r="A4134" i="3"/>
  <c r="D4133" i="3"/>
  <c r="A4133" i="3"/>
  <c r="D4132" i="3"/>
  <c r="A4132" i="3"/>
  <c r="D4131" i="3"/>
  <c r="A4131" i="3"/>
  <c r="D4130" i="3"/>
  <c r="A4130" i="3"/>
  <c r="D4129" i="3"/>
  <c r="A4129" i="3"/>
  <c r="D4128" i="3"/>
  <c r="A4128" i="3"/>
  <c r="D4127" i="3"/>
  <c r="A4127" i="3"/>
  <c r="D4126" i="3"/>
  <c r="A4126" i="3"/>
  <c r="D4125" i="3"/>
  <c r="A4125" i="3"/>
  <c r="D4124" i="3"/>
  <c r="A4124" i="3"/>
  <c r="D4123" i="3"/>
  <c r="A4123" i="3"/>
  <c r="D4122" i="3"/>
  <c r="A4122" i="3"/>
  <c r="D4121" i="3"/>
  <c r="A4121" i="3"/>
  <c r="D4120" i="3"/>
  <c r="A4120" i="3"/>
  <c r="D4119" i="3"/>
  <c r="A4119" i="3"/>
  <c r="D4118" i="3"/>
  <c r="A4118" i="3"/>
  <c r="D4117" i="3"/>
  <c r="A4117" i="3"/>
  <c r="D4116" i="3"/>
  <c r="A4116" i="3"/>
  <c r="D4115" i="3"/>
  <c r="A4115" i="3"/>
  <c r="D4114" i="3"/>
  <c r="A4114" i="3"/>
  <c r="D4113" i="3"/>
  <c r="A4113" i="3"/>
  <c r="D4112" i="3"/>
  <c r="A4112" i="3"/>
  <c r="D4111" i="3"/>
  <c r="A4111" i="3"/>
  <c r="D4110" i="3"/>
  <c r="A4110" i="3"/>
  <c r="D4109" i="3"/>
  <c r="A4109" i="3"/>
  <c r="D4108" i="3"/>
  <c r="A4108" i="3"/>
  <c r="D4107" i="3"/>
  <c r="A4107" i="3"/>
  <c r="D4106" i="3"/>
  <c r="A4106" i="3"/>
  <c r="D4105" i="3"/>
  <c r="A4105" i="3"/>
  <c r="D4104" i="3"/>
  <c r="A4104" i="3"/>
  <c r="D4103" i="3"/>
  <c r="A4103" i="3"/>
  <c r="D4102" i="3"/>
  <c r="A4102" i="3"/>
  <c r="D4101" i="3"/>
  <c r="A4101" i="3"/>
  <c r="D4100" i="3"/>
  <c r="A4100" i="3"/>
  <c r="D4099" i="3"/>
  <c r="A4099" i="3"/>
  <c r="D4098" i="3"/>
  <c r="A4098" i="3"/>
  <c r="D4097" i="3"/>
  <c r="A4097" i="3"/>
  <c r="D4096" i="3"/>
  <c r="A4096" i="3"/>
  <c r="D4095" i="3"/>
  <c r="A4095" i="3"/>
  <c r="D4094" i="3"/>
  <c r="A4094" i="3"/>
  <c r="D4093" i="3"/>
  <c r="A4093" i="3"/>
  <c r="D4092" i="3"/>
  <c r="A4092" i="3"/>
  <c r="D4091" i="3"/>
  <c r="A4091" i="3"/>
  <c r="D4090" i="3"/>
  <c r="A4090" i="3"/>
  <c r="D4089" i="3"/>
  <c r="A4089" i="3"/>
  <c r="D4088" i="3"/>
  <c r="A4088" i="3"/>
  <c r="D4087" i="3"/>
  <c r="A4087" i="3"/>
  <c r="D4086" i="3"/>
  <c r="A4086" i="3"/>
  <c r="D4085" i="3"/>
  <c r="A4085" i="3"/>
  <c r="D4084" i="3"/>
  <c r="A4084" i="3"/>
  <c r="D4083" i="3"/>
  <c r="A4083" i="3"/>
  <c r="D4082" i="3"/>
  <c r="A4082" i="3"/>
  <c r="D4081" i="3"/>
  <c r="A4081" i="3"/>
  <c r="D4080" i="3"/>
  <c r="A4080" i="3"/>
  <c r="D4079" i="3"/>
  <c r="A4079" i="3"/>
  <c r="D4078" i="3"/>
  <c r="A4078" i="3"/>
  <c r="D4077" i="3"/>
  <c r="A4077" i="3"/>
  <c r="D4076" i="3"/>
  <c r="A4076" i="3"/>
  <c r="D4075" i="3"/>
  <c r="A4075" i="3"/>
  <c r="D4074" i="3"/>
  <c r="A4074" i="3"/>
  <c r="D4073" i="3"/>
  <c r="A4073" i="3"/>
  <c r="D4072" i="3"/>
  <c r="A4072" i="3"/>
  <c r="D4071" i="3"/>
  <c r="A4071" i="3"/>
  <c r="D4070" i="3"/>
  <c r="A4070" i="3"/>
  <c r="D4069" i="3"/>
  <c r="A4069" i="3"/>
  <c r="D4068" i="3"/>
  <c r="A4068" i="3"/>
  <c r="D4067" i="3"/>
  <c r="A4067" i="3"/>
  <c r="D4066" i="3"/>
  <c r="A4066" i="3"/>
  <c r="D4065" i="3"/>
  <c r="A4065" i="3"/>
  <c r="D4064" i="3"/>
  <c r="A4064" i="3"/>
  <c r="D4063" i="3"/>
  <c r="A4063" i="3"/>
  <c r="D4062" i="3"/>
  <c r="A4062" i="3"/>
  <c r="D4061" i="3"/>
  <c r="A4061" i="3"/>
  <c r="D4060" i="3"/>
  <c r="A4060" i="3"/>
  <c r="D4059" i="3"/>
  <c r="A4059" i="3"/>
  <c r="D4058" i="3"/>
  <c r="A4058" i="3"/>
  <c r="D4057" i="3"/>
  <c r="A4057" i="3"/>
  <c r="D4056" i="3"/>
  <c r="A4056" i="3"/>
  <c r="D4055" i="3"/>
  <c r="A4055" i="3"/>
  <c r="D4054" i="3"/>
  <c r="A4054" i="3"/>
  <c r="D4053" i="3"/>
  <c r="A4053" i="3"/>
  <c r="D4052" i="3"/>
  <c r="A4052" i="3"/>
  <c r="D4051" i="3"/>
  <c r="A4051" i="3"/>
  <c r="D4050" i="3"/>
  <c r="A4050" i="3"/>
  <c r="D4049" i="3"/>
  <c r="A4049" i="3"/>
  <c r="D4048" i="3"/>
  <c r="A4048" i="3"/>
  <c r="D4047" i="3"/>
  <c r="A4047" i="3"/>
  <c r="D4046" i="3"/>
  <c r="A4046" i="3"/>
  <c r="D4045" i="3"/>
  <c r="A4045" i="3"/>
  <c r="D4044" i="3"/>
  <c r="A4044" i="3"/>
  <c r="D4043" i="3"/>
  <c r="A4043" i="3"/>
  <c r="D4042" i="3"/>
  <c r="A4042" i="3"/>
  <c r="D4041" i="3"/>
  <c r="A4041" i="3"/>
  <c r="D4040" i="3"/>
  <c r="A4040" i="3"/>
  <c r="D4039" i="3"/>
  <c r="A4039" i="3"/>
  <c r="D4038" i="3"/>
  <c r="A4038" i="3"/>
  <c r="D4037" i="3"/>
  <c r="A4037" i="3"/>
  <c r="D4036" i="3"/>
  <c r="A4036" i="3"/>
  <c r="D4035" i="3"/>
  <c r="A4035" i="3"/>
  <c r="D4034" i="3"/>
  <c r="A4034" i="3"/>
  <c r="D4033" i="3"/>
  <c r="A4033" i="3"/>
  <c r="D4032" i="3"/>
  <c r="A4032" i="3"/>
  <c r="D4031" i="3"/>
  <c r="A4031" i="3"/>
  <c r="D4030" i="3"/>
  <c r="A4030" i="3"/>
  <c r="D4029" i="3"/>
  <c r="A4029" i="3"/>
  <c r="D4028" i="3"/>
  <c r="A4028" i="3"/>
  <c r="D4027" i="3"/>
  <c r="A4027" i="3"/>
  <c r="D4026" i="3"/>
  <c r="A4026" i="3"/>
  <c r="D4025" i="3"/>
  <c r="A4025" i="3"/>
  <c r="D4024" i="3"/>
  <c r="A4024" i="3"/>
  <c r="D4023" i="3"/>
  <c r="A4023" i="3"/>
  <c r="D4022" i="3"/>
  <c r="A4022" i="3"/>
  <c r="D4021" i="3"/>
  <c r="A4021" i="3"/>
  <c r="D4020" i="3"/>
  <c r="A4020" i="3"/>
  <c r="D4019" i="3"/>
  <c r="A4019" i="3"/>
  <c r="D4018" i="3"/>
  <c r="A4018" i="3"/>
  <c r="D4017" i="3"/>
  <c r="A4017" i="3"/>
  <c r="D4016" i="3"/>
  <c r="A4016" i="3"/>
  <c r="D4015" i="3"/>
  <c r="A4015" i="3"/>
  <c r="D4014" i="3"/>
  <c r="A4014" i="3"/>
  <c r="D4013" i="3"/>
  <c r="A4013" i="3"/>
  <c r="D4012" i="3"/>
  <c r="A4012" i="3"/>
  <c r="D4011" i="3"/>
  <c r="A4011" i="3"/>
  <c r="D4010" i="3"/>
  <c r="A4010" i="3"/>
  <c r="D4009" i="3"/>
  <c r="A4009" i="3"/>
  <c r="D4008" i="3"/>
  <c r="A4008" i="3"/>
  <c r="D4007" i="3"/>
  <c r="A4007" i="3"/>
  <c r="D4006" i="3"/>
  <c r="A4006" i="3"/>
  <c r="D4005" i="3"/>
  <c r="A4005" i="3"/>
  <c r="D4004" i="3"/>
  <c r="A4004" i="3"/>
  <c r="D4003" i="3"/>
  <c r="A4003" i="3"/>
  <c r="D4002" i="3"/>
  <c r="A4002" i="3"/>
  <c r="D4001" i="3"/>
  <c r="A4001" i="3"/>
  <c r="D4000" i="3"/>
  <c r="A4000" i="3"/>
  <c r="D3999" i="3"/>
  <c r="A3999" i="3"/>
  <c r="D3998" i="3"/>
  <c r="A3998" i="3"/>
  <c r="D3997" i="3"/>
  <c r="A3997" i="3"/>
  <c r="D3996" i="3"/>
  <c r="A3996" i="3"/>
  <c r="D3995" i="3"/>
  <c r="A3995" i="3"/>
  <c r="D3994" i="3"/>
  <c r="A3994" i="3"/>
  <c r="D3993" i="3"/>
  <c r="A3993" i="3"/>
  <c r="D3992" i="3"/>
  <c r="A3992" i="3"/>
  <c r="D3991" i="3"/>
  <c r="A3991" i="3"/>
  <c r="D3990" i="3"/>
  <c r="A3990" i="3"/>
  <c r="D3989" i="3"/>
  <c r="A3989" i="3"/>
  <c r="D3988" i="3"/>
  <c r="A3988" i="3"/>
  <c r="D3987" i="3"/>
  <c r="A3987" i="3"/>
  <c r="D3986" i="3"/>
  <c r="A3986" i="3"/>
  <c r="D3985" i="3"/>
  <c r="A3985" i="3"/>
  <c r="D3984" i="3"/>
  <c r="A3984" i="3"/>
  <c r="D3983" i="3"/>
  <c r="A3983" i="3"/>
  <c r="D3982" i="3"/>
  <c r="A3982" i="3"/>
  <c r="D3981" i="3"/>
  <c r="A3981" i="3"/>
  <c r="D3980" i="3"/>
  <c r="A3980" i="3"/>
  <c r="D3979" i="3"/>
  <c r="A3979" i="3"/>
  <c r="D3978" i="3"/>
  <c r="A3978" i="3"/>
  <c r="D3977" i="3"/>
  <c r="A3977" i="3"/>
  <c r="D3976" i="3"/>
  <c r="A3976" i="3"/>
  <c r="D3975" i="3"/>
  <c r="A3975" i="3"/>
  <c r="D3974" i="3"/>
  <c r="A3974" i="3"/>
  <c r="D3973" i="3"/>
  <c r="A3973" i="3"/>
  <c r="D3972" i="3"/>
  <c r="A3972" i="3"/>
  <c r="D3971" i="3"/>
  <c r="A3971" i="3"/>
  <c r="D3970" i="3"/>
  <c r="A3970" i="3"/>
  <c r="D3969" i="3"/>
  <c r="A3969" i="3"/>
  <c r="D3968" i="3"/>
  <c r="A3968" i="3"/>
  <c r="D3967" i="3"/>
  <c r="A3967" i="3"/>
  <c r="D3966" i="3"/>
  <c r="A3966" i="3"/>
  <c r="D3965" i="3"/>
  <c r="A3965" i="3"/>
  <c r="D3964" i="3"/>
  <c r="A3964" i="3"/>
  <c r="D3963" i="3"/>
  <c r="A3963" i="3"/>
  <c r="D3962" i="3"/>
  <c r="A3962" i="3"/>
  <c r="D3961" i="3"/>
  <c r="A3961" i="3"/>
  <c r="D3960" i="3"/>
  <c r="A3960" i="3"/>
  <c r="D3959" i="3"/>
  <c r="A3959" i="3"/>
  <c r="D3958" i="3"/>
  <c r="A3958" i="3"/>
  <c r="D3957" i="3"/>
  <c r="A3957" i="3"/>
  <c r="D3956" i="3"/>
  <c r="A3956" i="3"/>
  <c r="D3955" i="3"/>
  <c r="A3955" i="3"/>
  <c r="D3954" i="3"/>
  <c r="A3954" i="3"/>
  <c r="D3953" i="3"/>
  <c r="A3953" i="3"/>
  <c r="D3952" i="3"/>
  <c r="A3952" i="3"/>
  <c r="D3951" i="3"/>
  <c r="A3951" i="3"/>
  <c r="D3950" i="3"/>
  <c r="A3950" i="3"/>
  <c r="D3949" i="3"/>
  <c r="A3949" i="3"/>
  <c r="D3948" i="3"/>
  <c r="A3948" i="3"/>
  <c r="D3947" i="3"/>
  <c r="A3947" i="3"/>
  <c r="D3946" i="3"/>
  <c r="A3946" i="3"/>
  <c r="D3945" i="3"/>
  <c r="A3945" i="3"/>
  <c r="D3944" i="3"/>
  <c r="A3944" i="3"/>
  <c r="D3943" i="3"/>
  <c r="A3943" i="3"/>
  <c r="D3942" i="3"/>
  <c r="A3942" i="3"/>
  <c r="D3941" i="3"/>
  <c r="A3941" i="3"/>
  <c r="D3940" i="3"/>
  <c r="A3940" i="3"/>
  <c r="D3939" i="3"/>
  <c r="A3939" i="3"/>
  <c r="D3938" i="3"/>
  <c r="A3938" i="3"/>
  <c r="D3937" i="3"/>
  <c r="A3937" i="3"/>
  <c r="D3936" i="3"/>
  <c r="A3936" i="3"/>
  <c r="D3935" i="3"/>
  <c r="A3935" i="3"/>
  <c r="D3934" i="3"/>
  <c r="A3934" i="3"/>
  <c r="D3933" i="3"/>
  <c r="A3933" i="3"/>
  <c r="D3932" i="3"/>
  <c r="A3932" i="3"/>
  <c r="D3931" i="3"/>
  <c r="A3931" i="3"/>
  <c r="D3930" i="3"/>
  <c r="A3930" i="3"/>
  <c r="D3929" i="3"/>
  <c r="A3929" i="3"/>
  <c r="D3928" i="3"/>
  <c r="A3928" i="3"/>
  <c r="D3927" i="3"/>
  <c r="A3927" i="3"/>
  <c r="D3926" i="3"/>
  <c r="A3926" i="3"/>
  <c r="D3925" i="3"/>
  <c r="A3925" i="3"/>
  <c r="D3924" i="3"/>
  <c r="A3924" i="3"/>
  <c r="D3923" i="3"/>
  <c r="A3923" i="3"/>
  <c r="D3922" i="3"/>
  <c r="A3922" i="3"/>
  <c r="D3921" i="3"/>
  <c r="A3921" i="3"/>
  <c r="D3920" i="3"/>
  <c r="A3920" i="3"/>
  <c r="D3919" i="3"/>
  <c r="A3919" i="3"/>
  <c r="D3918" i="3"/>
  <c r="A3918" i="3"/>
  <c r="D3917" i="3"/>
  <c r="A3917" i="3"/>
  <c r="D3916" i="3"/>
  <c r="A3916" i="3"/>
  <c r="D3915" i="3"/>
  <c r="A3915" i="3"/>
  <c r="D3914" i="3"/>
  <c r="A3914" i="3"/>
  <c r="D3913" i="3"/>
  <c r="A3913" i="3"/>
  <c r="D3912" i="3"/>
  <c r="A3912" i="3"/>
  <c r="D3911" i="3"/>
  <c r="A3911" i="3"/>
  <c r="D3910" i="3"/>
  <c r="A3910" i="3"/>
  <c r="D3909" i="3"/>
  <c r="A3909" i="3"/>
  <c r="D3908" i="3"/>
  <c r="A3908" i="3"/>
  <c r="D3907" i="3"/>
  <c r="A3907" i="3"/>
  <c r="D3906" i="3"/>
  <c r="A3906" i="3"/>
  <c r="D3905" i="3"/>
  <c r="A3905" i="3"/>
  <c r="D3904" i="3"/>
  <c r="A3904" i="3"/>
  <c r="D3903" i="3"/>
  <c r="A3903" i="3"/>
  <c r="D3902" i="3"/>
  <c r="A3902" i="3"/>
  <c r="D3901" i="3"/>
  <c r="A3901" i="3"/>
  <c r="D3900" i="3"/>
  <c r="A3900" i="3"/>
  <c r="D3899" i="3"/>
  <c r="A3899" i="3"/>
  <c r="D3898" i="3"/>
  <c r="A3898" i="3"/>
  <c r="D3897" i="3"/>
  <c r="A3897" i="3"/>
  <c r="D3896" i="3"/>
  <c r="A3896" i="3"/>
  <c r="D3895" i="3"/>
  <c r="A3895" i="3"/>
  <c r="D3894" i="3"/>
  <c r="A3894" i="3"/>
  <c r="D3893" i="3"/>
  <c r="A3893" i="3"/>
  <c r="D3892" i="3"/>
  <c r="A3892" i="3"/>
  <c r="D3891" i="3"/>
  <c r="A3891" i="3"/>
  <c r="D3890" i="3"/>
  <c r="A3890" i="3"/>
  <c r="D3889" i="3"/>
  <c r="A3889" i="3"/>
  <c r="D3888" i="3"/>
  <c r="A3888" i="3"/>
  <c r="D3887" i="3"/>
  <c r="A3887" i="3"/>
  <c r="D3886" i="3"/>
  <c r="A3886" i="3"/>
  <c r="D3885" i="3"/>
  <c r="A3885" i="3"/>
  <c r="D3884" i="3"/>
  <c r="A3884" i="3"/>
  <c r="D3883" i="3"/>
  <c r="A3883" i="3"/>
  <c r="D3882" i="3"/>
  <c r="A3882" i="3"/>
  <c r="D3881" i="3"/>
  <c r="A3881" i="3"/>
  <c r="D3880" i="3"/>
  <c r="A3880" i="3"/>
  <c r="D3879" i="3"/>
  <c r="A3879" i="3"/>
  <c r="D3878" i="3"/>
  <c r="A3878" i="3"/>
  <c r="D3877" i="3"/>
  <c r="A3877" i="3"/>
  <c r="D3876" i="3"/>
  <c r="A3876" i="3"/>
  <c r="D3875" i="3"/>
  <c r="A3875" i="3"/>
  <c r="D3874" i="3"/>
  <c r="A3874" i="3"/>
  <c r="D3873" i="3"/>
  <c r="A3873" i="3"/>
  <c r="D3872" i="3"/>
  <c r="A3872" i="3"/>
  <c r="D3871" i="3"/>
  <c r="A3871" i="3"/>
  <c r="D3870" i="3"/>
  <c r="A3870" i="3"/>
  <c r="D3869" i="3"/>
  <c r="A3869" i="3"/>
  <c r="D3868" i="3"/>
  <c r="A3868" i="3"/>
  <c r="D3867" i="3"/>
  <c r="A3867" i="3"/>
  <c r="D3866" i="3"/>
  <c r="A3866" i="3"/>
  <c r="D3865" i="3"/>
  <c r="A3865" i="3"/>
  <c r="D3864" i="3"/>
  <c r="A3864" i="3"/>
  <c r="D3863" i="3"/>
  <c r="A3863" i="3"/>
  <c r="D3862" i="3"/>
  <c r="A3862" i="3"/>
  <c r="D3861" i="3"/>
  <c r="A3861" i="3"/>
  <c r="D3860" i="3"/>
  <c r="A3860" i="3"/>
  <c r="D3859" i="3"/>
  <c r="A3859" i="3"/>
  <c r="D3858" i="3"/>
  <c r="A3858" i="3"/>
  <c r="D3857" i="3"/>
  <c r="A3857" i="3"/>
  <c r="D3856" i="3"/>
  <c r="A3856" i="3"/>
  <c r="D3855" i="3"/>
  <c r="A3855" i="3"/>
  <c r="D3854" i="3"/>
  <c r="A3854" i="3"/>
  <c r="D3853" i="3"/>
  <c r="A3853" i="3"/>
  <c r="D3852" i="3"/>
  <c r="A3852" i="3"/>
  <c r="D3851" i="3"/>
  <c r="A3851" i="3"/>
  <c r="D3850" i="3"/>
  <c r="A3850" i="3"/>
  <c r="D3849" i="3"/>
  <c r="A3849" i="3"/>
  <c r="D3848" i="3"/>
  <c r="A3848" i="3"/>
  <c r="D3847" i="3"/>
  <c r="A3847" i="3"/>
  <c r="D3846" i="3"/>
  <c r="A3846" i="3"/>
  <c r="D3845" i="3"/>
  <c r="A3845" i="3"/>
  <c r="D3844" i="3"/>
  <c r="A3844" i="3"/>
  <c r="D3843" i="3"/>
  <c r="A3843" i="3"/>
  <c r="D3842" i="3"/>
  <c r="A3842" i="3"/>
  <c r="D3841" i="3"/>
  <c r="A3841" i="3"/>
  <c r="D3840" i="3"/>
  <c r="A3840" i="3"/>
  <c r="D3839" i="3"/>
  <c r="A3839" i="3"/>
  <c r="D3838" i="3"/>
  <c r="A3838" i="3"/>
  <c r="D3837" i="3"/>
  <c r="A3837" i="3"/>
  <c r="D3836" i="3"/>
  <c r="A3836" i="3"/>
  <c r="D3835" i="3"/>
  <c r="A3835" i="3"/>
  <c r="D3834" i="3"/>
  <c r="A3834" i="3"/>
  <c r="D3833" i="3"/>
  <c r="A3833" i="3"/>
  <c r="D3832" i="3"/>
  <c r="A3832" i="3"/>
  <c r="D3831" i="3"/>
  <c r="A3831" i="3"/>
  <c r="D3830" i="3"/>
  <c r="A3830" i="3"/>
  <c r="D3829" i="3"/>
  <c r="A3829" i="3"/>
  <c r="D3828" i="3"/>
  <c r="A3828" i="3"/>
  <c r="D3827" i="3"/>
  <c r="A3827" i="3"/>
  <c r="D3826" i="3"/>
  <c r="A3826" i="3"/>
  <c r="D3825" i="3"/>
  <c r="A3825" i="3"/>
  <c r="D3824" i="3"/>
  <c r="A3824" i="3"/>
  <c r="D3823" i="3"/>
  <c r="A3823" i="3"/>
  <c r="D3822" i="3"/>
  <c r="A3822" i="3"/>
  <c r="D3821" i="3"/>
  <c r="A3821" i="3"/>
  <c r="D3820" i="3"/>
  <c r="A3820" i="3"/>
  <c r="D3819" i="3"/>
  <c r="A3819" i="3"/>
  <c r="D3818" i="3"/>
  <c r="A3818" i="3"/>
  <c r="D3817" i="3"/>
  <c r="A3817" i="3"/>
  <c r="D3816" i="3"/>
  <c r="A3816" i="3"/>
  <c r="D3815" i="3"/>
  <c r="A3815" i="3"/>
  <c r="D3814" i="3"/>
  <c r="A3814" i="3"/>
  <c r="D3813" i="3"/>
  <c r="A3813" i="3"/>
  <c r="D3812" i="3"/>
  <c r="A3812" i="3"/>
  <c r="D3811" i="3"/>
  <c r="A3811" i="3"/>
  <c r="D3810" i="3"/>
  <c r="A3810" i="3"/>
  <c r="D3809" i="3"/>
  <c r="A3809" i="3"/>
  <c r="D3808" i="3"/>
  <c r="A3808" i="3"/>
  <c r="D3807" i="3"/>
  <c r="A3807" i="3"/>
  <c r="D3806" i="3"/>
  <c r="A3806" i="3"/>
  <c r="D3805" i="3"/>
  <c r="A3805" i="3"/>
  <c r="D3804" i="3"/>
  <c r="A3804" i="3"/>
  <c r="D3803" i="3"/>
  <c r="A3803" i="3"/>
  <c r="D3802" i="3"/>
  <c r="A3802" i="3"/>
  <c r="D3801" i="3"/>
  <c r="A3801" i="3"/>
  <c r="D3800" i="3"/>
  <c r="A3800" i="3"/>
  <c r="D3799" i="3"/>
  <c r="A3799" i="3"/>
  <c r="D3798" i="3"/>
  <c r="A3798" i="3"/>
  <c r="D3797" i="3"/>
  <c r="A3797" i="3"/>
  <c r="D3796" i="3"/>
  <c r="A3796" i="3"/>
  <c r="D3795" i="3"/>
  <c r="A3795" i="3"/>
  <c r="D3794" i="3"/>
  <c r="A3794" i="3"/>
  <c r="D3793" i="3"/>
  <c r="A3793" i="3"/>
  <c r="D3792" i="3"/>
  <c r="A3792" i="3"/>
  <c r="D3791" i="3"/>
  <c r="A3791" i="3"/>
  <c r="D3790" i="3"/>
  <c r="A3790" i="3"/>
  <c r="D3789" i="3"/>
  <c r="A3789" i="3"/>
  <c r="D3788" i="3"/>
  <c r="A3788" i="3"/>
  <c r="D3787" i="3"/>
  <c r="A3787" i="3"/>
  <c r="D3786" i="3"/>
  <c r="A3786" i="3"/>
  <c r="D3785" i="3"/>
  <c r="A3785" i="3"/>
  <c r="D3784" i="3"/>
  <c r="A3784" i="3"/>
  <c r="D3783" i="3"/>
  <c r="A3783" i="3"/>
  <c r="D3782" i="3"/>
  <c r="A3782" i="3"/>
  <c r="D3781" i="3"/>
  <c r="A3781" i="3"/>
  <c r="D3780" i="3"/>
  <c r="A3780" i="3"/>
  <c r="D3779" i="3"/>
  <c r="A3779" i="3"/>
  <c r="D3778" i="3"/>
  <c r="A3778" i="3"/>
  <c r="D3777" i="3"/>
  <c r="A3777" i="3"/>
  <c r="D3776" i="3"/>
  <c r="A3776" i="3"/>
  <c r="D3775" i="3"/>
  <c r="A3775" i="3"/>
  <c r="D3774" i="3"/>
  <c r="A3774" i="3"/>
  <c r="D3773" i="3"/>
  <c r="A3773" i="3"/>
  <c r="D3772" i="3"/>
  <c r="A3772" i="3"/>
  <c r="D3771" i="3"/>
  <c r="A3771" i="3"/>
  <c r="D3770" i="3"/>
  <c r="A3770" i="3"/>
  <c r="D3769" i="3"/>
  <c r="A3769" i="3"/>
  <c r="D3768" i="3"/>
  <c r="A3768" i="3"/>
  <c r="D3767" i="3"/>
  <c r="A3767" i="3"/>
  <c r="D3766" i="3"/>
  <c r="A3766" i="3"/>
  <c r="D3765" i="3"/>
  <c r="A3765" i="3"/>
  <c r="D3764" i="3"/>
  <c r="A3764" i="3"/>
  <c r="D3763" i="3"/>
  <c r="A3763" i="3"/>
  <c r="D3762" i="3"/>
  <c r="A3762" i="3"/>
  <c r="D3761" i="3"/>
  <c r="A3761" i="3"/>
  <c r="D3760" i="3"/>
  <c r="A3760" i="3"/>
  <c r="D3759" i="3"/>
  <c r="A3759" i="3"/>
  <c r="D3758" i="3"/>
  <c r="A3758" i="3"/>
  <c r="D3757" i="3"/>
  <c r="A3757" i="3"/>
  <c r="D3756" i="3"/>
  <c r="A3756" i="3"/>
  <c r="D3755" i="3"/>
  <c r="A3755" i="3"/>
  <c r="D3754" i="3"/>
  <c r="A3754" i="3"/>
  <c r="D3753" i="3"/>
  <c r="A3753" i="3"/>
  <c r="D3752" i="3"/>
  <c r="A3752" i="3"/>
  <c r="D3751" i="3"/>
  <c r="A3751" i="3"/>
  <c r="D3750" i="3"/>
  <c r="A3750" i="3"/>
  <c r="D3749" i="3"/>
  <c r="A3749" i="3"/>
  <c r="D3748" i="3"/>
  <c r="A3748" i="3"/>
  <c r="D3747" i="3"/>
  <c r="A3747" i="3"/>
  <c r="D3746" i="3"/>
  <c r="A3746" i="3"/>
  <c r="D3745" i="3"/>
  <c r="A3745" i="3"/>
  <c r="D3744" i="3"/>
  <c r="A3744" i="3"/>
  <c r="D3743" i="3"/>
  <c r="A3743" i="3"/>
  <c r="D3742" i="3"/>
  <c r="A3742" i="3"/>
  <c r="D3741" i="3"/>
  <c r="A3741" i="3"/>
  <c r="D3740" i="3"/>
  <c r="A3740" i="3"/>
  <c r="D3739" i="3"/>
  <c r="A3739" i="3"/>
  <c r="D3738" i="3"/>
  <c r="A3738" i="3"/>
  <c r="D3737" i="3"/>
  <c r="A3737" i="3"/>
  <c r="D3736" i="3"/>
  <c r="A3736" i="3"/>
  <c r="D3735" i="3"/>
  <c r="A3735" i="3"/>
  <c r="D3734" i="3"/>
  <c r="A3734" i="3"/>
  <c r="D3733" i="3"/>
  <c r="A3733" i="3"/>
  <c r="D3732" i="3"/>
  <c r="A3732" i="3"/>
  <c r="D3731" i="3"/>
  <c r="A3731" i="3"/>
  <c r="D3730" i="3"/>
  <c r="A3730" i="3"/>
  <c r="D3729" i="3"/>
  <c r="A3729" i="3"/>
  <c r="D3728" i="3"/>
  <c r="A3728" i="3"/>
  <c r="D3727" i="3"/>
  <c r="A3727" i="3"/>
  <c r="D3726" i="3"/>
  <c r="A3726" i="3"/>
  <c r="D3725" i="3"/>
  <c r="A3725" i="3"/>
  <c r="D3724" i="3"/>
  <c r="A3724" i="3"/>
  <c r="D3723" i="3"/>
  <c r="A3723" i="3"/>
  <c r="D3722" i="3"/>
  <c r="A3722" i="3"/>
  <c r="D3721" i="3"/>
  <c r="A3721" i="3"/>
  <c r="D3720" i="3"/>
  <c r="A3720" i="3"/>
  <c r="D3719" i="3"/>
  <c r="A3719" i="3"/>
  <c r="D3718" i="3"/>
  <c r="A3718" i="3"/>
  <c r="D3717" i="3"/>
  <c r="A3717" i="3"/>
  <c r="D3716" i="3"/>
  <c r="A3716" i="3"/>
  <c r="D3715" i="3"/>
  <c r="A3715" i="3"/>
  <c r="D3714" i="3"/>
  <c r="A3714" i="3"/>
  <c r="D3713" i="3"/>
  <c r="A3713" i="3"/>
  <c r="D3712" i="3"/>
  <c r="A3712" i="3"/>
  <c r="D3711" i="3"/>
  <c r="A3711" i="3"/>
  <c r="D3710" i="3"/>
  <c r="A3710" i="3"/>
  <c r="D3709" i="3"/>
  <c r="A3709" i="3"/>
  <c r="D3708" i="3"/>
  <c r="A3708" i="3"/>
  <c r="D3707" i="3"/>
  <c r="A3707" i="3"/>
  <c r="D3706" i="3"/>
  <c r="A3706" i="3"/>
  <c r="D3705" i="3"/>
  <c r="A3705" i="3"/>
  <c r="D3704" i="3"/>
  <c r="A3704" i="3"/>
  <c r="D3703" i="3"/>
  <c r="A3703" i="3"/>
  <c r="D3702" i="3"/>
  <c r="A3702" i="3"/>
  <c r="D3701" i="3"/>
  <c r="A3701" i="3"/>
  <c r="D3700" i="3"/>
  <c r="A3700" i="3"/>
  <c r="D3699" i="3"/>
  <c r="A3699" i="3"/>
  <c r="D3698" i="3"/>
  <c r="A3698" i="3"/>
  <c r="D3697" i="3"/>
  <c r="A3697" i="3"/>
  <c r="D3696" i="3"/>
  <c r="A3696" i="3"/>
  <c r="D3695" i="3"/>
  <c r="A3695" i="3"/>
  <c r="D3694" i="3"/>
  <c r="A3694" i="3"/>
  <c r="D3693" i="3"/>
  <c r="A3693" i="3"/>
  <c r="D3692" i="3"/>
  <c r="A3692" i="3"/>
  <c r="D3691" i="3"/>
  <c r="A3691" i="3"/>
  <c r="D3690" i="3"/>
  <c r="A3690" i="3"/>
  <c r="D3689" i="3"/>
  <c r="A3689" i="3"/>
  <c r="D3688" i="3"/>
  <c r="A3688" i="3"/>
  <c r="D3687" i="3"/>
  <c r="A3687" i="3"/>
  <c r="D3686" i="3"/>
  <c r="A3686" i="3"/>
  <c r="D3685" i="3"/>
  <c r="A3685" i="3"/>
  <c r="D3684" i="3"/>
  <c r="A3684" i="3"/>
  <c r="D3683" i="3"/>
  <c r="A3683" i="3"/>
  <c r="D3682" i="3"/>
  <c r="A3682" i="3"/>
  <c r="D3681" i="3"/>
  <c r="A3681" i="3"/>
  <c r="D3680" i="3"/>
  <c r="A3680" i="3"/>
  <c r="D3679" i="3"/>
  <c r="A3679" i="3"/>
  <c r="D3678" i="3"/>
  <c r="A3678" i="3"/>
  <c r="D3677" i="3"/>
  <c r="A3677" i="3"/>
  <c r="D3676" i="3"/>
  <c r="A3676" i="3"/>
  <c r="D3675" i="3"/>
  <c r="A3675" i="3"/>
  <c r="D3674" i="3"/>
  <c r="A3674" i="3"/>
  <c r="D3673" i="3"/>
  <c r="A3673" i="3"/>
  <c r="D3672" i="3"/>
  <c r="A3672" i="3"/>
  <c r="D3671" i="3"/>
  <c r="A3671" i="3"/>
  <c r="D3670" i="3"/>
  <c r="A3670" i="3"/>
  <c r="D3669" i="3"/>
  <c r="A3669" i="3"/>
  <c r="D3668" i="3"/>
  <c r="A3668" i="3"/>
  <c r="D3667" i="3"/>
  <c r="A3667" i="3"/>
  <c r="D3666" i="3"/>
  <c r="A3666" i="3"/>
  <c r="D3665" i="3"/>
  <c r="A3665" i="3"/>
  <c r="D3664" i="3"/>
  <c r="A3664" i="3"/>
  <c r="D3663" i="3"/>
  <c r="A3663" i="3"/>
  <c r="D3662" i="3"/>
  <c r="A3662" i="3"/>
  <c r="D3661" i="3"/>
  <c r="A3661" i="3"/>
  <c r="D3660" i="3"/>
  <c r="A3660" i="3"/>
  <c r="D3659" i="3"/>
  <c r="A3659" i="3"/>
  <c r="D3658" i="3"/>
  <c r="A3658" i="3"/>
  <c r="D3657" i="3"/>
  <c r="A3657" i="3"/>
  <c r="D3656" i="3"/>
  <c r="A3656" i="3"/>
  <c r="D3655" i="3"/>
  <c r="A3655" i="3"/>
  <c r="D3654" i="3"/>
  <c r="A3654" i="3"/>
  <c r="D3653" i="3"/>
  <c r="A3653" i="3"/>
  <c r="D3652" i="3"/>
  <c r="A3652" i="3"/>
  <c r="D3651" i="3"/>
  <c r="A3651" i="3"/>
  <c r="D3650" i="3"/>
  <c r="A3650" i="3"/>
  <c r="D3649" i="3"/>
  <c r="A3649" i="3"/>
  <c r="D3648" i="3"/>
  <c r="A3648" i="3"/>
  <c r="D3647" i="3"/>
  <c r="A3647" i="3"/>
  <c r="D3646" i="3"/>
  <c r="A3646" i="3"/>
  <c r="D3645" i="3"/>
  <c r="A3645" i="3"/>
  <c r="D3644" i="3"/>
  <c r="A3644" i="3"/>
  <c r="D3643" i="3"/>
  <c r="A3643" i="3"/>
  <c r="D3642" i="3"/>
  <c r="A3642" i="3"/>
  <c r="D3641" i="3"/>
  <c r="A3641" i="3"/>
  <c r="D3640" i="3"/>
  <c r="A3640" i="3"/>
  <c r="D3639" i="3"/>
  <c r="A3639" i="3"/>
  <c r="D3638" i="3"/>
  <c r="A3638" i="3"/>
  <c r="D3637" i="3"/>
  <c r="A3637" i="3"/>
  <c r="D3636" i="3"/>
  <c r="A3636" i="3"/>
  <c r="D3635" i="3"/>
  <c r="A3635" i="3"/>
  <c r="D3634" i="3"/>
  <c r="A3634" i="3"/>
  <c r="D3633" i="3"/>
  <c r="A3633" i="3"/>
  <c r="D3632" i="3"/>
  <c r="A3632" i="3"/>
  <c r="D3631" i="3"/>
  <c r="A3631" i="3"/>
  <c r="D3630" i="3"/>
  <c r="A3630" i="3"/>
  <c r="D3629" i="3"/>
  <c r="A3629" i="3"/>
  <c r="D3628" i="3"/>
  <c r="A3628" i="3"/>
  <c r="D3627" i="3"/>
  <c r="A3627" i="3"/>
  <c r="D3626" i="3"/>
  <c r="A3626" i="3"/>
  <c r="D3625" i="3"/>
  <c r="A3625" i="3"/>
  <c r="D3624" i="3"/>
  <c r="A3624" i="3"/>
  <c r="D3623" i="3"/>
  <c r="A3623" i="3"/>
  <c r="D3622" i="3"/>
  <c r="A3622" i="3"/>
  <c r="D3621" i="3"/>
  <c r="A3621" i="3"/>
  <c r="D3620" i="3"/>
  <c r="A3620" i="3"/>
  <c r="D3619" i="3"/>
  <c r="A3619" i="3"/>
  <c r="D3618" i="3"/>
  <c r="A3618" i="3"/>
  <c r="D3617" i="3"/>
  <c r="A3617" i="3"/>
  <c r="D3616" i="3"/>
  <c r="A3616" i="3"/>
  <c r="D3615" i="3"/>
  <c r="A3615" i="3"/>
  <c r="D3614" i="3"/>
  <c r="A3614" i="3"/>
  <c r="D3613" i="3"/>
  <c r="A3613" i="3"/>
  <c r="D3612" i="3"/>
  <c r="A3612" i="3"/>
  <c r="D3611" i="3"/>
  <c r="A3611" i="3"/>
  <c r="D3610" i="3"/>
  <c r="A3610" i="3"/>
  <c r="D3609" i="3"/>
  <c r="A3609" i="3"/>
  <c r="D3608" i="3"/>
  <c r="A3608" i="3"/>
  <c r="D3607" i="3"/>
  <c r="A3607" i="3"/>
  <c r="D3606" i="3"/>
  <c r="A3606" i="3"/>
  <c r="D3605" i="3"/>
  <c r="A3605" i="3"/>
  <c r="D3604" i="3"/>
  <c r="A3604" i="3"/>
  <c r="D3603" i="3"/>
  <c r="A3603" i="3"/>
  <c r="D3602" i="3"/>
  <c r="A3602" i="3"/>
  <c r="D3601" i="3"/>
  <c r="A3601" i="3"/>
  <c r="D3600" i="3"/>
  <c r="A3600" i="3"/>
  <c r="D3599" i="3"/>
  <c r="A3599" i="3"/>
  <c r="D3598" i="3"/>
  <c r="A3598" i="3"/>
  <c r="D3597" i="3"/>
  <c r="A3597" i="3"/>
  <c r="D3596" i="3"/>
  <c r="A3596" i="3"/>
  <c r="D3595" i="3"/>
  <c r="A3595" i="3"/>
  <c r="D3594" i="3"/>
  <c r="A3594" i="3"/>
  <c r="D3593" i="3"/>
  <c r="A3593" i="3"/>
  <c r="D3592" i="3"/>
  <c r="A3592" i="3"/>
  <c r="D3591" i="3"/>
  <c r="A3591" i="3"/>
  <c r="D3590" i="3"/>
  <c r="A3590" i="3"/>
  <c r="D3589" i="3"/>
  <c r="A3589" i="3"/>
  <c r="D3588" i="3"/>
  <c r="A3588" i="3"/>
  <c r="D3587" i="3"/>
  <c r="A3587" i="3"/>
  <c r="D3586" i="3"/>
  <c r="A3586" i="3"/>
  <c r="D3585" i="3"/>
  <c r="A3585" i="3"/>
  <c r="D3584" i="3"/>
  <c r="A3584" i="3"/>
  <c r="D3583" i="3"/>
  <c r="A3583" i="3"/>
  <c r="D3582" i="3"/>
  <c r="A3582" i="3"/>
  <c r="D3581" i="3"/>
  <c r="A3581" i="3"/>
  <c r="D3580" i="3"/>
  <c r="A3580" i="3"/>
  <c r="D3579" i="3"/>
  <c r="A3579" i="3"/>
  <c r="D3578" i="3"/>
  <c r="A3578" i="3"/>
  <c r="D3577" i="3"/>
  <c r="A3577" i="3"/>
  <c r="D3576" i="3"/>
  <c r="A3576" i="3"/>
  <c r="D3575" i="3"/>
  <c r="A3575" i="3"/>
  <c r="D3574" i="3"/>
  <c r="A3574" i="3"/>
  <c r="D3573" i="3"/>
  <c r="A3573" i="3"/>
  <c r="D3572" i="3"/>
  <c r="A3572" i="3"/>
  <c r="D3571" i="3"/>
  <c r="A3571" i="3"/>
  <c r="D3570" i="3"/>
  <c r="A3570" i="3"/>
  <c r="D3569" i="3"/>
  <c r="A3569" i="3"/>
  <c r="D3568" i="3"/>
  <c r="A3568" i="3"/>
  <c r="D3567" i="3"/>
  <c r="A3567" i="3"/>
  <c r="D3566" i="3"/>
  <c r="A3566" i="3"/>
  <c r="D3565" i="3"/>
  <c r="A3565" i="3"/>
  <c r="D3564" i="3"/>
  <c r="A3564" i="3"/>
  <c r="D3563" i="3"/>
  <c r="A3563" i="3"/>
  <c r="D3562" i="3"/>
  <c r="A3562" i="3"/>
  <c r="D3561" i="3"/>
  <c r="A3561" i="3"/>
  <c r="D3560" i="3"/>
  <c r="A3560" i="3"/>
  <c r="D3559" i="3"/>
  <c r="A3559" i="3"/>
  <c r="D3558" i="3"/>
  <c r="A3558" i="3"/>
  <c r="D3557" i="3"/>
  <c r="A3557" i="3"/>
  <c r="D3556" i="3"/>
  <c r="A3556" i="3"/>
  <c r="D3555" i="3"/>
  <c r="A3555" i="3"/>
  <c r="D3554" i="3"/>
  <c r="A3554" i="3"/>
  <c r="D3553" i="3"/>
  <c r="A3553" i="3"/>
  <c r="D3552" i="3"/>
  <c r="A3552" i="3"/>
  <c r="D3551" i="3"/>
  <c r="A3551" i="3"/>
  <c r="D3550" i="3"/>
  <c r="A3550" i="3"/>
  <c r="D3549" i="3"/>
  <c r="A3549" i="3"/>
  <c r="D3548" i="3"/>
  <c r="A3548" i="3"/>
  <c r="D3547" i="3"/>
  <c r="A3547" i="3"/>
  <c r="D3546" i="3"/>
  <c r="A3546" i="3"/>
  <c r="D3545" i="3"/>
  <c r="A3545" i="3"/>
  <c r="D3544" i="3"/>
  <c r="A3544" i="3"/>
  <c r="D3543" i="3"/>
  <c r="A3543" i="3"/>
  <c r="D3542" i="3"/>
  <c r="A3542" i="3"/>
  <c r="D3541" i="3"/>
  <c r="A3541" i="3"/>
  <c r="D3540" i="3"/>
  <c r="A3540" i="3"/>
  <c r="D3539" i="3"/>
  <c r="A3539" i="3"/>
  <c r="D3538" i="3"/>
  <c r="A3538" i="3"/>
  <c r="D3537" i="3"/>
  <c r="A3537" i="3"/>
  <c r="D3536" i="3"/>
  <c r="A3536" i="3"/>
  <c r="D3535" i="3"/>
  <c r="A3535" i="3"/>
  <c r="D3534" i="3"/>
  <c r="A3534" i="3"/>
  <c r="D3533" i="3"/>
  <c r="A3533" i="3"/>
  <c r="D3532" i="3"/>
  <c r="A3532" i="3"/>
  <c r="D3531" i="3"/>
  <c r="A3531" i="3"/>
  <c r="D3530" i="3"/>
  <c r="A3530" i="3"/>
  <c r="D3529" i="3"/>
  <c r="A3529" i="3"/>
  <c r="D3528" i="3"/>
  <c r="A3528" i="3"/>
  <c r="D3527" i="3"/>
  <c r="A3527" i="3"/>
  <c r="D3526" i="3"/>
  <c r="A3526" i="3"/>
  <c r="D3525" i="3"/>
  <c r="A3525" i="3"/>
  <c r="D3524" i="3"/>
  <c r="A3524" i="3"/>
  <c r="D3523" i="3"/>
  <c r="A3523" i="3"/>
  <c r="D3522" i="3"/>
  <c r="A3522" i="3"/>
  <c r="D3521" i="3"/>
  <c r="A3521" i="3"/>
  <c r="D3520" i="3"/>
  <c r="A3520" i="3"/>
  <c r="D3519" i="3"/>
  <c r="A3519" i="3"/>
  <c r="D3518" i="3"/>
  <c r="A3518" i="3"/>
  <c r="D3517" i="3"/>
  <c r="A3517" i="3"/>
  <c r="D3516" i="3"/>
  <c r="A3516" i="3"/>
  <c r="D3515" i="3"/>
  <c r="A3515" i="3"/>
  <c r="D3514" i="3"/>
  <c r="A3514" i="3"/>
  <c r="D3513" i="3"/>
  <c r="A3513" i="3"/>
  <c r="D3512" i="3"/>
  <c r="A3512" i="3"/>
  <c r="D3511" i="3"/>
  <c r="A3511" i="3"/>
  <c r="D3510" i="3"/>
  <c r="A3510" i="3"/>
  <c r="D3509" i="3"/>
  <c r="A3509" i="3"/>
  <c r="D3508" i="3"/>
  <c r="A3508" i="3"/>
  <c r="D3507" i="3"/>
  <c r="A3507" i="3"/>
  <c r="D3506" i="3"/>
  <c r="A3506" i="3"/>
  <c r="D3505" i="3"/>
  <c r="A3505" i="3"/>
  <c r="D3504" i="3"/>
  <c r="A3504" i="3"/>
  <c r="D3503" i="3"/>
  <c r="A3503" i="3"/>
  <c r="D3502" i="3"/>
  <c r="A3502" i="3"/>
  <c r="D3501" i="3"/>
  <c r="A3501" i="3"/>
  <c r="D3500" i="3"/>
  <c r="A3500" i="3"/>
  <c r="D3499" i="3"/>
  <c r="A3499" i="3"/>
  <c r="D3498" i="3"/>
  <c r="A3498" i="3"/>
  <c r="D3497" i="3"/>
  <c r="A3497" i="3"/>
  <c r="D3496" i="3"/>
  <c r="A3496" i="3"/>
  <c r="D3495" i="3"/>
  <c r="A3495" i="3"/>
  <c r="D3494" i="3"/>
  <c r="A3494" i="3"/>
  <c r="D3493" i="3"/>
  <c r="A3493" i="3"/>
  <c r="D3492" i="3"/>
  <c r="A3492" i="3"/>
  <c r="D3491" i="3"/>
  <c r="A3491" i="3"/>
  <c r="D3490" i="3"/>
  <c r="A3490" i="3"/>
  <c r="D3489" i="3"/>
  <c r="A3489" i="3"/>
  <c r="D3488" i="3"/>
  <c r="A3488" i="3"/>
  <c r="D3487" i="3"/>
  <c r="A3487" i="3"/>
  <c r="D3486" i="3"/>
  <c r="A3486" i="3"/>
  <c r="D3485" i="3"/>
  <c r="A3485" i="3"/>
  <c r="D3484" i="3"/>
  <c r="A3484" i="3"/>
  <c r="D3483" i="3"/>
  <c r="A3483" i="3"/>
  <c r="D3482" i="3"/>
  <c r="A3482" i="3"/>
  <c r="D3481" i="3"/>
  <c r="A3481" i="3"/>
  <c r="D3480" i="3"/>
  <c r="A3480" i="3"/>
  <c r="D3479" i="3"/>
  <c r="A3479" i="3"/>
  <c r="D3478" i="3"/>
  <c r="A3478" i="3"/>
  <c r="D3477" i="3"/>
  <c r="A3477" i="3"/>
  <c r="D3476" i="3"/>
  <c r="A3476" i="3"/>
  <c r="D3475" i="3"/>
  <c r="A3475" i="3"/>
  <c r="D3474" i="3"/>
  <c r="A3474" i="3"/>
  <c r="D3473" i="3"/>
  <c r="A3473" i="3"/>
  <c r="D3472" i="3"/>
  <c r="A3472" i="3"/>
  <c r="D3471" i="3"/>
  <c r="A3471" i="3"/>
  <c r="D3470" i="3"/>
  <c r="A3470" i="3"/>
  <c r="D3469" i="3"/>
  <c r="A3469" i="3"/>
  <c r="D3468" i="3"/>
  <c r="A3468" i="3"/>
  <c r="D3467" i="3"/>
  <c r="A3467" i="3"/>
  <c r="D3466" i="3"/>
  <c r="A3466" i="3"/>
  <c r="D3465" i="3"/>
  <c r="A3465" i="3"/>
  <c r="D3464" i="3"/>
  <c r="A3464" i="3"/>
  <c r="D3463" i="3"/>
  <c r="A3463" i="3"/>
  <c r="D3462" i="3"/>
  <c r="A3462" i="3"/>
  <c r="D3461" i="3"/>
  <c r="A3461" i="3"/>
  <c r="D3460" i="3"/>
  <c r="A3460" i="3"/>
  <c r="D3459" i="3"/>
  <c r="A3459" i="3"/>
  <c r="D3458" i="3"/>
  <c r="A3458" i="3"/>
  <c r="D3457" i="3"/>
  <c r="A3457" i="3"/>
  <c r="D3456" i="3"/>
  <c r="A3456" i="3"/>
  <c r="D3455" i="3"/>
  <c r="A3455" i="3"/>
  <c r="D3454" i="3"/>
  <c r="A3454" i="3"/>
  <c r="D3453" i="3"/>
  <c r="A3453" i="3"/>
  <c r="D3452" i="3"/>
  <c r="A3452" i="3"/>
  <c r="D3451" i="3"/>
  <c r="A3451" i="3"/>
  <c r="D3450" i="3"/>
  <c r="A3450" i="3"/>
  <c r="D3449" i="3"/>
  <c r="A3449" i="3"/>
  <c r="D3448" i="3"/>
  <c r="A3448" i="3"/>
  <c r="D3447" i="3"/>
  <c r="A3447" i="3"/>
  <c r="D3446" i="3"/>
  <c r="A3446" i="3"/>
  <c r="D3445" i="3"/>
  <c r="A3445" i="3"/>
  <c r="D3444" i="3"/>
  <c r="A3444" i="3"/>
  <c r="D3443" i="3"/>
  <c r="A3443" i="3"/>
  <c r="D3442" i="3"/>
  <c r="A3442" i="3"/>
  <c r="D3441" i="3"/>
  <c r="A3441" i="3"/>
  <c r="D3440" i="3"/>
  <c r="A3440" i="3"/>
  <c r="D3439" i="3"/>
  <c r="A3439" i="3"/>
  <c r="D3438" i="3"/>
  <c r="A3438" i="3"/>
  <c r="D3437" i="3"/>
  <c r="A3437" i="3"/>
  <c r="D3436" i="3"/>
  <c r="A3436" i="3"/>
  <c r="D3435" i="3"/>
  <c r="A3435" i="3"/>
  <c r="D3434" i="3"/>
  <c r="A3434" i="3"/>
  <c r="D3433" i="3"/>
  <c r="A3433" i="3"/>
  <c r="D3432" i="3"/>
  <c r="A3432" i="3"/>
  <c r="D3431" i="3"/>
  <c r="A3431" i="3"/>
  <c r="D3430" i="3"/>
  <c r="A3430" i="3"/>
  <c r="D3429" i="3"/>
  <c r="A3429" i="3"/>
  <c r="D3428" i="3"/>
  <c r="A3428" i="3"/>
  <c r="D3427" i="3"/>
  <c r="A3427" i="3"/>
  <c r="D3426" i="3"/>
  <c r="A3426" i="3"/>
  <c r="D3425" i="3"/>
  <c r="A3425" i="3"/>
  <c r="D3424" i="3"/>
  <c r="A3424" i="3"/>
  <c r="D3423" i="3"/>
  <c r="A3423" i="3"/>
  <c r="D3422" i="3"/>
  <c r="A3422" i="3"/>
  <c r="D3421" i="3"/>
  <c r="A3421" i="3"/>
  <c r="D3420" i="3"/>
  <c r="A3420" i="3"/>
  <c r="D3419" i="3"/>
  <c r="A3419" i="3"/>
  <c r="D3418" i="3"/>
  <c r="A3418" i="3"/>
  <c r="D3417" i="3"/>
  <c r="A3417" i="3"/>
  <c r="D3416" i="3"/>
  <c r="A3416" i="3"/>
  <c r="D3415" i="3"/>
  <c r="A3415" i="3"/>
  <c r="D3414" i="3"/>
  <c r="A3414" i="3"/>
  <c r="D3413" i="3"/>
  <c r="A3413" i="3"/>
  <c r="D3412" i="3"/>
  <c r="A3412" i="3"/>
  <c r="D3411" i="3"/>
  <c r="A3411" i="3"/>
  <c r="D3410" i="3"/>
  <c r="A3410" i="3"/>
  <c r="D3409" i="3"/>
  <c r="A3409" i="3"/>
  <c r="D3408" i="3"/>
  <c r="A3408" i="3"/>
  <c r="D3407" i="3"/>
  <c r="A3407" i="3"/>
  <c r="D3406" i="3"/>
  <c r="A3406" i="3"/>
  <c r="D3405" i="3"/>
  <c r="A3405" i="3"/>
  <c r="D3404" i="3"/>
  <c r="A3404" i="3"/>
  <c r="D3403" i="3"/>
  <c r="A3403" i="3"/>
  <c r="D3402" i="3"/>
  <c r="A3402" i="3"/>
  <c r="D3401" i="3"/>
  <c r="A3401" i="3"/>
  <c r="D3400" i="3"/>
  <c r="A3400" i="3"/>
  <c r="D3399" i="3"/>
  <c r="A3399" i="3"/>
  <c r="D3398" i="3"/>
  <c r="A3398" i="3"/>
  <c r="D3397" i="3"/>
  <c r="A3397" i="3"/>
  <c r="D3396" i="3"/>
  <c r="A3396" i="3"/>
  <c r="D3395" i="3"/>
  <c r="A3395" i="3"/>
  <c r="D3394" i="3"/>
  <c r="A3394" i="3"/>
  <c r="D3393" i="3"/>
  <c r="A3393" i="3"/>
  <c r="D3392" i="3"/>
  <c r="A3392" i="3"/>
  <c r="D3391" i="3"/>
  <c r="A3391" i="3"/>
  <c r="D3390" i="3"/>
  <c r="A3390" i="3"/>
  <c r="D3389" i="3"/>
  <c r="A3389" i="3"/>
  <c r="D3388" i="3"/>
  <c r="A3388" i="3"/>
  <c r="D3387" i="3"/>
  <c r="A3387" i="3"/>
  <c r="D3386" i="3"/>
  <c r="A3386" i="3"/>
  <c r="D3385" i="3"/>
  <c r="A3385" i="3"/>
  <c r="D3384" i="3"/>
  <c r="A3384" i="3"/>
  <c r="D3383" i="3"/>
  <c r="A3383" i="3"/>
  <c r="D3382" i="3"/>
  <c r="A3382" i="3"/>
  <c r="D3381" i="3"/>
  <c r="A3381" i="3"/>
  <c r="D3380" i="3"/>
  <c r="A3380" i="3"/>
  <c r="D3379" i="3"/>
  <c r="A3379" i="3"/>
  <c r="D3378" i="3"/>
  <c r="A3378" i="3"/>
  <c r="D3377" i="3"/>
  <c r="A3377" i="3"/>
  <c r="D3376" i="3"/>
  <c r="A3376" i="3"/>
  <c r="D3375" i="3"/>
  <c r="A3375" i="3"/>
  <c r="D3374" i="3"/>
  <c r="A3374" i="3"/>
  <c r="D3373" i="3"/>
  <c r="A3373" i="3"/>
  <c r="D3372" i="3"/>
  <c r="A3372" i="3"/>
  <c r="D3371" i="3"/>
  <c r="A3371" i="3"/>
  <c r="D3370" i="3"/>
  <c r="A3370" i="3"/>
  <c r="D3369" i="3"/>
  <c r="A3369" i="3"/>
  <c r="D3368" i="3"/>
  <c r="A3368" i="3"/>
  <c r="D3367" i="3"/>
  <c r="A3367" i="3"/>
  <c r="D3366" i="3"/>
  <c r="A3366" i="3"/>
  <c r="D3365" i="3"/>
  <c r="A3365" i="3"/>
  <c r="D3364" i="3"/>
  <c r="A3364" i="3"/>
  <c r="D3363" i="3"/>
  <c r="A3363" i="3"/>
  <c r="D3362" i="3"/>
  <c r="A3362" i="3"/>
  <c r="D3361" i="3"/>
  <c r="A3361" i="3"/>
  <c r="D3360" i="3"/>
  <c r="A3360" i="3"/>
  <c r="D3359" i="3"/>
  <c r="A3359" i="3"/>
  <c r="D3358" i="3"/>
  <c r="A3358" i="3"/>
  <c r="D3357" i="3"/>
  <c r="A3357" i="3"/>
  <c r="D3356" i="3"/>
  <c r="A3356" i="3"/>
  <c r="D3355" i="3"/>
  <c r="A3355" i="3"/>
  <c r="D3354" i="3"/>
  <c r="A3354" i="3"/>
  <c r="D3353" i="3"/>
  <c r="A3353" i="3"/>
  <c r="D3352" i="3"/>
  <c r="A3352" i="3"/>
  <c r="D3351" i="3"/>
  <c r="A3351" i="3"/>
  <c r="D3350" i="3"/>
  <c r="A3350" i="3"/>
  <c r="D3349" i="3"/>
  <c r="A3349" i="3"/>
  <c r="D3348" i="3"/>
  <c r="A3348" i="3"/>
  <c r="D3347" i="3"/>
  <c r="A3347" i="3"/>
  <c r="D3346" i="3"/>
  <c r="A3346" i="3"/>
  <c r="D3345" i="3"/>
  <c r="A3345" i="3"/>
  <c r="D3344" i="3"/>
  <c r="A3344" i="3"/>
  <c r="D3343" i="3"/>
  <c r="A3343" i="3"/>
  <c r="D3342" i="3"/>
  <c r="A3342" i="3"/>
  <c r="D3341" i="3"/>
  <c r="A3341" i="3"/>
  <c r="D3340" i="3"/>
  <c r="A3340" i="3"/>
  <c r="D3339" i="3"/>
  <c r="A3339" i="3"/>
  <c r="D3338" i="3"/>
  <c r="A3338" i="3"/>
  <c r="D3337" i="3"/>
  <c r="A3337" i="3"/>
  <c r="D3336" i="3"/>
  <c r="A3336" i="3"/>
  <c r="D3335" i="3"/>
  <c r="A3335" i="3"/>
  <c r="D3334" i="3"/>
  <c r="A3334" i="3"/>
  <c r="D3333" i="3"/>
  <c r="A3333" i="3"/>
  <c r="D3332" i="3"/>
  <c r="A3332" i="3"/>
  <c r="D3331" i="3"/>
  <c r="A3331" i="3"/>
  <c r="D3330" i="3"/>
  <c r="A3330" i="3"/>
  <c r="D3329" i="3"/>
  <c r="A3329" i="3"/>
  <c r="D3328" i="3"/>
  <c r="A3328" i="3"/>
  <c r="D3327" i="3"/>
  <c r="A3327" i="3"/>
  <c r="D3326" i="3"/>
  <c r="A3326" i="3"/>
  <c r="D3325" i="3"/>
  <c r="A3325" i="3"/>
  <c r="D3324" i="3"/>
  <c r="A3324" i="3"/>
  <c r="D3323" i="3"/>
  <c r="A3323" i="3"/>
  <c r="D3322" i="3"/>
  <c r="A3322" i="3"/>
  <c r="D3321" i="3"/>
  <c r="A3321" i="3"/>
  <c r="D3320" i="3"/>
  <c r="A3320" i="3"/>
  <c r="D3319" i="3"/>
  <c r="A3319" i="3"/>
  <c r="D3318" i="3"/>
  <c r="A3318" i="3"/>
  <c r="D3317" i="3"/>
  <c r="A3317" i="3"/>
  <c r="D3316" i="3"/>
  <c r="A3316" i="3"/>
  <c r="D3315" i="3"/>
  <c r="A3315" i="3"/>
  <c r="D3314" i="3"/>
  <c r="A3314" i="3"/>
  <c r="D3313" i="3"/>
  <c r="A3313" i="3"/>
  <c r="D3312" i="3"/>
  <c r="A3312" i="3"/>
  <c r="D3311" i="3"/>
  <c r="A3311" i="3"/>
  <c r="D3310" i="3"/>
  <c r="A3310" i="3"/>
  <c r="D3309" i="3"/>
  <c r="A3309" i="3"/>
  <c r="D3308" i="3"/>
  <c r="A3308" i="3"/>
  <c r="D3307" i="3"/>
  <c r="A3307" i="3"/>
  <c r="D3306" i="3"/>
  <c r="A3306" i="3"/>
  <c r="D3305" i="3"/>
  <c r="A3305" i="3"/>
  <c r="D3304" i="3"/>
  <c r="A3304" i="3"/>
  <c r="D3303" i="3"/>
  <c r="A3303" i="3"/>
  <c r="D3302" i="3"/>
  <c r="A3302" i="3"/>
  <c r="D3301" i="3"/>
  <c r="A3301" i="3"/>
  <c r="D3300" i="3"/>
  <c r="A3300" i="3"/>
  <c r="D3299" i="3"/>
  <c r="A3299" i="3"/>
  <c r="D3298" i="3"/>
  <c r="A3298" i="3"/>
  <c r="D3297" i="3"/>
  <c r="A3297" i="3"/>
  <c r="D3296" i="3"/>
  <c r="A3296" i="3"/>
  <c r="D3295" i="3"/>
  <c r="A3295" i="3"/>
  <c r="D3294" i="3"/>
  <c r="A3294" i="3"/>
  <c r="D3293" i="3"/>
  <c r="A3293" i="3"/>
  <c r="D3292" i="3"/>
  <c r="A3292" i="3"/>
  <c r="D3291" i="3"/>
  <c r="A3291" i="3"/>
  <c r="D3290" i="3"/>
  <c r="A3290" i="3"/>
  <c r="D3289" i="3"/>
  <c r="A3289" i="3"/>
  <c r="D3288" i="3"/>
  <c r="A3288" i="3"/>
  <c r="D3287" i="3"/>
  <c r="A3287" i="3"/>
  <c r="D3286" i="3"/>
  <c r="A3286" i="3"/>
  <c r="D3285" i="3"/>
  <c r="A3285" i="3"/>
  <c r="D3284" i="3"/>
  <c r="A3284" i="3"/>
  <c r="D3283" i="3"/>
  <c r="A3283" i="3"/>
  <c r="D3282" i="3"/>
  <c r="A3282" i="3"/>
  <c r="D3281" i="3"/>
  <c r="A3281" i="3"/>
  <c r="D3280" i="3"/>
  <c r="A3280" i="3"/>
  <c r="D3279" i="3"/>
  <c r="A3279" i="3"/>
  <c r="D3278" i="3"/>
  <c r="A3278" i="3"/>
  <c r="D3277" i="3"/>
  <c r="A3277" i="3"/>
  <c r="D3276" i="3"/>
  <c r="A3276" i="3"/>
  <c r="D3275" i="3"/>
  <c r="A3275" i="3"/>
  <c r="D3274" i="3"/>
  <c r="A3274" i="3"/>
  <c r="D3273" i="3"/>
  <c r="A3273" i="3"/>
  <c r="D3272" i="3"/>
  <c r="A3272" i="3"/>
  <c r="D3271" i="3"/>
  <c r="A3271" i="3"/>
  <c r="D3270" i="3"/>
  <c r="A3270" i="3"/>
  <c r="D3269" i="3"/>
  <c r="A3269" i="3"/>
  <c r="D3268" i="3"/>
  <c r="A3268" i="3"/>
  <c r="D3267" i="3"/>
  <c r="A3267" i="3"/>
  <c r="D3266" i="3"/>
  <c r="A3266" i="3"/>
  <c r="D3265" i="3"/>
  <c r="A3265" i="3"/>
  <c r="D3264" i="3"/>
  <c r="A3264" i="3"/>
  <c r="D3263" i="3"/>
  <c r="A3263" i="3"/>
  <c r="D3262" i="3"/>
  <c r="A3262" i="3"/>
  <c r="D3261" i="3"/>
  <c r="A3261" i="3"/>
  <c r="D3260" i="3"/>
  <c r="A3260" i="3"/>
  <c r="D3259" i="3"/>
  <c r="A3259" i="3"/>
  <c r="D3258" i="3"/>
  <c r="A3258" i="3"/>
  <c r="D3257" i="3"/>
  <c r="A3257" i="3"/>
  <c r="D3256" i="3"/>
  <c r="A3256" i="3"/>
  <c r="D3255" i="3"/>
  <c r="A3255" i="3"/>
  <c r="D3254" i="3"/>
  <c r="A3254" i="3"/>
  <c r="D3253" i="3"/>
  <c r="A3253" i="3"/>
  <c r="D3252" i="3"/>
  <c r="A3252" i="3"/>
  <c r="D3251" i="3"/>
  <c r="A3251" i="3"/>
  <c r="D3250" i="3"/>
  <c r="A3250" i="3"/>
  <c r="D3249" i="3"/>
  <c r="A3249" i="3"/>
  <c r="D3248" i="3"/>
  <c r="A3248" i="3"/>
  <c r="D3247" i="3"/>
  <c r="A3247" i="3"/>
  <c r="D3246" i="3"/>
  <c r="A3246" i="3"/>
  <c r="D3245" i="3"/>
  <c r="A3245" i="3"/>
  <c r="D3244" i="3"/>
  <c r="A3244" i="3"/>
  <c r="D3243" i="3"/>
  <c r="A3243" i="3"/>
  <c r="D3242" i="3"/>
  <c r="A3242" i="3"/>
  <c r="D3241" i="3"/>
  <c r="A3241" i="3"/>
  <c r="D3240" i="3"/>
  <c r="A3240" i="3"/>
  <c r="D3239" i="3"/>
  <c r="A3239" i="3"/>
  <c r="D3238" i="3"/>
  <c r="A3238" i="3"/>
  <c r="D3237" i="3"/>
  <c r="A3237" i="3"/>
  <c r="D3236" i="3"/>
  <c r="A3236" i="3"/>
  <c r="D3235" i="3"/>
  <c r="A3235" i="3"/>
  <c r="D3234" i="3"/>
  <c r="A3234" i="3"/>
  <c r="D3233" i="3"/>
  <c r="A3233" i="3"/>
  <c r="D3232" i="3"/>
  <c r="A3232" i="3"/>
  <c r="D3231" i="3"/>
  <c r="A3231" i="3"/>
  <c r="D3230" i="3"/>
  <c r="A3230" i="3"/>
  <c r="D3229" i="3"/>
  <c r="A3229" i="3"/>
  <c r="D3228" i="3"/>
  <c r="A3228" i="3"/>
  <c r="D3227" i="3"/>
  <c r="A3227" i="3"/>
  <c r="D3226" i="3"/>
  <c r="A3226" i="3"/>
  <c r="D3225" i="3"/>
  <c r="A3225" i="3"/>
  <c r="D3224" i="3"/>
  <c r="A3224" i="3"/>
  <c r="D3223" i="3"/>
  <c r="A3223" i="3"/>
  <c r="D3222" i="3"/>
  <c r="A3222" i="3"/>
  <c r="D3221" i="3"/>
  <c r="A3221" i="3"/>
  <c r="D3220" i="3"/>
  <c r="A3220" i="3"/>
  <c r="D3219" i="3"/>
  <c r="A3219" i="3"/>
  <c r="D3218" i="3"/>
  <c r="A3218" i="3"/>
  <c r="D3217" i="3"/>
  <c r="A3217" i="3"/>
  <c r="D3216" i="3"/>
  <c r="A3216" i="3"/>
  <c r="D3215" i="3"/>
  <c r="A3215" i="3"/>
  <c r="D3214" i="3"/>
  <c r="A3214" i="3"/>
  <c r="D3213" i="3"/>
  <c r="A3213" i="3"/>
  <c r="D3212" i="3"/>
  <c r="A3212" i="3"/>
  <c r="D3211" i="3"/>
  <c r="A3211" i="3"/>
  <c r="D3210" i="3"/>
  <c r="A3210" i="3"/>
  <c r="D3209" i="3"/>
  <c r="A3209" i="3"/>
  <c r="D3208" i="3"/>
  <c r="A3208" i="3"/>
  <c r="D3207" i="3"/>
  <c r="A3207" i="3"/>
  <c r="D3206" i="3"/>
  <c r="A3206" i="3"/>
  <c r="D3205" i="3"/>
  <c r="A3205" i="3"/>
  <c r="D3204" i="3"/>
  <c r="A3204" i="3"/>
  <c r="D3203" i="3"/>
  <c r="A3203" i="3"/>
  <c r="D3202" i="3"/>
  <c r="A3202" i="3"/>
  <c r="D3201" i="3"/>
  <c r="A3201" i="3"/>
  <c r="D3200" i="3"/>
  <c r="A3200" i="3"/>
  <c r="D3199" i="3"/>
  <c r="A3199" i="3"/>
  <c r="D3198" i="3"/>
  <c r="A3198" i="3"/>
  <c r="D3197" i="3"/>
  <c r="A3197" i="3"/>
  <c r="D3196" i="3"/>
  <c r="A3196" i="3"/>
  <c r="D3195" i="3"/>
  <c r="A3195" i="3"/>
  <c r="D3194" i="3"/>
  <c r="A3194" i="3"/>
  <c r="D3193" i="3"/>
  <c r="A3193" i="3"/>
  <c r="D3192" i="3"/>
  <c r="A3192" i="3"/>
  <c r="D3191" i="3"/>
  <c r="A3191" i="3"/>
  <c r="D3190" i="3"/>
  <c r="A3190" i="3"/>
  <c r="D3189" i="3"/>
  <c r="A3189" i="3"/>
  <c r="D3188" i="3"/>
  <c r="A3188" i="3"/>
  <c r="D3187" i="3"/>
  <c r="A3187" i="3"/>
  <c r="D3186" i="3"/>
  <c r="A3186" i="3"/>
  <c r="D3185" i="3"/>
  <c r="A3185" i="3"/>
  <c r="D3184" i="3"/>
  <c r="A3184" i="3"/>
  <c r="D3183" i="3"/>
  <c r="A3183" i="3"/>
  <c r="D3182" i="3"/>
  <c r="A3182" i="3"/>
  <c r="D3181" i="3"/>
  <c r="A3181" i="3"/>
  <c r="D3180" i="3"/>
  <c r="A3180" i="3"/>
  <c r="D3179" i="3"/>
  <c r="A3179" i="3"/>
  <c r="D3178" i="3"/>
  <c r="A3178" i="3"/>
  <c r="D3177" i="3"/>
  <c r="A3177" i="3"/>
  <c r="D3176" i="3"/>
  <c r="A3176" i="3"/>
  <c r="D3175" i="3"/>
  <c r="A3175" i="3"/>
  <c r="D3174" i="3"/>
  <c r="A3174" i="3"/>
  <c r="D3173" i="3"/>
  <c r="A3173" i="3"/>
  <c r="D3172" i="3"/>
  <c r="A3172" i="3"/>
  <c r="D3171" i="3"/>
  <c r="A3171" i="3"/>
  <c r="D3170" i="3"/>
  <c r="A3170" i="3"/>
  <c r="D3169" i="3"/>
  <c r="A3169" i="3"/>
  <c r="D3168" i="3"/>
  <c r="A3168" i="3"/>
  <c r="D3167" i="3"/>
  <c r="A3167" i="3"/>
  <c r="D3166" i="3"/>
  <c r="A3166" i="3"/>
  <c r="D3165" i="3"/>
  <c r="A3165" i="3"/>
  <c r="D3164" i="3"/>
  <c r="A3164" i="3"/>
  <c r="D3163" i="3"/>
  <c r="A3163" i="3"/>
  <c r="D3162" i="3"/>
  <c r="A3162" i="3"/>
  <c r="D3161" i="3"/>
  <c r="A3161" i="3"/>
  <c r="D3160" i="3"/>
  <c r="A3160" i="3"/>
  <c r="D3159" i="3"/>
  <c r="A3159" i="3"/>
  <c r="D3158" i="3"/>
  <c r="A3158" i="3"/>
  <c r="D3157" i="3"/>
  <c r="A3157" i="3"/>
  <c r="D3156" i="3"/>
  <c r="A3156" i="3"/>
  <c r="D3155" i="3"/>
  <c r="A3155" i="3"/>
  <c r="D3154" i="3"/>
  <c r="A3154" i="3"/>
  <c r="D3153" i="3"/>
  <c r="A3153" i="3"/>
  <c r="D3152" i="3"/>
  <c r="A3152" i="3"/>
  <c r="D3151" i="3"/>
  <c r="A3151" i="3"/>
  <c r="D3150" i="3"/>
  <c r="A3150" i="3"/>
  <c r="D3149" i="3"/>
  <c r="A3149" i="3"/>
  <c r="D3148" i="3"/>
  <c r="A3148" i="3"/>
  <c r="D3147" i="3"/>
  <c r="A3147" i="3"/>
  <c r="D3146" i="3"/>
  <c r="A3146" i="3"/>
  <c r="D3145" i="3"/>
  <c r="A3145" i="3"/>
  <c r="D3144" i="3"/>
  <c r="A3144" i="3"/>
  <c r="D3143" i="3"/>
  <c r="A3143" i="3"/>
  <c r="D3142" i="3"/>
  <c r="A3142" i="3"/>
  <c r="D3141" i="3"/>
  <c r="A3141" i="3"/>
  <c r="D3140" i="3"/>
  <c r="A3140" i="3"/>
  <c r="D3139" i="3"/>
  <c r="A3139" i="3"/>
  <c r="D3138" i="3"/>
  <c r="A3138" i="3"/>
  <c r="D3137" i="3"/>
  <c r="A3137" i="3"/>
  <c r="D3136" i="3"/>
  <c r="A3136" i="3"/>
  <c r="D3135" i="3"/>
  <c r="A3135" i="3"/>
  <c r="D3134" i="3"/>
  <c r="A3134" i="3"/>
  <c r="D3133" i="3"/>
  <c r="A3133" i="3"/>
  <c r="D3132" i="3"/>
  <c r="A3132" i="3"/>
  <c r="D3131" i="3"/>
  <c r="A3131" i="3"/>
  <c r="D3130" i="3"/>
  <c r="A3130" i="3"/>
  <c r="D3129" i="3"/>
  <c r="A3129" i="3"/>
  <c r="D3128" i="3"/>
  <c r="A3128" i="3"/>
  <c r="D3127" i="3"/>
  <c r="A3127" i="3"/>
  <c r="D3126" i="3"/>
  <c r="A3126" i="3"/>
  <c r="D3125" i="3"/>
  <c r="A3125" i="3"/>
  <c r="D3124" i="3"/>
  <c r="A3124" i="3"/>
  <c r="D3123" i="3"/>
  <c r="A3123" i="3"/>
  <c r="D3122" i="3"/>
  <c r="A3122" i="3"/>
  <c r="D3121" i="3"/>
  <c r="A3121" i="3"/>
  <c r="D3120" i="3"/>
  <c r="A3120" i="3"/>
  <c r="D3119" i="3"/>
  <c r="A3119" i="3"/>
  <c r="D3118" i="3"/>
  <c r="A3118" i="3"/>
  <c r="D3117" i="3"/>
  <c r="A3117" i="3"/>
  <c r="D3116" i="3"/>
  <c r="A3116" i="3"/>
  <c r="D3115" i="3"/>
  <c r="A3115" i="3"/>
  <c r="D3114" i="3"/>
  <c r="A3114" i="3"/>
  <c r="D3113" i="3"/>
  <c r="A3113" i="3"/>
  <c r="D3112" i="3"/>
  <c r="A3112" i="3"/>
  <c r="D3111" i="3"/>
  <c r="A3111" i="3"/>
  <c r="D3110" i="3"/>
  <c r="A3110" i="3"/>
  <c r="D3109" i="3"/>
  <c r="A3109" i="3"/>
  <c r="D3108" i="3"/>
  <c r="A3108" i="3"/>
  <c r="D3107" i="3"/>
  <c r="A3107" i="3"/>
  <c r="D3106" i="3"/>
  <c r="A3106" i="3"/>
  <c r="D3105" i="3"/>
  <c r="A3105" i="3"/>
  <c r="D3104" i="3"/>
  <c r="A3104" i="3"/>
  <c r="D3103" i="3"/>
  <c r="A3103" i="3"/>
  <c r="D3102" i="3"/>
  <c r="A3102" i="3"/>
  <c r="D3101" i="3"/>
  <c r="A3101" i="3"/>
  <c r="D3100" i="3"/>
  <c r="A3100" i="3"/>
  <c r="D3099" i="3"/>
  <c r="A3099" i="3"/>
  <c r="D3098" i="3"/>
  <c r="A3098" i="3"/>
  <c r="D3097" i="3"/>
  <c r="A3097" i="3"/>
  <c r="D3096" i="3"/>
  <c r="A3096" i="3"/>
  <c r="D3095" i="3"/>
  <c r="A3095" i="3"/>
  <c r="D3094" i="3"/>
  <c r="A3094" i="3"/>
  <c r="D3093" i="3"/>
  <c r="A3093" i="3"/>
  <c r="D3092" i="3"/>
  <c r="A3092" i="3"/>
  <c r="D3091" i="3"/>
  <c r="A3091" i="3"/>
  <c r="D3090" i="3"/>
  <c r="A3090" i="3"/>
  <c r="D3089" i="3"/>
  <c r="A3089" i="3"/>
  <c r="D3088" i="3"/>
  <c r="A3088" i="3"/>
  <c r="D3087" i="3"/>
  <c r="A3087" i="3"/>
  <c r="D3086" i="3"/>
  <c r="A3086" i="3"/>
  <c r="D3085" i="3"/>
  <c r="A3085" i="3"/>
  <c r="D3084" i="3"/>
  <c r="A3084" i="3"/>
  <c r="D3083" i="3"/>
  <c r="A3083" i="3"/>
  <c r="D3082" i="3"/>
  <c r="A3082" i="3"/>
  <c r="D3081" i="3"/>
  <c r="A3081" i="3"/>
  <c r="D3080" i="3"/>
  <c r="A3080" i="3"/>
  <c r="D3079" i="3"/>
  <c r="A3079" i="3"/>
  <c r="D3078" i="3"/>
  <c r="A3078" i="3"/>
  <c r="D3077" i="3"/>
  <c r="A3077" i="3"/>
  <c r="D3076" i="3"/>
  <c r="A3076" i="3"/>
  <c r="D3075" i="3"/>
  <c r="A3075" i="3"/>
  <c r="D3074" i="3"/>
  <c r="A3074" i="3"/>
  <c r="D3073" i="3"/>
  <c r="A3073" i="3"/>
  <c r="D3072" i="3"/>
  <c r="A3072" i="3"/>
  <c r="D3071" i="3"/>
  <c r="A3071" i="3"/>
  <c r="D3070" i="3"/>
  <c r="A3070" i="3"/>
  <c r="D3069" i="3"/>
  <c r="A3069" i="3"/>
  <c r="D3068" i="3"/>
  <c r="A3068" i="3"/>
  <c r="D3067" i="3"/>
  <c r="A3067" i="3"/>
  <c r="D3066" i="3"/>
  <c r="A3066" i="3"/>
  <c r="D3065" i="3"/>
  <c r="A3065" i="3"/>
  <c r="D3064" i="3"/>
  <c r="A3064" i="3"/>
  <c r="D3063" i="3"/>
  <c r="A3063" i="3"/>
  <c r="D3062" i="3"/>
  <c r="A3062" i="3"/>
  <c r="D3061" i="3"/>
  <c r="A3061" i="3"/>
  <c r="D3060" i="3"/>
  <c r="A3060" i="3"/>
  <c r="D3059" i="3"/>
  <c r="A3059" i="3"/>
  <c r="D3058" i="3"/>
  <c r="A3058" i="3"/>
  <c r="D3057" i="3"/>
  <c r="A3057" i="3"/>
  <c r="D3056" i="3"/>
  <c r="A3056" i="3"/>
  <c r="D3055" i="3"/>
  <c r="A3055" i="3"/>
  <c r="D3054" i="3"/>
  <c r="A3054" i="3"/>
  <c r="D3053" i="3"/>
  <c r="A3053" i="3"/>
  <c r="D3052" i="3"/>
  <c r="A3052" i="3"/>
  <c r="D3051" i="3"/>
  <c r="A3051" i="3"/>
  <c r="D3050" i="3"/>
  <c r="A3050" i="3"/>
  <c r="D3049" i="3"/>
  <c r="A3049" i="3"/>
  <c r="D3048" i="3"/>
  <c r="A3048" i="3"/>
  <c r="D3047" i="3"/>
  <c r="A3047" i="3"/>
  <c r="D3046" i="3"/>
  <c r="A3046" i="3"/>
  <c r="D3045" i="3"/>
  <c r="A3045" i="3"/>
  <c r="D3044" i="3"/>
  <c r="A3044" i="3"/>
  <c r="D3043" i="3"/>
  <c r="A3043" i="3"/>
  <c r="D3042" i="3"/>
  <c r="A3042" i="3"/>
  <c r="D3041" i="3"/>
  <c r="A3041" i="3"/>
  <c r="D3040" i="3"/>
  <c r="A3040" i="3"/>
  <c r="D3039" i="3"/>
  <c r="A3039" i="3"/>
  <c r="D3038" i="3"/>
  <c r="A3038" i="3"/>
  <c r="D3037" i="3"/>
  <c r="A3037" i="3"/>
  <c r="D3036" i="3"/>
  <c r="A3036" i="3"/>
  <c r="D3035" i="3"/>
  <c r="A3035" i="3"/>
  <c r="D3034" i="3"/>
  <c r="A3034" i="3"/>
  <c r="D3033" i="3"/>
  <c r="A3033" i="3"/>
  <c r="D3032" i="3"/>
  <c r="A3032" i="3"/>
  <c r="D3031" i="3"/>
  <c r="A3031" i="3"/>
  <c r="D3030" i="3"/>
  <c r="A3030" i="3"/>
  <c r="D3029" i="3"/>
  <c r="A3029" i="3"/>
  <c r="D3028" i="3"/>
  <c r="A3028" i="3"/>
  <c r="D3027" i="3"/>
  <c r="A3027" i="3"/>
  <c r="D3026" i="3"/>
  <c r="A3026" i="3"/>
  <c r="D3025" i="3"/>
  <c r="A3025" i="3"/>
  <c r="D3024" i="3"/>
  <c r="A3024" i="3"/>
  <c r="D3023" i="3"/>
  <c r="A3023" i="3"/>
  <c r="D3022" i="3"/>
  <c r="A3022" i="3"/>
  <c r="D3021" i="3"/>
  <c r="A3021" i="3"/>
  <c r="D3020" i="3"/>
  <c r="A3020" i="3"/>
  <c r="D3019" i="3"/>
  <c r="A3019" i="3"/>
  <c r="D3018" i="3"/>
  <c r="A3018" i="3"/>
  <c r="D3017" i="3"/>
  <c r="A3017" i="3"/>
  <c r="D3016" i="3"/>
  <c r="A3016" i="3"/>
  <c r="D3015" i="3"/>
  <c r="A3015" i="3"/>
  <c r="D3014" i="3"/>
  <c r="A3014" i="3"/>
  <c r="D3013" i="3"/>
  <c r="A3013" i="3"/>
  <c r="D3012" i="3"/>
  <c r="A3012" i="3"/>
  <c r="D3011" i="3"/>
  <c r="A3011" i="3"/>
  <c r="D3010" i="3"/>
  <c r="A3010" i="3"/>
  <c r="D3009" i="3"/>
  <c r="A3009" i="3"/>
  <c r="D3008" i="3"/>
  <c r="A3008" i="3"/>
  <c r="D3007" i="3"/>
  <c r="A3007" i="3"/>
  <c r="D3006" i="3"/>
  <c r="A3006" i="3"/>
  <c r="D3005" i="3"/>
  <c r="A3005" i="3"/>
  <c r="D3004" i="3"/>
  <c r="A3004" i="3"/>
  <c r="D3003" i="3"/>
  <c r="A3003" i="3"/>
  <c r="D3002" i="3"/>
  <c r="A3002" i="3"/>
  <c r="D3001" i="3"/>
  <c r="A3001" i="3"/>
  <c r="D3000" i="3"/>
  <c r="A3000" i="3"/>
  <c r="D2999" i="3"/>
  <c r="A2999" i="3"/>
  <c r="D2998" i="3"/>
  <c r="A2998" i="3"/>
  <c r="D2997" i="3"/>
  <c r="A2997" i="3"/>
  <c r="D2996" i="3"/>
  <c r="A2996" i="3"/>
  <c r="D2995" i="3"/>
  <c r="A2995" i="3"/>
  <c r="D2994" i="3"/>
  <c r="A2994" i="3"/>
  <c r="D2993" i="3"/>
  <c r="A2993" i="3"/>
  <c r="D2992" i="3"/>
  <c r="A2992" i="3"/>
  <c r="D2991" i="3"/>
  <c r="A2991" i="3"/>
  <c r="D2990" i="3"/>
  <c r="A2990" i="3"/>
  <c r="D2989" i="3"/>
  <c r="A2989" i="3"/>
  <c r="D2988" i="3"/>
  <c r="A2988" i="3"/>
  <c r="D2987" i="3"/>
  <c r="A2987" i="3"/>
  <c r="D2986" i="3"/>
  <c r="A2986" i="3"/>
  <c r="D2985" i="3"/>
  <c r="A2985" i="3"/>
  <c r="D2984" i="3"/>
  <c r="A2984" i="3"/>
  <c r="D2983" i="3"/>
  <c r="A2983" i="3"/>
  <c r="D2982" i="3"/>
  <c r="A2982" i="3"/>
  <c r="D2981" i="3"/>
  <c r="A2981" i="3"/>
  <c r="D2980" i="3"/>
  <c r="A2980" i="3"/>
  <c r="D2979" i="3"/>
  <c r="A2979" i="3"/>
  <c r="D2978" i="3"/>
  <c r="A2978" i="3"/>
  <c r="D2977" i="3"/>
  <c r="A2977" i="3"/>
  <c r="D2976" i="3"/>
  <c r="A2976" i="3"/>
  <c r="D2975" i="3"/>
  <c r="A2975" i="3"/>
  <c r="D2974" i="3"/>
  <c r="A2974" i="3"/>
  <c r="D2973" i="3"/>
  <c r="A2973" i="3"/>
  <c r="D2972" i="3"/>
  <c r="A2972" i="3"/>
  <c r="D2971" i="3"/>
  <c r="A2971" i="3"/>
  <c r="D2970" i="3"/>
  <c r="A2970" i="3"/>
  <c r="D2969" i="3"/>
  <c r="A2969" i="3"/>
  <c r="D2968" i="3"/>
  <c r="A2968" i="3"/>
  <c r="D2967" i="3"/>
  <c r="A2967" i="3"/>
  <c r="D2966" i="3"/>
  <c r="A2966" i="3"/>
  <c r="D2965" i="3"/>
  <c r="A2965" i="3"/>
  <c r="D2964" i="3"/>
  <c r="A2964" i="3"/>
  <c r="D2963" i="3"/>
  <c r="A2963" i="3"/>
  <c r="D2962" i="3"/>
  <c r="A2962" i="3"/>
  <c r="D2961" i="3"/>
  <c r="A2961" i="3"/>
  <c r="D2960" i="3"/>
  <c r="A2960" i="3"/>
  <c r="D2959" i="3"/>
  <c r="A2959" i="3"/>
  <c r="D2958" i="3"/>
  <c r="A2958" i="3"/>
  <c r="D2957" i="3"/>
  <c r="A2957" i="3"/>
  <c r="D2956" i="3"/>
  <c r="A2956" i="3"/>
  <c r="D2955" i="3"/>
  <c r="A2955" i="3"/>
  <c r="D2954" i="3"/>
  <c r="A2954" i="3"/>
  <c r="D2953" i="3"/>
  <c r="A2953" i="3"/>
  <c r="D2952" i="3"/>
  <c r="A2952" i="3"/>
  <c r="D2951" i="3"/>
  <c r="A2951" i="3"/>
  <c r="D2950" i="3"/>
  <c r="A2950" i="3"/>
  <c r="D2949" i="3"/>
  <c r="A2949" i="3"/>
  <c r="D2948" i="3"/>
  <c r="A2948" i="3"/>
  <c r="D2947" i="3"/>
  <c r="A2947" i="3"/>
  <c r="D2946" i="3"/>
  <c r="A2946" i="3"/>
  <c r="D2945" i="3"/>
  <c r="A2945" i="3"/>
  <c r="D2944" i="3"/>
  <c r="A2944" i="3"/>
  <c r="D2943" i="3"/>
  <c r="A2943" i="3"/>
  <c r="D2942" i="3"/>
  <c r="A2942" i="3"/>
  <c r="D2941" i="3"/>
  <c r="A2941" i="3"/>
  <c r="D2940" i="3"/>
  <c r="A2940" i="3"/>
  <c r="D2939" i="3"/>
  <c r="A2939" i="3"/>
  <c r="D2938" i="3"/>
  <c r="A2938" i="3"/>
  <c r="D2937" i="3"/>
  <c r="A2937" i="3"/>
  <c r="D2936" i="3"/>
  <c r="A2936" i="3"/>
  <c r="D2935" i="3"/>
  <c r="A2935" i="3"/>
  <c r="D2934" i="3"/>
  <c r="A2934" i="3"/>
  <c r="D2933" i="3"/>
  <c r="A2933" i="3"/>
  <c r="D2932" i="3"/>
  <c r="A2932" i="3"/>
  <c r="D2931" i="3"/>
  <c r="A2931" i="3"/>
  <c r="D2930" i="3"/>
  <c r="A2930" i="3"/>
  <c r="D2929" i="3"/>
  <c r="A2929" i="3"/>
  <c r="D2928" i="3"/>
  <c r="A2928" i="3"/>
  <c r="D2927" i="3"/>
  <c r="A2927" i="3"/>
  <c r="D2926" i="3"/>
  <c r="A2926" i="3"/>
  <c r="D2925" i="3"/>
  <c r="A2925" i="3"/>
  <c r="D2924" i="3"/>
  <c r="A2924" i="3"/>
  <c r="D2923" i="3"/>
  <c r="A2923" i="3"/>
  <c r="D2922" i="3"/>
  <c r="A2922" i="3"/>
  <c r="D2921" i="3"/>
  <c r="A2921" i="3"/>
  <c r="D2920" i="3"/>
  <c r="A2920" i="3"/>
  <c r="D2919" i="3"/>
  <c r="A2919" i="3"/>
  <c r="D2918" i="3"/>
  <c r="A2918" i="3"/>
  <c r="D2917" i="3"/>
  <c r="A2917" i="3"/>
  <c r="D2916" i="3"/>
  <c r="A2916" i="3"/>
  <c r="D2915" i="3"/>
  <c r="A2915" i="3"/>
  <c r="D2914" i="3"/>
  <c r="A2914" i="3"/>
  <c r="D2913" i="3"/>
  <c r="A2913" i="3"/>
  <c r="D2912" i="3"/>
  <c r="A2912" i="3"/>
  <c r="D2911" i="3"/>
  <c r="A2911" i="3"/>
  <c r="D2910" i="3"/>
  <c r="A2910" i="3"/>
  <c r="D2909" i="3"/>
  <c r="A2909" i="3"/>
  <c r="D2908" i="3"/>
  <c r="A2908" i="3"/>
  <c r="D2907" i="3"/>
  <c r="A2907" i="3"/>
  <c r="D2906" i="3"/>
  <c r="A2906" i="3"/>
  <c r="D2905" i="3"/>
  <c r="A2905" i="3"/>
  <c r="D2904" i="3"/>
  <c r="A2904" i="3"/>
  <c r="D2903" i="3"/>
  <c r="A2903" i="3"/>
  <c r="D2902" i="3"/>
  <c r="A2902" i="3"/>
  <c r="D2901" i="3"/>
  <c r="A2901" i="3"/>
  <c r="D2900" i="3"/>
  <c r="A2900" i="3"/>
  <c r="D2899" i="3"/>
  <c r="A2899" i="3"/>
  <c r="D2898" i="3"/>
  <c r="A2898" i="3"/>
  <c r="D2897" i="3"/>
  <c r="A2897" i="3"/>
  <c r="D2896" i="3"/>
  <c r="A2896" i="3"/>
  <c r="D2895" i="3"/>
  <c r="A2895" i="3"/>
  <c r="D2894" i="3"/>
  <c r="A2894" i="3"/>
  <c r="D2893" i="3"/>
  <c r="A2893" i="3"/>
  <c r="D2892" i="3"/>
  <c r="A2892" i="3"/>
  <c r="D2891" i="3"/>
  <c r="A2891" i="3"/>
  <c r="D2890" i="3"/>
  <c r="A2890" i="3"/>
  <c r="D2889" i="3"/>
  <c r="A2889" i="3"/>
  <c r="D2888" i="3"/>
  <c r="A2888" i="3"/>
  <c r="D2887" i="3"/>
  <c r="A2887" i="3"/>
  <c r="D2886" i="3"/>
  <c r="A2886" i="3"/>
  <c r="D2885" i="3"/>
  <c r="A2885" i="3"/>
  <c r="D2884" i="3"/>
  <c r="A2884" i="3"/>
  <c r="D2883" i="3"/>
  <c r="A2883" i="3"/>
  <c r="D2882" i="3"/>
  <c r="A2882" i="3"/>
  <c r="D2881" i="3"/>
  <c r="A2881" i="3"/>
  <c r="D2880" i="3"/>
  <c r="A2880" i="3"/>
  <c r="D2879" i="3"/>
  <c r="A2879" i="3"/>
  <c r="D2878" i="3"/>
  <c r="A2878" i="3"/>
  <c r="D2877" i="3"/>
  <c r="A2877" i="3"/>
  <c r="D2876" i="3"/>
  <c r="A2876" i="3"/>
  <c r="D2875" i="3"/>
  <c r="A2875" i="3"/>
  <c r="D2874" i="3"/>
  <c r="A2874" i="3"/>
  <c r="D2873" i="3"/>
  <c r="A2873" i="3"/>
  <c r="D2872" i="3"/>
  <c r="A2872" i="3"/>
  <c r="D2871" i="3"/>
  <c r="A2871" i="3"/>
  <c r="D2870" i="3"/>
  <c r="A2870" i="3"/>
  <c r="D2869" i="3"/>
  <c r="A2869" i="3"/>
  <c r="D2868" i="3"/>
  <c r="A2868" i="3"/>
  <c r="D2867" i="3"/>
  <c r="A2867" i="3"/>
  <c r="D2866" i="3"/>
  <c r="A2866" i="3"/>
  <c r="D2865" i="3"/>
  <c r="A2865" i="3"/>
  <c r="D2864" i="3"/>
  <c r="A2864" i="3"/>
  <c r="D2863" i="3"/>
  <c r="A2863" i="3"/>
  <c r="D2862" i="3"/>
  <c r="A2862" i="3"/>
  <c r="D2861" i="3"/>
  <c r="A2861" i="3"/>
  <c r="D2860" i="3"/>
  <c r="A2860" i="3"/>
  <c r="D2859" i="3"/>
  <c r="A2859" i="3"/>
  <c r="D2858" i="3"/>
  <c r="A2858" i="3"/>
  <c r="D2857" i="3"/>
  <c r="A2857" i="3"/>
  <c r="D2856" i="3"/>
  <c r="A2856" i="3"/>
  <c r="D2855" i="3"/>
  <c r="A2855" i="3"/>
  <c r="D2854" i="3"/>
  <c r="A2854" i="3"/>
  <c r="D2853" i="3"/>
  <c r="A2853" i="3"/>
  <c r="D2852" i="3"/>
  <c r="A2852" i="3"/>
  <c r="D2851" i="3"/>
  <c r="A2851" i="3"/>
  <c r="D2850" i="3"/>
  <c r="A2850" i="3"/>
  <c r="D2849" i="3"/>
  <c r="A2849" i="3"/>
  <c r="D2848" i="3"/>
  <c r="A2848" i="3"/>
  <c r="D2847" i="3"/>
  <c r="A2847" i="3"/>
  <c r="D2846" i="3"/>
  <c r="A2846" i="3"/>
  <c r="D2845" i="3"/>
  <c r="A2845" i="3"/>
  <c r="D2844" i="3"/>
  <c r="A2844" i="3"/>
  <c r="D2843" i="3"/>
  <c r="A2843" i="3"/>
  <c r="D2842" i="3"/>
  <c r="A2842" i="3"/>
  <c r="D2841" i="3"/>
  <c r="A2841" i="3"/>
  <c r="D2840" i="3"/>
  <c r="A2840" i="3"/>
  <c r="D2839" i="3"/>
  <c r="A2839" i="3"/>
  <c r="D2838" i="3"/>
  <c r="A2838" i="3"/>
  <c r="D2837" i="3"/>
  <c r="A2837" i="3"/>
  <c r="D2836" i="3"/>
  <c r="A2836" i="3"/>
  <c r="D2835" i="3"/>
  <c r="A2835" i="3"/>
  <c r="D2834" i="3"/>
  <c r="A2834" i="3"/>
  <c r="D2833" i="3"/>
  <c r="A2833" i="3"/>
  <c r="D2832" i="3"/>
  <c r="A2832" i="3"/>
  <c r="D2831" i="3"/>
  <c r="A2831" i="3"/>
  <c r="D2830" i="3"/>
  <c r="A2830" i="3"/>
  <c r="D2829" i="3"/>
  <c r="A2829" i="3"/>
  <c r="D2828" i="3"/>
  <c r="A2828" i="3"/>
  <c r="D2827" i="3"/>
  <c r="A2827" i="3"/>
  <c r="D2826" i="3"/>
  <c r="A2826" i="3"/>
  <c r="D2825" i="3"/>
  <c r="A2825" i="3"/>
  <c r="D2824" i="3"/>
  <c r="A2824" i="3"/>
  <c r="D2823" i="3"/>
  <c r="A2823" i="3"/>
  <c r="D2822" i="3"/>
  <c r="A2822" i="3"/>
  <c r="D2821" i="3"/>
  <c r="A2821" i="3"/>
  <c r="D2820" i="3"/>
  <c r="A2820" i="3"/>
  <c r="D2819" i="3"/>
  <c r="A2819" i="3"/>
  <c r="D2818" i="3"/>
  <c r="A2818" i="3"/>
  <c r="D2817" i="3"/>
  <c r="A2817" i="3"/>
  <c r="D2816" i="3"/>
  <c r="A2816" i="3"/>
  <c r="D2815" i="3"/>
  <c r="A2815" i="3"/>
  <c r="D2814" i="3"/>
  <c r="A2814" i="3"/>
  <c r="D2813" i="3"/>
  <c r="A2813" i="3"/>
  <c r="D2812" i="3"/>
  <c r="A2812" i="3"/>
  <c r="D2811" i="3"/>
  <c r="A2811" i="3"/>
  <c r="D2810" i="3"/>
  <c r="A2810" i="3"/>
  <c r="D2809" i="3"/>
  <c r="A2809" i="3"/>
  <c r="D2808" i="3"/>
  <c r="A2808" i="3"/>
  <c r="D2807" i="3"/>
  <c r="A2807" i="3"/>
  <c r="D2806" i="3"/>
  <c r="A2806" i="3"/>
  <c r="D2805" i="3"/>
  <c r="A2805" i="3"/>
  <c r="D2804" i="3"/>
  <c r="A2804" i="3"/>
  <c r="D2803" i="3"/>
  <c r="A2803" i="3"/>
  <c r="D2802" i="3"/>
  <c r="A2802" i="3"/>
  <c r="D2801" i="3"/>
  <c r="A2801" i="3"/>
  <c r="D2800" i="3"/>
  <c r="A2800" i="3"/>
  <c r="D2799" i="3"/>
  <c r="A2799" i="3"/>
  <c r="D2798" i="3"/>
  <c r="A2798" i="3"/>
  <c r="D2797" i="3"/>
  <c r="A2797" i="3"/>
  <c r="D2796" i="3"/>
  <c r="A2796" i="3"/>
  <c r="D2795" i="3"/>
  <c r="A2795" i="3"/>
  <c r="D2794" i="3"/>
  <c r="A2794" i="3"/>
  <c r="D2793" i="3"/>
  <c r="A2793" i="3"/>
  <c r="D2792" i="3"/>
  <c r="A2792" i="3"/>
  <c r="D2791" i="3"/>
  <c r="A2791" i="3"/>
  <c r="D2790" i="3"/>
  <c r="A2790" i="3"/>
  <c r="D2789" i="3"/>
  <c r="A2789" i="3"/>
  <c r="D2788" i="3"/>
  <c r="A2788" i="3"/>
  <c r="D2787" i="3"/>
  <c r="A2787" i="3"/>
  <c r="D2786" i="3"/>
  <c r="A2786" i="3"/>
  <c r="D2785" i="3"/>
  <c r="A2785" i="3"/>
  <c r="D2784" i="3"/>
  <c r="A2784" i="3"/>
  <c r="D2783" i="3"/>
  <c r="A2783" i="3"/>
  <c r="D2782" i="3"/>
  <c r="A2782" i="3"/>
  <c r="D2781" i="3"/>
  <c r="A2781" i="3"/>
  <c r="D2780" i="3"/>
  <c r="A2780" i="3"/>
  <c r="D2779" i="3"/>
  <c r="A2779" i="3"/>
  <c r="D2778" i="3"/>
  <c r="A2778" i="3"/>
  <c r="D2777" i="3"/>
  <c r="A2777" i="3"/>
  <c r="D2776" i="3"/>
  <c r="A2776" i="3"/>
  <c r="D2775" i="3"/>
  <c r="A2775" i="3"/>
  <c r="D2774" i="3"/>
  <c r="A2774" i="3"/>
  <c r="D2773" i="3"/>
  <c r="A2773" i="3"/>
  <c r="D2772" i="3"/>
  <c r="A2772" i="3"/>
  <c r="D2771" i="3"/>
  <c r="A2771" i="3"/>
  <c r="D2770" i="3"/>
  <c r="A2770" i="3"/>
  <c r="D2769" i="3"/>
  <c r="A2769" i="3"/>
  <c r="D2768" i="3"/>
  <c r="A2768" i="3"/>
  <c r="D2767" i="3"/>
  <c r="A2767" i="3"/>
  <c r="D2766" i="3"/>
  <c r="A2766" i="3"/>
  <c r="D2765" i="3"/>
  <c r="A2765" i="3"/>
  <c r="D2764" i="3"/>
  <c r="A2764" i="3"/>
  <c r="D2763" i="3"/>
  <c r="A2763" i="3"/>
  <c r="D2762" i="3"/>
  <c r="A2762" i="3"/>
  <c r="D2761" i="3"/>
  <c r="A2761" i="3"/>
  <c r="D2760" i="3"/>
  <c r="A2760" i="3"/>
  <c r="D2759" i="3"/>
  <c r="A2759" i="3"/>
  <c r="D2758" i="3"/>
  <c r="A2758" i="3"/>
  <c r="D2757" i="3"/>
  <c r="A2757" i="3"/>
  <c r="D2756" i="3"/>
  <c r="A2756" i="3"/>
  <c r="D2755" i="3"/>
  <c r="A2755" i="3"/>
  <c r="D2754" i="3"/>
  <c r="A2754" i="3"/>
  <c r="D2753" i="3"/>
  <c r="A2753" i="3"/>
  <c r="D2752" i="3"/>
  <c r="A2752" i="3"/>
  <c r="D2751" i="3"/>
  <c r="A2751" i="3"/>
  <c r="D2750" i="3"/>
  <c r="A2750" i="3"/>
  <c r="D2749" i="3"/>
  <c r="A2749" i="3"/>
  <c r="D2748" i="3"/>
  <c r="A2748" i="3"/>
  <c r="D2747" i="3"/>
  <c r="A2747" i="3"/>
  <c r="D2746" i="3"/>
  <c r="A2746" i="3"/>
  <c r="D2745" i="3"/>
  <c r="A2745" i="3"/>
  <c r="D2744" i="3"/>
  <c r="A2744" i="3"/>
  <c r="D2743" i="3"/>
  <c r="A2743" i="3"/>
  <c r="D2742" i="3"/>
  <c r="A2742" i="3"/>
  <c r="D2741" i="3"/>
  <c r="A2741" i="3"/>
  <c r="D2740" i="3"/>
  <c r="A2740" i="3"/>
  <c r="D2739" i="3"/>
  <c r="A2739" i="3"/>
  <c r="D2738" i="3"/>
  <c r="A2738" i="3"/>
  <c r="D2737" i="3"/>
  <c r="A2737" i="3"/>
  <c r="D2736" i="3"/>
  <c r="A2736" i="3"/>
  <c r="D2735" i="3"/>
  <c r="A2735" i="3"/>
  <c r="D2734" i="3"/>
  <c r="A2734" i="3"/>
  <c r="D2733" i="3"/>
  <c r="A2733" i="3"/>
  <c r="D2732" i="3"/>
  <c r="A2732" i="3"/>
  <c r="D2731" i="3"/>
  <c r="A2731" i="3"/>
  <c r="D2730" i="3"/>
  <c r="A2730" i="3"/>
  <c r="D2729" i="3"/>
  <c r="A2729" i="3"/>
  <c r="D2728" i="3"/>
  <c r="A2728" i="3"/>
  <c r="D2727" i="3"/>
  <c r="A2727" i="3"/>
  <c r="D2726" i="3"/>
  <c r="A2726" i="3"/>
  <c r="D2725" i="3"/>
  <c r="A2725" i="3"/>
  <c r="D2724" i="3"/>
  <c r="A2724" i="3"/>
  <c r="D2723" i="3"/>
  <c r="A2723" i="3"/>
  <c r="D2722" i="3"/>
  <c r="A2722" i="3"/>
  <c r="D2721" i="3"/>
  <c r="A2721" i="3"/>
  <c r="D2720" i="3"/>
  <c r="A2720" i="3"/>
  <c r="D2719" i="3"/>
  <c r="A2719" i="3"/>
  <c r="D2718" i="3"/>
  <c r="A2718" i="3"/>
  <c r="D2717" i="3"/>
  <c r="A2717" i="3"/>
  <c r="D2716" i="3"/>
  <c r="A2716" i="3"/>
  <c r="D2715" i="3"/>
  <c r="A2715" i="3"/>
  <c r="D2714" i="3"/>
  <c r="A2714" i="3"/>
  <c r="D2713" i="3"/>
  <c r="A2713" i="3"/>
  <c r="D2712" i="3"/>
  <c r="A2712" i="3"/>
  <c r="D2711" i="3"/>
  <c r="A2711" i="3"/>
  <c r="D2710" i="3"/>
  <c r="A2710" i="3"/>
  <c r="D2709" i="3"/>
  <c r="A2709" i="3"/>
  <c r="D2708" i="3"/>
  <c r="A2708" i="3"/>
  <c r="D2707" i="3"/>
  <c r="A2707" i="3"/>
  <c r="D2706" i="3"/>
  <c r="A2706" i="3"/>
  <c r="D2705" i="3"/>
  <c r="A2705" i="3"/>
  <c r="D2704" i="3"/>
  <c r="A2704" i="3"/>
  <c r="D2703" i="3"/>
  <c r="A2703" i="3"/>
  <c r="D2702" i="3"/>
  <c r="A2702" i="3"/>
  <c r="D2701" i="3"/>
  <c r="A2701" i="3"/>
  <c r="D2700" i="3"/>
  <c r="A2700" i="3"/>
  <c r="D2699" i="3"/>
  <c r="A2699" i="3"/>
  <c r="D2698" i="3"/>
  <c r="A2698" i="3"/>
  <c r="D2697" i="3"/>
  <c r="A2697" i="3"/>
  <c r="D2696" i="3"/>
  <c r="A2696" i="3"/>
  <c r="D2695" i="3"/>
  <c r="A2695" i="3"/>
  <c r="D2694" i="3"/>
  <c r="A2694" i="3"/>
  <c r="D2693" i="3"/>
  <c r="A2693" i="3"/>
  <c r="D2692" i="3"/>
  <c r="A2692" i="3"/>
  <c r="D2691" i="3"/>
  <c r="A2691" i="3"/>
  <c r="D2690" i="3"/>
  <c r="A2690" i="3"/>
  <c r="D2689" i="3"/>
  <c r="A2689" i="3"/>
  <c r="D2688" i="3"/>
  <c r="A2688" i="3"/>
  <c r="D2687" i="3"/>
  <c r="A2687" i="3"/>
  <c r="D2686" i="3"/>
  <c r="A2686" i="3"/>
  <c r="D2685" i="3"/>
  <c r="A2685" i="3"/>
  <c r="D2684" i="3"/>
  <c r="A2684" i="3"/>
  <c r="D2683" i="3"/>
  <c r="A2683" i="3"/>
  <c r="D2682" i="3"/>
  <c r="A2682" i="3"/>
  <c r="D2681" i="3"/>
  <c r="A2681" i="3"/>
  <c r="D2680" i="3"/>
  <c r="A2680" i="3"/>
  <c r="D2679" i="3"/>
  <c r="A2679" i="3"/>
  <c r="D2678" i="3"/>
  <c r="A2678" i="3"/>
  <c r="D2677" i="3"/>
  <c r="A2677" i="3"/>
  <c r="D2676" i="3"/>
  <c r="A2676" i="3"/>
  <c r="D2675" i="3"/>
  <c r="A2675" i="3"/>
  <c r="D2674" i="3"/>
  <c r="A2674" i="3"/>
  <c r="D2673" i="3"/>
  <c r="A2673" i="3"/>
  <c r="D2672" i="3"/>
  <c r="A2672" i="3"/>
  <c r="D2671" i="3"/>
  <c r="A2671" i="3"/>
  <c r="D2670" i="3"/>
  <c r="A2670" i="3"/>
  <c r="D2669" i="3"/>
  <c r="A2669" i="3"/>
  <c r="D2668" i="3"/>
  <c r="A2668" i="3"/>
  <c r="D2667" i="3"/>
  <c r="A2667" i="3"/>
  <c r="D2666" i="3"/>
  <c r="A2666" i="3"/>
  <c r="D2665" i="3"/>
  <c r="A2665" i="3"/>
  <c r="D2664" i="3"/>
  <c r="A2664" i="3"/>
  <c r="D2663" i="3"/>
  <c r="A2663" i="3"/>
  <c r="D2662" i="3"/>
  <c r="A2662" i="3"/>
  <c r="D2661" i="3"/>
  <c r="A2661" i="3"/>
  <c r="D2660" i="3"/>
  <c r="A2660" i="3"/>
  <c r="D2659" i="3"/>
  <c r="A2659" i="3"/>
  <c r="D2658" i="3"/>
  <c r="A2658" i="3"/>
  <c r="D2657" i="3"/>
  <c r="A2657" i="3"/>
  <c r="D2656" i="3"/>
  <c r="A2656" i="3"/>
  <c r="D2655" i="3"/>
  <c r="A2655" i="3"/>
  <c r="D2654" i="3"/>
  <c r="A2654" i="3"/>
  <c r="D2653" i="3"/>
  <c r="A2653" i="3"/>
  <c r="D2652" i="3"/>
  <c r="A2652" i="3"/>
  <c r="D2651" i="3"/>
  <c r="A2651" i="3"/>
  <c r="D2650" i="3"/>
  <c r="A2650" i="3"/>
  <c r="D2649" i="3"/>
  <c r="A2649" i="3"/>
  <c r="D2648" i="3"/>
  <c r="A2648" i="3"/>
  <c r="D2647" i="3"/>
  <c r="A2647" i="3"/>
  <c r="D2646" i="3"/>
  <c r="A2646" i="3"/>
  <c r="D2645" i="3"/>
  <c r="A2645" i="3"/>
  <c r="D2644" i="3"/>
  <c r="A2644" i="3"/>
  <c r="D2643" i="3"/>
  <c r="A2643" i="3"/>
  <c r="D2642" i="3"/>
  <c r="A2642" i="3"/>
  <c r="D2641" i="3"/>
  <c r="A2641" i="3"/>
  <c r="D2640" i="3"/>
  <c r="A2640" i="3"/>
  <c r="D2639" i="3"/>
  <c r="A2639" i="3"/>
  <c r="D2638" i="3"/>
  <c r="A2638" i="3"/>
  <c r="D2637" i="3"/>
  <c r="A2637" i="3"/>
  <c r="D2636" i="3"/>
  <c r="A2636" i="3"/>
  <c r="D2635" i="3"/>
  <c r="A2635" i="3"/>
  <c r="D2634" i="3"/>
  <c r="A2634" i="3"/>
  <c r="D2633" i="3"/>
  <c r="A2633" i="3"/>
  <c r="D2632" i="3"/>
  <c r="A2632" i="3"/>
  <c r="D2631" i="3"/>
  <c r="A2631" i="3"/>
  <c r="D2630" i="3"/>
  <c r="A2630" i="3"/>
  <c r="D2629" i="3"/>
  <c r="A2629" i="3"/>
  <c r="D2628" i="3"/>
  <c r="A2628" i="3"/>
  <c r="D2627" i="3"/>
  <c r="A2627" i="3"/>
  <c r="D2626" i="3"/>
  <c r="A2626" i="3"/>
  <c r="D2625" i="3"/>
  <c r="A2625" i="3"/>
  <c r="D2624" i="3"/>
  <c r="A2624" i="3"/>
  <c r="D2623" i="3"/>
  <c r="A2623" i="3"/>
  <c r="D2622" i="3"/>
  <c r="A2622" i="3"/>
  <c r="D2621" i="3"/>
  <c r="A2621" i="3"/>
  <c r="D2620" i="3"/>
  <c r="A2620" i="3"/>
  <c r="D2619" i="3"/>
  <c r="A2619" i="3"/>
  <c r="D2618" i="3"/>
  <c r="A2618" i="3"/>
  <c r="D2617" i="3"/>
  <c r="A2617" i="3"/>
  <c r="D2616" i="3"/>
  <c r="A2616" i="3"/>
  <c r="D2615" i="3"/>
  <c r="A2615" i="3"/>
  <c r="D2614" i="3"/>
  <c r="A2614" i="3"/>
  <c r="D2613" i="3"/>
  <c r="A2613" i="3"/>
  <c r="D2612" i="3"/>
  <c r="A2612" i="3"/>
  <c r="D2611" i="3"/>
  <c r="A2611" i="3"/>
  <c r="D2610" i="3"/>
  <c r="A2610" i="3"/>
  <c r="D2609" i="3"/>
  <c r="A2609" i="3"/>
  <c r="D2608" i="3"/>
  <c r="A2608" i="3"/>
  <c r="D2607" i="3"/>
  <c r="A2607" i="3"/>
  <c r="D2606" i="3"/>
  <c r="A2606" i="3"/>
  <c r="D2605" i="3"/>
  <c r="A2605" i="3"/>
  <c r="D2604" i="3"/>
  <c r="A2604" i="3"/>
  <c r="D2603" i="3"/>
  <c r="A2603" i="3"/>
  <c r="D2602" i="3"/>
  <c r="A2602" i="3"/>
  <c r="D2601" i="3"/>
  <c r="A2601" i="3"/>
  <c r="D2600" i="3"/>
  <c r="A2600" i="3"/>
  <c r="D2599" i="3"/>
  <c r="A2599" i="3"/>
  <c r="D2598" i="3"/>
  <c r="A2598" i="3"/>
  <c r="D2597" i="3"/>
  <c r="A2597" i="3"/>
  <c r="D2596" i="3"/>
  <c r="A2596" i="3"/>
  <c r="D2595" i="3"/>
  <c r="A2595" i="3"/>
  <c r="D2594" i="3"/>
  <c r="A2594" i="3"/>
  <c r="D2593" i="3"/>
  <c r="A2593" i="3"/>
  <c r="D2592" i="3"/>
  <c r="A2592" i="3"/>
  <c r="D2591" i="3"/>
  <c r="A2591" i="3"/>
  <c r="D2590" i="3"/>
  <c r="A2590" i="3"/>
  <c r="D2589" i="3"/>
  <c r="A2589" i="3"/>
  <c r="D2588" i="3"/>
  <c r="A2588" i="3"/>
  <c r="D2587" i="3"/>
  <c r="A2587" i="3"/>
  <c r="D2586" i="3"/>
  <c r="A2586" i="3"/>
  <c r="D2585" i="3"/>
  <c r="A2585" i="3"/>
  <c r="D2584" i="3"/>
  <c r="A2584" i="3"/>
  <c r="D2583" i="3"/>
  <c r="A2583" i="3"/>
  <c r="D2582" i="3"/>
  <c r="A2582" i="3"/>
  <c r="D2581" i="3"/>
  <c r="A2581" i="3"/>
  <c r="D2580" i="3"/>
  <c r="A2580" i="3"/>
  <c r="D2579" i="3"/>
  <c r="A2579" i="3"/>
  <c r="D2578" i="3"/>
  <c r="A2578" i="3"/>
  <c r="D2577" i="3"/>
  <c r="A2577" i="3"/>
  <c r="D2576" i="3"/>
  <c r="A2576" i="3"/>
  <c r="D2575" i="3"/>
  <c r="A2575" i="3"/>
  <c r="D2574" i="3"/>
  <c r="A2574" i="3"/>
  <c r="D2573" i="3"/>
  <c r="A2573" i="3"/>
  <c r="D2572" i="3"/>
  <c r="A2572" i="3"/>
  <c r="D2571" i="3"/>
  <c r="A2571" i="3"/>
  <c r="D2570" i="3"/>
  <c r="A2570" i="3"/>
  <c r="D2569" i="3"/>
  <c r="A2569" i="3"/>
  <c r="D2568" i="3"/>
  <c r="A2568" i="3"/>
  <c r="D2567" i="3"/>
  <c r="A2567" i="3"/>
  <c r="D2566" i="3"/>
  <c r="A2566" i="3"/>
  <c r="D2565" i="3"/>
  <c r="A2565" i="3"/>
  <c r="D2564" i="3"/>
  <c r="A2564" i="3"/>
  <c r="D2563" i="3"/>
  <c r="A2563" i="3"/>
  <c r="D2562" i="3"/>
  <c r="A2562" i="3"/>
  <c r="D2561" i="3"/>
  <c r="A2561" i="3"/>
  <c r="D2560" i="3"/>
  <c r="A2560" i="3"/>
  <c r="D2559" i="3"/>
  <c r="A2559" i="3"/>
  <c r="D2558" i="3"/>
  <c r="A2558" i="3"/>
  <c r="D2557" i="3"/>
  <c r="A2557" i="3"/>
  <c r="D2556" i="3"/>
  <c r="A2556" i="3"/>
  <c r="D2555" i="3"/>
  <c r="A2555" i="3"/>
  <c r="D2554" i="3"/>
  <c r="A2554" i="3"/>
  <c r="D2553" i="3"/>
  <c r="A2553" i="3"/>
  <c r="D2552" i="3"/>
  <c r="A2552" i="3"/>
  <c r="D2551" i="3"/>
  <c r="A2551" i="3"/>
  <c r="D2550" i="3"/>
  <c r="A2550" i="3"/>
  <c r="D2549" i="3"/>
  <c r="A2549" i="3"/>
  <c r="D2548" i="3"/>
  <c r="A2548" i="3"/>
  <c r="D2547" i="3"/>
  <c r="A2547" i="3"/>
  <c r="D2546" i="3"/>
  <c r="A2546" i="3"/>
  <c r="D2545" i="3"/>
  <c r="A2545" i="3"/>
  <c r="D2544" i="3"/>
  <c r="A2544" i="3"/>
  <c r="D2543" i="3"/>
  <c r="A2543" i="3"/>
  <c r="D2542" i="3"/>
  <c r="A2542" i="3"/>
  <c r="D2541" i="3"/>
  <c r="A2541" i="3"/>
  <c r="D2540" i="3"/>
  <c r="A2540" i="3"/>
  <c r="D2539" i="3"/>
  <c r="A2539" i="3"/>
  <c r="D2538" i="3"/>
  <c r="A2538" i="3"/>
  <c r="D2537" i="3"/>
  <c r="A2537" i="3"/>
  <c r="D2536" i="3"/>
  <c r="A2536" i="3"/>
  <c r="D2535" i="3"/>
  <c r="A2535" i="3"/>
  <c r="D2534" i="3"/>
  <c r="A2534" i="3"/>
  <c r="D2533" i="3"/>
  <c r="A2533" i="3"/>
  <c r="D2532" i="3"/>
  <c r="A2532" i="3"/>
  <c r="D2531" i="3"/>
  <c r="A2531" i="3"/>
  <c r="D2530" i="3"/>
  <c r="A2530" i="3"/>
  <c r="D2529" i="3"/>
  <c r="A2529" i="3"/>
  <c r="D2528" i="3"/>
  <c r="A2528" i="3"/>
  <c r="D2527" i="3"/>
  <c r="A2527" i="3"/>
  <c r="D2526" i="3"/>
  <c r="A2526" i="3"/>
  <c r="D2525" i="3"/>
  <c r="A2525" i="3"/>
  <c r="D2524" i="3"/>
  <c r="A2524" i="3"/>
  <c r="D2523" i="3"/>
  <c r="A2523" i="3"/>
  <c r="D2522" i="3"/>
  <c r="A2522" i="3"/>
  <c r="D2521" i="3"/>
  <c r="A2521" i="3"/>
  <c r="D2520" i="3"/>
  <c r="A2520" i="3"/>
  <c r="D2519" i="3"/>
  <c r="A2519" i="3"/>
  <c r="D2518" i="3"/>
  <c r="A2518" i="3"/>
  <c r="D2517" i="3"/>
  <c r="A2517" i="3"/>
  <c r="D2516" i="3"/>
  <c r="A2516" i="3"/>
  <c r="D2515" i="3"/>
  <c r="A2515" i="3"/>
  <c r="D2514" i="3"/>
  <c r="A2514" i="3"/>
  <c r="D2513" i="3"/>
  <c r="A2513" i="3"/>
  <c r="D2512" i="3"/>
  <c r="A2512" i="3"/>
  <c r="D2511" i="3"/>
  <c r="A2511" i="3"/>
  <c r="D2510" i="3"/>
  <c r="A2510" i="3"/>
  <c r="D2509" i="3"/>
  <c r="A2509" i="3"/>
  <c r="D2508" i="3"/>
  <c r="A2508" i="3"/>
  <c r="D2507" i="3"/>
  <c r="A2507" i="3"/>
  <c r="D2506" i="3"/>
  <c r="A2506" i="3"/>
  <c r="D2505" i="3"/>
  <c r="A2505" i="3"/>
  <c r="D2504" i="3"/>
  <c r="A2504" i="3"/>
  <c r="D2503" i="3"/>
  <c r="A2503" i="3"/>
  <c r="D2502" i="3"/>
  <c r="A2502" i="3"/>
  <c r="D2501" i="3"/>
  <c r="A2501" i="3"/>
  <c r="D2500" i="3"/>
  <c r="A2500" i="3"/>
  <c r="D2499" i="3"/>
  <c r="A2499" i="3"/>
  <c r="D2498" i="3"/>
  <c r="A2498" i="3"/>
  <c r="D2497" i="3"/>
  <c r="A2497" i="3"/>
  <c r="D2496" i="3"/>
  <c r="A2496" i="3"/>
  <c r="D2495" i="3"/>
  <c r="A2495" i="3"/>
  <c r="D2494" i="3"/>
  <c r="A2494" i="3"/>
  <c r="D2493" i="3"/>
  <c r="A2493" i="3"/>
  <c r="D2492" i="3"/>
  <c r="A2492" i="3"/>
  <c r="D2491" i="3"/>
  <c r="A2491" i="3"/>
  <c r="D2490" i="3"/>
  <c r="A2490" i="3"/>
  <c r="D2489" i="3"/>
  <c r="A2489" i="3"/>
  <c r="D2488" i="3"/>
  <c r="A2488" i="3"/>
  <c r="D2487" i="3"/>
  <c r="A2487" i="3"/>
  <c r="D2486" i="3"/>
  <c r="A2486" i="3"/>
  <c r="D2485" i="3"/>
  <c r="A2485" i="3"/>
  <c r="D2484" i="3"/>
  <c r="A2484" i="3"/>
  <c r="D2483" i="3"/>
  <c r="A2483" i="3"/>
  <c r="D2482" i="3"/>
  <c r="A2482" i="3"/>
  <c r="D2481" i="3"/>
  <c r="A2481" i="3"/>
  <c r="D2480" i="3"/>
  <c r="A2480" i="3"/>
  <c r="D2479" i="3"/>
  <c r="A2479" i="3"/>
  <c r="D2478" i="3"/>
  <c r="A2478" i="3"/>
  <c r="D2477" i="3"/>
  <c r="A2477" i="3"/>
  <c r="D2476" i="3"/>
  <c r="A2476" i="3"/>
  <c r="D2475" i="3"/>
  <c r="A2475" i="3"/>
  <c r="D2474" i="3"/>
  <c r="A2474" i="3"/>
  <c r="D2473" i="3"/>
  <c r="A2473" i="3"/>
  <c r="D2472" i="3"/>
  <c r="A2472" i="3"/>
  <c r="D2471" i="3"/>
  <c r="A2471" i="3"/>
  <c r="D2470" i="3"/>
  <c r="A2470" i="3"/>
  <c r="D2469" i="3"/>
  <c r="A2469" i="3"/>
  <c r="D2468" i="3"/>
  <c r="A2468" i="3"/>
  <c r="D2467" i="3"/>
  <c r="A2467" i="3"/>
  <c r="D2466" i="3"/>
  <c r="A2466" i="3"/>
  <c r="D2465" i="3"/>
  <c r="A2465" i="3"/>
  <c r="D2464" i="3"/>
  <c r="A2464" i="3"/>
  <c r="D2463" i="3"/>
  <c r="A2463" i="3"/>
  <c r="D2462" i="3"/>
  <c r="A2462" i="3"/>
  <c r="D2461" i="3"/>
  <c r="A2461" i="3"/>
  <c r="D2460" i="3"/>
  <c r="A2460" i="3"/>
  <c r="D2459" i="3"/>
  <c r="A2459" i="3"/>
  <c r="D2458" i="3"/>
  <c r="A2458" i="3"/>
  <c r="D2457" i="3"/>
  <c r="A2457" i="3"/>
  <c r="D2456" i="3"/>
  <c r="A2456" i="3"/>
  <c r="D2455" i="3"/>
  <c r="A2455" i="3"/>
  <c r="D2454" i="3"/>
  <c r="A2454" i="3"/>
  <c r="D2453" i="3"/>
  <c r="A2453" i="3"/>
  <c r="D2452" i="3"/>
  <c r="A2452" i="3"/>
  <c r="D2451" i="3"/>
  <c r="A2451" i="3"/>
  <c r="D2450" i="3"/>
  <c r="A2450" i="3"/>
  <c r="D2449" i="3"/>
  <c r="A2449" i="3"/>
  <c r="D2448" i="3"/>
  <c r="A2448" i="3"/>
  <c r="D2447" i="3"/>
  <c r="A2447" i="3"/>
  <c r="D2446" i="3"/>
  <c r="A2446" i="3"/>
  <c r="D2445" i="3"/>
  <c r="A2445" i="3"/>
  <c r="D2444" i="3"/>
  <c r="A2444" i="3"/>
  <c r="D2443" i="3"/>
  <c r="A2443" i="3"/>
  <c r="D2442" i="3"/>
  <c r="A2442" i="3"/>
  <c r="D2441" i="3"/>
  <c r="A2441" i="3"/>
  <c r="D2440" i="3"/>
  <c r="A2440" i="3"/>
  <c r="D2439" i="3"/>
  <c r="A2439" i="3"/>
  <c r="D2438" i="3"/>
  <c r="A2438" i="3"/>
  <c r="D2437" i="3"/>
  <c r="A2437" i="3"/>
  <c r="D2436" i="3"/>
  <c r="A2436" i="3"/>
  <c r="D2435" i="3"/>
  <c r="A2435" i="3"/>
  <c r="D2434" i="3"/>
  <c r="A2434" i="3"/>
  <c r="D2433" i="3"/>
  <c r="A2433" i="3"/>
  <c r="D2432" i="3"/>
  <c r="A2432" i="3"/>
  <c r="D2431" i="3"/>
  <c r="A2431" i="3"/>
  <c r="D2430" i="3"/>
  <c r="A2430" i="3"/>
  <c r="D2429" i="3"/>
  <c r="A2429" i="3"/>
  <c r="D2428" i="3"/>
  <c r="A2428" i="3"/>
  <c r="D2427" i="3"/>
  <c r="A2427" i="3"/>
  <c r="D2426" i="3"/>
  <c r="A2426" i="3"/>
  <c r="D2425" i="3"/>
  <c r="A2425" i="3"/>
  <c r="D2424" i="3"/>
  <c r="A2424" i="3"/>
  <c r="D2423" i="3"/>
  <c r="A2423" i="3"/>
  <c r="D2422" i="3"/>
  <c r="A2422" i="3"/>
  <c r="D2421" i="3"/>
  <c r="A2421" i="3"/>
  <c r="D2420" i="3"/>
  <c r="A2420" i="3"/>
  <c r="D2419" i="3"/>
  <c r="A2419" i="3"/>
  <c r="D2418" i="3"/>
  <c r="A2418" i="3"/>
  <c r="D2417" i="3"/>
  <c r="A2417" i="3"/>
  <c r="D2416" i="3"/>
  <c r="A2416" i="3"/>
  <c r="D2415" i="3"/>
  <c r="A2415" i="3"/>
  <c r="D2414" i="3"/>
  <c r="A2414" i="3"/>
  <c r="D2413" i="3"/>
  <c r="A2413" i="3"/>
  <c r="D2412" i="3"/>
  <c r="A2412" i="3"/>
  <c r="D2411" i="3"/>
  <c r="A2411" i="3"/>
  <c r="D2410" i="3"/>
  <c r="A2410" i="3"/>
  <c r="D2409" i="3"/>
  <c r="A2409" i="3"/>
  <c r="D2408" i="3"/>
  <c r="A2408" i="3"/>
  <c r="D2407" i="3"/>
  <c r="A2407" i="3"/>
  <c r="D2406" i="3"/>
  <c r="A2406" i="3"/>
  <c r="D2405" i="3"/>
  <c r="A2405" i="3"/>
  <c r="D2404" i="3"/>
  <c r="A2404" i="3"/>
  <c r="D2403" i="3"/>
  <c r="A2403" i="3"/>
  <c r="D2402" i="3"/>
  <c r="A2402" i="3"/>
  <c r="D2401" i="3"/>
  <c r="A2401" i="3"/>
  <c r="D2400" i="3"/>
  <c r="A2400" i="3"/>
  <c r="D2399" i="3"/>
  <c r="A2399" i="3"/>
  <c r="D2398" i="3"/>
  <c r="A2398" i="3"/>
  <c r="D2397" i="3"/>
  <c r="A2397" i="3"/>
  <c r="D2396" i="3"/>
  <c r="A2396" i="3"/>
  <c r="D2395" i="3"/>
  <c r="A2395" i="3"/>
  <c r="D2394" i="3"/>
  <c r="A2394" i="3"/>
  <c r="D2393" i="3"/>
  <c r="A2393" i="3"/>
  <c r="D2392" i="3"/>
  <c r="A2392" i="3"/>
  <c r="D2391" i="3"/>
  <c r="A2391" i="3"/>
  <c r="D2390" i="3"/>
  <c r="A2390" i="3"/>
  <c r="D2389" i="3"/>
  <c r="A2389" i="3"/>
  <c r="D2388" i="3"/>
  <c r="A2388" i="3"/>
  <c r="D2387" i="3"/>
  <c r="A2387" i="3"/>
  <c r="D2386" i="3"/>
  <c r="A2386" i="3"/>
  <c r="D2385" i="3"/>
  <c r="A2385" i="3"/>
  <c r="D2384" i="3"/>
  <c r="A2384" i="3"/>
  <c r="D2383" i="3"/>
  <c r="A2383" i="3"/>
  <c r="D2382" i="3"/>
  <c r="A2382" i="3"/>
  <c r="D2381" i="3"/>
  <c r="A2381" i="3"/>
  <c r="D2380" i="3"/>
  <c r="A2380" i="3"/>
  <c r="D2379" i="3"/>
  <c r="A2379" i="3"/>
  <c r="D2378" i="3"/>
  <c r="A2378" i="3"/>
  <c r="D2377" i="3"/>
  <c r="A2377" i="3"/>
  <c r="D2376" i="3"/>
  <c r="A2376" i="3"/>
  <c r="D2375" i="3"/>
  <c r="A2375" i="3"/>
  <c r="D2374" i="3"/>
  <c r="A2374" i="3"/>
  <c r="D2373" i="3"/>
  <c r="A2373" i="3"/>
  <c r="D2372" i="3"/>
  <c r="A2372" i="3"/>
  <c r="D2371" i="3"/>
  <c r="A2371" i="3"/>
  <c r="D2370" i="3"/>
  <c r="A2370" i="3"/>
  <c r="D2369" i="3"/>
  <c r="A2369" i="3"/>
  <c r="D2368" i="3"/>
  <c r="A2368" i="3"/>
  <c r="D2367" i="3"/>
  <c r="A2367" i="3"/>
  <c r="D2366" i="3"/>
  <c r="A2366" i="3"/>
  <c r="D2365" i="3"/>
  <c r="A2365" i="3"/>
  <c r="D2364" i="3"/>
  <c r="A2364" i="3"/>
  <c r="D2363" i="3"/>
  <c r="A2363" i="3"/>
  <c r="D2362" i="3"/>
  <c r="A2362" i="3"/>
  <c r="D2361" i="3"/>
  <c r="A2361" i="3"/>
  <c r="D2360" i="3"/>
  <c r="A2360" i="3"/>
  <c r="D2359" i="3"/>
  <c r="A2359" i="3"/>
  <c r="D2358" i="3"/>
  <c r="A2358" i="3"/>
  <c r="D2357" i="3"/>
  <c r="A2357" i="3"/>
  <c r="D2356" i="3"/>
  <c r="A2356" i="3"/>
  <c r="D2355" i="3"/>
  <c r="A2355" i="3"/>
  <c r="D2354" i="3"/>
  <c r="A2354" i="3"/>
  <c r="D2353" i="3"/>
  <c r="A2353" i="3"/>
  <c r="D2352" i="3"/>
  <c r="A2352" i="3"/>
  <c r="D2351" i="3"/>
  <c r="A2351" i="3"/>
  <c r="D2350" i="3"/>
  <c r="A2350" i="3"/>
  <c r="D2349" i="3"/>
  <c r="A2349" i="3"/>
  <c r="D2348" i="3"/>
  <c r="A2348" i="3"/>
  <c r="D2347" i="3"/>
  <c r="A2347" i="3"/>
  <c r="D2346" i="3"/>
  <c r="A2346" i="3"/>
  <c r="D2345" i="3"/>
  <c r="A2345" i="3"/>
  <c r="D2344" i="3"/>
  <c r="A2344" i="3"/>
  <c r="D2343" i="3"/>
  <c r="A2343" i="3"/>
  <c r="D2342" i="3"/>
  <c r="A2342" i="3"/>
  <c r="D2341" i="3"/>
  <c r="A2341" i="3"/>
  <c r="D2340" i="3"/>
  <c r="A2340" i="3"/>
  <c r="D2339" i="3"/>
  <c r="A2339" i="3"/>
  <c r="D2338" i="3"/>
  <c r="A2338" i="3"/>
  <c r="D2337" i="3"/>
  <c r="A2337" i="3"/>
  <c r="D2336" i="3"/>
  <c r="A2336" i="3"/>
  <c r="D2335" i="3"/>
  <c r="A2335" i="3"/>
  <c r="D2334" i="3"/>
  <c r="A2334" i="3"/>
  <c r="D2333" i="3"/>
  <c r="A2333" i="3"/>
  <c r="D2332" i="3"/>
  <c r="A2332" i="3"/>
  <c r="D2331" i="3"/>
  <c r="A2331" i="3"/>
  <c r="D2330" i="3"/>
  <c r="A2330" i="3"/>
  <c r="D2329" i="3"/>
  <c r="A2329" i="3"/>
  <c r="D2328" i="3"/>
  <c r="A2328" i="3"/>
  <c r="D2327" i="3"/>
  <c r="A2327" i="3"/>
  <c r="D2326" i="3"/>
  <c r="A2326" i="3"/>
  <c r="D2325" i="3"/>
  <c r="A2325" i="3"/>
  <c r="D2324" i="3"/>
  <c r="A2324" i="3"/>
  <c r="D2323" i="3"/>
  <c r="A2323" i="3"/>
  <c r="D2322" i="3"/>
  <c r="A2322" i="3"/>
  <c r="D2321" i="3"/>
  <c r="A2321" i="3"/>
  <c r="D2320" i="3"/>
  <c r="A2320" i="3"/>
  <c r="D2319" i="3"/>
  <c r="A2319" i="3"/>
  <c r="D2318" i="3"/>
  <c r="A2318" i="3"/>
  <c r="D2317" i="3"/>
  <c r="A2317" i="3"/>
  <c r="D2316" i="3"/>
  <c r="A2316" i="3"/>
  <c r="D2315" i="3"/>
  <c r="A2315" i="3"/>
  <c r="D2314" i="3"/>
  <c r="A2314" i="3"/>
  <c r="D2313" i="3"/>
  <c r="A2313" i="3"/>
  <c r="D2312" i="3"/>
  <c r="A2312" i="3"/>
  <c r="D2311" i="3"/>
  <c r="A2311" i="3"/>
  <c r="D2310" i="3"/>
  <c r="A2310" i="3"/>
  <c r="D2309" i="3"/>
  <c r="A2309" i="3"/>
  <c r="D2308" i="3"/>
  <c r="A2308" i="3"/>
  <c r="D2307" i="3"/>
  <c r="A2307" i="3"/>
  <c r="D2306" i="3"/>
  <c r="A2306" i="3"/>
  <c r="D2305" i="3"/>
  <c r="A2305" i="3"/>
  <c r="D2304" i="3"/>
  <c r="A2304" i="3"/>
  <c r="D2303" i="3"/>
  <c r="A2303" i="3"/>
  <c r="D2302" i="3"/>
  <c r="A2302" i="3"/>
  <c r="D2301" i="3"/>
  <c r="A2301" i="3"/>
  <c r="D2300" i="3"/>
  <c r="A2300" i="3"/>
  <c r="D2299" i="3"/>
  <c r="A2299" i="3"/>
  <c r="D2298" i="3"/>
  <c r="A2298" i="3"/>
  <c r="D2297" i="3"/>
  <c r="A2297" i="3"/>
  <c r="D2296" i="3"/>
  <c r="A2296" i="3"/>
  <c r="D2295" i="3"/>
  <c r="A2295" i="3"/>
  <c r="D2294" i="3"/>
  <c r="A2294" i="3"/>
  <c r="D2293" i="3"/>
  <c r="A2293" i="3"/>
  <c r="D2292" i="3"/>
  <c r="A2292" i="3"/>
  <c r="D2291" i="3"/>
  <c r="A2291" i="3"/>
  <c r="D2290" i="3"/>
  <c r="A2290" i="3"/>
  <c r="D2289" i="3"/>
  <c r="A2289" i="3"/>
  <c r="D2288" i="3"/>
  <c r="A2288" i="3"/>
  <c r="D2287" i="3"/>
  <c r="A2287" i="3"/>
  <c r="D2286" i="3"/>
  <c r="A2286" i="3"/>
  <c r="D2285" i="3"/>
  <c r="A2285" i="3"/>
  <c r="D2284" i="3"/>
  <c r="A2284" i="3"/>
  <c r="D2283" i="3"/>
  <c r="A2283" i="3"/>
  <c r="D2282" i="3"/>
  <c r="A2282" i="3"/>
  <c r="D2281" i="3"/>
  <c r="A2281" i="3"/>
  <c r="D2280" i="3"/>
  <c r="A2280" i="3"/>
  <c r="D2279" i="3"/>
  <c r="A2279" i="3"/>
  <c r="D2278" i="3"/>
  <c r="A2278" i="3"/>
  <c r="D2277" i="3"/>
  <c r="A2277" i="3"/>
  <c r="D2276" i="3"/>
  <c r="A2276" i="3"/>
  <c r="D2275" i="3"/>
  <c r="A2275" i="3"/>
  <c r="D2274" i="3"/>
  <c r="A2274" i="3"/>
  <c r="D2273" i="3"/>
  <c r="A2273" i="3"/>
  <c r="D2272" i="3"/>
  <c r="A2272" i="3"/>
  <c r="D2271" i="3"/>
  <c r="A2271" i="3"/>
  <c r="D2270" i="3"/>
  <c r="A2270" i="3"/>
  <c r="D2269" i="3"/>
  <c r="A2269" i="3"/>
  <c r="D2268" i="3"/>
  <c r="A2268" i="3"/>
  <c r="D2267" i="3"/>
  <c r="A2267" i="3"/>
  <c r="D2266" i="3"/>
  <c r="A2266" i="3"/>
  <c r="D2265" i="3"/>
  <c r="A2265" i="3"/>
  <c r="D2264" i="3"/>
  <c r="A2264" i="3"/>
  <c r="D2263" i="3"/>
  <c r="A2263" i="3"/>
  <c r="D2262" i="3"/>
  <c r="A2262" i="3"/>
  <c r="D2261" i="3"/>
  <c r="A2261" i="3"/>
  <c r="D2260" i="3"/>
  <c r="A2260" i="3"/>
  <c r="D2259" i="3"/>
  <c r="A2259" i="3"/>
  <c r="D2258" i="3"/>
  <c r="A2258" i="3"/>
  <c r="D2257" i="3"/>
  <c r="A2257" i="3"/>
  <c r="D2256" i="3"/>
  <c r="A2256" i="3"/>
  <c r="D2255" i="3"/>
  <c r="A2255" i="3"/>
  <c r="D2254" i="3"/>
  <c r="A2254" i="3"/>
  <c r="D2253" i="3"/>
  <c r="A2253" i="3"/>
  <c r="D2252" i="3"/>
  <c r="A2252" i="3"/>
  <c r="D2251" i="3"/>
  <c r="A2251" i="3"/>
  <c r="D2250" i="3"/>
  <c r="A2250" i="3"/>
  <c r="D2249" i="3"/>
  <c r="A2249" i="3"/>
  <c r="D2248" i="3"/>
  <c r="A2248" i="3"/>
  <c r="D2247" i="3"/>
  <c r="A2247" i="3"/>
  <c r="D2246" i="3"/>
  <c r="A2246" i="3"/>
  <c r="D2245" i="3"/>
  <c r="A2245" i="3"/>
  <c r="D2244" i="3"/>
  <c r="A2244" i="3"/>
  <c r="D2243" i="3"/>
  <c r="A2243" i="3"/>
  <c r="D2242" i="3"/>
  <c r="A2242" i="3"/>
  <c r="D2241" i="3"/>
  <c r="A2241" i="3"/>
  <c r="D2240" i="3"/>
  <c r="A2240" i="3"/>
  <c r="D2239" i="3"/>
  <c r="A2239" i="3"/>
  <c r="D2238" i="3"/>
  <c r="A2238" i="3"/>
  <c r="D2237" i="3"/>
  <c r="A2237" i="3"/>
  <c r="D2236" i="3"/>
  <c r="A2236" i="3"/>
  <c r="D2235" i="3"/>
  <c r="A2235" i="3"/>
  <c r="D2234" i="3"/>
  <c r="A2234" i="3"/>
  <c r="D2233" i="3"/>
  <c r="A2233" i="3"/>
  <c r="D2232" i="3"/>
  <c r="A2232" i="3"/>
  <c r="D2231" i="3"/>
  <c r="A2231" i="3"/>
  <c r="D2230" i="3"/>
  <c r="A2230" i="3"/>
  <c r="D2229" i="3"/>
  <c r="A2229" i="3"/>
  <c r="D2228" i="3"/>
  <c r="A2228" i="3"/>
  <c r="D2227" i="3"/>
  <c r="A2227" i="3"/>
  <c r="D2226" i="3"/>
  <c r="A2226" i="3"/>
  <c r="D2225" i="3"/>
  <c r="A2225" i="3"/>
  <c r="D2224" i="3"/>
  <c r="A2224" i="3"/>
  <c r="D2223" i="3"/>
  <c r="A2223" i="3"/>
  <c r="D2222" i="3"/>
  <c r="A2222" i="3"/>
  <c r="D2221" i="3"/>
  <c r="A2221" i="3"/>
  <c r="D2220" i="3"/>
  <c r="A2220" i="3"/>
  <c r="D2219" i="3"/>
  <c r="A2219" i="3"/>
  <c r="D2218" i="3"/>
  <c r="A2218" i="3"/>
  <c r="D2217" i="3"/>
  <c r="A2217" i="3"/>
  <c r="D2216" i="3"/>
  <c r="A2216" i="3"/>
  <c r="D2215" i="3"/>
  <c r="A2215" i="3"/>
  <c r="D2214" i="3"/>
  <c r="A2214" i="3"/>
  <c r="D2213" i="3"/>
  <c r="A2213" i="3"/>
  <c r="D2212" i="3"/>
  <c r="A2212" i="3"/>
  <c r="D2211" i="3"/>
  <c r="A2211" i="3"/>
  <c r="D2210" i="3"/>
  <c r="A2210" i="3"/>
  <c r="D2209" i="3"/>
  <c r="A2209" i="3"/>
  <c r="D2208" i="3"/>
  <c r="A2208" i="3"/>
  <c r="D2207" i="3"/>
  <c r="A2207" i="3"/>
  <c r="D2206" i="3"/>
  <c r="A2206" i="3"/>
  <c r="D2205" i="3"/>
  <c r="A2205" i="3"/>
  <c r="D2204" i="3"/>
  <c r="A2204" i="3"/>
  <c r="D2203" i="3"/>
  <c r="A2203" i="3"/>
  <c r="D2202" i="3"/>
  <c r="A2202" i="3"/>
  <c r="D2201" i="3"/>
  <c r="A2201" i="3"/>
  <c r="D2200" i="3"/>
  <c r="A2200" i="3"/>
  <c r="D2199" i="3"/>
  <c r="A2199" i="3"/>
  <c r="D2198" i="3"/>
  <c r="A2198" i="3"/>
  <c r="D2197" i="3"/>
  <c r="A2197" i="3"/>
  <c r="D2196" i="3"/>
  <c r="A2196" i="3"/>
  <c r="D2195" i="3"/>
  <c r="A2195" i="3"/>
  <c r="D2194" i="3"/>
  <c r="A2194" i="3"/>
  <c r="D2193" i="3"/>
  <c r="A2193" i="3"/>
  <c r="D2192" i="3"/>
  <c r="A2192" i="3"/>
  <c r="D2191" i="3"/>
  <c r="A2191" i="3"/>
  <c r="D2190" i="3"/>
  <c r="A2190" i="3"/>
  <c r="D2189" i="3"/>
  <c r="A2189" i="3"/>
  <c r="D2188" i="3"/>
  <c r="A2188" i="3"/>
  <c r="D2187" i="3"/>
  <c r="A2187" i="3"/>
  <c r="D2186" i="3"/>
  <c r="A2186" i="3"/>
  <c r="D2185" i="3"/>
  <c r="A2185" i="3"/>
  <c r="D2184" i="3"/>
  <c r="A2184" i="3"/>
  <c r="D2183" i="3"/>
  <c r="A2183" i="3"/>
  <c r="D2182" i="3"/>
  <c r="A2182" i="3"/>
  <c r="D2181" i="3"/>
  <c r="A2181" i="3"/>
  <c r="D2180" i="3"/>
  <c r="A2180" i="3"/>
  <c r="D2179" i="3"/>
  <c r="A2179" i="3"/>
  <c r="D2178" i="3"/>
  <c r="A2178" i="3"/>
  <c r="D2177" i="3"/>
  <c r="A2177" i="3"/>
  <c r="D2176" i="3"/>
  <c r="A2176" i="3"/>
  <c r="D2175" i="3"/>
  <c r="A2175" i="3"/>
  <c r="D2174" i="3"/>
  <c r="A2174" i="3"/>
  <c r="D2173" i="3"/>
  <c r="A2173" i="3"/>
  <c r="D2172" i="3"/>
  <c r="A2172" i="3"/>
  <c r="D2171" i="3"/>
  <c r="A2171" i="3"/>
  <c r="D2170" i="3"/>
  <c r="A2170" i="3"/>
  <c r="D2169" i="3"/>
  <c r="A2169" i="3"/>
  <c r="D2168" i="3"/>
  <c r="A2168" i="3"/>
  <c r="D2167" i="3"/>
  <c r="A2167" i="3"/>
  <c r="D2166" i="3"/>
  <c r="A2166" i="3"/>
  <c r="D2165" i="3"/>
  <c r="A2165" i="3"/>
  <c r="D2164" i="3"/>
  <c r="A2164" i="3"/>
  <c r="D2163" i="3"/>
  <c r="A2163" i="3"/>
  <c r="D2162" i="3"/>
  <c r="A2162" i="3"/>
  <c r="D2161" i="3"/>
  <c r="A2161" i="3"/>
  <c r="D2160" i="3"/>
  <c r="A2160" i="3"/>
  <c r="D2159" i="3"/>
  <c r="A2159" i="3"/>
  <c r="D2158" i="3"/>
  <c r="A2158" i="3"/>
  <c r="D2157" i="3"/>
  <c r="A2157" i="3"/>
  <c r="D2156" i="3"/>
  <c r="A2156" i="3"/>
  <c r="D2155" i="3"/>
  <c r="A2155" i="3"/>
  <c r="D2154" i="3"/>
  <c r="A2154" i="3"/>
  <c r="D2153" i="3"/>
  <c r="A2153" i="3"/>
  <c r="D2152" i="3"/>
  <c r="A2152" i="3"/>
  <c r="D2151" i="3"/>
  <c r="A2151" i="3"/>
  <c r="D2150" i="3"/>
  <c r="A2150" i="3"/>
  <c r="D2149" i="3"/>
  <c r="A2149" i="3"/>
  <c r="D2148" i="3"/>
  <c r="A2148" i="3"/>
  <c r="D2147" i="3"/>
  <c r="A2147" i="3"/>
  <c r="D2146" i="3"/>
  <c r="A2146" i="3"/>
  <c r="D2145" i="3"/>
  <c r="A2145" i="3"/>
  <c r="D2144" i="3"/>
  <c r="A2144" i="3"/>
  <c r="D2143" i="3"/>
  <c r="A2143" i="3"/>
  <c r="D2142" i="3"/>
  <c r="A2142" i="3"/>
  <c r="D2141" i="3"/>
  <c r="A2141" i="3"/>
  <c r="D2140" i="3"/>
  <c r="A2140" i="3"/>
  <c r="D2139" i="3"/>
  <c r="A2139" i="3"/>
  <c r="D2138" i="3"/>
  <c r="A2138" i="3"/>
  <c r="D2137" i="3"/>
  <c r="A2137" i="3"/>
  <c r="D2136" i="3"/>
  <c r="A2136" i="3"/>
  <c r="D2135" i="3"/>
  <c r="A2135" i="3"/>
  <c r="D2134" i="3"/>
  <c r="A2134" i="3"/>
  <c r="D2133" i="3"/>
  <c r="A2133" i="3"/>
  <c r="D2132" i="3"/>
  <c r="A2132" i="3"/>
  <c r="D2131" i="3"/>
  <c r="A2131" i="3"/>
  <c r="D2130" i="3"/>
  <c r="A2130" i="3"/>
  <c r="D2129" i="3"/>
  <c r="A2129" i="3"/>
  <c r="D2128" i="3"/>
  <c r="A2128" i="3"/>
  <c r="D2127" i="3"/>
  <c r="A2127" i="3"/>
  <c r="D2126" i="3"/>
  <c r="A2126" i="3"/>
  <c r="D2125" i="3"/>
  <c r="A2125" i="3"/>
  <c r="D2124" i="3"/>
  <c r="A2124" i="3"/>
  <c r="D2123" i="3"/>
  <c r="A2123" i="3"/>
  <c r="D2122" i="3"/>
  <c r="A2122" i="3"/>
  <c r="D2121" i="3"/>
  <c r="A2121" i="3"/>
  <c r="D2120" i="3"/>
  <c r="A2120" i="3"/>
  <c r="D2119" i="3"/>
  <c r="A2119" i="3"/>
  <c r="D2118" i="3"/>
  <c r="A2118" i="3"/>
  <c r="D2117" i="3"/>
  <c r="A2117" i="3"/>
  <c r="D2116" i="3"/>
  <c r="A2116" i="3"/>
  <c r="D2115" i="3"/>
  <c r="A2115" i="3"/>
  <c r="D2114" i="3"/>
  <c r="A2114" i="3"/>
  <c r="D2113" i="3"/>
  <c r="A2113" i="3"/>
  <c r="D2112" i="3"/>
  <c r="A2112" i="3"/>
  <c r="D2111" i="3"/>
  <c r="A2111" i="3"/>
  <c r="D2110" i="3"/>
  <c r="A2110" i="3"/>
  <c r="D2109" i="3"/>
  <c r="A2109" i="3"/>
  <c r="D2108" i="3"/>
  <c r="A2108" i="3"/>
  <c r="D2107" i="3"/>
  <c r="A2107" i="3"/>
  <c r="D2106" i="3"/>
  <c r="A2106" i="3"/>
  <c r="D2105" i="3"/>
  <c r="A2105" i="3"/>
  <c r="D2104" i="3"/>
  <c r="A2104" i="3"/>
  <c r="D2103" i="3"/>
  <c r="A2103" i="3"/>
  <c r="D2102" i="3"/>
  <c r="A2102" i="3"/>
  <c r="D2101" i="3"/>
  <c r="A2101" i="3"/>
  <c r="D2100" i="3"/>
  <c r="A2100" i="3"/>
  <c r="D2099" i="3"/>
  <c r="A2099" i="3"/>
  <c r="D2098" i="3"/>
  <c r="A2098" i="3"/>
  <c r="D2097" i="3"/>
  <c r="A2097" i="3"/>
  <c r="D2096" i="3"/>
  <c r="A2096" i="3"/>
  <c r="D2095" i="3"/>
  <c r="A2095" i="3"/>
  <c r="D2094" i="3"/>
  <c r="A2094" i="3"/>
  <c r="D2093" i="3"/>
  <c r="A2093" i="3"/>
  <c r="D2092" i="3"/>
  <c r="A2092" i="3"/>
  <c r="D2091" i="3"/>
  <c r="A2091" i="3"/>
  <c r="D2090" i="3"/>
  <c r="A2090" i="3"/>
  <c r="D2089" i="3"/>
  <c r="A2089" i="3"/>
  <c r="D2088" i="3"/>
  <c r="A2088" i="3"/>
  <c r="D2087" i="3"/>
  <c r="A2087" i="3"/>
  <c r="D2086" i="3"/>
  <c r="A2086" i="3"/>
  <c r="D2085" i="3"/>
  <c r="A2085" i="3"/>
  <c r="D2084" i="3"/>
  <c r="A2084" i="3"/>
  <c r="D2083" i="3"/>
  <c r="A2083" i="3"/>
  <c r="D2082" i="3"/>
  <c r="A2082" i="3"/>
  <c r="D2081" i="3"/>
  <c r="A2081" i="3"/>
  <c r="D2080" i="3"/>
  <c r="A2080" i="3"/>
  <c r="D2079" i="3"/>
  <c r="A2079" i="3"/>
  <c r="D2078" i="3"/>
  <c r="A2078" i="3"/>
  <c r="D2077" i="3"/>
  <c r="A2077" i="3"/>
  <c r="D2076" i="3"/>
  <c r="A2076" i="3"/>
  <c r="D2075" i="3"/>
  <c r="A2075" i="3"/>
  <c r="D2074" i="3"/>
  <c r="A2074" i="3"/>
  <c r="D2073" i="3"/>
  <c r="A2073" i="3"/>
  <c r="D2072" i="3"/>
  <c r="A2072" i="3"/>
  <c r="D2071" i="3"/>
  <c r="A2071" i="3"/>
  <c r="D2070" i="3"/>
  <c r="A2070" i="3"/>
  <c r="D2069" i="3"/>
  <c r="A2069" i="3"/>
  <c r="D2068" i="3"/>
  <c r="A2068" i="3"/>
  <c r="D2067" i="3"/>
  <c r="A2067" i="3"/>
  <c r="D2066" i="3"/>
  <c r="A2066" i="3"/>
  <c r="D2065" i="3"/>
  <c r="A2065" i="3"/>
  <c r="D2064" i="3"/>
  <c r="A2064" i="3"/>
  <c r="D2063" i="3"/>
  <c r="A2063" i="3"/>
  <c r="D2062" i="3"/>
  <c r="A2062" i="3"/>
  <c r="D2061" i="3"/>
  <c r="A2061" i="3"/>
  <c r="D2060" i="3"/>
  <c r="A2060" i="3"/>
  <c r="D2059" i="3"/>
  <c r="A2059" i="3"/>
  <c r="D2058" i="3"/>
  <c r="A2058" i="3"/>
  <c r="D2057" i="3"/>
  <c r="A2057" i="3"/>
  <c r="D2056" i="3"/>
  <c r="A2056" i="3"/>
  <c r="D2055" i="3"/>
  <c r="A2055" i="3"/>
  <c r="D2054" i="3"/>
  <c r="A2054" i="3"/>
  <c r="D2053" i="3"/>
  <c r="A2053" i="3"/>
  <c r="D2052" i="3"/>
  <c r="A2052" i="3"/>
  <c r="D2051" i="3"/>
  <c r="A2051" i="3"/>
  <c r="D2050" i="3"/>
  <c r="A2050" i="3"/>
  <c r="D2049" i="3"/>
  <c r="A2049" i="3"/>
  <c r="D2048" i="3"/>
  <c r="A2048" i="3"/>
  <c r="D2047" i="3"/>
  <c r="A2047" i="3"/>
  <c r="D2046" i="3"/>
  <c r="A2046" i="3"/>
  <c r="D2045" i="3"/>
  <c r="A2045" i="3"/>
  <c r="D2044" i="3"/>
  <c r="A2044" i="3"/>
  <c r="D2043" i="3"/>
  <c r="A2043" i="3"/>
  <c r="D2042" i="3"/>
  <c r="A2042" i="3"/>
  <c r="D2041" i="3"/>
  <c r="A2041" i="3"/>
  <c r="D2040" i="3"/>
  <c r="A2040" i="3"/>
  <c r="D2039" i="3"/>
  <c r="A2039" i="3"/>
  <c r="D2038" i="3"/>
  <c r="A2038" i="3"/>
  <c r="D2037" i="3"/>
  <c r="A2037" i="3"/>
  <c r="D2036" i="3"/>
  <c r="A2036" i="3"/>
  <c r="D2035" i="3"/>
  <c r="A2035" i="3"/>
  <c r="D2034" i="3"/>
  <c r="A2034" i="3"/>
  <c r="D2033" i="3"/>
  <c r="A2033" i="3"/>
  <c r="D2032" i="3"/>
  <c r="A2032" i="3"/>
  <c r="D2031" i="3"/>
  <c r="A2031" i="3"/>
  <c r="D2030" i="3"/>
  <c r="A2030" i="3"/>
  <c r="D2029" i="3"/>
  <c r="A2029" i="3"/>
  <c r="D2028" i="3"/>
  <c r="A2028" i="3"/>
  <c r="D2027" i="3"/>
  <c r="A2027" i="3"/>
  <c r="D2026" i="3"/>
  <c r="A2026" i="3"/>
  <c r="D2025" i="3"/>
  <c r="A2025" i="3"/>
  <c r="D2024" i="3"/>
  <c r="A2024" i="3"/>
  <c r="D2023" i="3"/>
  <c r="A2023" i="3"/>
  <c r="D2022" i="3"/>
  <c r="A2022" i="3"/>
  <c r="D2021" i="3"/>
  <c r="A2021" i="3"/>
  <c r="D2020" i="3"/>
  <c r="A2020" i="3"/>
  <c r="D2019" i="3"/>
  <c r="A2019" i="3"/>
  <c r="D2018" i="3"/>
  <c r="A2018" i="3"/>
  <c r="D2017" i="3"/>
  <c r="A2017" i="3"/>
  <c r="D2016" i="3"/>
  <c r="A2016" i="3"/>
  <c r="D2015" i="3"/>
  <c r="A2015" i="3"/>
  <c r="D2014" i="3"/>
  <c r="A2014" i="3"/>
  <c r="D2013" i="3"/>
  <c r="A2013" i="3"/>
  <c r="D2012" i="3"/>
  <c r="A2012" i="3"/>
  <c r="D2011" i="3"/>
  <c r="A2011" i="3"/>
  <c r="D2010" i="3"/>
  <c r="A2010" i="3"/>
  <c r="D2009" i="3"/>
  <c r="A2009" i="3"/>
  <c r="D2008" i="3"/>
  <c r="A2008" i="3"/>
  <c r="D2007" i="3"/>
  <c r="A2007" i="3"/>
  <c r="D2006" i="3"/>
  <c r="A2006" i="3"/>
  <c r="D2005" i="3"/>
  <c r="A2005" i="3"/>
  <c r="D2004" i="3"/>
  <c r="A2004" i="3"/>
  <c r="D2003" i="3"/>
  <c r="A2003" i="3"/>
  <c r="D2002" i="3"/>
  <c r="A2002" i="3"/>
  <c r="D2001" i="3"/>
  <c r="A2001" i="3"/>
  <c r="D2000" i="3"/>
  <c r="A2000" i="3"/>
  <c r="D1999" i="3"/>
  <c r="A1999" i="3"/>
  <c r="D1998" i="3"/>
  <c r="A1998" i="3"/>
  <c r="D1997" i="3"/>
  <c r="A1997" i="3"/>
  <c r="D1996" i="3"/>
  <c r="A1996" i="3"/>
  <c r="D1995" i="3"/>
  <c r="A1995" i="3"/>
  <c r="D1994" i="3"/>
  <c r="A1994" i="3"/>
  <c r="D1993" i="3"/>
  <c r="A1993" i="3"/>
  <c r="D1992" i="3"/>
  <c r="A1992" i="3"/>
  <c r="D1991" i="3"/>
  <c r="A1991" i="3"/>
  <c r="D1990" i="3"/>
  <c r="A1990" i="3"/>
  <c r="D1989" i="3"/>
  <c r="A1989" i="3"/>
  <c r="D1988" i="3"/>
  <c r="A1988" i="3"/>
  <c r="D1987" i="3"/>
  <c r="A1987" i="3"/>
  <c r="D1986" i="3"/>
  <c r="A1986" i="3"/>
  <c r="D1985" i="3"/>
  <c r="A1985" i="3"/>
  <c r="D1984" i="3"/>
  <c r="A1984" i="3"/>
  <c r="D1983" i="3"/>
  <c r="A1983" i="3"/>
  <c r="D1982" i="3"/>
  <c r="A1982" i="3"/>
  <c r="D1981" i="3"/>
  <c r="A1981" i="3"/>
  <c r="D1980" i="3"/>
  <c r="A1980" i="3"/>
  <c r="D1979" i="3"/>
  <c r="A1979" i="3"/>
  <c r="D1978" i="3"/>
  <c r="A1978" i="3"/>
  <c r="D1977" i="3"/>
  <c r="A1977" i="3"/>
  <c r="D1976" i="3"/>
  <c r="A1976" i="3"/>
  <c r="D1975" i="3"/>
  <c r="A1975" i="3"/>
  <c r="D1974" i="3"/>
  <c r="A1974" i="3"/>
  <c r="D1973" i="3"/>
  <c r="A1973" i="3"/>
  <c r="D1972" i="3"/>
  <c r="A1972" i="3"/>
  <c r="D1971" i="3"/>
  <c r="A1971" i="3"/>
  <c r="D1970" i="3"/>
  <c r="A1970" i="3"/>
  <c r="D1969" i="3"/>
  <c r="A1969" i="3"/>
  <c r="D1968" i="3"/>
  <c r="A1968" i="3"/>
  <c r="D1967" i="3"/>
  <c r="A1967" i="3"/>
  <c r="D1966" i="3"/>
  <c r="A1966" i="3"/>
  <c r="D1965" i="3"/>
  <c r="A1965" i="3"/>
  <c r="D1964" i="3"/>
  <c r="A1964" i="3"/>
  <c r="D1963" i="3"/>
  <c r="A1963" i="3"/>
  <c r="D1962" i="3"/>
  <c r="A1962" i="3"/>
  <c r="D1961" i="3"/>
  <c r="A1961" i="3"/>
  <c r="D1960" i="3"/>
  <c r="A1960" i="3"/>
  <c r="D1959" i="3"/>
  <c r="A1959" i="3"/>
  <c r="D1958" i="3"/>
  <c r="A1958" i="3"/>
  <c r="D1957" i="3"/>
  <c r="A1957" i="3"/>
  <c r="D1956" i="3"/>
  <c r="A1956" i="3"/>
  <c r="D1955" i="3"/>
  <c r="A1955" i="3"/>
  <c r="D1954" i="3"/>
  <c r="A1954" i="3"/>
  <c r="D1953" i="3"/>
  <c r="A1953" i="3"/>
  <c r="D1952" i="3"/>
  <c r="A1952" i="3"/>
  <c r="D1951" i="3"/>
  <c r="A1951" i="3"/>
  <c r="D1950" i="3"/>
  <c r="A1950" i="3"/>
  <c r="D1949" i="3"/>
  <c r="A1949" i="3"/>
  <c r="D1948" i="3"/>
  <c r="A1948" i="3"/>
  <c r="D1947" i="3"/>
  <c r="A1947" i="3"/>
  <c r="D1946" i="3"/>
  <c r="A1946" i="3"/>
  <c r="D1945" i="3"/>
  <c r="A1945" i="3"/>
  <c r="D1944" i="3"/>
  <c r="A1944" i="3"/>
  <c r="D1943" i="3"/>
  <c r="A1943" i="3"/>
  <c r="D1942" i="3"/>
  <c r="A1942" i="3"/>
  <c r="D1941" i="3"/>
  <c r="A1941" i="3"/>
  <c r="D1940" i="3"/>
  <c r="A1940" i="3"/>
  <c r="D1939" i="3"/>
  <c r="A1939" i="3"/>
  <c r="D1938" i="3"/>
  <c r="A1938" i="3"/>
  <c r="D1937" i="3"/>
  <c r="A1937" i="3"/>
  <c r="D1936" i="3"/>
  <c r="A1936" i="3"/>
  <c r="D1935" i="3"/>
  <c r="A1935" i="3"/>
  <c r="D1934" i="3"/>
  <c r="A1934" i="3"/>
  <c r="D1933" i="3"/>
  <c r="A1933" i="3"/>
  <c r="D1932" i="3"/>
  <c r="A1932" i="3"/>
  <c r="D1931" i="3"/>
  <c r="A1931" i="3"/>
  <c r="D1930" i="3"/>
  <c r="A1930" i="3"/>
  <c r="D1929" i="3"/>
  <c r="A1929" i="3"/>
  <c r="D1928" i="3"/>
  <c r="A1928" i="3"/>
  <c r="D1927" i="3"/>
  <c r="A1927" i="3"/>
  <c r="D1926" i="3"/>
  <c r="A1926" i="3"/>
  <c r="D1925" i="3"/>
  <c r="A1925" i="3"/>
  <c r="D1924" i="3"/>
  <c r="A1924" i="3"/>
  <c r="D1923" i="3"/>
  <c r="A1923" i="3"/>
  <c r="D1922" i="3"/>
  <c r="A1922" i="3"/>
  <c r="D1921" i="3"/>
  <c r="A1921" i="3"/>
  <c r="D1920" i="3"/>
  <c r="A1920" i="3"/>
  <c r="D1919" i="3"/>
  <c r="A1919" i="3"/>
  <c r="D1918" i="3"/>
  <c r="A1918" i="3"/>
  <c r="D1917" i="3"/>
  <c r="A1917" i="3"/>
  <c r="D1916" i="3"/>
  <c r="A1916" i="3"/>
  <c r="D1915" i="3"/>
  <c r="A1915" i="3"/>
  <c r="D1914" i="3"/>
  <c r="A1914" i="3"/>
  <c r="D1913" i="3"/>
  <c r="A1913" i="3"/>
  <c r="D1912" i="3"/>
  <c r="A1912" i="3"/>
  <c r="D1911" i="3"/>
  <c r="A1911" i="3"/>
  <c r="D1910" i="3"/>
  <c r="A1910" i="3"/>
  <c r="D1909" i="3"/>
  <c r="A1909" i="3"/>
  <c r="D1908" i="3"/>
  <c r="A1908" i="3"/>
  <c r="D1907" i="3"/>
  <c r="A1907" i="3"/>
  <c r="D1906" i="3"/>
  <c r="A1906" i="3"/>
  <c r="D1905" i="3"/>
  <c r="A1905" i="3"/>
  <c r="D1904" i="3"/>
  <c r="A1904" i="3"/>
  <c r="D1903" i="3"/>
  <c r="A1903" i="3"/>
  <c r="D1902" i="3"/>
  <c r="A1902" i="3"/>
  <c r="D1901" i="3"/>
  <c r="A1901" i="3"/>
  <c r="D1900" i="3"/>
  <c r="A1900" i="3"/>
  <c r="D1899" i="3"/>
  <c r="A1899" i="3"/>
  <c r="D1898" i="3"/>
  <c r="A1898" i="3"/>
  <c r="D1897" i="3"/>
  <c r="A1897" i="3"/>
  <c r="D1896" i="3"/>
  <c r="A1896" i="3"/>
  <c r="D1895" i="3"/>
  <c r="A1895" i="3"/>
  <c r="D1894" i="3"/>
  <c r="A1894" i="3"/>
  <c r="D1893" i="3"/>
  <c r="A1893" i="3"/>
  <c r="D1892" i="3"/>
  <c r="A1892" i="3"/>
  <c r="D1891" i="3"/>
  <c r="A1891" i="3"/>
  <c r="D1890" i="3"/>
  <c r="A1890" i="3"/>
  <c r="D1889" i="3"/>
  <c r="A1889" i="3"/>
  <c r="D1888" i="3"/>
  <c r="A1888" i="3"/>
  <c r="D1887" i="3"/>
  <c r="A1887" i="3"/>
  <c r="D1886" i="3"/>
  <c r="A1886" i="3"/>
  <c r="D1885" i="3"/>
  <c r="A1885" i="3"/>
  <c r="D1884" i="3"/>
  <c r="A1884" i="3"/>
  <c r="D1883" i="3"/>
  <c r="A1883" i="3"/>
  <c r="D1882" i="3"/>
  <c r="A1882" i="3"/>
  <c r="D1881" i="3"/>
  <c r="A1881" i="3"/>
  <c r="D1880" i="3"/>
  <c r="A1880" i="3"/>
  <c r="D1879" i="3"/>
  <c r="A1879" i="3"/>
  <c r="D1878" i="3"/>
  <c r="A1878" i="3"/>
  <c r="D1877" i="3"/>
  <c r="A1877" i="3"/>
  <c r="D1876" i="3"/>
  <c r="A1876" i="3"/>
  <c r="D1875" i="3"/>
  <c r="A1875" i="3"/>
  <c r="D1874" i="3"/>
  <c r="A1874" i="3"/>
  <c r="D1873" i="3"/>
  <c r="A1873" i="3"/>
  <c r="D1872" i="3"/>
  <c r="A1872" i="3"/>
  <c r="D1871" i="3"/>
  <c r="A1871" i="3"/>
  <c r="D1870" i="3"/>
  <c r="A1870" i="3"/>
  <c r="D1869" i="3"/>
  <c r="A1869" i="3"/>
  <c r="D1868" i="3"/>
  <c r="A1868" i="3"/>
  <c r="D1867" i="3"/>
  <c r="A1867" i="3"/>
  <c r="D1866" i="3"/>
  <c r="A1866" i="3"/>
  <c r="D1865" i="3"/>
  <c r="A1865" i="3"/>
  <c r="D1864" i="3"/>
  <c r="A1864" i="3"/>
  <c r="D1863" i="3"/>
  <c r="A1863" i="3"/>
  <c r="D1862" i="3"/>
  <c r="A1862" i="3"/>
  <c r="D1861" i="3"/>
  <c r="A1861" i="3"/>
  <c r="D1860" i="3"/>
  <c r="A1860" i="3"/>
  <c r="D1859" i="3"/>
  <c r="A1859" i="3"/>
  <c r="D1858" i="3"/>
  <c r="A1858" i="3"/>
  <c r="D1857" i="3"/>
  <c r="A1857" i="3"/>
  <c r="D1856" i="3"/>
  <c r="A1856" i="3"/>
  <c r="D1855" i="3"/>
  <c r="A1855" i="3"/>
  <c r="D1854" i="3"/>
  <c r="A1854" i="3"/>
  <c r="D1853" i="3"/>
  <c r="A1853" i="3"/>
  <c r="D1852" i="3"/>
  <c r="A1852" i="3"/>
  <c r="D1851" i="3"/>
  <c r="A1851" i="3"/>
  <c r="D1850" i="3"/>
  <c r="A1850" i="3"/>
  <c r="D1849" i="3"/>
  <c r="A1849" i="3"/>
  <c r="D1848" i="3"/>
  <c r="A1848" i="3"/>
  <c r="D1847" i="3"/>
  <c r="A1847" i="3"/>
  <c r="D1846" i="3"/>
  <c r="A1846" i="3"/>
  <c r="D1845" i="3"/>
  <c r="A1845" i="3"/>
  <c r="D1844" i="3"/>
  <c r="A1844" i="3"/>
  <c r="D1843" i="3"/>
  <c r="A1843" i="3"/>
  <c r="D1842" i="3"/>
  <c r="A1842" i="3"/>
  <c r="D1841" i="3"/>
  <c r="A1841" i="3"/>
  <c r="D1840" i="3"/>
  <c r="A1840" i="3"/>
  <c r="D1839" i="3"/>
  <c r="A1839" i="3"/>
  <c r="D1838" i="3"/>
  <c r="A1838" i="3"/>
  <c r="D1837" i="3"/>
  <c r="A1837" i="3"/>
  <c r="D1836" i="3"/>
  <c r="A1836" i="3"/>
  <c r="D1835" i="3"/>
  <c r="A1835" i="3"/>
  <c r="D1834" i="3"/>
  <c r="A1834" i="3"/>
  <c r="D1833" i="3"/>
  <c r="A1833" i="3"/>
  <c r="D1832" i="3"/>
  <c r="A1832" i="3"/>
  <c r="D1831" i="3"/>
  <c r="A1831" i="3"/>
  <c r="D1830" i="3"/>
  <c r="A1830" i="3"/>
  <c r="D1829" i="3"/>
  <c r="A1829" i="3"/>
  <c r="D1828" i="3"/>
  <c r="A1828" i="3"/>
  <c r="D1827" i="3"/>
  <c r="A1827" i="3"/>
  <c r="D1826" i="3"/>
  <c r="A1826" i="3"/>
  <c r="D1825" i="3"/>
  <c r="A1825" i="3"/>
  <c r="D1824" i="3"/>
  <c r="A1824" i="3"/>
  <c r="D1823" i="3"/>
  <c r="A1823" i="3"/>
  <c r="D1822" i="3"/>
  <c r="A1822" i="3"/>
  <c r="D1821" i="3"/>
  <c r="A1821" i="3"/>
  <c r="D1820" i="3"/>
  <c r="A1820" i="3"/>
  <c r="D1819" i="3"/>
  <c r="A1819" i="3"/>
  <c r="D1818" i="3"/>
  <c r="A1818" i="3"/>
  <c r="D1817" i="3"/>
  <c r="A1817" i="3"/>
  <c r="D1816" i="3"/>
  <c r="A1816" i="3"/>
  <c r="D1815" i="3"/>
  <c r="A1815" i="3"/>
  <c r="D1814" i="3"/>
  <c r="A1814" i="3"/>
  <c r="D1813" i="3"/>
  <c r="A1813" i="3"/>
  <c r="D1812" i="3"/>
  <c r="A1812" i="3"/>
  <c r="D1811" i="3"/>
  <c r="A1811" i="3"/>
  <c r="D1810" i="3"/>
  <c r="A1810" i="3"/>
  <c r="D1809" i="3"/>
  <c r="A1809" i="3"/>
  <c r="D1808" i="3"/>
  <c r="A1808" i="3"/>
  <c r="D1807" i="3"/>
  <c r="A1807" i="3"/>
  <c r="D1806" i="3"/>
  <c r="A1806" i="3"/>
  <c r="D1805" i="3"/>
  <c r="A1805" i="3"/>
  <c r="D1804" i="3"/>
  <c r="A1804" i="3"/>
  <c r="D1803" i="3"/>
  <c r="A1803" i="3"/>
  <c r="D1802" i="3"/>
  <c r="A1802" i="3"/>
  <c r="D1801" i="3"/>
  <c r="A1801" i="3"/>
  <c r="D1800" i="3"/>
  <c r="A1800" i="3"/>
  <c r="D1799" i="3"/>
  <c r="A1799" i="3"/>
  <c r="D1798" i="3"/>
  <c r="A1798" i="3"/>
  <c r="D1797" i="3"/>
  <c r="A1797" i="3"/>
  <c r="D1796" i="3"/>
  <c r="A1796" i="3"/>
  <c r="D1795" i="3"/>
  <c r="A1795" i="3"/>
  <c r="D1794" i="3"/>
  <c r="A1794" i="3"/>
  <c r="D1793" i="3"/>
  <c r="A1793" i="3"/>
  <c r="D1792" i="3"/>
  <c r="A1792" i="3"/>
  <c r="D1791" i="3"/>
  <c r="A1791" i="3"/>
  <c r="D1790" i="3"/>
  <c r="A1790" i="3"/>
  <c r="D1789" i="3"/>
  <c r="A1789" i="3"/>
  <c r="D1788" i="3"/>
  <c r="A1788" i="3"/>
  <c r="D1787" i="3"/>
  <c r="A1787" i="3"/>
  <c r="D1786" i="3"/>
  <c r="A1786" i="3"/>
  <c r="D1785" i="3"/>
  <c r="A1785" i="3"/>
  <c r="D1784" i="3"/>
  <c r="A1784" i="3"/>
  <c r="D1783" i="3"/>
  <c r="A1783" i="3"/>
  <c r="D1782" i="3"/>
  <c r="A1782" i="3"/>
  <c r="D1781" i="3"/>
  <c r="A1781" i="3"/>
  <c r="D1780" i="3"/>
  <c r="A1780" i="3"/>
  <c r="D1779" i="3"/>
  <c r="A1779" i="3"/>
  <c r="D1778" i="3"/>
  <c r="A1778" i="3"/>
  <c r="D1777" i="3"/>
  <c r="A1777" i="3"/>
  <c r="D1776" i="3"/>
  <c r="A1776" i="3"/>
  <c r="D1775" i="3"/>
  <c r="A1775" i="3"/>
  <c r="D1774" i="3"/>
  <c r="A1774" i="3"/>
  <c r="D1773" i="3"/>
  <c r="A1773" i="3"/>
  <c r="D1772" i="3"/>
  <c r="A1772" i="3"/>
  <c r="D1771" i="3"/>
  <c r="A1771" i="3"/>
  <c r="D1770" i="3"/>
  <c r="A1770" i="3"/>
  <c r="D1769" i="3"/>
  <c r="A1769" i="3"/>
  <c r="D1768" i="3"/>
  <c r="A1768" i="3"/>
  <c r="D1767" i="3"/>
  <c r="A1767" i="3"/>
  <c r="D1766" i="3"/>
  <c r="A1766" i="3"/>
  <c r="D1765" i="3"/>
  <c r="A1765" i="3"/>
  <c r="D1764" i="3"/>
  <c r="A1764" i="3"/>
  <c r="D1763" i="3"/>
  <c r="A1763" i="3"/>
  <c r="D1762" i="3"/>
  <c r="A1762" i="3"/>
  <c r="D1761" i="3"/>
  <c r="A1761" i="3"/>
  <c r="D1760" i="3"/>
  <c r="A1760" i="3"/>
  <c r="D1759" i="3"/>
  <c r="A1759" i="3"/>
  <c r="D1758" i="3"/>
  <c r="A1758" i="3"/>
  <c r="D1757" i="3"/>
  <c r="A1757" i="3"/>
  <c r="D1756" i="3"/>
  <c r="A1756" i="3"/>
  <c r="D1755" i="3"/>
  <c r="A1755" i="3"/>
  <c r="D1754" i="3"/>
  <c r="A1754" i="3"/>
  <c r="D1753" i="3"/>
  <c r="A1753" i="3"/>
  <c r="D1752" i="3"/>
  <c r="A1752" i="3"/>
  <c r="D1751" i="3"/>
  <c r="A1751" i="3"/>
  <c r="D1750" i="3"/>
  <c r="A1750" i="3"/>
  <c r="D1749" i="3"/>
  <c r="A1749" i="3"/>
  <c r="D1748" i="3"/>
  <c r="A1748" i="3"/>
  <c r="D1747" i="3"/>
  <c r="A1747" i="3"/>
  <c r="D1746" i="3"/>
  <c r="A1746" i="3"/>
  <c r="D1745" i="3"/>
  <c r="A1745" i="3"/>
  <c r="D1744" i="3"/>
  <c r="A1744" i="3"/>
  <c r="D1743" i="3"/>
  <c r="A1743" i="3"/>
  <c r="D1742" i="3"/>
  <c r="A1742" i="3"/>
  <c r="D1741" i="3"/>
  <c r="A1741" i="3"/>
  <c r="D1740" i="3"/>
  <c r="A1740" i="3"/>
  <c r="D1739" i="3"/>
  <c r="A1739" i="3"/>
  <c r="D1738" i="3"/>
  <c r="A1738" i="3"/>
  <c r="D1737" i="3"/>
  <c r="A1737" i="3"/>
  <c r="D1736" i="3"/>
  <c r="A1736" i="3"/>
  <c r="D1735" i="3"/>
  <c r="A1735" i="3"/>
  <c r="D1734" i="3"/>
  <c r="A1734" i="3"/>
  <c r="D1733" i="3"/>
  <c r="A1733" i="3"/>
  <c r="D1732" i="3"/>
  <c r="A1732" i="3"/>
  <c r="D1731" i="3"/>
  <c r="A1731" i="3"/>
  <c r="D1730" i="3"/>
  <c r="A1730" i="3"/>
  <c r="D1729" i="3"/>
  <c r="A1729" i="3"/>
  <c r="D1728" i="3"/>
  <c r="A1728" i="3"/>
  <c r="D1727" i="3"/>
  <c r="A1727" i="3"/>
  <c r="D1726" i="3"/>
  <c r="A1726" i="3"/>
  <c r="D1725" i="3"/>
  <c r="A1725" i="3"/>
  <c r="D1724" i="3"/>
  <c r="A1724" i="3"/>
  <c r="D1723" i="3"/>
  <c r="A1723" i="3"/>
  <c r="D1722" i="3"/>
  <c r="A1722" i="3"/>
  <c r="D1721" i="3"/>
  <c r="A1721" i="3"/>
  <c r="D1720" i="3"/>
  <c r="A1720" i="3"/>
  <c r="D1719" i="3"/>
  <c r="A1719" i="3"/>
  <c r="D1718" i="3"/>
  <c r="A1718" i="3"/>
  <c r="D1717" i="3"/>
  <c r="A1717" i="3"/>
  <c r="D1716" i="3"/>
  <c r="A1716" i="3"/>
  <c r="D1715" i="3"/>
  <c r="A1715" i="3"/>
  <c r="D1714" i="3"/>
  <c r="A1714" i="3"/>
  <c r="D1713" i="3"/>
  <c r="A1713" i="3"/>
  <c r="D1712" i="3"/>
  <c r="A1712" i="3"/>
  <c r="D1711" i="3"/>
  <c r="A1711" i="3"/>
  <c r="D1710" i="3"/>
  <c r="A1710" i="3"/>
  <c r="D1709" i="3"/>
  <c r="A1709" i="3"/>
  <c r="D1708" i="3"/>
  <c r="A1708" i="3"/>
  <c r="D1707" i="3"/>
  <c r="A1707" i="3"/>
  <c r="D1706" i="3"/>
  <c r="A1706" i="3"/>
  <c r="D1705" i="3"/>
  <c r="A1705" i="3"/>
  <c r="D1704" i="3"/>
  <c r="A1704" i="3"/>
  <c r="D1703" i="3"/>
  <c r="A1703" i="3"/>
  <c r="D1702" i="3"/>
  <c r="A1702" i="3"/>
  <c r="D1701" i="3"/>
  <c r="A1701" i="3"/>
  <c r="D1700" i="3"/>
  <c r="A1700" i="3"/>
  <c r="D1699" i="3"/>
  <c r="A1699" i="3"/>
  <c r="D1698" i="3"/>
  <c r="A1698" i="3"/>
  <c r="D1697" i="3"/>
  <c r="A1697" i="3"/>
  <c r="D1696" i="3"/>
  <c r="A1696" i="3"/>
  <c r="D1695" i="3"/>
  <c r="A1695" i="3"/>
  <c r="D1694" i="3"/>
  <c r="A1694" i="3"/>
  <c r="D1693" i="3"/>
  <c r="A1693" i="3"/>
  <c r="D1692" i="3"/>
  <c r="A1692" i="3"/>
  <c r="D1691" i="3"/>
  <c r="A1691" i="3"/>
  <c r="D1690" i="3"/>
  <c r="A1690" i="3"/>
  <c r="D1689" i="3"/>
  <c r="A1689" i="3"/>
  <c r="D1688" i="3"/>
  <c r="A1688" i="3"/>
  <c r="D1687" i="3"/>
  <c r="A1687" i="3"/>
  <c r="D1686" i="3"/>
  <c r="A1686" i="3"/>
  <c r="D1685" i="3"/>
  <c r="A1685" i="3"/>
  <c r="D1684" i="3"/>
  <c r="A1684" i="3"/>
  <c r="D1683" i="3"/>
  <c r="A1683" i="3"/>
  <c r="D1682" i="3"/>
  <c r="A1682" i="3"/>
  <c r="D1681" i="3"/>
  <c r="A1681" i="3"/>
  <c r="D1680" i="3"/>
  <c r="A1680" i="3"/>
  <c r="D1679" i="3"/>
  <c r="A1679" i="3"/>
  <c r="D1678" i="3"/>
  <c r="A1678" i="3"/>
  <c r="D1677" i="3"/>
  <c r="A1677" i="3"/>
  <c r="D1676" i="3"/>
  <c r="A1676" i="3"/>
  <c r="D1675" i="3"/>
  <c r="A1675" i="3"/>
  <c r="D1674" i="3"/>
  <c r="A1674" i="3"/>
  <c r="D1673" i="3"/>
  <c r="A1673" i="3"/>
  <c r="D1672" i="3"/>
  <c r="A1672" i="3"/>
  <c r="D1671" i="3"/>
  <c r="A1671" i="3"/>
  <c r="D1670" i="3"/>
  <c r="A1670" i="3"/>
  <c r="D1669" i="3"/>
  <c r="A1669" i="3"/>
  <c r="D1668" i="3"/>
  <c r="A1668" i="3"/>
  <c r="D1667" i="3"/>
  <c r="A1667" i="3"/>
  <c r="D1666" i="3"/>
  <c r="A1666" i="3"/>
  <c r="D1665" i="3"/>
  <c r="A1665" i="3"/>
  <c r="D1664" i="3"/>
  <c r="A1664" i="3"/>
  <c r="D1663" i="3"/>
  <c r="A1663" i="3"/>
  <c r="D1662" i="3"/>
  <c r="A1662" i="3"/>
  <c r="D1661" i="3"/>
  <c r="A1661" i="3"/>
  <c r="D1660" i="3"/>
  <c r="A1660" i="3"/>
  <c r="D1659" i="3"/>
  <c r="A1659" i="3"/>
  <c r="D1658" i="3"/>
  <c r="A1658" i="3"/>
  <c r="D1657" i="3"/>
  <c r="A1657" i="3"/>
  <c r="D1656" i="3"/>
  <c r="A1656" i="3"/>
  <c r="D1655" i="3"/>
  <c r="A1655" i="3"/>
  <c r="D1654" i="3"/>
  <c r="A1654" i="3"/>
  <c r="D1653" i="3"/>
  <c r="A1653" i="3"/>
  <c r="D1652" i="3"/>
  <c r="A1652" i="3"/>
  <c r="D1651" i="3"/>
  <c r="A1651" i="3"/>
  <c r="D1650" i="3"/>
  <c r="A1650" i="3"/>
  <c r="D1649" i="3"/>
  <c r="A1649" i="3"/>
  <c r="D1648" i="3"/>
  <c r="A1648" i="3"/>
  <c r="D1647" i="3"/>
  <c r="A1647" i="3"/>
  <c r="D1646" i="3"/>
  <c r="A1646" i="3"/>
  <c r="D1645" i="3"/>
  <c r="A1645" i="3"/>
  <c r="D1644" i="3"/>
  <c r="A1644" i="3"/>
  <c r="D1643" i="3"/>
  <c r="A1643" i="3"/>
  <c r="D1642" i="3"/>
  <c r="A1642" i="3"/>
  <c r="D1641" i="3"/>
  <c r="A1641" i="3"/>
  <c r="D1640" i="3"/>
  <c r="A1640" i="3"/>
  <c r="D1639" i="3"/>
  <c r="A1639" i="3"/>
  <c r="D1638" i="3"/>
  <c r="A1638" i="3"/>
  <c r="D1637" i="3"/>
  <c r="A1637" i="3"/>
  <c r="D1636" i="3"/>
  <c r="A1636" i="3"/>
  <c r="D1635" i="3"/>
  <c r="A1635" i="3"/>
  <c r="D1634" i="3"/>
  <c r="A1634" i="3"/>
  <c r="D1633" i="3"/>
  <c r="A1633" i="3"/>
  <c r="D1632" i="3"/>
  <c r="A1632" i="3"/>
  <c r="D1631" i="3"/>
  <c r="A1631" i="3"/>
  <c r="D1630" i="3"/>
  <c r="A1630" i="3"/>
  <c r="D1629" i="3"/>
  <c r="A1629" i="3"/>
  <c r="D1628" i="3"/>
  <c r="A1628" i="3"/>
  <c r="D1627" i="3"/>
  <c r="A1627" i="3"/>
  <c r="D1626" i="3"/>
  <c r="A1626" i="3"/>
  <c r="D1625" i="3"/>
  <c r="A1625" i="3"/>
  <c r="D1624" i="3"/>
  <c r="A1624" i="3"/>
  <c r="D1623" i="3"/>
  <c r="A1623" i="3"/>
  <c r="D1622" i="3"/>
  <c r="A1622" i="3"/>
  <c r="D1621" i="3"/>
  <c r="A1621" i="3"/>
  <c r="D1620" i="3"/>
  <c r="A1620" i="3"/>
  <c r="D1619" i="3"/>
  <c r="A1619" i="3"/>
  <c r="D1618" i="3"/>
  <c r="A1618" i="3"/>
  <c r="D1617" i="3"/>
  <c r="A1617" i="3"/>
  <c r="D1616" i="3"/>
  <c r="A1616" i="3"/>
  <c r="D1615" i="3"/>
  <c r="A1615" i="3"/>
  <c r="D1614" i="3"/>
  <c r="A1614" i="3"/>
  <c r="D1613" i="3"/>
  <c r="A1613" i="3"/>
  <c r="D1612" i="3"/>
  <c r="A1612" i="3"/>
  <c r="D1611" i="3"/>
  <c r="A1611" i="3"/>
  <c r="D1610" i="3"/>
  <c r="A1610" i="3"/>
  <c r="D1609" i="3"/>
  <c r="A1609" i="3"/>
  <c r="D1608" i="3"/>
  <c r="A1608" i="3"/>
  <c r="D1607" i="3"/>
  <c r="A1607" i="3"/>
  <c r="D1606" i="3"/>
  <c r="A1606" i="3"/>
  <c r="D1605" i="3"/>
  <c r="A1605" i="3"/>
  <c r="D1604" i="3"/>
  <c r="A1604" i="3"/>
  <c r="D1603" i="3"/>
  <c r="A1603" i="3"/>
  <c r="D1602" i="3"/>
  <c r="A1602" i="3"/>
  <c r="D1601" i="3"/>
  <c r="A1601" i="3"/>
  <c r="D1600" i="3"/>
  <c r="A1600" i="3"/>
  <c r="D1599" i="3"/>
  <c r="A1599" i="3"/>
  <c r="D1598" i="3"/>
  <c r="A1598" i="3"/>
  <c r="D1597" i="3"/>
  <c r="A1597" i="3"/>
  <c r="D1596" i="3"/>
  <c r="A1596" i="3"/>
  <c r="D1595" i="3"/>
  <c r="A1595" i="3"/>
  <c r="D1594" i="3"/>
  <c r="A1594" i="3"/>
  <c r="D1593" i="3"/>
  <c r="A1593" i="3"/>
  <c r="D1592" i="3"/>
  <c r="A1592" i="3"/>
  <c r="D1591" i="3"/>
  <c r="A1591" i="3"/>
  <c r="D1590" i="3"/>
  <c r="A1590" i="3"/>
  <c r="D1589" i="3"/>
  <c r="A1589" i="3"/>
  <c r="D1588" i="3"/>
  <c r="A1588" i="3"/>
  <c r="D1587" i="3"/>
  <c r="A1587" i="3"/>
  <c r="D1586" i="3"/>
  <c r="A1586" i="3"/>
  <c r="D1585" i="3"/>
  <c r="A1585" i="3"/>
  <c r="D1584" i="3"/>
  <c r="A1584" i="3"/>
  <c r="D1583" i="3"/>
  <c r="A1583" i="3"/>
  <c r="D1582" i="3"/>
  <c r="A1582" i="3"/>
  <c r="D1581" i="3"/>
  <c r="A1581" i="3"/>
  <c r="D1580" i="3"/>
  <c r="A1580" i="3"/>
  <c r="D1579" i="3"/>
  <c r="A1579" i="3"/>
  <c r="D1578" i="3"/>
  <c r="A1578" i="3"/>
  <c r="D1577" i="3"/>
  <c r="A1577" i="3"/>
  <c r="D1576" i="3"/>
  <c r="A1576" i="3"/>
  <c r="D1575" i="3"/>
  <c r="A1575" i="3"/>
  <c r="D1574" i="3"/>
  <c r="A1574" i="3"/>
  <c r="D1573" i="3"/>
  <c r="A1573" i="3"/>
  <c r="D1572" i="3"/>
  <c r="A1572" i="3"/>
  <c r="D1571" i="3"/>
  <c r="A1571" i="3"/>
  <c r="D1570" i="3"/>
  <c r="A1570" i="3"/>
  <c r="D1569" i="3"/>
  <c r="A1569" i="3"/>
  <c r="D1568" i="3"/>
  <c r="A1568" i="3"/>
  <c r="D1567" i="3"/>
  <c r="A1567" i="3"/>
  <c r="D1566" i="3"/>
  <c r="A1566" i="3"/>
  <c r="D1565" i="3"/>
  <c r="A1565" i="3"/>
  <c r="D1564" i="3"/>
  <c r="A1564" i="3"/>
  <c r="D1563" i="3"/>
  <c r="A1563" i="3"/>
  <c r="D1562" i="3"/>
  <c r="A1562" i="3"/>
  <c r="D1561" i="3"/>
  <c r="A1561" i="3"/>
  <c r="D1560" i="3"/>
  <c r="A1560" i="3"/>
  <c r="D1559" i="3"/>
  <c r="A1559" i="3"/>
  <c r="D1558" i="3"/>
  <c r="A1558" i="3"/>
  <c r="D1557" i="3"/>
  <c r="A1557" i="3"/>
  <c r="D1556" i="3"/>
  <c r="A1556" i="3"/>
  <c r="D1555" i="3"/>
  <c r="A1555" i="3"/>
  <c r="D1554" i="3"/>
  <c r="A1554" i="3"/>
  <c r="D1553" i="3"/>
  <c r="A1553" i="3"/>
  <c r="D1552" i="3"/>
  <c r="A1552" i="3"/>
  <c r="D1551" i="3"/>
  <c r="A1551" i="3"/>
  <c r="D1550" i="3"/>
  <c r="A1550" i="3"/>
  <c r="D1549" i="3"/>
  <c r="A1549" i="3"/>
  <c r="D1548" i="3"/>
  <c r="A1548" i="3"/>
  <c r="D1547" i="3"/>
  <c r="A1547" i="3"/>
  <c r="D1546" i="3"/>
  <c r="A1546" i="3"/>
  <c r="D1545" i="3"/>
  <c r="A1545" i="3"/>
  <c r="D1544" i="3"/>
  <c r="A1544" i="3"/>
  <c r="D1543" i="3"/>
  <c r="A1543" i="3"/>
  <c r="D1542" i="3"/>
  <c r="A1542" i="3"/>
  <c r="D1541" i="3"/>
  <c r="A1541" i="3"/>
  <c r="D1540" i="3"/>
  <c r="A1540" i="3"/>
  <c r="D1539" i="3"/>
  <c r="A1539" i="3"/>
  <c r="D1538" i="3"/>
  <c r="A1538" i="3"/>
  <c r="D1537" i="3"/>
  <c r="A1537" i="3"/>
  <c r="D1536" i="3"/>
  <c r="A1536" i="3"/>
  <c r="D1535" i="3"/>
  <c r="A1535" i="3"/>
  <c r="D1534" i="3"/>
  <c r="A1534" i="3"/>
  <c r="D1533" i="3"/>
  <c r="A1533" i="3"/>
  <c r="D1532" i="3"/>
  <c r="A1532" i="3"/>
  <c r="D1531" i="3"/>
  <c r="A1531" i="3"/>
  <c r="D1530" i="3"/>
  <c r="A1530" i="3"/>
  <c r="D1529" i="3"/>
  <c r="A1529" i="3"/>
  <c r="D1528" i="3"/>
  <c r="A1528" i="3"/>
  <c r="D1527" i="3"/>
  <c r="A1527" i="3"/>
  <c r="D1526" i="3"/>
  <c r="A1526" i="3"/>
  <c r="D1525" i="3"/>
  <c r="A1525" i="3"/>
  <c r="D1524" i="3"/>
  <c r="A1524" i="3"/>
  <c r="D1523" i="3"/>
  <c r="A1523" i="3"/>
  <c r="D1522" i="3"/>
  <c r="A1522" i="3"/>
  <c r="D1521" i="3"/>
  <c r="A1521" i="3"/>
  <c r="D1520" i="3"/>
  <c r="A1520" i="3"/>
  <c r="D1519" i="3"/>
  <c r="A1519" i="3"/>
  <c r="D1518" i="3"/>
  <c r="A1518" i="3"/>
  <c r="D1517" i="3"/>
  <c r="A1517" i="3"/>
  <c r="D1516" i="3"/>
  <c r="A1516" i="3"/>
  <c r="D1515" i="3"/>
  <c r="A1515" i="3"/>
  <c r="D1514" i="3"/>
  <c r="A1514" i="3"/>
  <c r="D1513" i="3"/>
  <c r="A1513" i="3"/>
  <c r="D1512" i="3"/>
  <c r="A1512" i="3"/>
  <c r="D1511" i="3"/>
  <c r="A1511" i="3"/>
  <c r="D1510" i="3"/>
  <c r="A1510" i="3"/>
  <c r="D1509" i="3"/>
  <c r="A1509" i="3"/>
  <c r="D1508" i="3"/>
  <c r="A1508" i="3"/>
  <c r="D1507" i="3"/>
  <c r="A1507" i="3"/>
  <c r="D1506" i="3"/>
  <c r="A1506" i="3"/>
  <c r="D1505" i="3"/>
  <c r="A1505" i="3"/>
  <c r="D1504" i="3"/>
  <c r="A1504" i="3"/>
  <c r="D1503" i="3"/>
  <c r="A1503" i="3"/>
  <c r="D1502" i="3"/>
  <c r="A1502" i="3"/>
  <c r="D1501" i="3"/>
  <c r="A1501" i="3"/>
  <c r="D1500" i="3"/>
  <c r="A1500" i="3"/>
  <c r="D1499" i="3"/>
  <c r="A1499" i="3"/>
  <c r="D1498" i="3"/>
  <c r="A1498" i="3"/>
  <c r="D1497" i="3"/>
  <c r="A1497" i="3"/>
  <c r="D1496" i="3"/>
  <c r="A1496" i="3"/>
  <c r="D1495" i="3"/>
  <c r="A1495" i="3"/>
  <c r="D1494" i="3"/>
  <c r="A1494" i="3"/>
  <c r="D1493" i="3"/>
  <c r="A1493" i="3"/>
  <c r="D1492" i="3"/>
  <c r="A1492" i="3"/>
  <c r="D1491" i="3"/>
  <c r="A1491" i="3"/>
  <c r="D1490" i="3"/>
  <c r="A1490" i="3"/>
  <c r="D1489" i="3"/>
  <c r="A1489" i="3"/>
  <c r="D1488" i="3"/>
  <c r="A1488" i="3"/>
  <c r="D1487" i="3"/>
  <c r="A1487" i="3"/>
  <c r="D1486" i="3"/>
  <c r="A1486" i="3"/>
  <c r="D1485" i="3"/>
  <c r="A1485" i="3"/>
  <c r="D1484" i="3"/>
  <c r="A1484" i="3"/>
  <c r="D1483" i="3"/>
  <c r="A1483" i="3"/>
  <c r="D1482" i="3"/>
  <c r="A1482" i="3"/>
  <c r="D1481" i="3"/>
  <c r="A1481" i="3"/>
  <c r="D1480" i="3"/>
  <c r="A1480" i="3"/>
  <c r="D1479" i="3"/>
  <c r="A1479" i="3"/>
  <c r="D1478" i="3"/>
  <c r="A1478" i="3"/>
  <c r="D1477" i="3"/>
  <c r="A1477" i="3"/>
  <c r="D1476" i="3"/>
  <c r="A1476" i="3"/>
  <c r="D1475" i="3"/>
  <c r="A1475" i="3"/>
  <c r="D1474" i="3"/>
  <c r="A1474" i="3"/>
  <c r="D1473" i="3"/>
  <c r="A1473" i="3"/>
  <c r="D1472" i="3"/>
  <c r="A1472" i="3"/>
  <c r="D1471" i="3"/>
  <c r="A1471" i="3"/>
  <c r="D1470" i="3"/>
  <c r="A1470" i="3"/>
  <c r="D1469" i="3"/>
  <c r="A1469" i="3"/>
  <c r="D1468" i="3"/>
  <c r="A1468" i="3"/>
  <c r="D1467" i="3"/>
  <c r="A1467" i="3"/>
  <c r="D1466" i="3"/>
  <c r="A1466" i="3"/>
  <c r="D1465" i="3"/>
  <c r="A1465" i="3"/>
  <c r="D1464" i="3"/>
  <c r="A1464" i="3"/>
  <c r="D1463" i="3"/>
  <c r="A1463" i="3"/>
  <c r="D1462" i="3"/>
  <c r="A1462" i="3"/>
  <c r="D1461" i="3"/>
  <c r="A1461" i="3"/>
  <c r="D1460" i="3"/>
  <c r="A1460" i="3"/>
  <c r="D1459" i="3"/>
  <c r="A1459" i="3"/>
  <c r="D1458" i="3"/>
  <c r="A1458" i="3"/>
  <c r="D1457" i="3"/>
  <c r="A1457" i="3"/>
  <c r="D1456" i="3"/>
  <c r="A1456" i="3"/>
  <c r="D1455" i="3"/>
  <c r="A1455" i="3"/>
  <c r="D1454" i="3"/>
  <c r="A1454" i="3"/>
  <c r="D1453" i="3"/>
  <c r="A1453" i="3"/>
  <c r="D1452" i="3"/>
  <c r="A1452" i="3"/>
  <c r="D1451" i="3"/>
  <c r="A1451" i="3"/>
  <c r="D1450" i="3"/>
  <c r="A1450" i="3"/>
  <c r="D1449" i="3"/>
  <c r="A1449" i="3"/>
  <c r="D1448" i="3"/>
  <c r="A1448" i="3"/>
  <c r="D1447" i="3"/>
  <c r="A1447" i="3"/>
  <c r="D1446" i="3"/>
  <c r="A1446" i="3"/>
  <c r="D1445" i="3"/>
  <c r="A1445" i="3"/>
  <c r="D1444" i="3"/>
  <c r="A1444" i="3"/>
  <c r="D1443" i="3"/>
  <c r="A1443" i="3"/>
  <c r="D1442" i="3"/>
  <c r="A1442" i="3"/>
  <c r="D1441" i="3"/>
  <c r="A1441" i="3"/>
  <c r="D1440" i="3"/>
  <c r="A1440" i="3"/>
  <c r="D1439" i="3"/>
  <c r="A1439" i="3"/>
  <c r="D1438" i="3"/>
  <c r="A1438" i="3"/>
  <c r="D1437" i="3"/>
  <c r="A1437" i="3"/>
  <c r="D1436" i="3"/>
  <c r="A1436" i="3"/>
  <c r="D1435" i="3"/>
  <c r="A1435" i="3"/>
  <c r="D1434" i="3"/>
  <c r="A1434" i="3"/>
  <c r="D1433" i="3"/>
  <c r="A1433" i="3"/>
  <c r="D1432" i="3"/>
  <c r="A1432" i="3"/>
  <c r="D1431" i="3"/>
  <c r="A1431" i="3"/>
  <c r="D1430" i="3"/>
  <c r="A1430" i="3"/>
  <c r="D1429" i="3"/>
  <c r="A1429" i="3"/>
  <c r="D1428" i="3"/>
  <c r="A1428" i="3"/>
  <c r="D1427" i="3"/>
  <c r="A1427" i="3"/>
  <c r="D1426" i="3"/>
  <c r="A1426" i="3"/>
  <c r="D1425" i="3"/>
  <c r="A1425" i="3"/>
  <c r="D1424" i="3"/>
  <c r="A1424" i="3"/>
  <c r="D1423" i="3"/>
  <c r="A1423" i="3"/>
  <c r="D1422" i="3"/>
  <c r="A1422" i="3"/>
  <c r="D1421" i="3"/>
  <c r="A1421" i="3"/>
  <c r="D1420" i="3"/>
  <c r="A1420" i="3"/>
  <c r="D1419" i="3"/>
  <c r="A1419" i="3"/>
  <c r="D1418" i="3"/>
  <c r="A1418" i="3"/>
  <c r="D1417" i="3"/>
  <c r="A1417" i="3"/>
  <c r="D1416" i="3"/>
  <c r="A1416" i="3"/>
  <c r="D1415" i="3"/>
  <c r="A1415" i="3"/>
  <c r="D1414" i="3"/>
  <c r="A1414" i="3"/>
  <c r="D1413" i="3"/>
  <c r="A1413" i="3"/>
  <c r="D1412" i="3"/>
  <c r="A1412" i="3"/>
  <c r="D1411" i="3"/>
  <c r="A1411" i="3"/>
  <c r="D1410" i="3"/>
  <c r="A1410" i="3"/>
  <c r="D1409" i="3"/>
  <c r="A1409" i="3"/>
  <c r="D1408" i="3"/>
  <c r="A1408" i="3"/>
  <c r="D1407" i="3"/>
  <c r="A1407" i="3"/>
  <c r="D1406" i="3"/>
  <c r="A1406" i="3"/>
  <c r="D1405" i="3"/>
  <c r="A1405" i="3"/>
  <c r="D1404" i="3"/>
  <c r="A1404" i="3"/>
  <c r="D1403" i="3"/>
  <c r="A1403" i="3"/>
  <c r="D1402" i="3"/>
  <c r="A1402" i="3"/>
  <c r="D1401" i="3"/>
  <c r="A1401" i="3"/>
  <c r="D1400" i="3"/>
  <c r="A1400" i="3"/>
  <c r="D1399" i="3"/>
  <c r="A1399" i="3"/>
  <c r="D1398" i="3"/>
  <c r="A1398" i="3"/>
  <c r="D1397" i="3"/>
  <c r="A1397" i="3"/>
  <c r="D1396" i="3"/>
  <c r="A1396" i="3"/>
  <c r="D1395" i="3"/>
  <c r="A1395" i="3"/>
  <c r="D1394" i="3"/>
  <c r="A1394" i="3"/>
  <c r="D1393" i="3"/>
  <c r="A1393" i="3"/>
  <c r="D1392" i="3"/>
  <c r="A1392" i="3"/>
  <c r="D1391" i="3"/>
  <c r="A1391" i="3"/>
  <c r="D1390" i="3"/>
  <c r="A1390" i="3"/>
  <c r="D1389" i="3"/>
  <c r="A1389" i="3"/>
  <c r="D1388" i="3"/>
  <c r="A1388" i="3"/>
  <c r="D1387" i="3"/>
  <c r="A1387" i="3"/>
  <c r="D1386" i="3"/>
  <c r="A1386" i="3"/>
  <c r="D1385" i="3"/>
  <c r="A1385" i="3"/>
  <c r="D1384" i="3"/>
  <c r="A1384" i="3"/>
  <c r="D1383" i="3"/>
  <c r="A1383" i="3"/>
  <c r="D1382" i="3"/>
  <c r="A1382" i="3"/>
  <c r="D1381" i="3"/>
  <c r="A1381" i="3"/>
  <c r="D1380" i="3"/>
  <c r="A1380" i="3"/>
  <c r="D1379" i="3"/>
  <c r="A1379" i="3"/>
  <c r="D1378" i="3"/>
  <c r="A1378" i="3"/>
  <c r="D1377" i="3"/>
  <c r="A1377" i="3"/>
  <c r="D1376" i="3"/>
  <c r="A1376" i="3"/>
  <c r="D1375" i="3"/>
  <c r="A1375" i="3"/>
  <c r="D1374" i="3"/>
  <c r="A1374" i="3"/>
  <c r="D1373" i="3"/>
  <c r="A1373" i="3"/>
  <c r="D1372" i="3"/>
  <c r="A1372" i="3"/>
  <c r="D1371" i="3"/>
  <c r="A1371" i="3"/>
  <c r="D1370" i="3"/>
  <c r="A1370" i="3"/>
  <c r="D1369" i="3"/>
  <c r="A1369" i="3"/>
  <c r="D1368" i="3"/>
  <c r="A1368" i="3"/>
  <c r="D1367" i="3"/>
  <c r="A1367" i="3"/>
  <c r="D1366" i="3"/>
  <c r="A1366" i="3"/>
  <c r="D1365" i="3"/>
  <c r="A1365" i="3"/>
  <c r="D1364" i="3"/>
  <c r="A1364" i="3"/>
  <c r="D1363" i="3"/>
  <c r="A1363" i="3"/>
  <c r="D1362" i="3"/>
  <c r="A1362" i="3"/>
  <c r="D1361" i="3"/>
  <c r="A1361" i="3"/>
  <c r="D1360" i="3"/>
  <c r="A1360" i="3"/>
  <c r="D1359" i="3"/>
  <c r="A1359" i="3"/>
  <c r="D1358" i="3"/>
  <c r="A1358" i="3"/>
  <c r="D1357" i="3"/>
  <c r="A1357" i="3"/>
  <c r="D1356" i="3"/>
  <c r="A1356" i="3"/>
  <c r="D1355" i="3"/>
  <c r="A1355" i="3"/>
  <c r="D1354" i="3"/>
  <c r="A1354" i="3"/>
  <c r="D1353" i="3"/>
  <c r="A1353" i="3"/>
  <c r="D1352" i="3"/>
  <c r="A1352" i="3"/>
  <c r="D1351" i="3"/>
  <c r="A1351" i="3"/>
  <c r="D1350" i="3"/>
  <c r="A1350" i="3"/>
  <c r="D1349" i="3"/>
  <c r="A1349" i="3"/>
  <c r="D1348" i="3"/>
  <c r="A1348" i="3"/>
  <c r="D1347" i="3"/>
  <c r="A1347" i="3"/>
  <c r="D1346" i="3"/>
  <c r="A1346" i="3"/>
  <c r="D1345" i="3"/>
  <c r="A1345" i="3"/>
  <c r="D1344" i="3"/>
  <c r="A1344" i="3"/>
  <c r="D1343" i="3"/>
  <c r="A1343" i="3"/>
  <c r="D1342" i="3"/>
  <c r="A1342" i="3"/>
  <c r="D1341" i="3"/>
  <c r="A1341" i="3"/>
  <c r="D1340" i="3"/>
  <c r="A1340" i="3"/>
  <c r="D1339" i="3"/>
  <c r="A1339" i="3"/>
  <c r="D1338" i="3"/>
  <c r="A1338" i="3"/>
  <c r="D1337" i="3"/>
  <c r="A1337" i="3"/>
  <c r="D1336" i="3"/>
  <c r="A1336" i="3"/>
  <c r="D1335" i="3"/>
  <c r="A1335" i="3"/>
  <c r="D1334" i="3"/>
  <c r="A1334" i="3"/>
  <c r="D1333" i="3"/>
  <c r="A1333" i="3"/>
  <c r="D1332" i="3"/>
  <c r="A1332" i="3"/>
  <c r="D1331" i="3"/>
  <c r="A1331" i="3"/>
  <c r="D1330" i="3"/>
  <c r="A1330" i="3"/>
  <c r="D1329" i="3"/>
  <c r="A1329" i="3"/>
  <c r="D1328" i="3"/>
  <c r="A1328" i="3"/>
  <c r="D1327" i="3"/>
  <c r="A1327" i="3"/>
  <c r="D1326" i="3"/>
  <c r="A1326" i="3"/>
  <c r="D1325" i="3"/>
  <c r="A1325" i="3"/>
  <c r="D1324" i="3"/>
  <c r="A1324" i="3"/>
  <c r="D1323" i="3"/>
  <c r="A1323" i="3"/>
  <c r="D1322" i="3"/>
  <c r="A1322" i="3"/>
  <c r="D1321" i="3"/>
  <c r="A1321" i="3"/>
  <c r="D1320" i="3"/>
  <c r="A1320" i="3"/>
  <c r="D1319" i="3"/>
  <c r="A1319" i="3"/>
  <c r="D1318" i="3"/>
  <c r="A1318" i="3"/>
  <c r="D1317" i="3"/>
  <c r="A1317" i="3"/>
  <c r="D1316" i="3"/>
  <c r="A1316" i="3"/>
  <c r="D1315" i="3"/>
  <c r="A1315" i="3"/>
  <c r="D1314" i="3"/>
  <c r="A1314" i="3"/>
  <c r="D1313" i="3"/>
  <c r="A1313" i="3"/>
  <c r="D1312" i="3"/>
  <c r="A1312" i="3"/>
  <c r="D1311" i="3"/>
  <c r="A1311" i="3"/>
  <c r="D1310" i="3"/>
  <c r="A1310" i="3"/>
  <c r="D1309" i="3"/>
  <c r="A1309" i="3"/>
  <c r="D1308" i="3"/>
  <c r="A1308" i="3"/>
  <c r="D1307" i="3"/>
  <c r="A1307" i="3"/>
  <c r="D1306" i="3"/>
  <c r="A1306" i="3"/>
  <c r="D1305" i="3"/>
  <c r="A1305" i="3"/>
  <c r="D1304" i="3"/>
  <c r="A1304" i="3"/>
  <c r="D1303" i="3"/>
  <c r="A1303" i="3"/>
  <c r="D1302" i="3"/>
  <c r="A1302" i="3"/>
  <c r="D1301" i="3"/>
  <c r="A1301" i="3"/>
  <c r="D1300" i="3"/>
  <c r="A1300" i="3"/>
  <c r="D1299" i="3"/>
  <c r="A1299" i="3"/>
  <c r="D1298" i="3"/>
  <c r="A1298" i="3"/>
  <c r="D1297" i="3"/>
  <c r="A1297" i="3"/>
  <c r="D1296" i="3"/>
  <c r="A1296" i="3"/>
  <c r="D1295" i="3"/>
  <c r="A1295" i="3"/>
  <c r="D1294" i="3"/>
  <c r="A1294" i="3"/>
  <c r="D1293" i="3"/>
  <c r="A1293" i="3"/>
  <c r="D1292" i="3"/>
  <c r="A1292" i="3"/>
  <c r="D1291" i="3"/>
  <c r="A1291" i="3"/>
  <c r="D1290" i="3"/>
  <c r="A1290" i="3"/>
  <c r="D1289" i="3"/>
  <c r="A1289" i="3"/>
  <c r="D1288" i="3"/>
  <c r="A1288" i="3"/>
  <c r="D1287" i="3"/>
  <c r="A1287" i="3"/>
  <c r="D1286" i="3"/>
  <c r="A1286" i="3"/>
  <c r="D1285" i="3"/>
  <c r="A1285" i="3"/>
  <c r="D1284" i="3"/>
  <c r="A1284" i="3"/>
  <c r="D1283" i="3"/>
  <c r="A1283" i="3"/>
  <c r="D1282" i="3"/>
  <c r="A1282" i="3"/>
  <c r="D1281" i="3"/>
  <c r="A1281" i="3"/>
  <c r="D1280" i="3"/>
  <c r="A1280" i="3"/>
  <c r="D1279" i="3"/>
  <c r="A1279" i="3"/>
  <c r="D1278" i="3"/>
  <c r="A1278" i="3"/>
  <c r="D1277" i="3"/>
  <c r="A1277" i="3"/>
  <c r="D1276" i="3"/>
  <c r="A1276" i="3"/>
  <c r="D1275" i="3"/>
  <c r="A1275" i="3"/>
  <c r="D1274" i="3"/>
  <c r="A1274" i="3"/>
  <c r="D1273" i="3"/>
  <c r="A1273" i="3"/>
  <c r="D1272" i="3"/>
  <c r="A1272" i="3"/>
  <c r="D1271" i="3"/>
  <c r="A1271" i="3"/>
  <c r="D1270" i="3"/>
  <c r="A1270" i="3"/>
  <c r="D1269" i="3"/>
  <c r="A1269" i="3"/>
  <c r="D1268" i="3"/>
  <c r="A1268" i="3"/>
  <c r="D1267" i="3"/>
  <c r="A1267" i="3"/>
  <c r="D1266" i="3"/>
  <c r="A1266" i="3"/>
  <c r="D1265" i="3"/>
  <c r="A1265" i="3"/>
  <c r="D1264" i="3"/>
  <c r="A1264" i="3"/>
  <c r="D1263" i="3"/>
  <c r="A1263" i="3"/>
  <c r="D1262" i="3"/>
  <c r="A1262" i="3"/>
  <c r="D1261" i="3"/>
  <c r="A1261" i="3"/>
  <c r="D1260" i="3"/>
  <c r="A1260" i="3"/>
  <c r="D1259" i="3"/>
  <c r="A1259" i="3"/>
  <c r="D1258" i="3"/>
  <c r="A1258" i="3"/>
  <c r="D1257" i="3"/>
  <c r="A1257" i="3"/>
  <c r="D1256" i="3"/>
  <c r="A1256" i="3"/>
  <c r="D1255" i="3"/>
  <c r="A1255" i="3"/>
  <c r="D1254" i="3"/>
  <c r="A1254" i="3"/>
  <c r="D1253" i="3"/>
  <c r="A1253" i="3"/>
  <c r="D1252" i="3"/>
  <c r="A1252" i="3"/>
  <c r="D1251" i="3"/>
  <c r="A1251" i="3"/>
  <c r="D1250" i="3"/>
  <c r="A1250" i="3"/>
  <c r="D1249" i="3"/>
  <c r="A1249" i="3"/>
  <c r="D1248" i="3"/>
  <c r="A1248" i="3"/>
  <c r="D1247" i="3"/>
  <c r="A1247" i="3"/>
  <c r="D1246" i="3"/>
  <c r="A1246" i="3"/>
  <c r="D1245" i="3"/>
  <c r="A1245" i="3"/>
  <c r="D1244" i="3"/>
  <c r="A1244" i="3"/>
  <c r="D1243" i="3"/>
  <c r="A1243" i="3"/>
  <c r="D1242" i="3"/>
  <c r="A1242" i="3"/>
  <c r="D1241" i="3"/>
  <c r="A1241" i="3"/>
  <c r="D1240" i="3"/>
  <c r="A1240" i="3"/>
  <c r="D1239" i="3"/>
  <c r="A1239" i="3"/>
  <c r="D1238" i="3"/>
  <c r="A1238" i="3"/>
  <c r="D1237" i="3"/>
  <c r="A1237" i="3"/>
  <c r="D1236" i="3"/>
  <c r="A1236" i="3"/>
  <c r="D1235" i="3"/>
  <c r="A1235" i="3"/>
  <c r="D1234" i="3"/>
  <c r="A1234" i="3"/>
  <c r="D1233" i="3"/>
  <c r="A1233" i="3"/>
  <c r="D1232" i="3"/>
  <c r="A1232" i="3"/>
  <c r="D1231" i="3"/>
  <c r="A1231" i="3"/>
  <c r="D1230" i="3"/>
  <c r="A1230" i="3"/>
  <c r="D1229" i="3"/>
  <c r="A1229" i="3"/>
  <c r="D1228" i="3"/>
  <c r="A1228" i="3"/>
  <c r="D1227" i="3"/>
  <c r="A1227" i="3"/>
  <c r="D1226" i="3"/>
  <c r="A1226" i="3"/>
  <c r="D1225" i="3"/>
  <c r="A1225" i="3"/>
  <c r="D1224" i="3"/>
  <c r="A1224" i="3"/>
  <c r="D1223" i="3"/>
  <c r="A1223" i="3"/>
  <c r="D1222" i="3"/>
  <c r="A1222" i="3"/>
  <c r="D1221" i="3"/>
  <c r="A1221" i="3"/>
  <c r="D1220" i="3"/>
  <c r="A1220" i="3"/>
  <c r="D1219" i="3"/>
  <c r="A1219" i="3"/>
  <c r="D1218" i="3"/>
  <c r="A1218" i="3"/>
  <c r="D1217" i="3"/>
  <c r="A1217" i="3"/>
  <c r="D1216" i="3"/>
  <c r="A1216" i="3"/>
  <c r="D1215" i="3"/>
  <c r="A1215" i="3"/>
  <c r="D1214" i="3"/>
  <c r="A1214" i="3"/>
  <c r="D1213" i="3"/>
  <c r="A1213" i="3"/>
  <c r="D1212" i="3"/>
  <c r="A1212" i="3"/>
  <c r="D1211" i="3"/>
  <c r="A1211" i="3"/>
  <c r="D1210" i="3"/>
  <c r="A1210" i="3"/>
  <c r="D1209" i="3"/>
  <c r="A1209" i="3"/>
  <c r="D1208" i="3"/>
  <c r="A1208" i="3"/>
  <c r="D1207" i="3"/>
  <c r="A1207" i="3"/>
  <c r="D1206" i="3"/>
  <c r="A1206" i="3"/>
  <c r="D1205" i="3"/>
  <c r="A1205" i="3"/>
  <c r="D1204" i="3"/>
  <c r="A1204" i="3"/>
  <c r="D1203" i="3"/>
  <c r="A1203" i="3"/>
  <c r="D1202" i="3"/>
  <c r="A1202" i="3"/>
  <c r="D1201" i="3"/>
  <c r="A1201" i="3"/>
  <c r="D1200" i="3"/>
  <c r="A1200" i="3"/>
  <c r="D1199" i="3"/>
  <c r="A1199" i="3"/>
  <c r="D1198" i="3"/>
  <c r="A1198" i="3"/>
  <c r="D1197" i="3"/>
  <c r="A1197" i="3"/>
  <c r="D1196" i="3"/>
  <c r="A1196" i="3"/>
  <c r="D1195" i="3"/>
  <c r="A1195" i="3"/>
  <c r="D1194" i="3"/>
  <c r="A1194" i="3"/>
  <c r="D1193" i="3"/>
  <c r="A1193" i="3"/>
  <c r="D1192" i="3"/>
  <c r="A1192" i="3"/>
  <c r="D1191" i="3"/>
  <c r="A1191" i="3"/>
  <c r="D1190" i="3"/>
  <c r="A1190" i="3"/>
  <c r="D1189" i="3"/>
  <c r="A1189" i="3"/>
  <c r="D1188" i="3"/>
  <c r="A1188" i="3"/>
  <c r="D1187" i="3"/>
  <c r="A1187" i="3"/>
  <c r="D1186" i="3"/>
  <c r="A1186" i="3"/>
  <c r="D1185" i="3"/>
  <c r="A1185" i="3"/>
  <c r="D1184" i="3"/>
  <c r="A1184" i="3"/>
  <c r="D1183" i="3"/>
  <c r="A1183" i="3"/>
  <c r="D1182" i="3"/>
  <c r="A1182" i="3"/>
  <c r="D1181" i="3"/>
  <c r="A1181" i="3"/>
  <c r="D1180" i="3"/>
  <c r="A1180" i="3"/>
  <c r="D1179" i="3"/>
  <c r="A1179" i="3"/>
  <c r="D1178" i="3"/>
  <c r="A1178" i="3"/>
  <c r="D1177" i="3"/>
  <c r="A1177" i="3"/>
  <c r="D1176" i="3"/>
  <c r="A1176" i="3"/>
  <c r="D1175" i="3"/>
  <c r="A1175" i="3"/>
  <c r="D1174" i="3"/>
  <c r="A1174" i="3"/>
  <c r="D1173" i="3"/>
  <c r="A1173" i="3"/>
  <c r="D1172" i="3"/>
  <c r="A1172" i="3"/>
  <c r="D1171" i="3"/>
  <c r="A1171" i="3"/>
  <c r="D1170" i="3"/>
  <c r="A1170" i="3"/>
  <c r="D1169" i="3"/>
  <c r="A1169" i="3"/>
  <c r="D1168" i="3"/>
  <c r="A1168" i="3"/>
  <c r="D1167" i="3"/>
  <c r="A1167" i="3"/>
  <c r="D1166" i="3"/>
  <c r="A1166" i="3"/>
  <c r="D1165" i="3"/>
  <c r="A1165" i="3"/>
  <c r="D1164" i="3"/>
  <c r="A1164" i="3"/>
  <c r="D1163" i="3"/>
  <c r="A1163" i="3"/>
  <c r="D1162" i="3"/>
  <c r="A1162" i="3"/>
  <c r="D1161" i="3"/>
  <c r="A1161" i="3"/>
  <c r="D1160" i="3"/>
  <c r="A1160" i="3"/>
  <c r="D1159" i="3"/>
  <c r="A1159" i="3"/>
  <c r="D1158" i="3"/>
  <c r="A1158" i="3"/>
  <c r="D1157" i="3"/>
  <c r="A1157" i="3"/>
  <c r="D1156" i="3"/>
  <c r="A1156" i="3"/>
  <c r="D1155" i="3"/>
  <c r="A1155" i="3"/>
  <c r="D1154" i="3"/>
  <c r="A1154" i="3"/>
  <c r="D1153" i="3"/>
  <c r="A1153" i="3"/>
  <c r="D1152" i="3"/>
  <c r="A1152" i="3"/>
  <c r="D1151" i="3"/>
  <c r="A1151" i="3"/>
  <c r="D1150" i="3"/>
  <c r="A1150" i="3"/>
  <c r="D1149" i="3"/>
  <c r="A1149" i="3"/>
  <c r="D1148" i="3"/>
  <c r="A1148" i="3"/>
  <c r="D1147" i="3"/>
  <c r="A1147" i="3"/>
  <c r="D1146" i="3"/>
  <c r="A1146" i="3"/>
  <c r="D1145" i="3"/>
  <c r="A1145" i="3"/>
  <c r="D1144" i="3"/>
  <c r="A1144" i="3"/>
  <c r="D1143" i="3"/>
  <c r="A1143" i="3"/>
  <c r="D1142" i="3"/>
  <c r="A1142" i="3"/>
  <c r="D1141" i="3"/>
  <c r="A1141" i="3"/>
  <c r="D1140" i="3"/>
  <c r="A1140" i="3"/>
  <c r="D1139" i="3"/>
  <c r="A1139" i="3"/>
  <c r="D1138" i="3"/>
  <c r="A1138" i="3"/>
  <c r="D1137" i="3"/>
  <c r="A1137" i="3"/>
  <c r="D1136" i="3"/>
  <c r="A1136" i="3"/>
  <c r="D1135" i="3"/>
  <c r="A1135" i="3"/>
  <c r="D1134" i="3"/>
  <c r="A1134" i="3"/>
  <c r="D1133" i="3"/>
  <c r="A1133" i="3"/>
  <c r="D1132" i="3"/>
  <c r="A1132" i="3"/>
  <c r="D1131" i="3"/>
  <c r="A1131" i="3"/>
  <c r="D1130" i="3"/>
  <c r="A1130" i="3"/>
  <c r="D1129" i="3"/>
  <c r="A1129" i="3"/>
  <c r="D1128" i="3"/>
  <c r="A1128" i="3"/>
  <c r="D1127" i="3"/>
  <c r="A1127" i="3"/>
  <c r="D1126" i="3"/>
  <c r="A1126" i="3"/>
  <c r="D1125" i="3"/>
  <c r="A1125" i="3"/>
  <c r="D1124" i="3"/>
  <c r="A1124" i="3"/>
  <c r="D1123" i="3"/>
  <c r="A1123" i="3"/>
  <c r="D1122" i="3"/>
  <c r="A1122" i="3"/>
  <c r="D1121" i="3"/>
  <c r="A1121" i="3"/>
  <c r="D1120" i="3"/>
  <c r="A1120" i="3"/>
  <c r="D1119" i="3"/>
  <c r="A1119" i="3"/>
  <c r="D1118" i="3"/>
  <c r="A1118" i="3"/>
  <c r="D1117" i="3"/>
  <c r="A1117" i="3"/>
  <c r="D1116" i="3"/>
  <c r="A1116" i="3"/>
  <c r="D1115" i="3"/>
  <c r="A1115" i="3"/>
  <c r="D1114" i="3"/>
  <c r="A1114" i="3"/>
  <c r="D1113" i="3"/>
  <c r="A1113" i="3"/>
  <c r="D1112" i="3"/>
  <c r="A1112" i="3"/>
  <c r="D1111" i="3"/>
  <c r="A1111" i="3"/>
  <c r="D1110" i="3"/>
  <c r="A1110" i="3"/>
  <c r="D1109" i="3"/>
  <c r="A1109" i="3"/>
  <c r="D1108" i="3"/>
  <c r="A1108" i="3"/>
  <c r="D1107" i="3"/>
  <c r="A1107" i="3"/>
  <c r="D1106" i="3"/>
  <c r="A1106" i="3"/>
  <c r="D1105" i="3"/>
  <c r="A1105" i="3"/>
  <c r="D1104" i="3"/>
  <c r="A1104" i="3"/>
  <c r="D1103" i="3"/>
  <c r="A1103" i="3"/>
  <c r="D1102" i="3"/>
  <c r="A1102" i="3"/>
  <c r="D1101" i="3"/>
  <c r="A1101" i="3"/>
  <c r="D1100" i="3"/>
  <c r="A1100" i="3"/>
  <c r="D1099" i="3"/>
  <c r="A1099" i="3"/>
  <c r="D1098" i="3"/>
  <c r="A1098" i="3"/>
  <c r="D1097" i="3"/>
  <c r="A1097" i="3"/>
  <c r="D1096" i="3"/>
  <c r="A1096" i="3"/>
  <c r="D1095" i="3"/>
  <c r="A1095" i="3"/>
  <c r="D1094" i="3"/>
  <c r="A1094" i="3"/>
  <c r="D1093" i="3"/>
  <c r="A1093" i="3"/>
  <c r="D1092" i="3"/>
  <c r="A1092" i="3"/>
  <c r="D1091" i="3"/>
  <c r="A1091" i="3"/>
  <c r="D1090" i="3"/>
  <c r="A1090" i="3"/>
  <c r="D1089" i="3"/>
  <c r="A1089" i="3"/>
  <c r="D1088" i="3"/>
  <c r="A1088" i="3"/>
  <c r="D1087" i="3"/>
  <c r="A1087" i="3"/>
  <c r="D1086" i="3"/>
  <c r="A1086" i="3"/>
  <c r="D1085" i="3"/>
  <c r="A1085" i="3"/>
  <c r="D1084" i="3"/>
  <c r="A1084" i="3"/>
  <c r="D1083" i="3"/>
  <c r="A1083" i="3"/>
  <c r="D1082" i="3"/>
  <c r="A1082" i="3"/>
  <c r="D1081" i="3"/>
  <c r="A1081" i="3"/>
  <c r="D1080" i="3"/>
  <c r="A1080" i="3"/>
  <c r="D1079" i="3"/>
  <c r="A1079" i="3"/>
  <c r="D1078" i="3"/>
  <c r="A1078" i="3"/>
  <c r="D1077" i="3"/>
  <c r="A1077" i="3"/>
  <c r="D1076" i="3"/>
  <c r="A1076" i="3"/>
  <c r="D1075" i="3"/>
  <c r="A1075" i="3"/>
  <c r="D1074" i="3"/>
  <c r="A1074" i="3"/>
  <c r="D1073" i="3"/>
  <c r="A1073" i="3"/>
  <c r="D1072" i="3"/>
  <c r="A1072" i="3"/>
  <c r="D1071" i="3"/>
  <c r="A1071" i="3"/>
  <c r="D1070" i="3"/>
  <c r="A1070" i="3"/>
  <c r="D1069" i="3"/>
  <c r="A1069" i="3"/>
  <c r="D1068" i="3"/>
  <c r="A1068" i="3"/>
  <c r="D1067" i="3"/>
  <c r="A1067" i="3"/>
  <c r="D1066" i="3"/>
  <c r="A1066" i="3"/>
  <c r="D1065" i="3"/>
  <c r="A1065" i="3"/>
  <c r="D1064" i="3"/>
  <c r="A1064" i="3"/>
  <c r="D1063" i="3"/>
  <c r="A1063" i="3"/>
  <c r="D1062" i="3"/>
  <c r="A1062" i="3"/>
  <c r="D1061" i="3"/>
  <c r="A1061" i="3"/>
  <c r="D1060" i="3"/>
  <c r="A1060" i="3"/>
  <c r="D1059" i="3"/>
  <c r="A1059" i="3"/>
  <c r="D1058" i="3"/>
  <c r="A1058" i="3"/>
  <c r="D1057" i="3"/>
  <c r="A1057" i="3"/>
  <c r="D1056" i="3"/>
  <c r="A1056" i="3"/>
  <c r="D1055" i="3"/>
  <c r="A1055" i="3"/>
  <c r="D1054" i="3"/>
  <c r="A1054" i="3"/>
  <c r="D1053" i="3"/>
  <c r="A1053" i="3"/>
  <c r="D1052" i="3"/>
  <c r="A1052" i="3"/>
  <c r="D1051" i="3"/>
  <c r="A1051" i="3"/>
  <c r="D1050" i="3"/>
  <c r="A1050" i="3"/>
  <c r="D1049" i="3"/>
  <c r="A1049" i="3"/>
  <c r="D1048" i="3"/>
  <c r="A1048" i="3"/>
  <c r="D1047" i="3"/>
  <c r="A1047" i="3"/>
  <c r="D1046" i="3"/>
  <c r="A1046" i="3"/>
  <c r="D1045" i="3"/>
  <c r="A1045" i="3"/>
  <c r="D1044" i="3"/>
  <c r="A1044" i="3"/>
  <c r="D1043" i="3"/>
  <c r="A1043" i="3"/>
  <c r="D1042" i="3"/>
  <c r="A1042" i="3"/>
  <c r="D1041" i="3"/>
  <c r="A1041" i="3"/>
  <c r="D1040" i="3"/>
  <c r="A1040" i="3"/>
  <c r="D1039" i="3"/>
  <c r="A1039" i="3"/>
  <c r="D1038" i="3"/>
  <c r="A1038" i="3"/>
  <c r="D1037" i="3"/>
  <c r="A1037" i="3"/>
  <c r="D1036" i="3"/>
  <c r="A1036" i="3"/>
  <c r="D1035" i="3"/>
  <c r="A1035" i="3"/>
  <c r="D1034" i="3"/>
  <c r="A1034" i="3"/>
  <c r="D1033" i="3"/>
  <c r="A1033" i="3"/>
  <c r="D1032" i="3"/>
  <c r="A1032" i="3"/>
  <c r="D1031" i="3"/>
  <c r="A1031" i="3"/>
  <c r="D1030" i="3"/>
  <c r="A1030" i="3"/>
  <c r="D1029" i="3"/>
  <c r="A1029" i="3"/>
  <c r="D1028" i="3"/>
  <c r="A1028" i="3"/>
  <c r="D1027" i="3"/>
  <c r="A1027" i="3"/>
  <c r="D1026" i="3"/>
  <c r="A1026" i="3"/>
  <c r="D1025" i="3"/>
  <c r="A1025" i="3"/>
  <c r="D1024" i="3"/>
  <c r="A1024" i="3"/>
  <c r="D1023" i="3"/>
  <c r="A1023" i="3"/>
  <c r="D1022" i="3"/>
  <c r="A1022" i="3"/>
  <c r="D1021" i="3"/>
  <c r="A1021" i="3"/>
  <c r="D1020" i="3"/>
  <c r="A1020" i="3"/>
  <c r="D1019" i="3"/>
  <c r="A1019" i="3"/>
  <c r="D1018" i="3"/>
  <c r="A1018" i="3"/>
  <c r="D1017" i="3"/>
  <c r="A1017" i="3"/>
  <c r="D1016" i="3"/>
  <c r="A1016" i="3"/>
  <c r="D1015" i="3"/>
  <c r="A1015" i="3"/>
  <c r="D1014" i="3"/>
  <c r="A1014" i="3"/>
  <c r="D1013" i="3"/>
  <c r="A1013" i="3"/>
  <c r="D1012" i="3"/>
  <c r="A1012" i="3"/>
  <c r="D1011" i="3"/>
  <c r="A1011" i="3"/>
  <c r="D1010" i="3"/>
  <c r="A1010" i="3"/>
  <c r="D1009" i="3"/>
  <c r="A1009" i="3"/>
  <c r="D1008" i="3"/>
  <c r="A1008" i="3"/>
  <c r="D1007" i="3"/>
  <c r="A1007" i="3"/>
  <c r="D1006" i="3"/>
  <c r="A1006" i="3"/>
  <c r="D1005" i="3"/>
  <c r="A1005" i="3"/>
  <c r="D1004" i="3"/>
  <c r="A1004" i="3"/>
  <c r="D1003" i="3"/>
  <c r="A1003" i="3"/>
  <c r="D1002" i="3"/>
  <c r="A1002" i="3"/>
  <c r="D1001" i="3"/>
  <c r="A1001" i="3"/>
  <c r="D1000" i="3"/>
  <c r="A1000" i="3"/>
  <c r="D999" i="3"/>
  <c r="A999" i="3"/>
  <c r="D998" i="3"/>
  <c r="A998" i="3"/>
  <c r="D997" i="3"/>
  <c r="A997" i="3"/>
  <c r="D996" i="3"/>
  <c r="A996" i="3"/>
  <c r="D995" i="3"/>
  <c r="A995" i="3"/>
  <c r="D994" i="3"/>
  <c r="A994" i="3"/>
  <c r="D993" i="3"/>
  <c r="A993" i="3"/>
  <c r="D992" i="3"/>
  <c r="A992" i="3"/>
  <c r="D991" i="3"/>
  <c r="A991" i="3"/>
  <c r="D990" i="3"/>
  <c r="A990" i="3"/>
  <c r="D989" i="3"/>
  <c r="A989" i="3"/>
  <c r="D988" i="3"/>
  <c r="A988" i="3"/>
  <c r="D987" i="3"/>
  <c r="A987" i="3"/>
  <c r="D986" i="3"/>
  <c r="A986" i="3"/>
  <c r="D985" i="3"/>
  <c r="A985" i="3"/>
  <c r="D984" i="3"/>
  <c r="A984" i="3"/>
  <c r="D983" i="3"/>
  <c r="A983" i="3"/>
  <c r="D982" i="3"/>
  <c r="A982" i="3"/>
  <c r="D981" i="3"/>
  <c r="A981" i="3"/>
  <c r="D980" i="3"/>
  <c r="A980" i="3"/>
  <c r="D979" i="3"/>
  <c r="A979" i="3"/>
  <c r="D978" i="3"/>
  <c r="A978" i="3"/>
  <c r="D977" i="3"/>
  <c r="A977" i="3"/>
  <c r="D976" i="3"/>
  <c r="A976" i="3"/>
  <c r="D975" i="3"/>
  <c r="A975" i="3"/>
  <c r="D974" i="3"/>
  <c r="A974" i="3"/>
  <c r="D973" i="3"/>
  <c r="A973" i="3"/>
  <c r="D972" i="3"/>
  <c r="A972" i="3"/>
  <c r="D971" i="3"/>
  <c r="A971" i="3"/>
  <c r="D970" i="3"/>
  <c r="A970" i="3"/>
  <c r="D969" i="3"/>
  <c r="A969" i="3"/>
  <c r="D968" i="3"/>
  <c r="A968" i="3"/>
  <c r="D967" i="3"/>
  <c r="A967" i="3"/>
  <c r="D966" i="3"/>
  <c r="A966" i="3"/>
  <c r="D965" i="3"/>
  <c r="A965" i="3"/>
  <c r="D964" i="3"/>
  <c r="A964" i="3"/>
  <c r="D963" i="3"/>
  <c r="A963" i="3"/>
  <c r="D962" i="3"/>
  <c r="A962" i="3"/>
  <c r="D961" i="3"/>
  <c r="A961" i="3"/>
  <c r="D960" i="3"/>
  <c r="A960" i="3"/>
  <c r="D959" i="3"/>
  <c r="A959" i="3"/>
  <c r="D958" i="3"/>
  <c r="A958" i="3"/>
  <c r="D957" i="3"/>
  <c r="A957" i="3"/>
  <c r="D956" i="3"/>
  <c r="A956" i="3"/>
  <c r="D955" i="3"/>
  <c r="A955" i="3"/>
  <c r="D954" i="3"/>
  <c r="A954" i="3"/>
  <c r="D953" i="3"/>
  <c r="A953" i="3"/>
  <c r="D952" i="3"/>
  <c r="A952" i="3"/>
  <c r="D951" i="3"/>
  <c r="A951" i="3"/>
  <c r="D950" i="3"/>
  <c r="A950" i="3"/>
  <c r="D949" i="3"/>
  <c r="A949" i="3"/>
  <c r="D948" i="3"/>
  <c r="A948" i="3"/>
  <c r="D947" i="3"/>
  <c r="A947" i="3"/>
  <c r="D946" i="3"/>
  <c r="A946" i="3"/>
  <c r="D945" i="3"/>
  <c r="A945" i="3"/>
  <c r="D944" i="3"/>
  <c r="A944" i="3"/>
  <c r="D943" i="3"/>
  <c r="A943" i="3"/>
  <c r="D942" i="3"/>
  <c r="A942" i="3"/>
  <c r="D941" i="3"/>
  <c r="A941" i="3"/>
  <c r="D940" i="3"/>
  <c r="A940" i="3"/>
  <c r="D939" i="3"/>
  <c r="A939" i="3"/>
  <c r="D938" i="3"/>
  <c r="A938" i="3"/>
  <c r="D937" i="3"/>
  <c r="A937" i="3"/>
  <c r="D936" i="3"/>
  <c r="A936" i="3"/>
  <c r="D935" i="3"/>
  <c r="A935" i="3"/>
  <c r="D934" i="3"/>
  <c r="A934" i="3"/>
  <c r="D933" i="3"/>
  <c r="A933" i="3"/>
  <c r="D932" i="3"/>
  <c r="A932" i="3"/>
  <c r="D931" i="3"/>
  <c r="A931" i="3"/>
  <c r="D930" i="3"/>
  <c r="A930" i="3"/>
  <c r="D929" i="3"/>
  <c r="A929" i="3"/>
  <c r="D928" i="3"/>
  <c r="A928" i="3"/>
  <c r="D927" i="3"/>
  <c r="A927" i="3"/>
  <c r="D926" i="3"/>
  <c r="A926" i="3"/>
  <c r="D925" i="3"/>
  <c r="A925" i="3"/>
  <c r="D924" i="3"/>
  <c r="A924" i="3"/>
  <c r="D923" i="3"/>
  <c r="A923" i="3"/>
  <c r="D922" i="3"/>
  <c r="A922" i="3"/>
  <c r="D921" i="3"/>
  <c r="A921" i="3"/>
  <c r="D920" i="3"/>
  <c r="A920" i="3"/>
  <c r="D919" i="3"/>
  <c r="A919" i="3"/>
  <c r="D918" i="3"/>
  <c r="A918" i="3"/>
  <c r="D917" i="3"/>
  <c r="A917" i="3"/>
  <c r="D916" i="3"/>
  <c r="A916" i="3"/>
  <c r="D915" i="3"/>
  <c r="A915" i="3"/>
  <c r="D914" i="3"/>
  <c r="A914" i="3"/>
  <c r="D913" i="3"/>
  <c r="A913" i="3"/>
  <c r="D912" i="3"/>
  <c r="A912" i="3"/>
  <c r="D911" i="3"/>
  <c r="A911" i="3"/>
  <c r="D910" i="3"/>
  <c r="A910" i="3"/>
  <c r="D909" i="3"/>
  <c r="A909" i="3"/>
  <c r="D908" i="3"/>
  <c r="A908" i="3"/>
  <c r="D907" i="3"/>
  <c r="A907" i="3"/>
  <c r="D906" i="3"/>
  <c r="A906" i="3"/>
  <c r="D905" i="3"/>
  <c r="A905" i="3"/>
  <c r="D904" i="3"/>
  <c r="A904" i="3"/>
  <c r="D903" i="3"/>
  <c r="A903" i="3"/>
  <c r="D902" i="3"/>
  <c r="A902" i="3"/>
  <c r="D901" i="3"/>
  <c r="A901" i="3"/>
  <c r="D900" i="3"/>
  <c r="A900" i="3"/>
  <c r="D899" i="3"/>
  <c r="A899" i="3"/>
  <c r="D898" i="3"/>
  <c r="A898" i="3"/>
  <c r="D897" i="3"/>
  <c r="A897" i="3"/>
  <c r="D896" i="3"/>
  <c r="A896" i="3"/>
  <c r="D895" i="3"/>
  <c r="A895" i="3"/>
  <c r="D894" i="3"/>
  <c r="A894" i="3"/>
  <c r="D893" i="3"/>
  <c r="A893" i="3"/>
  <c r="D892" i="3"/>
  <c r="A892" i="3"/>
  <c r="D891" i="3"/>
  <c r="A891" i="3"/>
  <c r="D890" i="3"/>
  <c r="A890" i="3"/>
  <c r="D889" i="3"/>
  <c r="A889" i="3"/>
  <c r="D888" i="3"/>
  <c r="A888" i="3"/>
  <c r="D887" i="3"/>
  <c r="A887" i="3"/>
  <c r="D886" i="3"/>
  <c r="A886" i="3"/>
  <c r="D885" i="3"/>
  <c r="A885" i="3"/>
  <c r="D884" i="3"/>
  <c r="A884" i="3"/>
  <c r="D883" i="3"/>
  <c r="A883" i="3"/>
  <c r="D882" i="3"/>
  <c r="A882" i="3"/>
  <c r="D881" i="3"/>
  <c r="A881" i="3"/>
  <c r="D880" i="3"/>
  <c r="A880" i="3"/>
  <c r="D879" i="3"/>
  <c r="A879" i="3"/>
  <c r="D878" i="3"/>
  <c r="A878" i="3"/>
  <c r="D877" i="3"/>
  <c r="A877" i="3"/>
  <c r="D876" i="3"/>
  <c r="A876" i="3"/>
  <c r="D875" i="3"/>
  <c r="A875" i="3"/>
  <c r="D874" i="3"/>
  <c r="A874" i="3"/>
  <c r="D873" i="3"/>
  <c r="A873" i="3"/>
  <c r="D872" i="3"/>
  <c r="A872" i="3"/>
  <c r="D871" i="3"/>
  <c r="A871" i="3"/>
  <c r="D870" i="3"/>
  <c r="A870" i="3"/>
  <c r="D869" i="3"/>
  <c r="A869" i="3"/>
  <c r="D868" i="3"/>
  <c r="A868" i="3"/>
  <c r="D867" i="3"/>
  <c r="A867" i="3"/>
  <c r="D866" i="3"/>
  <c r="A866" i="3"/>
  <c r="D865" i="3"/>
  <c r="A865" i="3"/>
  <c r="D864" i="3"/>
  <c r="A864" i="3"/>
  <c r="D863" i="3"/>
  <c r="A863" i="3"/>
  <c r="D862" i="3"/>
  <c r="A862" i="3"/>
  <c r="D861" i="3"/>
  <c r="A861" i="3"/>
  <c r="D860" i="3"/>
  <c r="A860" i="3"/>
  <c r="D859" i="3"/>
  <c r="A859" i="3"/>
  <c r="D858" i="3"/>
  <c r="A858" i="3"/>
  <c r="D857" i="3"/>
  <c r="A857" i="3"/>
  <c r="D856" i="3"/>
  <c r="A856" i="3"/>
  <c r="D855" i="3"/>
  <c r="A855" i="3"/>
  <c r="D854" i="3"/>
  <c r="A854" i="3"/>
  <c r="D853" i="3"/>
  <c r="A853" i="3"/>
  <c r="D852" i="3"/>
  <c r="A852" i="3"/>
  <c r="D851" i="3"/>
  <c r="A851" i="3"/>
  <c r="D850" i="3"/>
  <c r="A850" i="3"/>
  <c r="D849" i="3"/>
  <c r="A849" i="3"/>
  <c r="D848" i="3"/>
  <c r="A848" i="3"/>
  <c r="D847" i="3"/>
  <c r="A847" i="3"/>
  <c r="D846" i="3"/>
  <c r="A846" i="3"/>
  <c r="D845" i="3"/>
  <c r="A845" i="3"/>
  <c r="D844" i="3"/>
  <c r="A844" i="3"/>
  <c r="D843" i="3"/>
  <c r="A843" i="3"/>
  <c r="D842" i="3"/>
  <c r="A842" i="3"/>
  <c r="D841" i="3"/>
  <c r="A841" i="3"/>
  <c r="D840" i="3"/>
  <c r="A840" i="3"/>
  <c r="D839" i="3"/>
  <c r="A839" i="3"/>
  <c r="D838" i="3"/>
  <c r="A838" i="3"/>
  <c r="D837" i="3"/>
  <c r="A837" i="3"/>
  <c r="D836" i="3"/>
  <c r="A836" i="3"/>
  <c r="D835" i="3"/>
  <c r="A835" i="3"/>
  <c r="D834" i="3"/>
  <c r="A834" i="3"/>
  <c r="D833" i="3"/>
  <c r="A833" i="3"/>
  <c r="D832" i="3"/>
  <c r="A832" i="3"/>
  <c r="D831" i="3"/>
  <c r="A831" i="3"/>
  <c r="D830" i="3"/>
  <c r="A830" i="3"/>
  <c r="D829" i="3"/>
  <c r="A829" i="3"/>
  <c r="D828" i="3"/>
  <c r="A828" i="3"/>
  <c r="D827" i="3"/>
  <c r="A827" i="3"/>
  <c r="D826" i="3"/>
  <c r="A826" i="3"/>
  <c r="D825" i="3"/>
  <c r="A825" i="3"/>
  <c r="D824" i="3"/>
  <c r="A824" i="3"/>
  <c r="D823" i="3"/>
  <c r="A823" i="3"/>
  <c r="D822" i="3"/>
  <c r="A822" i="3"/>
  <c r="D821" i="3"/>
  <c r="A821" i="3"/>
  <c r="D820" i="3"/>
  <c r="A820" i="3"/>
  <c r="D819" i="3"/>
  <c r="A819" i="3"/>
  <c r="D818" i="3"/>
  <c r="A818" i="3"/>
  <c r="D817" i="3"/>
  <c r="A817" i="3"/>
  <c r="D816" i="3"/>
  <c r="A816" i="3"/>
  <c r="D815" i="3"/>
  <c r="A815" i="3"/>
  <c r="D814" i="3"/>
  <c r="A814" i="3"/>
  <c r="D813" i="3"/>
  <c r="A813" i="3"/>
  <c r="D812" i="3"/>
  <c r="A812" i="3"/>
  <c r="D811" i="3"/>
  <c r="A811" i="3"/>
  <c r="D810" i="3"/>
  <c r="A810" i="3"/>
  <c r="D809" i="3"/>
  <c r="A809" i="3"/>
  <c r="D808" i="3"/>
  <c r="A808" i="3"/>
  <c r="D807" i="3"/>
  <c r="A807" i="3"/>
  <c r="D806" i="3"/>
  <c r="A806" i="3"/>
  <c r="D805" i="3"/>
  <c r="A805" i="3"/>
  <c r="D804" i="3"/>
  <c r="A804" i="3"/>
  <c r="D803" i="3"/>
  <c r="A803" i="3"/>
  <c r="D802" i="3"/>
  <c r="A802" i="3"/>
  <c r="D801" i="3"/>
  <c r="A801" i="3"/>
  <c r="D800" i="3"/>
  <c r="A800" i="3"/>
  <c r="D799" i="3"/>
  <c r="A799" i="3"/>
  <c r="D798" i="3"/>
  <c r="A798" i="3"/>
  <c r="D797" i="3"/>
  <c r="A797" i="3"/>
  <c r="D796" i="3"/>
  <c r="A796" i="3"/>
  <c r="D795" i="3"/>
  <c r="A795" i="3"/>
  <c r="D794" i="3"/>
  <c r="A794" i="3"/>
  <c r="D793" i="3"/>
  <c r="A793" i="3"/>
  <c r="D792" i="3"/>
  <c r="A792" i="3"/>
  <c r="D791" i="3"/>
  <c r="A791" i="3"/>
  <c r="D790" i="3"/>
  <c r="A790" i="3"/>
  <c r="D789" i="3"/>
  <c r="A789" i="3"/>
  <c r="D788" i="3"/>
  <c r="A788" i="3"/>
  <c r="D787" i="3"/>
  <c r="A787" i="3"/>
  <c r="D786" i="3"/>
  <c r="A786" i="3"/>
  <c r="D785" i="3"/>
  <c r="A785" i="3"/>
  <c r="D784" i="3"/>
  <c r="A784" i="3"/>
  <c r="D783" i="3"/>
  <c r="A783" i="3"/>
  <c r="D782" i="3"/>
  <c r="A782" i="3"/>
  <c r="D781" i="3"/>
  <c r="A781" i="3"/>
  <c r="D780" i="3"/>
  <c r="A780" i="3"/>
  <c r="D779" i="3"/>
  <c r="A779" i="3"/>
  <c r="D778" i="3"/>
  <c r="A778" i="3"/>
  <c r="D777" i="3"/>
  <c r="A777" i="3"/>
  <c r="D776" i="3"/>
  <c r="A776" i="3"/>
  <c r="D775" i="3"/>
  <c r="A775" i="3"/>
  <c r="D774" i="3"/>
  <c r="A774" i="3"/>
  <c r="D773" i="3"/>
  <c r="A773" i="3"/>
  <c r="D772" i="3"/>
  <c r="A772" i="3"/>
  <c r="D771" i="3"/>
  <c r="A771" i="3"/>
  <c r="D770" i="3"/>
  <c r="A770" i="3"/>
  <c r="D769" i="3"/>
  <c r="A769" i="3"/>
  <c r="D768" i="3"/>
  <c r="A768" i="3"/>
  <c r="D767" i="3"/>
  <c r="A767" i="3"/>
  <c r="D766" i="3"/>
  <c r="A766" i="3"/>
  <c r="D765" i="3"/>
  <c r="A765" i="3"/>
  <c r="D764" i="3"/>
  <c r="A764" i="3"/>
  <c r="D763" i="3"/>
  <c r="A763" i="3"/>
  <c r="D762" i="3"/>
  <c r="A762" i="3"/>
  <c r="D761" i="3"/>
  <c r="A761" i="3"/>
  <c r="D760" i="3"/>
  <c r="A760" i="3"/>
  <c r="D759" i="3"/>
  <c r="A759" i="3"/>
  <c r="D758" i="3"/>
  <c r="A758" i="3"/>
  <c r="D757" i="3"/>
  <c r="A757" i="3"/>
  <c r="D756" i="3"/>
  <c r="A756" i="3"/>
  <c r="D755" i="3"/>
  <c r="A755" i="3"/>
  <c r="D754" i="3"/>
  <c r="A754" i="3"/>
  <c r="D753" i="3"/>
  <c r="A753" i="3"/>
  <c r="D752" i="3"/>
  <c r="A752" i="3"/>
  <c r="D751" i="3"/>
  <c r="A751" i="3"/>
  <c r="D750" i="3"/>
  <c r="A750" i="3"/>
  <c r="D749" i="3"/>
  <c r="A749" i="3"/>
  <c r="D748" i="3"/>
  <c r="A748" i="3"/>
  <c r="D747" i="3"/>
  <c r="A747" i="3"/>
  <c r="D746" i="3"/>
  <c r="A746" i="3"/>
  <c r="D745" i="3"/>
  <c r="A745" i="3"/>
  <c r="D744" i="3"/>
  <c r="A744" i="3"/>
  <c r="D743" i="3"/>
  <c r="A743" i="3"/>
  <c r="D742" i="3"/>
  <c r="A742" i="3"/>
  <c r="D741" i="3"/>
  <c r="A741" i="3"/>
  <c r="D740" i="3"/>
  <c r="A740" i="3"/>
  <c r="D739" i="3"/>
  <c r="A739" i="3"/>
  <c r="D738" i="3"/>
  <c r="A738" i="3"/>
  <c r="D737" i="3"/>
  <c r="A737" i="3"/>
  <c r="D736" i="3"/>
  <c r="A736" i="3"/>
  <c r="D735" i="3"/>
  <c r="A735" i="3"/>
  <c r="D734" i="3"/>
  <c r="A734" i="3"/>
  <c r="D733" i="3"/>
  <c r="A733" i="3"/>
  <c r="D732" i="3"/>
  <c r="A732" i="3"/>
  <c r="D731" i="3"/>
  <c r="A731" i="3"/>
  <c r="D730" i="3"/>
  <c r="A730" i="3"/>
  <c r="D729" i="3"/>
  <c r="A729" i="3"/>
  <c r="D728" i="3"/>
  <c r="A728" i="3"/>
  <c r="D727" i="3"/>
  <c r="A727" i="3"/>
  <c r="D726" i="3"/>
  <c r="A726" i="3"/>
  <c r="D725" i="3"/>
  <c r="A725" i="3"/>
  <c r="D724" i="3"/>
  <c r="A724" i="3"/>
  <c r="D723" i="3"/>
  <c r="A723" i="3"/>
  <c r="D722" i="3"/>
  <c r="A722" i="3"/>
  <c r="D721" i="3"/>
  <c r="A721" i="3"/>
  <c r="D720" i="3"/>
  <c r="A720" i="3"/>
  <c r="D719" i="3"/>
  <c r="A719" i="3"/>
  <c r="D718" i="3"/>
  <c r="A718" i="3"/>
  <c r="D717" i="3"/>
  <c r="A717" i="3"/>
  <c r="D716" i="3"/>
  <c r="A716" i="3"/>
  <c r="D715" i="3"/>
  <c r="A715" i="3"/>
  <c r="D714" i="3"/>
  <c r="A714" i="3"/>
  <c r="D713" i="3"/>
  <c r="A713" i="3"/>
  <c r="D712" i="3"/>
  <c r="A712" i="3"/>
  <c r="D711" i="3"/>
  <c r="A711" i="3"/>
  <c r="D710" i="3"/>
  <c r="A710" i="3"/>
  <c r="D709" i="3"/>
  <c r="A709" i="3"/>
  <c r="D708" i="3"/>
  <c r="A708" i="3"/>
  <c r="D707" i="3"/>
  <c r="A707" i="3"/>
  <c r="D706" i="3"/>
  <c r="A706" i="3"/>
  <c r="D705" i="3"/>
  <c r="A705" i="3"/>
  <c r="D704" i="3"/>
  <c r="A704" i="3"/>
  <c r="D703" i="3"/>
  <c r="A703" i="3"/>
  <c r="D702" i="3"/>
  <c r="A702" i="3"/>
  <c r="D701" i="3"/>
  <c r="A701" i="3"/>
  <c r="D700" i="3"/>
  <c r="A700" i="3"/>
  <c r="D699" i="3"/>
  <c r="A699" i="3"/>
  <c r="D698" i="3"/>
  <c r="A698" i="3"/>
  <c r="D697" i="3"/>
  <c r="A697" i="3"/>
  <c r="D696" i="3"/>
  <c r="A696" i="3"/>
  <c r="D695" i="3"/>
  <c r="A695" i="3"/>
  <c r="D694" i="3"/>
  <c r="A694" i="3"/>
  <c r="D693" i="3"/>
  <c r="A693" i="3"/>
  <c r="D692" i="3"/>
  <c r="A692" i="3"/>
  <c r="D691" i="3"/>
  <c r="A691" i="3"/>
  <c r="D690" i="3"/>
  <c r="A690" i="3"/>
  <c r="D689" i="3"/>
  <c r="A689" i="3"/>
  <c r="D688" i="3"/>
  <c r="A688" i="3"/>
  <c r="D687" i="3"/>
  <c r="A687" i="3"/>
  <c r="D686" i="3"/>
  <c r="A686" i="3"/>
  <c r="D685" i="3"/>
  <c r="A685" i="3"/>
  <c r="D684" i="3"/>
  <c r="A684" i="3"/>
  <c r="D683" i="3"/>
  <c r="A683" i="3"/>
  <c r="D682" i="3"/>
  <c r="A682" i="3"/>
  <c r="D681" i="3"/>
  <c r="A681" i="3"/>
  <c r="D680" i="3"/>
  <c r="A680" i="3"/>
  <c r="D679" i="3"/>
  <c r="A679" i="3"/>
  <c r="D678" i="3"/>
  <c r="A678" i="3"/>
  <c r="D677" i="3"/>
  <c r="A677" i="3"/>
  <c r="D676" i="3"/>
  <c r="A676" i="3"/>
  <c r="D675" i="3"/>
  <c r="A675" i="3"/>
  <c r="D674" i="3"/>
  <c r="A674" i="3"/>
  <c r="D673" i="3"/>
  <c r="A673" i="3"/>
  <c r="D672" i="3"/>
  <c r="A672" i="3"/>
  <c r="D671" i="3"/>
  <c r="A671" i="3"/>
  <c r="D670" i="3"/>
  <c r="A670" i="3"/>
  <c r="D669" i="3"/>
  <c r="A669" i="3"/>
  <c r="D668" i="3"/>
  <c r="A668" i="3"/>
  <c r="D667" i="3"/>
  <c r="A667" i="3"/>
  <c r="D666" i="3"/>
  <c r="A666" i="3"/>
  <c r="D665" i="3"/>
  <c r="A665" i="3"/>
  <c r="D664" i="3"/>
  <c r="A664" i="3"/>
  <c r="D663" i="3"/>
  <c r="A663" i="3"/>
  <c r="D662" i="3"/>
  <c r="A662" i="3"/>
  <c r="D661" i="3"/>
  <c r="A661" i="3"/>
  <c r="D660" i="3"/>
  <c r="A660" i="3"/>
  <c r="D659" i="3"/>
  <c r="A659" i="3"/>
  <c r="D658" i="3"/>
  <c r="A658" i="3"/>
  <c r="D657" i="3"/>
  <c r="A657" i="3"/>
  <c r="D656" i="3"/>
  <c r="A656" i="3"/>
  <c r="D655" i="3"/>
  <c r="A655" i="3"/>
  <c r="D654" i="3"/>
  <c r="A654" i="3"/>
  <c r="D653" i="3"/>
  <c r="A653" i="3"/>
  <c r="D652" i="3"/>
  <c r="A652" i="3"/>
  <c r="D651" i="3"/>
  <c r="A651" i="3"/>
  <c r="D650" i="3"/>
  <c r="A650" i="3"/>
  <c r="D649" i="3"/>
  <c r="A649" i="3"/>
  <c r="D648" i="3"/>
  <c r="A648" i="3"/>
  <c r="D647" i="3"/>
  <c r="A647" i="3"/>
  <c r="D646" i="3"/>
  <c r="A646" i="3"/>
  <c r="D645" i="3"/>
  <c r="A645" i="3"/>
  <c r="D644" i="3"/>
  <c r="A644" i="3"/>
  <c r="D643" i="3"/>
  <c r="A643" i="3"/>
  <c r="D642" i="3"/>
  <c r="A642" i="3"/>
  <c r="D641" i="3"/>
  <c r="A641" i="3"/>
  <c r="D640" i="3"/>
  <c r="A640" i="3"/>
  <c r="D639" i="3"/>
  <c r="A639" i="3"/>
  <c r="D638" i="3"/>
  <c r="A638" i="3"/>
  <c r="D637" i="3"/>
  <c r="A637" i="3"/>
  <c r="D636" i="3"/>
  <c r="A636" i="3"/>
  <c r="D635" i="3"/>
  <c r="A635" i="3"/>
  <c r="D634" i="3"/>
  <c r="A634" i="3"/>
  <c r="D633" i="3"/>
  <c r="A633" i="3"/>
  <c r="D632" i="3"/>
  <c r="A632" i="3"/>
  <c r="D631" i="3"/>
  <c r="A631" i="3"/>
  <c r="D630" i="3"/>
  <c r="A630" i="3"/>
  <c r="D629" i="3"/>
  <c r="A629" i="3"/>
  <c r="D628" i="3"/>
  <c r="A628" i="3"/>
  <c r="D627" i="3"/>
  <c r="A627" i="3"/>
  <c r="D626" i="3"/>
  <c r="A626" i="3"/>
  <c r="D625" i="3"/>
  <c r="A625" i="3"/>
  <c r="D624" i="3"/>
  <c r="A624" i="3"/>
  <c r="D623" i="3"/>
  <c r="A623" i="3"/>
  <c r="D622" i="3"/>
  <c r="A622" i="3"/>
  <c r="D621" i="3"/>
  <c r="A621" i="3"/>
  <c r="D620" i="3"/>
  <c r="A620" i="3"/>
  <c r="D619" i="3"/>
  <c r="A619" i="3"/>
  <c r="D618" i="3"/>
  <c r="A618" i="3"/>
  <c r="D617" i="3"/>
  <c r="A617" i="3"/>
  <c r="D616" i="3"/>
  <c r="A616" i="3"/>
  <c r="D615" i="3"/>
  <c r="A615" i="3"/>
  <c r="D614" i="3"/>
  <c r="A614" i="3"/>
  <c r="D613" i="3"/>
  <c r="A613" i="3"/>
  <c r="D612" i="3"/>
  <c r="A612" i="3"/>
  <c r="D611" i="3"/>
  <c r="A611" i="3"/>
  <c r="D610" i="3"/>
  <c r="A610" i="3"/>
  <c r="D609" i="3"/>
  <c r="A609" i="3"/>
  <c r="D608" i="3"/>
  <c r="A608" i="3"/>
  <c r="D607" i="3"/>
  <c r="A607" i="3"/>
  <c r="D606" i="3"/>
  <c r="A606" i="3"/>
  <c r="D605" i="3"/>
  <c r="A605" i="3"/>
  <c r="D604" i="3"/>
  <c r="A604" i="3"/>
  <c r="D603" i="3"/>
  <c r="A603" i="3"/>
  <c r="D602" i="3"/>
  <c r="A602" i="3"/>
  <c r="D601" i="3"/>
  <c r="A601" i="3"/>
  <c r="D600" i="3"/>
  <c r="A600" i="3"/>
  <c r="D599" i="3"/>
  <c r="A599" i="3"/>
  <c r="D598" i="3"/>
  <c r="A598" i="3"/>
  <c r="D597" i="3"/>
  <c r="A597" i="3"/>
  <c r="D596" i="3"/>
  <c r="A596" i="3"/>
  <c r="D595" i="3"/>
  <c r="A595" i="3"/>
  <c r="D594" i="3"/>
  <c r="A594" i="3"/>
  <c r="D593" i="3"/>
  <c r="A593" i="3"/>
  <c r="D592" i="3"/>
  <c r="A592" i="3"/>
  <c r="D591" i="3"/>
  <c r="A591" i="3"/>
  <c r="D590" i="3"/>
  <c r="A590" i="3"/>
  <c r="D589" i="3"/>
  <c r="A589" i="3"/>
  <c r="D588" i="3"/>
  <c r="A588" i="3"/>
  <c r="D587" i="3"/>
  <c r="A587" i="3"/>
  <c r="D586" i="3"/>
  <c r="A586" i="3"/>
  <c r="D585" i="3"/>
  <c r="A585" i="3"/>
  <c r="D584" i="3"/>
  <c r="A584" i="3"/>
  <c r="D583" i="3"/>
  <c r="A583" i="3"/>
  <c r="D582" i="3"/>
  <c r="A582" i="3"/>
  <c r="D581" i="3"/>
  <c r="A581" i="3"/>
  <c r="D580" i="3"/>
  <c r="A580" i="3"/>
  <c r="D579" i="3"/>
  <c r="A579" i="3"/>
  <c r="D578" i="3"/>
  <c r="A578" i="3"/>
  <c r="D577" i="3"/>
  <c r="A577" i="3"/>
  <c r="D576" i="3"/>
  <c r="A576" i="3"/>
  <c r="D575" i="3"/>
  <c r="A575" i="3"/>
  <c r="D574" i="3"/>
  <c r="A574" i="3"/>
  <c r="D573" i="3"/>
  <c r="A573" i="3"/>
  <c r="D572" i="3"/>
  <c r="A572" i="3"/>
  <c r="D571" i="3"/>
  <c r="A571" i="3"/>
  <c r="D570" i="3"/>
  <c r="A570" i="3"/>
  <c r="D569" i="3"/>
  <c r="A569" i="3"/>
  <c r="D568" i="3"/>
  <c r="A568" i="3"/>
  <c r="D567" i="3"/>
  <c r="A567" i="3"/>
  <c r="D566" i="3"/>
  <c r="A566" i="3"/>
  <c r="D565" i="3"/>
  <c r="A565" i="3"/>
  <c r="D564" i="3"/>
  <c r="A564" i="3"/>
  <c r="D563" i="3"/>
  <c r="A563" i="3"/>
  <c r="D562" i="3"/>
  <c r="A562" i="3"/>
  <c r="D561" i="3"/>
  <c r="A561" i="3"/>
  <c r="D560" i="3"/>
  <c r="A560" i="3"/>
  <c r="D559" i="3"/>
  <c r="A559" i="3"/>
  <c r="D558" i="3"/>
  <c r="A558" i="3"/>
  <c r="D557" i="3"/>
  <c r="A557" i="3"/>
  <c r="D556" i="3"/>
  <c r="A556" i="3"/>
  <c r="D555" i="3"/>
  <c r="A555" i="3"/>
  <c r="D554" i="3"/>
  <c r="A554" i="3"/>
  <c r="D553" i="3"/>
  <c r="A553" i="3"/>
  <c r="D552" i="3"/>
  <c r="A552" i="3"/>
  <c r="D551" i="3"/>
  <c r="A551" i="3"/>
  <c r="D550" i="3"/>
  <c r="A550" i="3"/>
  <c r="D549" i="3"/>
  <c r="A549" i="3"/>
  <c r="D548" i="3"/>
  <c r="A548" i="3"/>
  <c r="D547" i="3"/>
  <c r="A547" i="3"/>
  <c r="D546" i="3"/>
  <c r="A546" i="3"/>
  <c r="D545" i="3"/>
  <c r="A545" i="3"/>
  <c r="D544" i="3"/>
  <c r="A544" i="3"/>
  <c r="D543" i="3"/>
  <c r="A543" i="3"/>
  <c r="D542" i="3"/>
  <c r="A542" i="3"/>
  <c r="D541" i="3"/>
  <c r="A541" i="3"/>
  <c r="D540" i="3"/>
  <c r="A540" i="3"/>
  <c r="D539" i="3"/>
  <c r="A539" i="3"/>
  <c r="D538" i="3"/>
  <c r="A538" i="3"/>
  <c r="D537" i="3"/>
  <c r="A537" i="3"/>
  <c r="D536" i="3"/>
  <c r="A536" i="3"/>
  <c r="D535" i="3"/>
  <c r="A535" i="3"/>
  <c r="D534" i="3"/>
  <c r="A534" i="3"/>
  <c r="D533" i="3"/>
  <c r="A533" i="3"/>
  <c r="D532" i="3"/>
  <c r="A532" i="3"/>
  <c r="D531" i="3"/>
  <c r="A531" i="3"/>
  <c r="D530" i="3"/>
  <c r="A530" i="3"/>
  <c r="D529" i="3"/>
  <c r="A529" i="3"/>
  <c r="D528" i="3"/>
  <c r="A528" i="3"/>
  <c r="D527" i="3"/>
  <c r="A527" i="3"/>
  <c r="D526" i="3"/>
  <c r="A526" i="3"/>
  <c r="D525" i="3"/>
  <c r="A525" i="3"/>
  <c r="D524" i="3"/>
  <c r="A524" i="3"/>
  <c r="D523" i="3"/>
  <c r="A523" i="3"/>
  <c r="D522" i="3"/>
  <c r="A522" i="3"/>
  <c r="D521" i="3"/>
  <c r="A521" i="3"/>
  <c r="D520" i="3"/>
  <c r="A520" i="3"/>
  <c r="D519" i="3"/>
  <c r="A519" i="3"/>
  <c r="D518" i="3"/>
  <c r="A518" i="3"/>
  <c r="D517" i="3"/>
  <c r="A517" i="3"/>
  <c r="D516" i="3"/>
  <c r="A516" i="3"/>
  <c r="D515" i="3"/>
  <c r="A515" i="3"/>
  <c r="D514" i="3"/>
  <c r="A514" i="3"/>
  <c r="D513" i="3"/>
  <c r="A513" i="3"/>
  <c r="D512" i="3"/>
  <c r="A512" i="3"/>
  <c r="D511" i="3"/>
  <c r="A511" i="3"/>
  <c r="D510" i="3"/>
  <c r="A510" i="3"/>
  <c r="D509" i="3"/>
  <c r="A509" i="3"/>
  <c r="D508" i="3"/>
  <c r="A508" i="3"/>
  <c r="D507" i="3"/>
  <c r="A507" i="3"/>
  <c r="D506" i="3"/>
  <c r="A506" i="3"/>
  <c r="D505" i="3"/>
  <c r="A505" i="3"/>
  <c r="D504" i="3"/>
  <c r="A504" i="3"/>
  <c r="D503" i="3"/>
  <c r="A503" i="3"/>
  <c r="D502" i="3"/>
  <c r="A502" i="3"/>
  <c r="D501" i="3"/>
  <c r="A501" i="3"/>
  <c r="D500" i="3"/>
  <c r="A500" i="3"/>
  <c r="D499" i="3"/>
  <c r="A499" i="3"/>
  <c r="D498" i="3"/>
  <c r="A498" i="3"/>
  <c r="D497" i="3"/>
  <c r="A497" i="3"/>
  <c r="D496" i="3"/>
  <c r="A496" i="3"/>
  <c r="D495" i="3"/>
  <c r="A495" i="3"/>
  <c r="D494" i="3"/>
  <c r="A494" i="3"/>
  <c r="D493" i="3"/>
  <c r="A493" i="3"/>
  <c r="D492" i="3"/>
  <c r="A492" i="3"/>
  <c r="D491" i="3"/>
  <c r="A491" i="3"/>
  <c r="D490" i="3"/>
  <c r="A490" i="3"/>
  <c r="D489" i="3"/>
  <c r="A489" i="3"/>
  <c r="D488" i="3"/>
  <c r="A488" i="3"/>
  <c r="D487" i="3"/>
  <c r="A487" i="3"/>
  <c r="D486" i="3"/>
  <c r="A486" i="3"/>
  <c r="D485" i="3"/>
  <c r="A485" i="3"/>
  <c r="D484" i="3"/>
  <c r="A484" i="3"/>
  <c r="D483" i="3"/>
  <c r="A483" i="3"/>
  <c r="D482" i="3"/>
  <c r="A482" i="3"/>
  <c r="D481" i="3"/>
  <c r="A481" i="3"/>
  <c r="D480" i="3"/>
  <c r="A480" i="3"/>
  <c r="D479" i="3"/>
  <c r="A479" i="3"/>
  <c r="D478" i="3"/>
  <c r="A478" i="3"/>
  <c r="D477" i="3"/>
  <c r="A477" i="3"/>
  <c r="D476" i="3"/>
  <c r="A476" i="3"/>
  <c r="D475" i="3"/>
  <c r="A475" i="3"/>
  <c r="D474" i="3"/>
  <c r="A474" i="3"/>
  <c r="D473" i="3"/>
  <c r="A473" i="3"/>
  <c r="D472" i="3"/>
  <c r="A472" i="3"/>
  <c r="D471" i="3"/>
  <c r="A471" i="3"/>
  <c r="D470" i="3"/>
  <c r="A470" i="3"/>
  <c r="D469" i="3"/>
  <c r="A469" i="3"/>
  <c r="D468" i="3"/>
  <c r="A468" i="3"/>
  <c r="D467" i="3"/>
  <c r="A467" i="3"/>
  <c r="D466" i="3"/>
  <c r="A466" i="3"/>
  <c r="D465" i="3"/>
  <c r="A465" i="3"/>
  <c r="D464" i="3"/>
  <c r="A464" i="3"/>
  <c r="D463" i="3"/>
  <c r="A463" i="3"/>
  <c r="D462" i="3"/>
  <c r="A462" i="3"/>
  <c r="D461" i="3"/>
  <c r="A461" i="3"/>
  <c r="D460" i="3"/>
  <c r="A460" i="3"/>
  <c r="D459" i="3"/>
  <c r="A459" i="3"/>
  <c r="D458" i="3"/>
  <c r="A458" i="3"/>
  <c r="D457" i="3"/>
  <c r="A457" i="3"/>
  <c r="D456" i="3"/>
  <c r="A456" i="3"/>
  <c r="D455" i="3"/>
  <c r="A455" i="3"/>
  <c r="D454" i="3"/>
  <c r="A454" i="3"/>
  <c r="D453" i="3"/>
  <c r="A453" i="3"/>
  <c r="D452" i="3"/>
  <c r="A452" i="3"/>
  <c r="D451" i="3"/>
  <c r="A451" i="3"/>
  <c r="D450" i="3"/>
  <c r="A450" i="3"/>
  <c r="D449" i="3"/>
  <c r="A449" i="3"/>
  <c r="D448" i="3"/>
  <c r="A448" i="3"/>
  <c r="D447" i="3"/>
  <c r="A447" i="3"/>
  <c r="D446" i="3"/>
  <c r="A446" i="3"/>
  <c r="D445" i="3"/>
  <c r="A445" i="3"/>
  <c r="D444" i="3"/>
  <c r="A444" i="3"/>
  <c r="D443" i="3"/>
  <c r="A443" i="3"/>
  <c r="D442" i="3"/>
  <c r="A442" i="3"/>
  <c r="D441" i="3"/>
  <c r="A441" i="3"/>
  <c r="D440" i="3"/>
  <c r="A440" i="3"/>
  <c r="D439" i="3"/>
  <c r="A439" i="3"/>
  <c r="D438" i="3"/>
  <c r="A438" i="3"/>
  <c r="D437" i="3"/>
  <c r="A437" i="3"/>
  <c r="D436" i="3"/>
  <c r="A436" i="3"/>
  <c r="D435" i="3"/>
  <c r="A435" i="3"/>
  <c r="D434" i="3"/>
  <c r="A434" i="3"/>
  <c r="D433" i="3"/>
  <c r="A433" i="3"/>
  <c r="D432" i="3"/>
  <c r="A432" i="3"/>
  <c r="D431" i="3"/>
  <c r="A431" i="3"/>
  <c r="D430" i="3"/>
  <c r="A430" i="3"/>
  <c r="D429" i="3"/>
  <c r="A429" i="3"/>
  <c r="D428" i="3"/>
  <c r="A428" i="3"/>
  <c r="D427" i="3"/>
  <c r="A427" i="3"/>
  <c r="D426" i="3"/>
  <c r="A426" i="3"/>
  <c r="D425" i="3"/>
  <c r="A425" i="3"/>
  <c r="D424" i="3"/>
  <c r="A424" i="3"/>
  <c r="D423" i="3"/>
  <c r="A423" i="3"/>
  <c r="D422" i="3"/>
  <c r="A422" i="3"/>
  <c r="D421" i="3"/>
  <c r="A421" i="3"/>
  <c r="D420" i="3"/>
  <c r="A420" i="3"/>
  <c r="D419" i="3"/>
  <c r="A419" i="3"/>
  <c r="D418" i="3"/>
  <c r="A418" i="3"/>
  <c r="D417" i="3"/>
  <c r="A417" i="3"/>
  <c r="D416" i="3"/>
  <c r="A416" i="3"/>
  <c r="D415" i="3"/>
  <c r="A415" i="3"/>
  <c r="D414" i="3"/>
  <c r="A414" i="3"/>
  <c r="D413" i="3"/>
  <c r="A413" i="3"/>
  <c r="D412" i="3"/>
  <c r="A412" i="3"/>
  <c r="D411" i="3"/>
  <c r="A411" i="3"/>
  <c r="D410" i="3"/>
  <c r="A410" i="3"/>
  <c r="D409" i="3"/>
  <c r="A409" i="3"/>
  <c r="D408" i="3"/>
  <c r="A408" i="3"/>
  <c r="D407" i="3"/>
  <c r="A407" i="3"/>
  <c r="D406" i="3"/>
  <c r="A406" i="3"/>
  <c r="D405" i="3"/>
  <c r="A405" i="3"/>
  <c r="D404" i="3"/>
  <c r="A404" i="3"/>
  <c r="D403" i="3"/>
  <c r="A403" i="3"/>
  <c r="D402" i="3"/>
  <c r="A402" i="3"/>
  <c r="D401" i="3"/>
  <c r="A401" i="3"/>
  <c r="D400" i="3"/>
  <c r="A400" i="3"/>
  <c r="D399" i="3"/>
  <c r="A399" i="3"/>
  <c r="D398" i="3"/>
  <c r="A398" i="3"/>
  <c r="D397" i="3"/>
  <c r="A397" i="3"/>
  <c r="D396" i="3"/>
  <c r="A396" i="3"/>
  <c r="D395" i="3"/>
  <c r="A395" i="3"/>
  <c r="D394" i="3"/>
  <c r="A394" i="3"/>
  <c r="D393" i="3"/>
  <c r="A393" i="3"/>
  <c r="D392" i="3"/>
  <c r="A392" i="3"/>
  <c r="D391" i="3"/>
  <c r="A391" i="3"/>
  <c r="D390" i="3"/>
  <c r="A390" i="3"/>
  <c r="D389" i="3"/>
  <c r="A389" i="3"/>
  <c r="D388" i="3"/>
  <c r="A388" i="3"/>
  <c r="D387" i="3"/>
  <c r="A387" i="3"/>
  <c r="D386" i="3"/>
  <c r="A386" i="3"/>
  <c r="D385" i="3"/>
  <c r="A385" i="3"/>
  <c r="D384" i="3"/>
  <c r="A384" i="3"/>
  <c r="D383" i="3"/>
  <c r="A383" i="3"/>
  <c r="D382" i="3"/>
  <c r="A382" i="3"/>
  <c r="D381" i="3"/>
  <c r="A381" i="3"/>
  <c r="D380" i="3"/>
  <c r="A380" i="3"/>
  <c r="D379" i="3"/>
  <c r="A379" i="3"/>
  <c r="D378" i="3"/>
  <c r="A378" i="3"/>
  <c r="D377" i="3"/>
  <c r="A377" i="3"/>
  <c r="D376" i="3"/>
  <c r="A376" i="3"/>
  <c r="D375" i="3"/>
  <c r="A375" i="3"/>
  <c r="D374" i="3"/>
  <c r="A374" i="3"/>
  <c r="D373" i="3"/>
  <c r="A373" i="3"/>
  <c r="D372" i="3"/>
  <c r="A372" i="3"/>
  <c r="D371" i="3"/>
  <c r="A371" i="3"/>
  <c r="D370" i="3"/>
  <c r="A370" i="3"/>
  <c r="D369" i="3"/>
  <c r="A369" i="3"/>
  <c r="D368" i="3"/>
  <c r="A368" i="3"/>
  <c r="D367" i="3"/>
  <c r="A367" i="3"/>
  <c r="D366" i="3"/>
  <c r="A366" i="3"/>
  <c r="D365" i="3"/>
  <c r="A365" i="3"/>
  <c r="D364" i="3"/>
  <c r="A364" i="3"/>
  <c r="D363" i="3"/>
  <c r="A363" i="3"/>
  <c r="D362" i="3"/>
  <c r="A362" i="3"/>
  <c r="D361" i="3"/>
  <c r="A361" i="3"/>
  <c r="D360" i="3"/>
  <c r="A360" i="3"/>
  <c r="D359" i="3"/>
  <c r="A359" i="3"/>
  <c r="D358" i="3"/>
  <c r="A358" i="3"/>
  <c r="D357" i="3"/>
  <c r="A357" i="3"/>
  <c r="D356" i="3"/>
  <c r="A356" i="3"/>
  <c r="D355" i="3"/>
  <c r="A355" i="3"/>
  <c r="D354" i="3"/>
  <c r="A354" i="3"/>
  <c r="D353" i="3"/>
  <c r="A353" i="3"/>
  <c r="D352" i="3"/>
  <c r="A352" i="3"/>
  <c r="D351" i="3"/>
  <c r="A351" i="3"/>
  <c r="D350" i="3"/>
  <c r="A350" i="3"/>
  <c r="D349" i="3"/>
  <c r="A349" i="3"/>
  <c r="D348" i="3"/>
  <c r="A348" i="3"/>
  <c r="D347" i="3"/>
  <c r="A347" i="3"/>
  <c r="D346" i="3"/>
  <c r="A346" i="3"/>
  <c r="D345" i="3"/>
  <c r="A345" i="3"/>
  <c r="D344" i="3"/>
  <c r="A344" i="3"/>
  <c r="D343" i="3"/>
  <c r="A343" i="3"/>
  <c r="D342" i="3"/>
  <c r="A342" i="3"/>
  <c r="D341" i="3"/>
  <c r="A341" i="3"/>
  <c r="D340" i="3"/>
  <c r="A340" i="3"/>
  <c r="D339" i="3"/>
  <c r="A339" i="3"/>
  <c r="D338" i="3"/>
  <c r="A338" i="3"/>
  <c r="D337" i="3"/>
  <c r="A337" i="3"/>
  <c r="D336" i="3"/>
  <c r="A336" i="3"/>
  <c r="D335" i="3"/>
  <c r="A335" i="3"/>
  <c r="D334" i="3"/>
  <c r="A334" i="3"/>
  <c r="D333" i="3"/>
  <c r="A333" i="3"/>
  <c r="D332" i="3"/>
  <c r="A332" i="3"/>
  <c r="D331" i="3"/>
  <c r="A331" i="3"/>
  <c r="D330" i="3"/>
  <c r="A330" i="3"/>
  <c r="D329" i="3"/>
  <c r="A329" i="3"/>
  <c r="D328" i="3"/>
  <c r="A328" i="3"/>
  <c r="D327" i="3"/>
  <c r="A327" i="3"/>
  <c r="D326" i="3"/>
  <c r="A326" i="3"/>
  <c r="D325" i="3"/>
  <c r="A325" i="3"/>
  <c r="D324" i="3"/>
  <c r="A324" i="3"/>
  <c r="D323" i="3"/>
  <c r="A323" i="3"/>
  <c r="D322" i="3"/>
  <c r="A322" i="3"/>
  <c r="D321" i="3"/>
  <c r="A321" i="3"/>
  <c r="D320" i="3"/>
  <c r="A320" i="3"/>
  <c r="D319" i="3"/>
  <c r="A319" i="3"/>
  <c r="D318" i="3"/>
  <c r="A318" i="3"/>
  <c r="D317" i="3"/>
  <c r="A317" i="3"/>
  <c r="D316" i="3"/>
  <c r="A316" i="3"/>
  <c r="D315" i="3"/>
  <c r="A315" i="3"/>
  <c r="D314" i="3"/>
  <c r="A314" i="3"/>
  <c r="D313" i="3"/>
  <c r="A313" i="3"/>
  <c r="D312" i="3"/>
  <c r="A312" i="3"/>
  <c r="D311" i="3"/>
  <c r="A311" i="3"/>
  <c r="D310" i="3"/>
  <c r="A310" i="3"/>
  <c r="D309" i="3"/>
  <c r="A309" i="3"/>
  <c r="D308" i="3"/>
  <c r="A308" i="3"/>
  <c r="D307" i="3"/>
  <c r="A307" i="3"/>
  <c r="D306" i="3"/>
  <c r="A306" i="3"/>
  <c r="D305" i="3"/>
  <c r="A305" i="3"/>
  <c r="D304" i="3"/>
  <c r="A304" i="3"/>
  <c r="D303" i="3"/>
  <c r="A303" i="3"/>
  <c r="D302" i="3"/>
  <c r="A302" i="3"/>
  <c r="D301" i="3"/>
  <c r="A301" i="3"/>
  <c r="D300" i="3"/>
  <c r="A300" i="3"/>
  <c r="D299" i="3"/>
  <c r="A299" i="3"/>
  <c r="D298" i="3"/>
  <c r="A298" i="3"/>
  <c r="D297" i="3"/>
  <c r="A297" i="3"/>
  <c r="D296" i="3"/>
  <c r="A296" i="3"/>
  <c r="D295" i="3"/>
  <c r="A295" i="3"/>
  <c r="D294" i="3"/>
  <c r="A294" i="3"/>
  <c r="D293" i="3"/>
  <c r="A293" i="3"/>
  <c r="D292" i="3"/>
  <c r="A292" i="3"/>
  <c r="D291" i="3"/>
  <c r="A291" i="3"/>
  <c r="D290" i="3"/>
  <c r="A290" i="3"/>
  <c r="D289" i="3"/>
  <c r="A289" i="3"/>
  <c r="D288" i="3"/>
  <c r="A288" i="3"/>
  <c r="D287" i="3"/>
  <c r="A287" i="3"/>
  <c r="D286" i="3"/>
  <c r="A286" i="3"/>
  <c r="D285" i="3"/>
  <c r="A285" i="3"/>
  <c r="D284" i="3"/>
  <c r="A284" i="3"/>
  <c r="D283" i="3"/>
  <c r="A283" i="3"/>
  <c r="D282" i="3"/>
  <c r="A282" i="3"/>
  <c r="D281" i="3"/>
  <c r="A281" i="3"/>
  <c r="D280" i="3"/>
  <c r="A280" i="3"/>
  <c r="D279" i="3"/>
  <c r="A279" i="3"/>
  <c r="D278" i="3"/>
  <c r="A278" i="3"/>
  <c r="D277" i="3"/>
  <c r="A277" i="3"/>
  <c r="D276" i="3"/>
  <c r="A276" i="3"/>
  <c r="D275" i="3"/>
  <c r="A275" i="3"/>
  <c r="D274" i="3"/>
  <c r="A274" i="3"/>
  <c r="D273" i="3"/>
  <c r="A273" i="3"/>
  <c r="D272" i="3"/>
  <c r="A272" i="3"/>
  <c r="D271" i="3"/>
  <c r="A271" i="3"/>
  <c r="D270" i="3"/>
  <c r="A270" i="3"/>
  <c r="D269" i="3"/>
  <c r="A269" i="3"/>
  <c r="D268" i="3"/>
  <c r="A268" i="3"/>
  <c r="D267" i="3"/>
  <c r="A267" i="3"/>
  <c r="D266" i="3"/>
  <c r="A266" i="3"/>
  <c r="D265" i="3"/>
  <c r="A265" i="3"/>
  <c r="D264" i="3"/>
  <c r="A264" i="3"/>
  <c r="D263" i="3"/>
  <c r="A263" i="3"/>
  <c r="D262" i="3"/>
  <c r="A262" i="3"/>
  <c r="D261" i="3"/>
  <c r="A261" i="3"/>
  <c r="D260" i="3"/>
  <c r="A260" i="3"/>
  <c r="D259" i="3"/>
  <c r="A259" i="3"/>
  <c r="D258" i="3"/>
  <c r="A258" i="3"/>
  <c r="D257" i="3"/>
  <c r="A257" i="3"/>
  <c r="D256" i="3"/>
  <c r="A256" i="3"/>
  <c r="D255" i="3"/>
  <c r="A255" i="3"/>
  <c r="D254" i="3"/>
  <c r="A254" i="3"/>
  <c r="D253" i="3"/>
  <c r="A253" i="3"/>
  <c r="D252" i="3"/>
  <c r="A252" i="3"/>
  <c r="D251" i="3"/>
  <c r="A251" i="3"/>
  <c r="D250" i="3"/>
  <c r="A250" i="3"/>
  <c r="D249" i="3"/>
  <c r="A249" i="3"/>
  <c r="D248" i="3"/>
  <c r="A248" i="3"/>
  <c r="D247" i="3"/>
  <c r="A247" i="3"/>
  <c r="D246" i="3"/>
  <c r="A246" i="3"/>
  <c r="D245" i="3"/>
  <c r="A245" i="3"/>
  <c r="D244" i="3"/>
  <c r="A244" i="3"/>
  <c r="D243" i="3"/>
  <c r="A243" i="3"/>
  <c r="D242" i="3"/>
  <c r="A242" i="3"/>
  <c r="D241" i="3"/>
  <c r="A241" i="3"/>
  <c r="D240" i="3"/>
  <c r="A240" i="3"/>
  <c r="D239" i="3"/>
  <c r="A239" i="3"/>
  <c r="D238" i="3"/>
  <c r="A238" i="3"/>
  <c r="D237" i="3"/>
  <c r="A237" i="3"/>
  <c r="D236" i="3"/>
  <c r="A236" i="3"/>
  <c r="D235" i="3"/>
  <c r="A235" i="3"/>
  <c r="D234" i="3"/>
  <c r="A234" i="3"/>
  <c r="D233" i="3"/>
  <c r="A233" i="3"/>
  <c r="D232" i="3"/>
  <c r="A232" i="3"/>
  <c r="D231" i="3"/>
  <c r="A231" i="3"/>
  <c r="D230" i="3"/>
  <c r="A230" i="3"/>
  <c r="D229" i="3"/>
  <c r="A229" i="3"/>
  <c r="D228" i="3"/>
  <c r="A228" i="3"/>
  <c r="D227" i="3"/>
  <c r="A227" i="3"/>
  <c r="D226" i="3"/>
  <c r="A226" i="3"/>
  <c r="D225" i="3"/>
  <c r="A225" i="3"/>
  <c r="D224" i="3"/>
  <c r="A224" i="3"/>
  <c r="D223" i="3"/>
  <c r="A223" i="3"/>
  <c r="D222" i="3"/>
  <c r="A222" i="3"/>
  <c r="D221" i="3"/>
  <c r="A221" i="3"/>
  <c r="D220" i="3"/>
  <c r="A220" i="3"/>
  <c r="D219" i="3"/>
  <c r="A219" i="3"/>
  <c r="D218" i="3"/>
  <c r="A218" i="3"/>
  <c r="D217" i="3"/>
  <c r="A217" i="3"/>
  <c r="D216" i="3"/>
  <c r="A216" i="3"/>
  <c r="D215" i="3"/>
  <c r="A215" i="3"/>
  <c r="D214" i="3"/>
  <c r="A214" i="3"/>
  <c r="D213" i="3"/>
  <c r="A213" i="3"/>
  <c r="D212" i="3"/>
  <c r="A212" i="3"/>
  <c r="D211" i="3"/>
  <c r="A211" i="3"/>
  <c r="D210" i="3"/>
  <c r="A210" i="3"/>
  <c r="D209" i="3"/>
  <c r="A209" i="3"/>
  <c r="D208" i="3"/>
  <c r="A208" i="3"/>
  <c r="D207" i="3"/>
  <c r="A207" i="3"/>
  <c r="D206" i="3"/>
  <c r="A206" i="3"/>
  <c r="D205" i="3"/>
  <c r="A205" i="3"/>
  <c r="D204" i="3"/>
  <c r="A204" i="3"/>
  <c r="D203" i="3"/>
  <c r="A203" i="3"/>
  <c r="D202" i="3"/>
  <c r="A202" i="3"/>
  <c r="D201" i="3"/>
  <c r="A201" i="3"/>
  <c r="D200" i="3"/>
  <c r="A200" i="3"/>
  <c r="D199" i="3"/>
  <c r="A199" i="3"/>
  <c r="D198" i="3"/>
  <c r="A198" i="3"/>
  <c r="D197" i="3"/>
  <c r="A197" i="3"/>
  <c r="D196" i="3"/>
  <c r="A196" i="3"/>
  <c r="D195" i="3"/>
  <c r="A195" i="3"/>
  <c r="D194" i="3"/>
  <c r="A194" i="3"/>
  <c r="D193" i="3"/>
  <c r="A193" i="3"/>
  <c r="D192" i="3"/>
  <c r="A192" i="3"/>
  <c r="D191" i="3"/>
  <c r="A191" i="3"/>
  <c r="D190" i="3"/>
  <c r="A190" i="3"/>
  <c r="D189" i="3"/>
  <c r="A189" i="3"/>
  <c r="D188" i="3"/>
  <c r="A188" i="3"/>
  <c r="D187" i="3"/>
  <c r="A187" i="3"/>
  <c r="D186" i="3"/>
  <c r="A186" i="3"/>
  <c r="D185" i="3"/>
  <c r="A185" i="3"/>
  <c r="D184" i="3"/>
  <c r="A184" i="3"/>
  <c r="D183" i="3"/>
  <c r="A183" i="3"/>
  <c r="D182" i="3"/>
  <c r="A182" i="3"/>
  <c r="D181" i="3"/>
  <c r="A181" i="3"/>
  <c r="D180" i="3"/>
  <c r="A180" i="3"/>
  <c r="D179" i="3"/>
  <c r="A179" i="3"/>
  <c r="D178" i="3"/>
  <c r="A178" i="3"/>
  <c r="D177" i="3"/>
  <c r="A177" i="3"/>
  <c r="D176" i="3"/>
  <c r="A176" i="3"/>
  <c r="D175" i="3"/>
  <c r="A175" i="3"/>
  <c r="D174" i="3"/>
  <c r="A174" i="3"/>
  <c r="D173" i="3"/>
  <c r="A173" i="3"/>
  <c r="D172" i="3"/>
  <c r="A172" i="3"/>
  <c r="D171" i="3"/>
  <c r="A171" i="3"/>
  <c r="D170" i="3"/>
  <c r="A170" i="3"/>
  <c r="D169" i="3"/>
  <c r="A169" i="3"/>
  <c r="D168" i="3"/>
  <c r="A168" i="3"/>
  <c r="D167" i="3"/>
  <c r="A167" i="3"/>
  <c r="D166" i="3"/>
  <c r="A166" i="3"/>
  <c r="D165" i="3"/>
  <c r="A165" i="3"/>
  <c r="D164" i="3"/>
  <c r="A164" i="3"/>
  <c r="D163" i="3"/>
  <c r="A163" i="3"/>
  <c r="D162" i="3"/>
  <c r="A162" i="3"/>
  <c r="D161" i="3"/>
  <c r="A161" i="3"/>
  <c r="D160" i="3"/>
  <c r="A160" i="3"/>
  <c r="D159" i="3"/>
  <c r="A159" i="3"/>
  <c r="D158" i="3"/>
  <c r="A158" i="3"/>
  <c r="D157" i="3"/>
  <c r="A157" i="3"/>
  <c r="D156" i="3"/>
  <c r="A156" i="3"/>
  <c r="D155" i="3"/>
  <c r="A155" i="3"/>
  <c r="D154" i="3"/>
  <c r="A154" i="3"/>
  <c r="D153" i="3"/>
  <c r="A153" i="3"/>
  <c r="D152" i="3"/>
  <c r="A152" i="3"/>
  <c r="D151" i="3"/>
  <c r="A151" i="3"/>
  <c r="D150" i="3"/>
  <c r="A150" i="3"/>
  <c r="D149" i="3"/>
  <c r="A149" i="3"/>
  <c r="D148" i="3"/>
  <c r="A148" i="3"/>
  <c r="D147" i="3"/>
  <c r="A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  <c r="D4" i="3"/>
  <c r="A4" i="3"/>
  <c r="D3" i="3"/>
  <c r="A3" i="3"/>
  <c r="D2" i="3"/>
  <c r="A2" i="3"/>
  <c r="D1" i="3"/>
  <c r="A1" i="3"/>
  <c r="D10" i="2"/>
  <c r="D14" i="2" s="1"/>
  <c r="B10" i="2"/>
  <c r="B14" i="2" s="1"/>
  <c r="B5" i="2"/>
  <c r="B4" i="2"/>
  <c r="B3" i="2"/>
  <c r="B43" i="1"/>
  <c r="B45" i="1" s="1"/>
  <c r="B46" i="1" s="1"/>
  <c r="M39" i="1"/>
  <c r="L35" i="1"/>
  <c r="L33" i="1"/>
  <c r="E32" i="1"/>
  <c r="E30" i="1"/>
  <c r="E31" i="1" s="1"/>
  <c r="J16" i="1"/>
  <c r="J14" i="1"/>
  <c r="E6" i="1"/>
  <c r="B6" i="1"/>
  <c r="B8" i="1" s="1"/>
  <c r="B10" i="1" s="1"/>
  <c r="A6" i="1"/>
  <c r="A8" i="1" s="1"/>
  <c r="C4" i="1"/>
  <c r="O2" i="1"/>
  <c r="M2" i="1"/>
  <c r="C2" i="1"/>
  <c r="C6" i="1" s="1"/>
  <c r="D8" i="1" s="1"/>
  <c r="A15" i="1" l="1"/>
  <c r="A10" i="1"/>
  <c r="C12" i="1"/>
  <c r="D15" i="1"/>
  <c r="D46" i="1"/>
  <c r="L34" i="1"/>
  <c r="M36" i="1" s="1"/>
  <c r="E33" i="1"/>
  <c r="E34" i="1" s="1"/>
  <c r="C8" i="1"/>
  <c r="C10" i="1" s="1"/>
  <c r="O15" i="4"/>
  <c r="M15" i="4"/>
  <c r="E4" i="1"/>
  <c r="C39" i="4"/>
  <c r="D39" i="4" s="1"/>
  <c r="E39" i="4"/>
  <c r="D20" i="4"/>
  <c r="F20" i="4" s="1"/>
  <c r="D19" i="4"/>
  <c r="M6" i="4"/>
  <c r="O16" i="4"/>
  <c r="E20" i="4"/>
  <c r="E19" i="4"/>
  <c r="M23" i="4"/>
  <c r="M19" i="4"/>
  <c r="M17" i="4"/>
  <c r="M12" i="4"/>
  <c r="M9" i="4"/>
  <c r="M7" i="4"/>
  <c r="N25" i="4"/>
  <c r="N26" i="4" s="1"/>
  <c r="M8" i="4"/>
  <c r="M11" i="4"/>
  <c r="M13" i="4"/>
  <c r="B38" i="4"/>
  <c r="B42" i="4"/>
  <c r="M22" i="4"/>
  <c r="B35" i="4"/>
  <c r="B44" i="4"/>
  <c r="B46" i="4"/>
  <c r="B48" i="4"/>
  <c r="B50" i="4"/>
  <c r="B52" i="4"/>
  <c r="B54" i="4"/>
  <c r="B56" i="4"/>
  <c r="B61" i="4"/>
  <c r="B63" i="4"/>
  <c r="B65" i="4"/>
  <c r="B67" i="4"/>
  <c r="B69" i="4"/>
  <c r="B71" i="4"/>
  <c r="B73" i="4"/>
  <c r="B75" i="4"/>
  <c r="B77" i="4"/>
  <c r="B79" i="4"/>
  <c r="B81" i="4"/>
  <c r="M20" i="4"/>
  <c r="B37" i="4"/>
  <c r="B41" i="4"/>
  <c r="E30" i="4"/>
  <c r="E31" i="4" s="1"/>
  <c r="E32" i="4" s="1"/>
  <c r="B40" i="4"/>
  <c r="M21" i="4"/>
  <c r="B36" i="4"/>
  <c r="B43" i="4"/>
  <c r="B45" i="4"/>
  <c r="B47" i="4"/>
  <c r="B49" i="4"/>
  <c r="B51" i="4"/>
  <c r="B53" i="4"/>
  <c r="B55" i="4"/>
  <c r="B60" i="4"/>
  <c r="B62" i="4"/>
  <c r="B64" i="4"/>
  <c r="B66" i="4"/>
  <c r="B68" i="4"/>
  <c r="B70" i="4"/>
  <c r="B72" i="4"/>
  <c r="B74" i="4"/>
  <c r="B76" i="4"/>
  <c r="B78" i="4"/>
  <c r="B80" i="4"/>
  <c r="C62" i="4" l="1"/>
  <c r="D62" i="4" s="1"/>
  <c r="E62" i="4"/>
  <c r="C60" i="4"/>
  <c r="D60" i="4" s="1"/>
  <c r="E60" i="4"/>
  <c r="E79" i="4"/>
  <c r="C79" i="4"/>
  <c r="D79" i="4" s="1"/>
  <c r="E63" i="4"/>
  <c r="C63" i="4"/>
  <c r="D63" i="4" s="1"/>
  <c r="E44" i="4"/>
  <c r="C44" i="4"/>
  <c r="D44" i="4" s="1"/>
  <c r="C43" i="4"/>
  <c r="D43" i="4" s="1"/>
  <c r="E43" i="4"/>
  <c r="A24" i="1"/>
  <c r="B12" i="1"/>
  <c r="K18" i="1" s="1"/>
  <c r="C76" i="4"/>
  <c r="D76" i="4" s="1"/>
  <c r="E76" i="4"/>
  <c r="C36" i="4"/>
  <c r="D36" i="4" s="1"/>
  <c r="E36" i="4"/>
  <c r="C74" i="4"/>
  <c r="D74" i="4" s="1"/>
  <c r="E74" i="4"/>
  <c r="C55" i="4"/>
  <c r="D55" i="4" s="1"/>
  <c r="E55" i="4"/>
  <c r="E77" i="4"/>
  <c r="C77" i="4"/>
  <c r="D77" i="4" s="1"/>
  <c r="E61" i="4"/>
  <c r="C61" i="4"/>
  <c r="D61" i="4" s="1"/>
  <c r="E35" i="4"/>
  <c r="C35" i="4"/>
  <c r="D35" i="4" s="1"/>
  <c r="F34" i="1"/>
  <c r="E35" i="1"/>
  <c r="E36" i="1" s="1"/>
  <c r="O23" i="1" s="1"/>
  <c r="O26" i="1" s="1"/>
  <c r="O27" i="1" s="1"/>
  <c r="E81" i="4"/>
  <c r="C81" i="4"/>
  <c r="D81" i="4" s="1"/>
  <c r="E40" i="4"/>
  <c r="C40" i="4"/>
  <c r="D40" i="4" s="1"/>
  <c r="E56" i="4"/>
  <c r="C56" i="4"/>
  <c r="D56" i="4" s="1"/>
  <c r="E65" i="4"/>
  <c r="C65" i="4"/>
  <c r="D65" i="4" s="1"/>
  <c r="C72" i="4"/>
  <c r="D72" i="4" s="1"/>
  <c r="E72" i="4"/>
  <c r="E73" i="4"/>
  <c r="C73" i="4"/>
  <c r="D73" i="4" s="1"/>
  <c r="E46" i="4"/>
  <c r="C46" i="4"/>
  <c r="D46" i="4" s="1"/>
  <c r="C53" i="4"/>
  <c r="D53" i="4" s="1"/>
  <c r="E53" i="4"/>
  <c r="C70" i="4"/>
  <c r="D70" i="4" s="1"/>
  <c r="E70" i="4"/>
  <c r="C51" i="4"/>
  <c r="D51" i="4" s="1"/>
  <c r="E51" i="4"/>
  <c r="C49" i="4"/>
  <c r="D49" i="4" s="1"/>
  <c r="E49" i="4"/>
  <c r="E41" i="4"/>
  <c r="C41" i="4"/>
  <c r="D41" i="4" s="1"/>
  <c r="E52" i="4"/>
  <c r="C52" i="4"/>
  <c r="D52" i="4" s="1"/>
  <c r="E38" i="4"/>
  <c r="C38" i="4"/>
  <c r="D38" i="4" s="1"/>
  <c r="C66" i="4"/>
  <c r="D66" i="4" s="1"/>
  <c r="E66" i="4"/>
  <c r="C47" i="4"/>
  <c r="D47" i="4" s="1"/>
  <c r="E47" i="4"/>
  <c r="E37" i="4"/>
  <c r="C37" i="4"/>
  <c r="D37" i="4" s="1"/>
  <c r="E69" i="4"/>
  <c r="C69" i="4"/>
  <c r="D69" i="4" s="1"/>
  <c r="E50" i="4"/>
  <c r="C50" i="4"/>
  <c r="D50" i="4" s="1"/>
  <c r="H18" i="1"/>
  <c r="I18" i="1" s="1"/>
  <c r="E12" i="1"/>
  <c r="C78" i="4"/>
  <c r="D78" i="4" s="1"/>
  <c r="E78" i="4"/>
  <c r="E75" i="4"/>
  <c r="C75" i="4"/>
  <c r="D75" i="4" s="1"/>
  <c r="E54" i="4"/>
  <c r="C54" i="4"/>
  <c r="D54" i="4" s="1"/>
  <c r="E42" i="4"/>
  <c r="C42" i="4"/>
  <c r="D42" i="4" s="1"/>
  <c r="C68" i="4"/>
  <c r="D68" i="4" s="1"/>
  <c r="E68" i="4"/>
  <c r="E71" i="4"/>
  <c r="C71" i="4"/>
  <c r="D71" i="4" s="1"/>
  <c r="C80" i="4"/>
  <c r="D80" i="4" s="1"/>
  <c r="E80" i="4"/>
  <c r="C64" i="4"/>
  <c r="D64" i="4" s="1"/>
  <c r="E64" i="4"/>
  <c r="C45" i="4"/>
  <c r="D45" i="4" s="1"/>
  <c r="E45" i="4"/>
  <c r="E67" i="4"/>
  <c r="C67" i="4"/>
  <c r="D67" i="4" s="1"/>
  <c r="E48" i="4"/>
  <c r="C48" i="4"/>
  <c r="D48" i="4" s="1"/>
  <c r="D11" i="2"/>
  <c r="D13" i="2" s="1"/>
  <c r="A18" i="1"/>
  <c r="H6" i="1"/>
  <c r="B15" i="1"/>
  <c r="B18" i="1" l="1"/>
  <c r="A35" i="1"/>
  <c r="A37" i="1" s="1"/>
  <c r="D41" i="2"/>
  <c r="D36" i="2"/>
  <c r="D31" i="2"/>
  <c r="D33" i="2"/>
  <c r="D42" i="2"/>
  <c r="D37" i="2"/>
  <c r="D32" i="2"/>
  <c r="D27" i="2"/>
  <c r="D38" i="2"/>
  <c r="D28" i="2"/>
  <c r="D23" i="2"/>
  <c r="D34" i="2"/>
  <c r="D29" i="2"/>
  <c r="D24" i="2"/>
  <c r="D19" i="2"/>
  <c r="D30" i="2"/>
  <c r="D25" i="2"/>
  <c r="D20" i="2"/>
  <c r="D26" i="2"/>
  <c r="D21" i="2"/>
  <c r="D43" i="2"/>
  <c r="D18" i="2"/>
  <c r="D40" i="2"/>
  <c r="D22" i="2"/>
  <c r="D17" i="2"/>
  <c r="D39" i="2"/>
  <c r="D35" i="2"/>
  <c r="H17" i="1"/>
  <c r="I17" i="1" s="1"/>
  <c r="B24" i="1"/>
  <c r="E24" i="1"/>
  <c r="B53" i="1"/>
  <c r="B54" i="1" s="1"/>
  <c r="K25" i="1"/>
  <c r="K26" i="1" s="1"/>
  <c r="K27" i="1" s="1"/>
  <c r="K28" i="1" s="1"/>
  <c r="H43" i="1" s="1"/>
  <c r="F6" i="1"/>
  <c r="F8" i="1" s="1"/>
  <c r="K8" i="1"/>
  <c r="M6" i="1"/>
  <c r="O6" i="1" s="1"/>
  <c r="O8" i="1" s="1"/>
  <c r="D44" i="2" l="1"/>
  <c r="H44" i="1"/>
  <c r="M43" i="1"/>
  <c r="A31" i="1"/>
  <c r="A21" i="1"/>
  <c r="D21" i="1" s="1"/>
  <c r="L44" i="1" l="1"/>
  <c r="N44" i="1" s="1"/>
  <c r="P44" i="1" s="1"/>
  <c r="J44" i="1"/>
  <c r="C21" i="1"/>
  <c r="B21" i="1"/>
  <c r="F24" i="1" l="1"/>
  <c r="A27" i="1" s="1"/>
  <c r="C24" i="1"/>
  <c r="K20" i="1"/>
  <c r="K19" i="1"/>
  <c r="K21" i="1"/>
  <c r="H24" i="1"/>
  <c r="C27" i="1" s="1"/>
  <c r="G24" i="1"/>
  <c r="B27" i="1" s="1"/>
  <c r="B11" i="2" l="1"/>
  <c r="B13" i="2" s="1"/>
  <c r="H5" i="1"/>
  <c r="E27" i="1"/>
  <c r="F27" i="1"/>
  <c r="K22" i="1"/>
  <c r="H7" i="1" l="1"/>
  <c r="B27" i="2"/>
  <c r="B38" i="2"/>
  <c r="B20" i="2"/>
  <c r="B33" i="2"/>
  <c r="B18" i="2"/>
  <c r="B43" i="2"/>
  <c r="B19" i="2"/>
  <c r="I14" i="1" s="1"/>
  <c r="B30" i="2"/>
  <c r="B31" i="2"/>
  <c r="B17" i="2"/>
  <c r="B29" i="2"/>
  <c r="B24" i="2"/>
  <c r="B22" i="2"/>
  <c r="B21" i="2"/>
  <c r="B37" i="2"/>
  <c r="B35" i="2"/>
  <c r="B23" i="2"/>
  <c r="B42" i="2"/>
  <c r="B40" i="2"/>
  <c r="B41" i="2"/>
  <c r="B28" i="2"/>
  <c r="B34" i="2"/>
  <c r="B36" i="2"/>
  <c r="B25" i="2"/>
  <c r="B26" i="2"/>
  <c r="B32" i="2"/>
  <c r="B39" i="2"/>
  <c r="B44" i="2" l="1"/>
  <c r="B47" i="1"/>
  <c r="H45" i="1"/>
  <c r="B48" i="1" l="1"/>
  <c r="D48" i="1" s="1"/>
  <c r="D47" i="1"/>
  <c r="H46" i="1"/>
  <c r="L45" i="1"/>
  <c r="N45" i="1" s="1"/>
  <c r="P45" i="1" s="1"/>
  <c r="J45" i="1"/>
  <c r="L46" i="1" l="1"/>
  <c r="N46" i="1" s="1"/>
  <c r="P46" i="1" s="1"/>
  <c r="J46" i="1"/>
</calcChain>
</file>

<file path=xl/sharedStrings.xml><?xml version="1.0" encoding="utf-8"?>
<sst xmlns="http://schemas.openxmlformats.org/spreadsheetml/2006/main" count="9436" uniqueCount="4902">
  <si>
    <t>A1 beam</t>
  </si>
  <si>
    <t>A2 target</t>
  </si>
  <si>
    <t>A3</t>
  </si>
  <si>
    <t xml:space="preserve">calculate separator ToF </t>
  </si>
  <si>
    <t>Magnet Constant</t>
  </si>
  <si>
    <t>1n</t>
  </si>
  <si>
    <t>s</t>
  </si>
  <si>
    <t>1h</t>
  </si>
  <si>
    <t>stbl</t>
  </si>
  <si>
    <t>1/2+</t>
  </si>
  <si>
    <t>2h</t>
  </si>
  <si>
    <t>x12.3</t>
  </si>
  <si>
    <t>1+</t>
  </si>
  <si>
    <t>3h</t>
  </si>
  <si>
    <t>y</t>
  </si>
  <si>
    <t>3he</t>
  </si>
  <si>
    <t>3li</t>
  </si>
  <si>
    <t>rn</t>
  </si>
  <si>
    <t>p-unst</t>
  </si>
  <si>
    <t>4h</t>
  </si>
  <si>
    <t>ys</t>
  </si>
  <si>
    <t>4he</t>
  </si>
  <si>
    <t>0+</t>
  </si>
  <si>
    <t>4li</t>
  </si>
  <si>
    <t>5h</t>
  </si>
  <si>
    <t>&gt;910</t>
  </si>
  <si>
    <t>(1/2+)</t>
  </si>
  <si>
    <t>5he</t>
  </si>
  <si>
    <t>5li</t>
  </si>
  <si>
    <t>5be</t>
  </si>
  <si>
    <t>p</t>
  </si>
  <si>
    <t>6h</t>
  </si>
  <si>
    <t>6he</t>
  </si>
  <si>
    <t>ms</t>
  </si>
  <si>
    <t>6li</t>
  </si>
  <si>
    <t>c</t>
  </si>
  <si>
    <t>6be</t>
  </si>
  <si>
    <t>zs</t>
  </si>
  <si>
    <t>6b</t>
  </si>
  <si>
    <t>2-</t>
  </si>
  <si>
    <t>2p</t>
  </si>
  <si>
    <t>m/s</t>
  </si>
  <si>
    <t>7h</t>
  </si>
  <si>
    <t>7he</t>
  </si>
  <si>
    <t>MeV.T^-2</t>
  </si>
  <si>
    <t>7li</t>
  </si>
  <si>
    <t>3/2-</t>
  </si>
  <si>
    <t>7be</t>
  </si>
  <si>
    <t>d</t>
  </si>
  <si>
    <t>7b</t>
  </si>
  <si>
    <t>8he</t>
  </si>
  <si>
    <t>8li</t>
  </si>
  <si>
    <t>8be</t>
  </si>
  <si>
    <t>as</t>
  </si>
  <si>
    <t>8b</t>
  </si>
  <si>
    <t>8c</t>
  </si>
  <si>
    <t>ns/cm</t>
  </si>
  <si>
    <t>9he</t>
  </si>
  <si>
    <t>9li</t>
  </si>
  <si>
    <t>9be</t>
  </si>
  <si>
    <t>9b</t>
  </si>
  <si>
    <t>9c</t>
  </si>
  <si>
    <t>10he</t>
  </si>
  <si>
    <t>10li</t>
  </si>
  <si>
    <t>Z1</t>
  </si>
  <si>
    <t>10lim</t>
  </si>
  <si>
    <t>rq</t>
  </si>
  <si>
    <t>10lin</t>
  </si>
  <si>
    <t>10be</t>
  </si>
  <si>
    <t>my</t>
  </si>
  <si>
    <t>10b</t>
  </si>
  <si>
    <t>3+</t>
  </si>
  <si>
    <t>Z2</t>
  </si>
  <si>
    <t>10c</t>
  </si>
  <si>
    <t>10n</t>
  </si>
  <si>
    <t>Z3</t>
  </si>
  <si>
    <t>Q-val (MeV)</t>
  </si>
  <si>
    <t>DRAGON length</t>
  </si>
  <si>
    <t>11li</t>
  </si>
  <si>
    <t>11be</t>
  </si>
  <si>
    <t>m</t>
  </si>
  <si>
    <t>11b</t>
  </si>
  <si>
    <t>MD1 Field</t>
  </si>
  <si>
    <t>11c</t>
  </si>
  <si>
    <t>11n</t>
  </si>
  <si>
    <t>11nm</t>
  </si>
  <si>
    <t>12li</t>
  </si>
  <si>
    <t>&lt;10</t>
  </si>
  <si>
    <t>ns</t>
  </si>
  <si>
    <t>12be</t>
  </si>
  <si>
    <t>12b</t>
  </si>
  <si>
    <t>12c</t>
  </si>
  <si>
    <t>12n</t>
  </si>
  <si>
    <t>12o</t>
  </si>
  <si>
    <t>13be</t>
  </si>
  <si>
    <t>13bep</t>
  </si>
  <si>
    <t>13beq</t>
  </si>
  <si>
    <t>13b</t>
  </si>
  <si>
    <t>MCP distance</t>
  </si>
  <si>
    <t>13c</t>
  </si>
  <si>
    <t>beam</t>
  </si>
  <si>
    <t>1/2-</t>
  </si>
  <si>
    <t>13n</t>
  </si>
  <si>
    <t>13o</t>
  </si>
  <si>
    <t>14be</t>
  </si>
  <si>
    <t>14bep</t>
  </si>
  <si>
    <t>(2+)</t>
  </si>
  <si>
    <t>14b</t>
  </si>
  <si>
    <t>14c</t>
  </si>
  <si>
    <t>ky</t>
  </si>
  <si>
    <t>14n</t>
  </si>
  <si>
    <t>G</t>
  </si>
  <si>
    <t>mx1 (MeV)</t>
  </si>
  <si>
    <t>mx2 (MeV)</t>
  </si>
  <si>
    <t>mx3 (MeV)</t>
  </si>
  <si>
    <t>T=E/kT</t>
  </si>
  <si>
    <t>T_Gamov</t>
  </si>
  <si>
    <t>velocity recoil</t>
  </si>
  <si>
    <t xml:space="preserve">
</t>
  </si>
  <si>
    <t>14o</t>
  </si>
  <si>
    <t>14f</t>
  </si>
  <si>
    <t>?</t>
  </si>
  <si>
    <t>15be</t>
  </si>
  <si>
    <t>&lt;200</t>
  </si>
  <si>
    <t>03ba47i</t>
  </si>
  <si>
    <t>15b</t>
  </si>
  <si>
    <t>15c</t>
  </si>
  <si>
    <t>15n</t>
  </si>
  <si>
    <t>15o</t>
  </si>
  <si>
    <t>15f</t>
  </si>
  <si>
    <t>16be</t>
  </si>
  <si>
    <t>16b</t>
  </si>
  <si>
    <t>&lt;190</t>
  </si>
  <si>
    <t>ps</t>
  </si>
  <si>
    <t>0-</t>
  </si>
  <si>
    <t>16c</t>
  </si>
  <si>
    <t>16n</t>
  </si>
  <si>
    <t>16o</t>
  </si>
  <si>
    <t>16f</t>
  </si>
  <si>
    <t>16ne</t>
  </si>
  <si>
    <t>17b</t>
  </si>
  <si>
    <t>17c</t>
  </si>
  <si>
    <t>velocity beam</t>
  </si>
  <si>
    <t>17n</t>
  </si>
  <si>
    <t>17o</t>
  </si>
  <si>
    <t>5/2+</t>
  </si>
  <si>
    <t>17f</t>
  </si>
  <si>
    <t>17ne</t>
  </si>
  <si>
    <t>18b</t>
  </si>
  <si>
    <t>&lt;26</t>
  </si>
  <si>
    <t>4-</t>
  </si>
  <si>
    <t>18c</t>
  </si>
  <si>
    <t>18n</t>
  </si>
  <si>
    <t>18o</t>
  </si>
  <si>
    <t>18f</t>
  </si>
  <si>
    <t>18fm</t>
  </si>
  <si>
    <t>m1 (MeV)</t>
  </si>
  <si>
    <t>m2 (MeV)</t>
  </si>
  <si>
    <t>m3 (MeV)</t>
  </si>
  <si>
    <t>m3 (amu)</t>
  </si>
  <si>
    <t>D  (keV)</t>
  </si>
  <si>
    <t>18ne</t>
  </si>
  <si>
    <t>18na</t>
  </si>
  <si>
    <t>ToF (recoil)</t>
  </si>
  <si>
    <t>19b</t>
  </si>
  <si>
    <t>19c</t>
  </si>
  <si>
    <t>19n</t>
  </si>
  <si>
    <t>19o</t>
  </si>
  <si>
    <t>MCP (recoil)</t>
  </si>
  <si>
    <t>19f</t>
  </si>
  <si>
    <t>19ne</t>
  </si>
  <si>
    <t>19na</t>
  </si>
  <si>
    <t>&lt;40</t>
  </si>
  <si>
    <t>19mg</t>
  </si>
  <si>
    <t>20c</t>
  </si>
  <si>
    <t>20n</t>
  </si>
  <si>
    <t>20o</t>
  </si>
  <si>
    <t>20f</t>
  </si>
  <si>
    <t>20ne</t>
  </si>
  <si>
    <t>20na</t>
  </si>
  <si>
    <t>20mg</t>
  </si>
  <si>
    <t>21c</t>
  </si>
  <si>
    <t>&lt;30</t>
  </si>
  <si>
    <t>21n</t>
  </si>
  <si>
    <t>21o</t>
  </si>
  <si>
    <t>21f</t>
  </si>
  <si>
    <t>21ne</t>
  </si>
  <si>
    <t>ToF (beam)</t>
  </si>
  <si>
    <t>3/2+</t>
  </si>
  <si>
    <t>21na</t>
  </si>
  <si>
    <t>21mg</t>
  </si>
  <si>
    <t>21al</t>
  </si>
  <si>
    <t>&lt;35</t>
  </si>
  <si>
    <t>22c</t>
  </si>
  <si>
    <t>22n</t>
  </si>
  <si>
    <t>22o</t>
  </si>
  <si>
    <t>22f</t>
  </si>
  <si>
    <t>MCP (beam)</t>
  </si>
  <si>
    <t>22ne</t>
  </si>
  <si>
    <t>22na</t>
  </si>
  <si>
    <t>22nam</t>
  </si>
  <si>
    <t>22mg</t>
  </si>
  <si>
    <t>22al</t>
  </si>
  <si>
    <t>22si</t>
  </si>
  <si>
    <t>ratio</t>
  </si>
  <si>
    <t>23n</t>
  </si>
  <si>
    <t>23o</t>
  </si>
  <si>
    <t>23f</t>
  </si>
  <si>
    <t>m1 (amu)</t>
  </si>
  <si>
    <t>23ne</t>
  </si>
  <si>
    <t>m2 (amu)</t>
  </si>
  <si>
    <t>23na</t>
  </si>
  <si>
    <t>23mg</t>
  </si>
  <si>
    <t>23al</t>
  </si>
  <si>
    <t>23si</t>
  </si>
  <si>
    <t>24n</t>
  </si>
  <si>
    <t>&lt;52</t>
  </si>
  <si>
    <t>24o</t>
  </si>
  <si>
    <t>24f</t>
  </si>
  <si>
    <t>24ne</t>
  </si>
  <si>
    <t>Temp (K)</t>
  </si>
  <si>
    <t>R [cm**3.atm/mol]</t>
  </si>
  <si>
    <t>24na</t>
  </si>
  <si>
    <t>h</t>
  </si>
  <si>
    <t>24nam</t>
  </si>
  <si>
    <t>Eres (or Ecm) (MeV)</t>
  </si>
  <si>
    <t>24mg</t>
  </si>
  <si>
    <t>Elevel (MeV)</t>
  </si>
  <si>
    <t>24al</t>
  </si>
  <si>
    <t>reduced mass (MeV)</t>
  </si>
  <si>
    <t>24alm</t>
  </si>
  <si>
    <t>reduced mass (amu)</t>
  </si>
  <si>
    <t>24si</t>
  </si>
  <si>
    <t>24p</t>
  </si>
  <si>
    <t>?;b+</t>
  </si>
  <si>
    <t>25n</t>
  </si>
  <si>
    <t>&lt;260</t>
  </si>
  <si>
    <t>25o</t>
  </si>
  <si>
    <t>&lt;50</t>
  </si>
  <si>
    <t>1/s</t>
  </si>
  <si>
    <t>25f</t>
  </si>
  <si>
    <t>25ne</t>
  </si>
  <si>
    <t>25na</t>
  </si>
  <si>
    <t>25mg</t>
  </si>
  <si>
    <t>25al</t>
  </si>
  <si>
    <t>25si</t>
  </si>
  <si>
    <t>25p</t>
  </si>
  <si>
    <t>26o</t>
  </si>
  <si>
    <t>26f</t>
  </si>
  <si>
    <t>26ne</t>
  </si>
  <si>
    <t>26na</t>
  </si>
  <si>
    <t>eff BGO</t>
  </si>
  <si>
    <t>26mg</t>
  </si>
  <si>
    <t>26al</t>
  </si>
  <si>
    <t>26alm</t>
  </si>
  <si>
    <t>26si</t>
  </si>
  <si>
    <t>eff IC+MCPs</t>
  </si>
  <si>
    <t>Tlab (MeV)</t>
  </si>
  <si>
    <t>Vel-squared (MeV/u)</t>
  </si>
  <si>
    <t>normal kinematics Elab</t>
  </si>
  <si>
    <t>CSF</t>
  </si>
  <si>
    <t>26p</t>
  </si>
  <si>
    <t>26s</t>
  </si>
  <si>
    <t>27o</t>
  </si>
  <si>
    <t>27f</t>
  </si>
  <si>
    <t>27ne</t>
  </si>
  <si>
    <t>27na</t>
  </si>
  <si>
    <t>27mg</t>
  </si>
  <si>
    <t>27al</t>
  </si>
  <si>
    <t>27si</t>
  </si>
  <si>
    <t>27p</t>
  </si>
  <si>
    <t>27s</t>
  </si>
  <si>
    <t>28o</t>
  </si>
  <si>
    <t>&lt;100</t>
  </si>
  <si>
    <t>28f</t>
  </si>
  <si>
    <t>28ne</t>
  </si>
  <si>
    <t>28na</t>
  </si>
  <si>
    <t>28mg</t>
  </si>
  <si>
    <t>28al</t>
  </si>
  <si>
    <t>28si</t>
  </si>
  <si>
    <t>28sir</t>
  </si>
  <si>
    <t>28p</t>
  </si>
  <si>
    <t>MeV.s</t>
  </si>
  <si>
    <t>28s</t>
  </si>
  <si>
    <t>28cl</t>
  </si>
  <si>
    <t>29f</t>
  </si>
  <si>
    <t>29ne</t>
  </si>
  <si>
    <t>29na</t>
  </si>
  <si>
    <t>29mg</t>
  </si>
  <si>
    <t>29al</t>
  </si>
  <si>
    <t>29si</t>
  </si>
  <si>
    <t>29p</t>
  </si>
  <si>
    <t>29s</t>
  </si>
  <si>
    <t>29cl</t>
  </si>
  <si>
    <t>&lt;20</t>
  </si>
  <si>
    <t>30f</t>
  </si>
  <si>
    <t>99sa06i</t>
  </si>
  <si>
    <t>30ne</t>
  </si>
  <si>
    <t>MeV</t>
  </si>
  <si>
    <t>30na</t>
  </si>
  <si>
    <t>hc</t>
  </si>
  <si>
    <t>30mg</t>
  </si>
  <si>
    <t>30al</t>
  </si>
  <si>
    <t>30si</t>
  </si>
  <si>
    <t>30p</t>
  </si>
  <si>
    <t>30s</t>
  </si>
  <si>
    <t>30cl</t>
  </si>
  <si>
    <t>30ar</t>
  </si>
  <si>
    <t>31f</t>
  </si>
  <si>
    <t>&gt;260ns</t>
  </si>
  <si>
    <t>ED1</t>
  </si>
  <si>
    <t>31ne</t>
  </si>
  <si>
    <t>ED2</t>
  </si>
  <si>
    <t>31na</t>
  </si>
  <si>
    <t>31mg</t>
  </si>
  <si>
    <t>31al</t>
  </si>
  <si>
    <t>31si</t>
  </si>
  <si>
    <t>31p</t>
  </si>
  <si>
    <t>MeV . cm</t>
  </si>
  <si>
    <t>31s</t>
  </si>
  <si>
    <t>Elab (MeV)</t>
  </si>
  <si>
    <t>31cl</t>
  </si>
  <si>
    <t>31ar</t>
  </si>
  <si>
    <t>32ne</t>
  </si>
  <si>
    <t>plab (MeV/c)</t>
  </si>
  <si>
    <t>32na</t>
  </si>
  <si>
    <t>momentum goes to compound particle mass M3+Ex</t>
  </si>
  <si>
    <t>32mg</t>
  </si>
  <si>
    <t>32al</t>
  </si>
  <si>
    <t>32alm</t>
  </si>
  <si>
    <t>32si</t>
  </si>
  <si>
    <t>32sim</t>
  </si>
  <si>
    <t>32p</t>
  </si>
  <si>
    <t>32s</t>
  </si>
  <si>
    <t>32cl</t>
  </si>
  <si>
    <t>32ar</t>
  </si>
  <si>
    <t>32arm</t>
  </si>
  <si>
    <t>5-</t>
  </si>
  <si>
    <t>32k</t>
  </si>
  <si>
    <t>32km</t>
  </si>
  <si>
    <t>4+</t>
  </si>
  <si>
    <t>Doppler Effect</t>
  </si>
  <si>
    <t>33ne</t>
  </si>
  <si>
    <t>7/2-</t>
  </si>
  <si>
    <t>33na</t>
  </si>
  <si>
    <t>33mg</t>
  </si>
  <si>
    <t>33al</t>
  </si>
  <si>
    <t>33si</t>
  </si>
  <si>
    <t>33p</t>
  </si>
  <si>
    <t>33s</t>
  </si>
  <si>
    <t>33cl</t>
  </si>
  <si>
    <t>33ar</t>
  </si>
  <si>
    <t>33k</t>
  </si>
  <si>
    <t>&lt;25</t>
  </si>
  <si>
    <t>recoil</t>
  </si>
  <si>
    <t>34ne</t>
  </si>
  <si>
    <t>&gt;1.5us</t>
  </si>
  <si>
    <t>34na</t>
  </si>
  <si>
    <t>34mg</t>
  </si>
  <si>
    <t>Original E_g</t>
  </si>
  <si>
    <t>34al</t>
  </si>
  <si>
    <t>34si</t>
  </si>
  <si>
    <t>34p</t>
  </si>
  <si>
    <t>34s</t>
  </si>
  <si>
    <t>34cl</t>
  </si>
  <si>
    <t>Shifted E_g' (90)</t>
  </si>
  <si>
    <t>34clm</t>
  </si>
  <si>
    <t>34ar</t>
  </si>
  <si>
    <t>34k</t>
  </si>
  <si>
    <t>Ecomp (MeV)</t>
  </si>
  <si>
    <t>Tcomp (MeV)</t>
  </si>
  <si>
    <t>gamma_cm</t>
  </si>
  <si>
    <t>CM velocity ( c )</t>
  </si>
  <si>
    <t>34ca</t>
  </si>
  <si>
    <t>35na</t>
  </si>
  <si>
    <t>35mg</t>
  </si>
  <si>
    <t>35al</t>
  </si>
  <si>
    <t>Shifted E_g' (0)</t>
  </si>
  <si>
    <t>35si</t>
  </si>
  <si>
    <t>35p</t>
  </si>
  <si>
    <t>35s</t>
  </si>
  <si>
    <t>35cl</t>
  </si>
  <si>
    <t>35ar</t>
  </si>
  <si>
    <t>35k</t>
  </si>
  <si>
    <t>35ca</t>
  </si>
  <si>
    <t>36na</t>
  </si>
  <si>
    <t>02no11i</t>
  </si>
  <si>
    <t>36mg</t>
  </si>
  <si>
    <t>Shifted E_g' (180)</t>
  </si>
  <si>
    <t>&gt;200ns</t>
  </si>
  <si>
    <t>36al</t>
  </si>
  <si>
    <t>36si</t>
  </si>
  <si>
    <t>36p</t>
  </si>
  <si>
    <t>36s</t>
  </si>
  <si>
    <t>36cl</t>
  </si>
  <si>
    <t>36ar</t>
  </si>
  <si>
    <t>0 deg gamma</t>
  </si>
  <si>
    <t>36k</t>
  </si>
  <si>
    <t>36ca</t>
  </si>
  <si>
    <t>90 deg gamma</t>
  </si>
  <si>
    <t>180 deg gamma</t>
  </si>
  <si>
    <t>36sc</t>
  </si>
  <si>
    <t>% spread</t>
  </si>
  <si>
    <t>37na</t>
  </si>
  <si>
    <t>37mg</t>
  </si>
  <si>
    <t>37al</t>
  </si>
  <si>
    <t>&gt;1us</t>
  </si>
  <si>
    <t>37si</t>
  </si>
  <si>
    <t>37p</t>
  </si>
  <si>
    <t>37s</t>
  </si>
  <si>
    <t>%</t>
  </si>
  <si>
    <t>37cl</t>
  </si>
  <si>
    <t>E_Out</t>
  </si>
  <si>
    <t>37ar</t>
  </si>
  <si>
    <t>p*rec (MeV/c)</t>
  </si>
  <si>
    <t>37k</t>
  </si>
  <si>
    <t>v*rec ( c )</t>
  </si>
  <si>
    <t>37ca</t>
  </si>
  <si>
    <t>max angle (rad)</t>
  </si>
  <si>
    <t>E*rec (MeV)</t>
  </si>
  <si>
    <t>Erec-(MeV)</t>
  </si>
  <si>
    <t>37sc</t>
  </si>
  <si>
    <t>Erec0 (MeV)</t>
  </si>
  <si>
    <t>38mg</t>
  </si>
  <si>
    <t>Erec+ (MeV)</t>
  </si>
  <si>
    <t>38al</t>
  </si>
  <si>
    <t>38si</t>
  </si>
  <si>
    <t>38p</t>
  </si>
  <si>
    <t>38s</t>
  </si>
  <si>
    <t>38cl</t>
  </si>
  <si>
    <t>38clm</t>
  </si>
  <si>
    <t>38ar</t>
  </si>
  <si>
    <t>38k</t>
  </si>
  <si>
    <t>38km</t>
  </si>
  <si>
    <t>38kxn</t>
  </si>
  <si>
    <t>38ca</t>
  </si>
  <si>
    <t>38sc</t>
  </si>
  <si>
    <t>&lt;300</t>
  </si>
  <si>
    <t>38scm</t>
  </si>
  <si>
    <t>38ti</t>
  </si>
  <si>
    <t>&lt;120</t>
  </si>
  <si>
    <t>39mg</t>
  </si>
  <si>
    <t>39al</t>
  </si>
  <si>
    <t>39si</t>
  </si>
  <si>
    <t>39p</t>
  </si>
  <si>
    <t>39s</t>
  </si>
  <si>
    <t>39cl</t>
  </si>
  <si>
    <t>39ar</t>
  </si>
  <si>
    <t>39k</t>
  </si>
  <si>
    <t>39ca</t>
  </si>
  <si>
    <t>wavenumber</t>
  </si>
  <si>
    <t>39sc</t>
  </si>
  <si>
    <t>39ti</t>
  </si>
  <si>
    <t>k</t>
  </si>
  <si>
    <t>40mg</t>
  </si>
  <si>
    <t>40al</t>
  </si>
  <si>
    <t>40si</t>
  </si>
  <si>
    <t>40p</t>
  </si>
  <si>
    <t>40s</t>
  </si>
  <si>
    <t>40cl</t>
  </si>
  <si>
    <t>/fm</t>
  </si>
  <si>
    <t>40ar</t>
  </si>
  <si>
    <t>V_out</t>
  </si>
  <si>
    <t>40k</t>
  </si>
  <si>
    <t>Trec- (MeV)</t>
  </si>
  <si>
    <t>gy</t>
  </si>
  <si>
    <t>40km</t>
  </si>
  <si>
    <t>Trec0 (MeV)</t>
  </si>
  <si>
    <t>Trec+ (MeV)</t>
  </si>
  <si>
    <t>40ca</t>
  </si>
  <si>
    <t>&gt;5.9zy</t>
  </si>
  <si>
    <t>dE- (%)</t>
  </si>
  <si>
    <t>40sc</t>
  </si>
  <si>
    <t>dE+ (%)</t>
  </si>
  <si>
    <t>lambda</t>
  </si>
  <si>
    <t>40ti</t>
  </si>
  <si>
    <t>40v</t>
  </si>
  <si>
    <t>fm</t>
  </si>
  <si>
    <t>41al</t>
  </si>
  <si>
    <t>41si</t>
  </si>
  <si>
    <t>41p</t>
  </si>
  <si>
    <t>41s</t>
  </si>
  <si>
    <t>41cl</t>
  </si>
  <si>
    <t>41ar</t>
  </si>
  <si>
    <t>41k</t>
  </si>
  <si>
    <t>41ca</t>
  </si>
  <si>
    <t>41sc</t>
  </si>
  <si>
    <t>41scr</t>
  </si>
  <si>
    <t>41ti</t>
  </si>
  <si>
    <t>41v</t>
  </si>
  <si>
    <t>42al</t>
  </si>
  <si>
    <t>b-</t>
  </si>
  <si>
    <t>42si</t>
  </si>
  <si>
    <t>42p</t>
  </si>
  <si>
    <t>42s</t>
  </si>
  <si>
    <t>42cl</t>
  </si>
  <si>
    <t>42ar</t>
  </si>
  <si>
    <t>42k</t>
  </si>
  <si>
    <t>42ca</t>
  </si>
  <si>
    <t>42sc</t>
  </si>
  <si>
    <t>42scm</t>
  </si>
  <si>
    <t>42scr</t>
  </si>
  <si>
    <t>42ti</t>
  </si>
  <si>
    <t>42v</t>
  </si>
  <si>
    <t>&lt;55</t>
  </si>
  <si>
    <t>42cr</t>
  </si>
  <si>
    <t>43si</t>
  </si>
  <si>
    <t>cm</t>
  </si>
  <si>
    <t>43p</t>
  </si>
  <si>
    <t>43s</t>
  </si>
  <si>
    <t>cm/ns</t>
  </si>
  <si>
    <t>43sm</t>
  </si>
  <si>
    <t>lambda^2</t>
  </si>
  <si>
    <t>43cl</t>
  </si>
  <si>
    <t>43ar</t>
  </si>
  <si>
    <t>43k</t>
  </si>
  <si>
    <t>43ca</t>
  </si>
  <si>
    <t>43sc</t>
  </si>
  <si>
    <t>43scm</t>
  </si>
  <si>
    <t>43ti</t>
  </si>
  <si>
    <t>cm**2</t>
  </si>
  <si>
    <t>43tim</t>
  </si>
  <si>
    <t>Check using Ecm relation</t>
  </si>
  <si>
    <t>43tin</t>
  </si>
  <si>
    <t>43v</t>
  </si>
  <si>
    <t>Gas Target</t>
  </si>
  <si>
    <t>43cr</t>
  </si>
  <si>
    <t>44si</t>
  </si>
  <si>
    <t xml:space="preserve">rho </t>
  </si>
  <si>
    <t>44p</t>
  </si>
  <si>
    <t>44s</t>
  </si>
  <si>
    <t>44cl</t>
  </si>
  <si>
    <t>44ar</t>
  </si>
  <si>
    <t>44k</t>
  </si>
  <si>
    <t>44ca</t>
  </si>
  <si>
    <t>44sc</t>
  </si>
  <si>
    <t>g.cm**-3</t>
  </si>
  <si>
    <t>44scm</t>
  </si>
  <si>
    <t>44scn</t>
  </si>
  <si>
    <t>44ti</t>
  </si>
  <si>
    <t>44v</t>
  </si>
  <si>
    <t>*</t>
  </si>
  <si>
    <t>44vm</t>
  </si>
  <si>
    <t>44vxn</t>
  </si>
  <si>
    <t>44cr</t>
  </si>
  <si>
    <t>44mn</t>
  </si>
  <si>
    <t>&lt;105</t>
  </si>
  <si>
    <t>45p</t>
  </si>
  <si>
    <t>eq 4.7, 4.8 from wenjie</t>
  </si>
  <si>
    <t>45s</t>
  </si>
  <si>
    <t>target</t>
  </si>
  <si>
    <t>H</t>
  </si>
  <si>
    <t>He</t>
  </si>
  <si>
    <t>mg.cm**-2</t>
  </si>
  <si>
    <t>gamma</t>
  </si>
  <si>
    <t>45cl</t>
  </si>
  <si>
    <t>45ar</t>
  </si>
  <si>
    <t>45k</t>
  </si>
  <si>
    <t>45ca</t>
  </si>
  <si>
    <t>45sc</t>
  </si>
  <si>
    <t>45scm</t>
  </si>
  <si>
    <t>at.cm**-2</t>
  </si>
  <si>
    <t>45ti</t>
  </si>
  <si>
    <t>45v</t>
  </si>
  <si>
    <t>A</t>
  </si>
  <si>
    <t>testing...</t>
  </si>
  <si>
    <t>45cr</t>
  </si>
  <si>
    <t>45crm</t>
  </si>
  <si>
    <t>Eloss</t>
  </si>
  <si>
    <t>45mn</t>
  </si>
  <si>
    <t>&lt;70</t>
  </si>
  <si>
    <t>B</t>
  </si>
  <si>
    <t>45fe</t>
  </si>
  <si>
    <t>46p</t>
  </si>
  <si>
    <t>46s</t>
  </si>
  <si>
    <t>E' [MeV/u]</t>
  </si>
  <si>
    <t>d1</t>
  </si>
  <si>
    <t>46cl</t>
  </si>
  <si>
    <t>w</t>
  </si>
  <si>
    <t>46ar</t>
  </si>
  <si>
    <t>Z</t>
  </si>
  <si>
    <t>invariant (W)</t>
  </si>
  <si>
    <t>46k</t>
  </si>
  <si>
    <t>46ca</t>
  </si>
  <si>
    <t>&gt;100ey</t>
  </si>
  <si>
    <t>46sc</t>
  </si>
  <si>
    <t>46scm</t>
  </si>
  <si>
    <t>E</t>
  </si>
  <si>
    <t>46ti</t>
  </si>
  <si>
    <t>keV/u</t>
  </si>
  <si>
    <t>46v</t>
  </si>
  <si>
    <t>MeV/u</t>
  </si>
  <si>
    <t>46vm</t>
  </si>
  <si>
    <t>46cr</t>
  </si>
  <si>
    <t>46mn</t>
  </si>
  <si>
    <t>qbar</t>
  </si>
  <si>
    <t>46mnm</t>
  </si>
  <si>
    <t>46fe</t>
  </si>
  <si>
    <t>47s</t>
  </si>
  <si>
    <t>47cl</t>
  </si>
  <si>
    <t>47ar</t>
  </si>
  <si>
    <t>beam energy in</t>
  </si>
  <si>
    <t>47k</t>
  </si>
  <si>
    <t>47ca</t>
  </si>
  <si>
    <t>47sc</t>
  </si>
  <si>
    <t>47scm</t>
  </si>
  <si>
    <t>47ti</t>
  </si>
  <si>
    <t>5/2-</t>
  </si>
  <si>
    <t>beam energy out</t>
  </si>
  <si>
    <t>47v</t>
  </si>
  <si>
    <t>q</t>
  </si>
  <si>
    <t>F_q (eq 2.13)</t>
  </si>
  <si>
    <t>47cr</t>
  </si>
  <si>
    <t>47mn</t>
  </si>
  <si>
    <t>47fe</t>
  </si>
  <si>
    <t>47fem</t>
  </si>
  <si>
    <t>47co</t>
  </si>
  <si>
    <t>48s</t>
  </si>
  <si>
    <t>48cl</t>
  </si>
  <si>
    <t>48ar</t>
  </si>
  <si>
    <t>48k</t>
  </si>
  <si>
    <t>48ca</t>
  </si>
  <si>
    <t>ey</t>
  </si>
  <si>
    <t>calculate non-resonant (thin target) yield for given cross section</t>
  </si>
  <si>
    <t>48sc</t>
  </si>
  <si>
    <t>48ti</t>
  </si>
  <si>
    <t>48v</t>
  </si>
  <si>
    <t>48cr</t>
  </si>
  <si>
    <t>48mn</t>
  </si>
  <si>
    <t>calculate thick target yield for given  wg  and stopping power</t>
  </si>
  <si>
    <t>48fe</t>
  </si>
  <si>
    <t>48co</t>
  </si>
  <si>
    <t>6+</t>
  </si>
  <si>
    <t>beam in 10 days</t>
  </si>
  <si>
    <t>48ni</t>
  </si>
  <si>
    <t>&gt;500ns</t>
  </si>
  <si>
    <t>49s</t>
  </si>
  <si>
    <t>49cl</t>
  </si>
  <si>
    <t>target length</t>
  </si>
  <si>
    <t>49ar</t>
  </si>
  <si>
    <t>wg</t>
  </si>
  <si>
    <t>49k</t>
  </si>
  <si>
    <t>49ca</t>
  </si>
  <si>
    <t>49sc</t>
  </si>
  <si>
    <t>49ti</t>
  </si>
  <si>
    <t>eV</t>
  </si>
  <si>
    <t>target pressure</t>
  </si>
  <si>
    <t>49v</t>
  </si>
  <si>
    <t>T</t>
  </si>
  <si>
    <t>stopping</t>
  </si>
  <si>
    <t>MeV/(mg/cm^2)</t>
  </si>
  <si>
    <t>49cr</t>
  </si>
  <si>
    <t>target n</t>
  </si>
  <si>
    <t>49mn</t>
  </si>
  <si>
    <t>49fe</t>
  </si>
  <si>
    <t>49co</t>
  </si>
  <si>
    <t>49ni</t>
  </si>
  <si>
    <t>50cl</t>
  </si>
  <si>
    <t>50ar</t>
  </si>
  <si>
    <t>eV/(10^15/cm^2)</t>
  </si>
  <si>
    <t>number density</t>
  </si>
  <si>
    <t>50k</t>
  </si>
  <si>
    <t>50ca</t>
  </si>
  <si>
    <t>50sc</t>
  </si>
  <si>
    <t>1/cm^2</t>
  </si>
  <si>
    <t>yield</t>
  </si>
  <si>
    <t>50scm</t>
  </si>
  <si>
    <t>50ti</t>
  </si>
  <si>
    <t>50v</t>
  </si>
  <si>
    <t>py</t>
  </si>
  <si>
    <t>50cr</t>
  </si>
  <si>
    <t>&gt;1.3ey</t>
  </si>
  <si>
    <t>50mn</t>
  </si>
  <si>
    <t>50mnm</t>
  </si>
  <si>
    <t>50fe</t>
  </si>
  <si>
    <t>50co</t>
  </si>
  <si>
    <t>50ni</t>
  </si>
  <si>
    <t>(thick-target)</t>
  </si>
  <si>
    <t>51cl</t>
  </si>
  <si>
    <t>51ar</t>
  </si>
  <si>
    <t>51k</t>
  </si>
  <si>
    <t>yields</t>
  </si>
  <si>
    <t>51ca</t>
  </si>
  <si>
    <t>51sc</t>
  </si>
  <si>
    <t>barn</t>
  </si>
  <si>
    <t>reaction rate</t>
  </si>
  <si>
    <t>51ti</t>
  </si>
  <si>
    <t>51v</t>
  </si>
  <si>
    <t>51cr</t>
  </si>
  <si>
    <t>51mn</t>
  </si>
  <si>
    <t>1/h</t>
  </si>
  <si>
    <t>51fe</t>
  </si>
  <si>
    <t>51co</t>
  </si>
  <si>
    <t>1/day</t>
  </si>
  <si>
    <t>51ni</t>
  </si>
  <si>
    <t>1/10days</t>
  </si>
  <si>
    <t>52ar</t>
  </si>
  <si>
    <t>52k</t>
  </si>
  <si>
    <t>52ca</t>
  </si>
  <si>
    <t>52sc</t>
  </si>
  <si>
    <t>52ti</t>
  </si>
  <si>
    <t>52v</t>
  </si>
  <si>
    <t>52cr</t>
  </si>
  <si>
    <t>52mn</t>
  </si>
  <si>
    <t>(non-resonant)</t>
  </si>
  <si>
    <t>52mnm</t>
  </si>
  <si>
    <t>detected</t>
  </si>
  <si>
    <t>52fe</t>
  </si>
  <si>
    <t>52fem</t>
  </si>
  <si>
    <t>bd</t>
  </si>
  <si>
    <t>52co</t>
  </si>
  <si>
    <t>52com</t>
  </si>
  <si>
    <t>52ni</t>
  </si>
  <si>
    <t>52cu</t>
  </si>
  <si>
    <t>53ar</t>
  </si>
  <si>
    <t>53k</t>
  </si>
  <si>
    <t>coinc</t>
  </si>
  <si>
    <t>53ca</t>
  </si>
  <si>
    <t>53sc</t>
  </si>
  <si>
    <t>&gt;3</t>
  </si>
  <si>
    <t>53ti</t>
  </si>
  <si>
    <t>53v</t>
  </si>
  <si>
    <t>53cr</t>
  </si>
  <si>
    <t>53mn</t>
  </si>
  <si>
    <t>53fe</t>
  </si>
  <si>
    <t>53fem</t>
  </si>
  <si>
    <t>53co</t>
  </si>
  <si>
    <t>sum</t>
  </si>
  <si>
    <t>53com</t>
  </si>
  <si>
    <t>53ni</t>
  </si>
  <si>
    <t>53cu</t>
  </si>
  <si>
    <t>54k</t>
  </si>
  <si>
    <t>54ca</t>
  </si>
  <si>
    <t>&gt;300ns</t>
  </si>
  <si>
    <t>54sc</t>
  </si>
  <si>
    <t>54scm</t>
  </si>
  <si>
    <t>54ti</t>
  </si>
  <si>
    <t>54v</t>
  </si>
  <si>
    <t>54vm</t>
  </si>
  <si>
    <t>54cr</t>
  </si>
  <si>
    <t>54mn</t>
  </si>
  <si>
    <t>54fe</t>
  </si>
  <si>
    <t>calculate cross section from S-factor</t>
  </si>
  <si>
    <t>54fem</t>
  </si>
  <si>
    <t>54co</t>
  </si>
  <si>
    <t>S</t>
  </si>
  <si>
    <t>keV.barn</t>
  </si>
  <si>
    <t>54com</t>
  </si>
  <si>
    <t>54ni</t>
  </si>
  <si>
    <t>2-pi-eta</t>
  </si>
  <si>
    <t>54cu</t>
  </si>
  <si>
    <t>&lt;75</t>
  </si>
  <si>
    <t>54zn</t>
  </si>
  <si>
    <t>55k</t>
  </si>
  <si>
    <t>55ca</t>
  </si>
  <si>
    <t>55sc</t>
  </si>
  <si>
    <t>sigma</t>
  </si>
  <si>
    <t>55ti</t>
  </si>
  <si>
    <t>55v</t>
  </si>
  <si>
    <t>55cr</t>
  </si>
  <si>
    <t>55mn</t>
  </si>
  <si>
    <t>55fe</t>
  </si>
  <si>
    <t>55co</t>
  </si>
  <si>
    <t>55ni</t>
  </si>
  <si>
    <t>55cu</t>
  </si>
  <si>
    <t>55zn</t>
  </si>
  <si>
    <t>&gt;1.6us</t>
  </si>
  <si>
    <t>56ca</t>
  </si>
  <si>
    <t>56sc</t>
  </si>
  <si>
    <t>56ti</t>
  </si>
  <si>
    <t>56v</t>
  </si>
  <si>
    <t>56cr</t>
  </si>
  <si>
    <t>56mn</t>
  </si>
  <si>
    <t>56fe</t>
  </si>
  <si>
    <t>56co</t>
  </si>
  <si>
    <t>56ni</t>
  </si>
  <si>
    <t>56cu</t>
  </si>
  <si>
    <t>56zn</t>
  </si>
  <si>
    <t>56ga</t>
  </si>
  <si>
    <t>57ca</t>
  </si>
  <si>
    <t>57sc</t>
  </si>
  <si>
    <t>57ti</t>
  </si>
  <si>
    <t>57v</t>
  </si>
  <si>
    <t>57cr</t>
  </si>
  <si>
    <t>57mn</t>
  </si>
  <si>
    <t>57fe</t>
  </si>
  <si>
    <t>57co</t>
  </si>
  <si>
    <t>57ni</t>
  </si>
  <si>
    <t>57cu</t>
  </si>
  <si>
    <t>57zn</t>
  </si>
  <si>
    <t>57ga</t>
  </si>
  <si>
    <t>58sc</t>
  </si>
  <si>
    <t>58ti</t>
  </si>
  <si>
    <t>58v</t>
  </si>
  <si>
    <t>58cr</t>
  </si>
  <si>
    <t>58mn</t>
  </si>
  <si>
    <t>58mnm</t>
  </si>
  <si>
    <t>58fe</t>
  </si>
  <si>
    <t>58co</t>
  </si>
  <si>
    <t>58com</t>
  </si>
  <si>
    <t>58con</t>
  </si>
  <si>
    <t>58ni</t>
  </si>
  <si>
    <t>&gt;700ey</t>
  </si>
  <si>
    <t>58cu</t>
  </si>
  <si>
    <t>58zn</t>
  </si>
  <si>
    <t>58ga</t>
  </si>
  <si>
    <t>2+</t>
  </si>
  <si>
    <t>58gam</t>
  </si>
  <si>
    <t>58ge</t>
  </si>
  <si>
    <t>59sc</t>
  </si>
  <si>
    <t>59ti</t>
  </si>
  <si>
    <t>59v</t>
  </si>
  <si>
    <t>59cr</t>
  </si>
  <si>
    <t>59crm</t>
  </si>
  <si>
    <t>59mn</t>
  </si>
  <si>
    <t>59fe</t>
  </si>
  <si>
    <t>59co</t>
  </si>
  <si>
    <t>59ni</t>
  </si>
  <si>
    <t>59cu</t>
  </si>
  <si>
    <t>59zn</t>
  </si>
  <si>
    <t>59ga</t>
  </si>
  <si>
    <t>59ge</t>
  </si>
  <si>
    <t>60sc</t>
  </si>
  <si>
    <t>60ti</t>
  </si>
  <si>
    <t>60v</t>
  </si>
  <si>
    <t>60vm</t>
  </si>
  <si>
    <t>60vxn</t>
  </si>
  <si>
    <t>&gt;400ns</t>
  </si>
  <si>
    <t>60cr</t>
  </si>
  <si>
    <t>60mn</t>
  </si>
  <si>
    <t>60mnm</t>
  </si>
  <si>
    <t>60fe</t>
  </si>
  <si>
    <t>60co</t>
  </si>
  <si>
    <t>60com</t>
  </si>
  <si>
    <t>60ni</t>
  </si>
  <si>
    <t>60cu</t>
  </si>
  <si>
    <t>60zn</t>
  </si>
  <si>
    <t>60ga</t>
  </si>
  <si>
    <t>60ge</t>
  </si>
  <si>
    <t>60as</t>
  </si>
  <si>
    <t>5+</t>
  </si>
  <si>
    <t>60asm</t>
  </si>
  <si>
    <t>61ti</t>
  </si>
  <si>
    <t>61v</t>
  </si>
  <si>
    <t>61cr</t>
  </si>
  <si>
    <t>61mn</t>
  </si>
  <si>
    <t>61fe</t>
  </si>
  <si>
    <t>61fem</t>
  </si>
  <si>
    <t>61co</t>
  </si>
  <si>
    <t>61ni</t>
  </si>
  <si>
    <t>61cu</t>
  </si>
  <si>
    <t>61zn</t>
  </si>
  <si>
    <t>61znm</t>
  </si>
  <si>
    <t>&lt;430</t>
  </si>
  <si>
    <t>61znn</t>
  </si>
  <si>
    <t>61znp</t>
  </si>
  <si>
    <t>&lt;130</t>
  </si>
  <si>
    <t>61ga</t>
  </si>
  <si>
    <t>61gam</t>
  </si>
  <si>
    <t>61ge</t>
  </si>
  <si>
    <t>61as</t>
  </si>
  <si>
    <t>62ti</t>
  </si>
  <si>
    <t>62v</t>
  </si>
  <si>
    <t>62cr</t>
  </si>
  <si>
    <t>62mn</t>
  </si>
  <si>
    <t>62mnm</t>
  </si>
  <si>
    <t>62fe</t>
  </si>
  <si>
    <t>62co</t>
  </si>
  <si>
    <t>62com</t>
  </si>
  <si>
    <t>62ni</t>
  </si>
  <si>
    <t>62cu</t>
  </si>
  <si>
    <t>62zn</t>
  </si>
  <si>
    <t>62ga</t>
  </si>
  <si>
    <t>62gam</t>
  </si>
  <si>
    <t>62ge</t>
  </si>
  <si>
    <t>62as</t>
  </si>
  <si>
    <t>63ti</t>
  </si>
  <si>
    <t>63v</t>
  </si>
  <si>
    <t>63cr</t>
  </si>
  <si>
    <t>63mn</t>
  </si>
  <si>
    <t>63fe</t>
  </si>
  <si>
    <t>63co</t>
  </si>
  <si>
    <t>63ni</t>
  </si>
  <si>
    <t>63nim</t>
  </si>
  <si>
    <t>63cu</t>
  </si>
  <si>
    <t>63zn</t>
  </si>
  <si>
    <t>63ga</t>
  </si>
  <si>
    <t>63ge</t>
  </si>
  <si>
    <t>63as</t>
  </si>
  <si>
    <t>64v</t>
  </si>
  <si>
    <t>64cr</t>
  </si>
  <si>
    <t>64mn</t>
  </si>
  <si>
    <t>64mnm</t>
  </si>
  <si>
    <t>&gt;100</t>
  </si>
  <si>
    <t>64fe</t>
  </si>
  <si>
    <t>64co</t>
  </si>
  <si>
    <t>64ni</t>
  </si>
  <si>
    <t>64cu</t>
  </si>
  <si>
    <t>64zn</t>
  </si>
  <si>
    <t>&gt;2.3ey</t>
  </si>
  <si>
    <t>64ga</t>
  </si>
  <si>
    <t>64gam</t>
  </si>
  <si>
    <t>64ge</t>
  </si>
  <si>
    <t>64as</t>
  </si>
  <si>
    <t>65v</t>
  </si>
  <si>
    <t>65cr</t>
  </si>
  <si>
    <t>65mn</t>
  </si>
  <si>
    <t>65fe</t>
  </si>
  <si>
    <t>65fem</t>
  </si>
  <si>
    <t>65co</t>
  </si>
  <si>
    <t>65ni</t>
  </si>
  <si>
    <t>65nim</t>
  </si>
  <si>
    <t>65cu</t>
  </si>
  <si>
    <t>65zn</t>
  </si>
  <si>
    <t>65znm</t>
  </si>
  <si>
    <t>65ga</t>
  </si>
  <si>
    <t>65ge</t>
  </si>
  <si>
    <t>65as</t>
  </si>
  <si>
    <t>65se</t>
  </si>
  <si>
    <t>66cr</t>
  </si>
  <si>
    <t>66mn</t>
  </si>
  <si>
    <t>66fe</t>
  </si>
  <si>
    <t>66co</t>
  </si>
  <si>
    <t>66com</t>
  </si>
  <si>
    <t>66con</t>
  </si>
  <si>
    <t>66ni</t>
  </si>
  <si>
    <t>66cu</t>
  </si>
  <si>
    <t>66zn</t>
  </si>
  <si>
    <t>66ga</t>
  </si>
  <si>
    <t>66ge</t>
  </si>
  <si>
    <t>66as</t>
  </si>
  <si>
    <t>66asm</t>
  </si>
  <si>
    <t>66asn</t>
  </si>
  <si>
    <t>66se</t>
  </si>
  <si>
    <t>67cr</t>
  </si>
  <si>
    <t>67mn</t>
  </si>
  <si>
    <t>67fe</t>
  </si>
  <si>
    <t>67fem</t>
  </si>
  <si>
    <t>67co</t>
  </si>
  <si>
    <t>67ni</t>
  </si>
  <si>
    <t>67nim</t>
  </si>
  <si>
    <t>67cu</t>
  </si>
  <si>
    <t>67zn</t>
  </si>
  <si>
    <t>67ga</t>
  </si>
  <si>
    <t>67ge</t>
  </si>
  <si>
    <t>67gem</t>
  </si>
  <si>
    <t>67gen</t>
  </si>
  <si>
    <t>67as</t>
  </si>
  <si>
    <t>67se</t>
  </si>
  <si>
    <t>67br</t>
  </si>
  <si>
    <t>68mn</t>
  </si>
  <si>
    <t>68fe</t>
  </si>
  <si>
    <t>68co</t>
  </si>
  <si>
    <t>68com</t>
  </si>
  <si>
    <t>68ni</t>
  </si>
  <si>
    <t>68nim</t>
  </si>
  <si>
    <t>68nin</t>
  </si>
  <si>
    <t>68cu</t>
  </si>
  <si>
    <t>68cum</t>
  </si>
  <si>
    <t>68zn</t>
  </si>
  <si>
    <t>68ga</t>
  </si>
  <si>
    <t>68gam</t>
  </si>
  <si>
    <t>68ge</t>
  </si>
  <si>
    <t>68as</t>
  </si>
  <si>
    <t>68asm</t>
  </si>
  <si>
    <t>68se</t>
  </si>
  <si>
    <t>68br</t>
  </si>
  <si>
    <t>&lt;1.5</t>
  </si>
  <si>
    <t>us</t>
  </si>
  <si>
    <t>69mn</t>
  </si>
  <si>
    <t>69fe</t>
  </si>
  <si>
    <t>69co</t>
  </si>
  <si>
    <t>69ni</t>
  </si>
  <si>
    <t>69nim</t>
  </si>
  <si>
    <t>69nin</t>
  </si>
  <si>
    <t>69cu</t>
  </si>
  <si>
    <t>69cum</t>
  </si>
  <si>
    <t>69zn</t>
  </si>
  <si>
    <t>69znm</t>
  </si>
  <si>
    <t>69ga</t>
  </si>
  <si>
    <t>69ge</t>
  </si>
  <si>
    <t>69gem</t>
  </si>
  <si>
    <t>69gen</t>
  </si>
  <si>
    <t>69as</t>
  </si>
  <si>
    <t>69se</t>
  </si>
  <si>
    <t>69sem</t>
  </si>
  <si>
    <t>69sen</t>
  </si>
  <si>
    <t>69br</t>
  </si>
  <si>
    <t>&lt;24</t>
  </si>
  <si>
    <t>69brm</t>
  </si>
  <si>
    <t>69brn</t>
  </si>
  <si>
    <t>9/2+</t>
  </si>
  <si>
    <t>69kr</t>
  </si>
  <si>
    <t>70fe</t>
  </si>
  <si>
    <t>70co</t>
  </si>
  <si>
    <t>70com</t>
  </si>
  <si>
    <t>70ni</t>
  </si>
  <si>
    <t>70nim</t>
  </si>
  <si>
    <t>70cu</t>
  </si>
  <si>
    <t>&amp;</t>
  </si>
  <si>
    <t>70cum</t>
  </si>
  <si>
    <t>md</t>
  </si>
  <si>
    <t>70cun</t>
  </si>
  <si>
    <t>70zn</t>
  </si>
  <si>
    <t>70ga</t>
  </si>
  <si>
    <t>70ge</t>
  </si>
  <si>
    <t>70as</t>
  </si>
  <si>
    <t>70asm</t>
  </si>
  <si>
    <t>70se</t>
  </si>
  <si>
    <t>70br</t>
  </si>
  <si>
    <t>70brm</t>
  </si>
  <si>
    <t>70kr</t>
  </si>
  <si>
    <t>71fe</t>
  </si>
  <si>
    <t>71co</t>
  </si>
  <si>
    <t>71ni</t>
  </si>
  <si>
    <t>71cu</t>
  </si>
  <si>
    <t>71cum</t>
  </si>
  <si>
    <t>71zn</t>
  </si>
  <si>
    <t>71znm</t>
  </si>
  <si>
    <t>71ga</t>
  </si>
  <si>
    <t>71ge</t>
  </si>
  <si>
    <t>71gem</t>
  </si>
  <si>
    <t>71as</t>
  </si>
  <si>
    <t>71se</t>
  </si>
  <si>
    <t>71sem</t>
  </si>
  <si>
    <t>71sen</t>
  </si>
  <si>
    <t>71br</t>
  </si>
  <si>
    <t>71kr</t>
  </si>
  <si>
    <t>71rb</t>
  </si>
  <si>
    <t>71rbm</t>
  </si>
  <si>
    <t>71rbn</t>
  </si>
  <si>
    <t>72fe</t>
  </si>
  <si>
    <t>72co</t>
  </si>
  <si>
    <t>72ni</t>
  </si>
  <si>
    <t>72cu</t>
  </si>
  <si>
    <t>72cum</t>
  </si>
  <si>
    <t>72zn</t>
  </si>
  <si>
    <t>72ga</t>
  </si>
  <si>
    <t>72gam</t>
  </si>
  <si>
    <t>72ge</t>
  </si>
  <si>
    <t>72gem</t>
  </si>
  <si>
    <t>72as</t>
  </si>
  <si>
    <t>72se</t>
  </si>
  <si>
    <t>72br</t>
  </si>
  <si>
    <t>72brm</t>
  </si>
  <si>
    <t>72kr</t>
  </si>
  <si>
    <t>72rb</t>
  </si>
  <si>
    <t>72rbm</t>
  </si>
  <si>
    <t>73co</t>
  </si>
  <si>
    <t>73ni</t>
  </si>
  <si>
    <t>73cu</t>
  </si>
  <si>
    <t>73zn</t>
  </si>
  <si>
    <t>73znm</t>
  </si>
  <si>
    <t>73znn</t>
  </si>
  <si>
    <t>eu</t>
  </si>
  <si>
    <t>73ga</t>
  </si>
  <si>
    <t>73ge</t>
  </si>
  <si>
    <t>73gem</t>
  </si>
  <si>
    <t>73gen</t>
  </si>
  <si>
    <t>73as</t>
  </si>
  <si>
    <t>73se</t>
  </si>
  <si>
    <t>73sem</t>
  </si>
  <si>
    <t>73br</t>
  </si>
  <si>
    <t>73kr</t>
  </si>
  <si>
    <t>73krm</t>
  </si>
  <si>
    <t>73rb</t>
  </si>
  <si>
    <t>73rbm</t>
  </si>
  <si>
    <t>73sr</t>
  </si>
  <si>
    <t>&gt;25</t>
  </si>
  <si>
    <t>74co</t>
  </si>
  <si>
    <t>74ni</t>
  </si>
  <si>
    <t>74cu</t>
  </si>
  <si>
    <t>74zn</t>
  </si>
  <si>
    <t>74ga</t>
  </si>
  <si>
    <t>74gam</t>
  </si>
  <si>
    <t>74ge</t>
  </si>
  <si>
    <t>74as</t>
  </si>
  <si>
    <t>74se</t>
  </si>
  <si>
    <t>74br</t>
  </si>
  <si>
    <t>74brm</t>
  </si>
  <si>
    <t>74kr</t>
  </si>
  <si>
    <t>74krm</t>
  </si>
  <si>
    <t>74rb</t>
  </si>
  <si>
    <t>74sr</t>
  </si>
  <si>
    <t>75co</t>
  </si>
  <si>
    <t>75ni</t>
  </si>
  <si>
    <t>75cu</t>
  </si>
  <si>
    <t>75zn</t>
  </si>
  <si>
    <t>75ga</t>
  </si>
  <si>
    <t>75ge</t>
  </si>
  <si>
    <t>75gem</t>
  </si>
  <si>
    <t>75as</t>
  </si>
  <si>
    <t>75asm</t>
  </si>
  <si>
    <t>75se</t>
  </si>
  <si>
    <t>75br</t>
  </si>
  <si>
    <t>75kr</t>
  </si>
  <si>
    <t>75rb</t>
  </si>
  <si>
    <t>75sr</t>
  </si>
  <si>
    <t>76ni</t>
  </si>
  <si>
    <t>76cu</t>
  </si>
  <si>
    <t>76cum</t>
  </si>
  <si>
    <t>76zn</t>
  </si>
  <si>
    <t>76ga</t>
  </si>
  <si>
    <t>76ge</t>
  </si>
  <si>
    <t>zy</t>
  </si>
  <si>
    <t>76as</t>
  </si>
  <si>
    <t>76asm</t>
  </si>
  <si>
    <t>76se</t>
  </si>
  <si>
    <t>76br</t>
  </si>
  <si>
    <t>76brm</t>
  </si>
  <si>
    <t>76kr</t>
  </si>
  <si>
    <t>76rb</t>
  </si>
  <si>
    <t>76rbm</t>
  </si>
  <si>
    <t>76sr</t>
  </si>
  <si>
    <t>76y</t>
  </si>
  <si>
    <t>&gt;170ns</t>
  </si>
  <si>
    <t>77ni</t>
  </si>
  <si>
    <t>77cu</t>
  </si>
  <si>
    <t>77zn</t>
  </si>
  <si>
    <t>77znm</t>
  </si>
  <si>
    <t>77ga</t>
  </si>
  <si>
    <t>77ge</t>
  </si>
  <si>
    <t>77gem</t>
  </si>
  <si>
    <t>77as</t>
  </si>
  <si>
    <t>77asm</t>
  </si>
  <si>
    <t>77se</t>
  </si>
  <si>
    <t>77sem</t>
  </si>
  <si>
    <t>77br</t>
  </si>
  <si>
    <t>77brm</t>
  </si>
  <si>
    <t>77kr</t>
  </si>
  <si>
    <t>77rb</t>
  </si>
  <si>
    <t>77sr</t>
  </si>
  <si>
    <t>77y</t>
  </si>
  <si>
    <t>78ni</t>
  </si>
  <si>
    <t>78cu</t>
  </si>
  <si>
    <t>78zn</t>
  </si>
  <si>
    <t>78znm</t>
  </si>
  <si>
    <t>78ga</t>
  </si>
  <si>
    <t>78ge</t>
  </si>
  <si>
    <t>78as</t>
  </si>
  <si>
    <t>78se</t>
  </si>
  <si>
    <t>78br</t>
  </si>
  <si>
    <t>78brm</t>
  </si>
  <si>
    <t>78kr</t>
  </si>
  <si>
    <t>&gt;110ey</t>
  </si>
  <si>
    <t>78rb</t>
  </si>
  <si>
    <t>78rbm</t>
  </si>
  <si>
    <t>78rbx</t>
  </si>
  <si>
    <t>r=2.0~0.5</t>
  </si>
  <si>
    <t>78sr</t>
  </si>
  <si>
    <t>78y</t>
  </si>
  <si>
    <t>78ym</t>
  </si>
  <si>
    <t>78zr</t>
  </si>
  <si>
    <t>79cu</t>
  </si>
  <si>
    <t>79zn</t>
  </si>
  <si>
    <t>79ga</t>
  </si>
  <si>
    <t>79ge</t>
  </si>
  <si>
    <t>79gem</t>
  </si>
  <si>
    <t>79as</t>
  </si>
  <si>
    <t>79asm</t>
  </si>
  <si>
    <t>79se</t>
  </si>
  <si>
    <t>79sem</t>
  </si>
  <si>
    <t>79br</t>
  </si>
  <si>
    <t>79brm</t>
  </si>
  <si>
    <t>79kr</t>
  </si>
  <si>
    <t>79krm</t>
  </si>
  <si>
    <t>79krn</t>
  </si>
  <si>
    <t>79rb</t>
  </si>
  <si>
    <t>79sr</t>
  </si>
  <si>
    <t>79y</t>
  </si>
  <si>
    <t>79zr</t>
  </si>
  <si>
    <t>80cu</t>
  </si>
  <si>
    <t>80zn</t>
  </si>
  <si>
    <t>80ga</t>
  </si>
  <si>
    <t>80ge</t>
  </si>
  <si>
    <t>80as</t>
  </si>
  <si>
    <t>80se</t>
  </si>
  <si>
    <t>80br</t>
  </si>
  <si>
    <t>80brm</t>
  </si>
  <si>
    <t>80kr</t>
  </si>
  <si>
    <t>80rb</t>
  </si>
  <si>
    <t>80rbm</t>
  </si>
  <si>
    <t>80sr</t>
  </si>
  <si>
    <t>80y</t>
  </si>
  <si>
    <t>80ym</t>
  </si>
  <si>
    <t>80yxn</t>
  </si>
  <si>
    <t>80zr</t>
  </si>
  <si>
    <t>81zn</t>
  </si>
  <si>
    <t>81ga</t>
  </si>
  <si>
    <t>81ge</t>
  </si>
  <si>
    <t>81gem</t>
  </si>
  <si>
    <t>81as</t>
  </si>
  <si>
    <t>81se</t>
  </si>
  <si>
    <t>81sem</t>
  </si>
  <si>
    <t>81br</t>
  </si>
  <si>
    <t>81brm</t>
  </si>
  <si>
    <t>81kr</t>
  </si>
  <si>
    <t>81krm</t>
  </si>
  <si>
    <t>81rb</t>
  </si>
  <si>
    <t>81rbm</t>
  </si>
  <si>
    <t>81sr</t>
  </si>
  <si>
    <t>81y</t>
  </si>
  <si>
    <t>81zr</t>
  </si>
  <si>
    <t>81nb</t>
  </si>
  <si>
    <t>&lt;44</t>
  </si>
  <si>
    <t>82zn</t>
  </si>
  <si>
    <t>82ga</t>
  </si>
  <si>
    <t>82ge</t>
  </si>
  <si>
    <t>82as</t>
  </si>
  <si>
    <t>82asm</t>
  </si>
  <si>
    <t>bd*</t>
  </si>
  <si>
    <t>82se</t>
  </si>
  <si>
    <t>82br</t>
  </si>
  <si>
    <t>82brm</t>
  </si>
  <si>
    <t>82kr</t>
  </si>
  <si>
    <t>82rb</t>
  </si>
  <si>
    <t>82rbm</t>
  </si>
  <si>
    <t>82sr</t>
  </si>
  <si>
    <t>82y</t>
  </si>
  <si>
    <t>82ym</t>
  </si>
  <si>
    <t>82zr</t>
  </si>
  <si>
    <t>82nb</t>
  </si>
  <si>
    <t>83zn</t>
  </si>
  <si>
    <t>83ga</t>
  </si>
  <si>
    <t>83ge</t>
  </si>
  <si>
    <t>83as</t>
  </si>
  <si>
    <t>83se</t>
  </si>
  <si>
    <t>83sem</t>
  </si>
  <si>
    <t>83br</t>
  </si>
  <si>
    <t>83brm</t>
  </si>
  <si>
    <t>83kr</t>
  </si>
  <si>
    <t>83krm</t>
  </si>
  <si>
    <t>83krn</t>
  </si>
  <si>
    <t>83rb</t>
  </si>
  <si>
    <t>83rbm</t>
  </si>
  <si>
    <t>83sr</t>
  </si>
  <si>
    <t>83srm</t>
  </si>
  <si>
    <t>83y</t>
  </si>
  <si>
    <t>83ym</t>
  </si>
  <si>
    <t>83zr</t>
  </si>
  <si>
    <t>CM Energy (MeV)</t>
  </si>
  <si>
    <t>singes yield</t>
  </si>
  <si>
    <t>coinc yield</t>
  </si>
  <si>
    <t>83zrm</t>
  </si>
  <si>
    <t>time for 1000 singles</t>
  </si>
  <si>
    <t>83zrn</t>
  </si>
  <si>
    <t>non-exist</t>
  </si>
  <si>
    <t>83nb</t>
  </si>
  <si>
    <t>83mo</t>
  </si>
  <si>
    <t>84ga</t>
  </si>
  <si>
    <t>84ge</t>
  </si>
  <si>
    <t>84as</t>
  </si>
  <si>
    <t>84asm</t>
  </si>
  <si>
    <t>84se</t>
  </si>
  <si>
    <t>84br</t>
  </si>
  <si>
    <t>Measured A/Q</t>
  </si>
  <si>
    <t>84brm</t>
  </si>
  <si>
    <t>84brn</t>
  </si>
  <si>
    <t>&lt;140</t>
  </si>
  <si>
    <t>84kr</t>
  </si>
  <si>
    <t>84krm</t>
  </si>
  <si>
    <t>84rb</t>
  </si>
  <si>
    <t>84rbm</t>
  </si>
  <si>
    <t>84sr</t>
  </si>
  <si>
    <t>84y</t>
  </si>
  <si>
    <t>84ym</t>
  </si>
  <si>
    <t>84zr</t>
  </si>
  <si>
    <t>84nb</t>
  </si>
  <si>
    <t>84nbm</t>
  </si>
  <si>
    <t>84mo</t>
  </si>
  <si>
    <t>85ga</t>
  </si>
  <si>
    <t>85ge</t>
  </si>
  <si>
    <t>85as</t>
  </si>
  <si>
    <t>85se</t>
  </si>
  <si>
    <t>85br</t>
  </si>
  <si>
    <t>85kr</t>
  </si>
  <si>
    <t>85krm</t>
  </si>
  <si>
    <t>85krn</t>
  </si>
  <si>
    <t>85rb</t>
  </si>
  <si>
    <t>35Cl</t>
  </si>
  <si>
    <t>85sr</t>
  </si>
  <si>
    <t>85srm</t>
  </si>
  <si>
    <t>85y</t>
  </si>
  <si>
    <t>85ym</t>
  </si>
  <si>
    <t>85zr</t>
  </si>
  <si>
    <t>85zrm</t>
  </si>
  <si>
    <t>85nb</t>
  </si>
  <si>
    <t>85nbm</t>
  </si>
  <si>
    <t>85mo</t>
  </si>
  <si>
    <t>energy changes</t>
  </si>
  <si>
    <t>85tc</t>
  </si>
  <si>
    <t>&lt;110</t>
  </si>
  <si>
    <t>86ga</t>
  </si>
  <si>
    <t>inefficiencies</t>
  </si>
  <si>
    <t>86ge</t>
  </si>
  <si>
    <t>86as</t>
  </si>
  <si>
    <t>86se</t>
  </si>
  <si>
    <t>attenuated beam</t>
  </si>
  <si>
    <t>86br</t>
  </si>
  <si>
    <t>86kr</t>
  </si>
  <si>
    <t>86rb</t>
  </si>
  <si>
    <t>86rbm</t>
  </si>
  <si>
    <t>86sr</t>
  </si>
  <si>
    <t>86srm</t>
  </si>
  <si>
    <t>86y</t>
  </si>
  <si>
    <t>86ym</t>
  </si>
  <si>
    <t>86yxn</t>
  </si>
  <si>
    <t>86zr</t>
  </si>
  <si>
    <t>76Se</t>
  </si>
  <si>
    <t>86nb</t>
  </si>
  <si>
    <t>86nbm</t>
  </si>
  <si>
    <t>86mo</t>
  </si>
  <si>
    <t>norm</t>
  </si>
  <si>
    <t>86tc</t>
  </si>
  <si>
    <t>detect</t>
  </si>
  <si>
    <t>86tcm</t>
  </si>
  <si>
    <t>87ge</t>
  </si>
  <si>
    <t>87as</t>
  </si>
  <si>
    <t>87se</t>
  </si>
  <si>
    <t>stat</t>
  </si>
  <si>
    <t>87br</t>
  </si>
  <si>
    <t>TOTAL</t>
  </si>
  <si>
    <t>87kr</t>
  </si>
  <si>
    <t>87rb</t>
  </si>
  <si>
    <t>87sr</t>
  </si>
  <si>
    <t>87srm</t>
  </si>
  <si>
    <t>csf</t>
  </si>
  <si>
    <t>87y</t>
  </si>
  <si>
    <t>targt</t>
  </si>
  <si>
    <t>TOT</t>
  </si>
  <si>
    <t>87ym</t>
  </si>
  <si>
    <t>87zr</t>
  </si>
  <si>
    <t>87zrm</t>
  </si>
  <si>
    <t>87nb</t>
  </si>
  <si>
    <t>87nbm</t>
  </si>
  <si>
    <t>87mo</t>
  </si>
  <si>
    <t>87tc</t>
  </si>
  <si>
    <t>BGO</t>
  </si>
  <si>
    <t>LaBr3</t>
  </si>
  <si>
    <t>energy</t>
  </si>
  <si>
    <t>factor</t>
  </si>
  <si>
    <t>87tcm</t>
  </si>
  <si>
    <t>87ru</t>
  </si>
  <si>
    <t>88ge</t>
  </si>
  <si>
    <t>88as</t>
  </si>
  <si>
    <t>88se</t>
  </si>
  <si>
    <t>88br</t>
  </si>
  <si>
    <t>88brm</t>
  </si>
  <si>
    <t>88kr</t>
  </si>
  <si>
    <t>88rb</t>
  </si>
  <si>
    <t>88sr</t>
  </si>
  <si>
    <t>88y</t>
  </si>
  <si>
    <t>88ym</t>
  </si>
  <si>
    <t>88yxn</t>
  </si>
  <si>
    <t>88zr</t>
  </si>
  <si>
    <t>fwhm</t>
  </si>
  <si>
    <t>88nb</t>
  </si>
  <si>
    <t>88nbm</t>
  </si>
  <si>
    <t>88mo</t>
  </si>
  <si>
    <t>resn</t>
  </si>
  <si>
    <t>88tc</t>
  </si>
  <si>
    <t>88tcm</t>
  </si>
  <si>
    <t>BGO:</t>
  </si>
  <si>
    <t>88ru</t>
  </si>
  <si>
    <t>(as measured by magnet)</t>
  </si>
  <si>
    <t>E (MeV)</t>
  </si>
  <si>
    <t>SIG (MeV)</t>
  </si>
  <si>
    <t>FWHM (MeV)</t>
  </si>
  <si>
    <t>FWHM (%)</t>
  </si>
  <si>
    <t>SIG (%)</t>
  </si>
  <si>
    <t>measured</t>
  </si>
  <si>
    <t>89ge</t>
  </si>
  <si>
    <t>89as</t>
  </si>
  <si>
    <t>89se</t>
  </si>
  <si>
    <t>89br</t>
  </si>
  <si>
    <t>89kr</t>
  </si>
  <si>
    <t>89rb</t>
  </si>
  <si>
    <t>Q</t>
  </si>
  <si>
    <t>89sr</t>
  </si>
  <si>
    <t>89y</t>
  </si>
  <si>
    <t>89ym</t>
  </si>
  <si>
    <t>89zr</t>
  </si>
  <si>
    <t>89zrm</t>
  </si>
  <si>
    <t>89nb</t>
  </si>
  <si>
    <t>89nbm</t>
  </si>
  <si>
    <t>89mo</t>
  </si>
  <si>
    <t>89mom</t>
  </si>
  <si>
    <t>89tc</t>
  </si>
  <si>
    <t>89tcm</t>
  </si>
  <si>
    <t>89ru</t>
  </si>
  <si>
    <t>89rh</t>
  </si>
  <si>
    <t>90as</t>
  </si>
  <si>
    <t>90se</t>
  </si>
  <si>
    <t>90br</t>
  </si>
  <si>
    <t>90kr</t>
  </si>
  <si>
    <t>90rb</t>
  </si>
  <si>
    <t>90rbm</t>
  </si>
  <si>
    <t>90rbx</t>
  </si>
  <si>
    <t>r=2</t>
  </si>
  <si>
    <t>90sr</t>
  </si>
  <si>
    <t>90y</t>
  </si>
  <si>
    <t>90ym</t>
  </si>
  <si>
    <t>90zr</t>
  </si>
  <si>
    <t>90zrm</t>
  </si>
  <si>
    <t>90zrn</t>
  </si>
  <si>
    <t>90nb</t>
  </si>
  <si>
    <t>90nbm</t>
  </si>
  <si>
    <t>90nbn</t>
  </si>
  <si>
    <t>90nbp</t>
  </si>
  <si>
    <t>&lt;1</t>
  </si>
  <si>
    <t>90nbq</t>
  </si>
  <si>
    <t>90nbr</t>
  </si>
  <si>
    <t>90mo</t>
  </si>
  <si>
    <t>90mom</t>
  </si>
  <si>
    <t>90tc</t>
  </si>
  <si>
    <t>*&amp;</t>
  </si>
  <si>
    <t>90tcm</t>
  </si>
  <si>
    <t>bd*&amp;</t>
  </si>
  <si>
    <t>90ru</t>
  </si>
  <si>
    <t>90rh</t>
  </si>
  <si>
    <t>90rhm</t>
  </si>
  <si>
    <t>91as</t>
  </si>
  <si>
    <t>91se</t>
  </si>
  <si>
    <t>91br</t>
  </si>
  <si>
    <t>91kr</t>
  </si>
  <si>
    <t>91rb</t>
  </si>
  <si>
    <t>91sr</t>
  </si>
  <si>
    <t>91srx</t>
  </si>
  <si>
    <t>r=6</t>
  </si>
  <si>
    <t>91y</t>
  </si>
  <si>
    <t>91ym</t>
  </si>
  <si>
    <t>91zr</t>
  </si>
  <si>
    <t>91zrm</t>
  </si>
  <si>
    <t>91nb</t>
  </si>
  <si>
    <t>91nbm</t>
  </si>
  <si>
    <t>91nbn</t>
  </si>
  <si>
    <t>91mo</t>
  </si>
  <si>
    <t>91mom</t>
  </si>
  <si>
    <t>91tc</t>
  </si>
  <si>
    <t>91tcm</t>
  </si>
  <si>
    <t>91ru</t>
  </si>
  <si>
    <t>91rum</t>
  </si>
  <si>
    <t>91rh</t>
  </si>
  <si>
    <t>91pd</t>
  </si>
  <si>
    <t>92as</t>
  </si>
  <si>
    <t>92se</t>
  </si>
  <si>
    <t>92br</t>
  </si>
  <si>
    <t>92kr</t>
  </si>
  <si>
    <t>92rb</t>
  </si>
  <si>
    <t>92sr</t>
  </si>
  <si>
    <t>92y</t>
  </si>
  <si>
    <t>92zr</t>
  </si>
  <si>
    <t>92nb</t>
  </si>
  <si>
    <t>92nbm</t>
  </si>
  <si>
    <t>92nbn</t>
  </si>
  <si>
    <t>92nbp</t>
  </si>
  <si>
    <t>92mo</t>
  </si>
  <si>
    <t>&gt;190ey</t>
  </si>
  <si>
    <t>92mom</t>
  </si>
  <si>
    <t>92tc</t>
  </si>
  <si>
    <t>92tcm</t>
  </si>
  <si>
    <t>92ru</t>
  </si>
  <si>
    <t>92rh</t>
  </si>
  <si>
    <t>92pd</t>
  </si>
  <si>
    <t>93se</t>
  </si>
  <si>
    <t>93br</t>
  </si>
  <si>
    <t>93kr</t>
  </si>
  <si>
    <t>93rb</t>
  </si>
  <si>
    <t>93rbm</t>
  </si>
  <si>
    <t>93sr</t>
  </si>
  <si>
    <t>93y</t>
  </si>
  <si>
    <t>500nA</t>
  </si>
  <si>
    <t>93ym</t>
  </si>
  <si>
    <t>93zr</t>
  </si>
  <si>
    <t>93nb</t>
  </si>
  <si>
    <t>93nbm</t>
  </si>
  <si>
    <t>sig (mb)</t>
  </si>
  <si>
    <t>Atarg</t>
  </si>
  <si>
    <t>rho (gcm**-3)</t>
  </si>
  <si>
    <t>thick (cm)</t>
  </si>
  <si>
    <t>at/cm**2</t>
  </si>
  <si>
    <t>frac</t>
  </si>
  <si>
    <t>/sec</t>
  </si>
  <si>
    <t>PACE4 frac</t>
  </si>
  <si>
    <t>n /sec</t>
  </si>
  <si>
    <t>0.5m flux</t>
  </si>
  <si>
    <t>dose rate (uSv/hr)</t>
  </si>
  <si>
    <t>93mo</t>
  </si>
  <si>
    <t>93mom</t>
  </si>
  <si>
    <t>93tc</t>
  </si>
  <si>
    <t>93tcm</t>
  </si>
  <si>
    <t>93tcn</t>
  </si>
  <si>
    <t>93ru</t>
  </si>
  <si>
    <t>93rum</t>
  </si>
  <si>
    <t>93run</t>
  </si>
  <si>
    <t>93rh</t>
  </si>
  <si>
    <t>93pd</t>
  </si>
  <si>
    <t>93ag</t>
  </si>
  <si>
    <t>94se</t>
  </si>
  <si>
    <t>94br</t>
  </si>
  <si>
    <t>94kr</t>
  </si>
  <si>
    <t>94rb</t>
  </si>
  <si>
    <t>94sr</t>
  </si>
  <si>
    <t>94y</t>
  </si>
  <si>
    <t>94zr</t>
  </si>
  <si>
    <t>&gt;110py</t>
  </si>
  <si>
    <t>94nb</t>
  </si>
  <si>
    <t>94nbm</t>
  </si>
  <si>
    <t>94mo</t>
  </si>
  <si>
    <t>94tc</t>
  </si>
  <si>
    <t>94tcm</t>
  </si>
  <si>
    <t>94ru</t>
  </si>
  <si>
    <t>94rum</t>
  </si>
  <si>
    <t>94rh</t>
  </si>
  <si>
    <t>94rhm</t>
  </si>
  <si>
    <t>94pd</t>
  </si>
  <si>
    <t>94pdm</t>
  </si>
  <si>
    <t>94ag</t>
  </si>
  <si>
    <t>94agm</t>
  </si>
  <si>
    <t>94agn</t>
  </si>
  <si>
    <t>95br</t>
  </si>
  <si>
    <t>95kr</t>
  </si>
  <si>
    <t>95rb</t>
  </si>
  <si>
    <t>Faraday Cups</t>
  </si>
  <si>
    <t>r/D</t>
  </si>
  <si>
    <t>DRAGON</t>
  </si>
  <si>
    <t>HEBT</t>
  </si>
  <si>
    <t>95sr</t>
  </si>
  <si>
    <t>95y</t>
  </si>
  <si>
    <t>costheta</t>
  </si>
  <si>
    <t>I/I0</t>
  </si>
  <si>
    <t>95zr</t>
  </si>
  <si>
    <t>95nb</t>
  </si>
  <si>
    <t>95nbm</t>
  </si>
  <si>
    <t>95mo</t>
  </si>
  <si>
    <t>95tc</t>
  </si>
  <si>
    <t>95tcm</t>
  </si>
  <si>
    <t>95ru</t>
  </si>
  <si>
    <t>95rh</t>
  </si>
  <si>
    <t>95rhm</t>
  </si>
  <si>
    <t>95pd</t>
  </si>
  <si>
    <t>95pdm</t>
  </si>
  <si>
    <t>95ag</t>
  </si>
  <si>
    <t>95agm</t>
  </si>
  <si>
    <t>&lt;0.5</t>
  </si>
  <si>
    <t>95agn</t>
  </si>
  <si>
    <t>&lt;16</t>
  </si>
  <si>
    <t>95agp</t>
  </si>
  <si>
    <t>95cd</t>
  </si>
  <si>
    <t>96br</t>
  </si>
  <si>
    <t>96kr</t>
  </si>
  <si>
    <t>96rb</t>
  </si>
  <si>
    <t>96rbm</t>
  </si>
  <si>
    <t>96sr</t>
  </si>
  <si>
    <t>96y</t>
  </si>
  <si>
    <t>22Na</t>
  </si>
  <si>
    <t>tau</t>
  </si>
  <si>
    <t>96ym</t>
  </si>
  <si>
    <t>I</t>
  </si>
  <si>
    <t>96zr</t>
  </si>
  <si>
    <t>96nb</t>
  </si>
  <si>
    <t>96mo</t>
  </si>
  <si>
    <t>96tc</t>
  </si>
  <si>
    <t>96tcm</t>
  </si>
  <si>
    <t>96ru</t>
  </si>
  <si>
    <t>&gt;67py</t>
  </si>
  <si>
    <t>96rh</t>
  </si>
  <si>
    <t>96rhm</t>
  </si>
  <si>
    <t>96pd</t>
  </si>
  <si>
    <t>96pdm</t>
  </si>
  <si>
    <t>96ag</t>
  </si>
  <si>
    <t>96agm</t>
  </si>
  <si>
    <t>96agn</t>
  </si>
  <si>
    <t>96cd</t>
  </si>
  <si>
    <t>97br</t>
  </si>
  <si>
    <t>97kr</t>
  </si>
  <si>
    <t>97rb</t>
  </si>
  <si>
    <t>97sr</t>
  </si>
  <si>
    <t>97srm</t>
  </si>
  <si>
    <t>97srn</t>
  </si>
  <si>
    <t>97y</t>
  </si>
  <si>
    <t>97ym</t>
  </si>
  <si>
    <t>97yxn</t>
  </si>
  <si>
    <t>97zr</t>
  </si>
  <si>
    <t>97nb</t>
  </si>
  <si>
    <t>97nbm</t>
  </si>
  <si>
    <t>97mo</t>
  </si>
  <si>
    <t>97tc</t>
  </si>
  <si>
    <t>97tcm</t>
  </si>
  <si>
    <t>97ru</t>
  </si>
  <si>
    <t>97rh</t>
  </si>
  <si>
    <t>97rhm</t>
  </si>
  <si>
    <t>97pd</t>
  </si>
  <si>
    <t>97ag</t>
  </si>
  <si>
    <t>97agm</t>
  </si>
  <si>
    <t>97cd</t>
  </si>
  <si>
    <t>97in</t>
  </si>
  <si>
    <t>98kr</t>
  </si>
  <si>
    <t>98rb</t>
  </si>
  <si>
    <t>98rbm</t>
  </si>
  <si>
    <t>98sr</t>
  </si>
  <si>
    <t>98y</t>
  </si>
  <si>
    <t>98ym</t>
  </si>
  <si>
    <t>98yxn</t>
  </si>
  <si>
    <t>98yxp</t>
  </si>
  <si>
    <t>98zr</t>
  </si>
  <si>
    <t>98nb</t>
  </si>
  <si>
    <t>98nbm</t>
  </si>
  <si>
    <t>98mo</t>
  </si>
  <si>
    <t>&gt;100ty</t>
  </si>
  <si>
    <t>98tc</t>
  </si>
  <si>
    <t>98tcm</t>
  </si>
  <si>
    <t>98ru</t>
  </si>
  <si>
    <t>98rh</t>
  </si>
  <si>
    <t>98rhm</t>
  </si>
  <si>
    <t>98pd</t>
  </si>
  <si>
    <t>98ag</t>
  </si>
  <si>
    <t>98agm</t>
  </si>
  <si>
    <t>98cd</t>
  </si>
  <si>
    <t>98cdm</t>
  </si>
  <si>
    <t>98in</t>
  </si>
  <si>
    <t>98inm</t>
  </si>
  <si>
    <t>99kr</t>
  </si>
  <si>
    <t>99rb</t>
  </si>
  <si>
    <t>99sr</t>
  </si>
  <si>
    <t>99y</t>
  </si>
  <si>
    <t>99ym</t>
  </si>
  <si>
    <t>99zr</t>
  </si>
  <si>
    <t>99nb</t>
  </si>
  <si>
    <t>99nbm</t>
  </si>
  <si>
    <t>99mo</t>
  </si>
  <si>
    <t>99mom</t>
  </si>
  <si>
    <t>99tc</t>
  </si>
  <si>
    <t>99tcm</t>
  </si>
  <si>
    <t>99ru</t>
  </si>
  <si>
    <t>99rh</t>
  </si>
  <si>
    <t>99rhm</t>
  </si>
  <si>
    <t>99pd</t>
  </si>
  <si>
    <t>99ag</t>
  </si>
  <si>
    <t>99agm</t>
  </si>
  <si>
    <t>99cd</t>
  </si>
  <si>
    <t>99in</t>
  </si>
  <si>
    <t>99inm</t>
  </si>
  <si>
    <t>99sn</t>
  </si>
  <si>
    <t>99snm</t>
  </si>
  <si>
    <t>100kr</t>
  </si>
  <si>
    <t>100rb</t>
  </si>
  <si>
    <t>100sr</t>
  </si>
  <si>
    <t>100y</t>
  </si>
  <si>
    <t>100ym</t>
  </si>
  <si>
    <t>100zr</t>
  </si>
  <si>
    <t>100nb</t>
  </si>
  <si>
    <t>100nbm</t>
  </si>
  <si>
    <t>100mo</t>
  </si>
  <si>
    <t>100tc</t>
  </si>
  <si>
    <t>100tcm</t>
  </si>
  <si>
    <t>100tcn</t>
  </si>
  <si>
    <t>100ru</t>
  </si>
  <si>
    <t>100rh</t>
  </si>
  <si>
    <t>100rhm</t>
  </si>
  <si>
    <t>100pd</t>
  </si>
  <si>
    <t>100ag</t>
  </si>
  <si>
    <t>100agm</t>
  </si>
  <si>
    <t>100cd</t>
  </si>
  <si>
    <t>100cdm</t>
  </si>
  <si>
    <t>100in</t>
  </si>
  <si>
    <t>100sn</t>
  </si>
  <si>
    <t>101rb</t>
  </si>
  <si>
    <t>101sr</t>
  </si>
  <si>
    <t>101y</t>
  </si>
  <si>
    <t>101zr</t>
  </si>
  <si>
    <t>101nb</t>
  </si>
  <si>
    <t>101mo</t>
  </si>
  <si>
    <t>101tc</t>
  </si>
  <si>
    <t>101tcm</t>
  </si>
  <si>
    <t>101ru</t>
  </si>
  <si>
    <t>101rum</t>
  </si>
  <si>
    <t>101rh</t>
  </si>
  <si>
    <t>101rhm</t>
  </si>
  <si>
    <t>101pd</t>
  </si>
  <si>
    <t>101ag</t>
  </si>
  <si>
    <t>101agm</t>
  </si>
  <si>
    <t>101cd</t>
  </si>
  <si>
    <t>101in</t>
  </si>
  <si>
    <t>101inm</t>
  </si>
  <si>
    <t>101sn</t>
  </si>
  <si>
    <t>102rb</t>
  </si>
  <si>
    <t>102sr</t>
  </si>
  <si>
    <t>102y</t>
  </si>
  <si>
    <t>102ym</t>
  </si>
  <si>
    <t>102zr</t>
  </si>
  <si>
    <t>102nb</t>
  </si>
  <si>
    <t>102nbm</t>
  </si>
  <si>
    <t>102mo</t>
  </si>
  <si>
    <t>102tc</t>
  </si>
  <si>
    <t>102tcm</t>
  </si>
  <si>
    <t>102ru</t>
  </si>
  <si>
    <t>102rh</t>
  </si>
  <si>
    <t>102rhm</t>
  </si>
  <si>
    <t>102pd</t>
  </si>
  <si>
    <t>102ag</t>
  </si>
  <si>
    <t>102agm</t>
  </si>
  <si>
    <t>102cd</t>
  </si>
  <si>
    <t>102in</t>
  </si>
  <si>
    <t>102sn</t>
  </si>
  <si>
    <t>102snm</t>
  </si>
  <si>
    <t>103sr</t>
  </si>
  <si>
    <t>103y</t>
  </si>
  <si>
    <t>103zr</t>
  </si>
  <si>
    <t>103nb</t>
  </si>
  <si>
    <t>103mo</t>
  </si>
  <si>
    <t>103tc</t>
  </si>
  <si>
    <t>103ru</t>
  </si>
  <si>
    <t>103rum</t>
  </si>
  <si>
    <t>103rh</t>
  </si>
  <si>
    <t>103rhm</t>
  </si>
  <si>
    <t>103pd</t>
  </si>
  <si>
    <t>103pdm</t>
  </si>
  <si>
    <t>103ag</t>
  </si>
  <si>
    <t>103agm</t>
  </si>
  <si>
    <t>103cd</t>
  </si>
  <si>
    <t>103in</t>
  </si>
  <si>
    <t>103inm</t>
  </si>
  <si>
    <t>103sn</t>
  </si>
  <si>
    <t>103sb</t>
  </si>
  <si>
    <t>104sr</t>
  </si>
  <si>
    <t>104y</t>
  </si>
  <si>
    <t>104zr</t>
  </si>
  <si>
    <t>104nb</t>
  </si>
  <si>
    <t>104nbm</t>
  </si>
  <si>
    <t>104mo</t>
  </si>
  <si>
    <t>104tc</t>
  </si>
  <si>
    <t>104tcm</t>
  </si>
  <si>
    <t>104ru</t>
  </si>
  <si>
    <t>104rh</t>
  </si>
  <si>
    <t>104rhm</t>
  </si>
  <si>
    <t>104pd</t>
  </si>
  <si>
    <t>104ag</t>
  </si>
  <si>
    <t>104agm</t>
  </si>
  <si>
    <t>104cd</t>
  </si>
  <si>
    <t>104in</t>
  </si>
  <si>
    <t>104inm</t>
  </si>
  <si>
    <t>104sn</t>
  </si>
  <si>
    <t>104sb</t>
  </si>
  <si>
    <t>105sr</t>
  </si>
  <si>
    <t>105y</t>
  </si>
  <si>
    <t>105zr</t>
  </si>
  <si>
    <t>105nb</t>
  </si>
  <si>
    <t>105mo</t>
  </si>
  <si>
    <t>105tc</t>
  </si>
  <si>
    <t>105ru</t>
  </si>
  <si>
    <t>105rh</t>
  </si>
  <si>
    <t>105rhm</t>
  </si>
  <si>
    <t>105pd</t>
  </si>
  <si>
    <t>105ag</t>
  </si>
  <si>
    <t>105agm</t>
  </si>
  <si>
    <t>105cd</t>
  </si>
  <si>
    <t>105in</t>
  </si>
  <si>
    <t>105inm</t>
  </si>
  <si>
    <t>105sn</t>
  </si>
  <si>
    <t>105sb</t>
  </si>
  <si>
    <t>105te</t>
  </si>
  <si>
    <t>106y</t>
  </si>
  <si>
    <t>106zr</t>
  </si>
  <si>
    <t>106nb</t>
  </si>
  <si>
    <t>106mo</t>
  </si>
  <si>
    <t>106tc</t>
  </si>
  <si>
    <t>106ru</t>
  </si>
  <si>
    <t>106rh</t>
  </si>
  <si>
    <t>106rhm</t>
  </si>
  <si>
    <t>106pd</t>
  </si>
  <si>
    <t>106ag</t>
  </si>
  <si>
    <t>106agm</t>
  </si>
  <si>
    <t>106cd</t>
  </si>
  <si>
    <t>&gt;410ey</t>
  </si>
  <si>
    <t>106in</t>
  </si>
  <si>
    <t>106inm</t>
  </si>
  <si>
    <t>106sn</t>
  </si>
  <si>
    <t>106sb</t>
  </si>
  <si>
    <t>106sbm</t>
  </si>
  <si>
    <t>106te</t>
  </si>
  <si>
    <t>107y</t>
  </si>
  <si>
    <t>107zr</t>
  </si>
  <si>
    <t>107nb</t>
  </si>
  <si>
    <t>107mo</t>
  </si>
  <si>
    <t>107mom</t>
  </si>
  <si>
    <t>107tc</t>
  </si>
  <si>
    <t>107tcm</t>
  </si>
  <si>
    <t>107ru</t>
  </si>
  <si>
    <t>107rh</t>
  </si>
  <si>
    <t>107rhm</t>
  </si>
  <si>
    <t>&gt;10</t>
  </si>
  <si>
    <t>107pd</t>
  </si>
  <si>
    <t>107pdm</t>
  </si>
  <si>
    <t>107ag</t>
  </si>
  <si>
    <t>107agm</t>
  </si>
  <si>
    <t>107cd</t>
  </si>
  <si>
    <t>107in</t>
  </si>
  <si>
    <t>107inm</t>
  </si>
  <si>
    <t>107sn</t>
  </si>
  <si>
    <t>107sb</t>
  </si>
  <si>
    <t>107te</t>
  </si>
  <si>
    <t>108y</t>
  </si>
  <si>
    <t>108zr</t>
  </si>
  <si>
    <t>108nb</t>
  </si>
  <si>
    <t>108mo</t>
  </si>
  <si>
    <t>108tc</t>
  </si>
  <si>
    <t>108ru</t>
  </si>
  <si>
    <t>108rh</t>
  </si>
  <si>
    <t>108rhm</t>
  </si>
  <si>
    <t>108pd</t>
  </si>
  <si>
    <t>108ag</t>
  </si>
  <si>
    <t>108agm</t>
  </si>
  <si>
    <t>108cd</t>
  </si>
  <si>
    <t>&gt;410py</t>
  </si>
  <si>
    <t>108in</t>
  </si>
  <si>
    <t>108inm</t>
  </si>
  <si>
    <t>108sn</t>
  </si>
  <si>
    <t>108sb</t>
  </si>
  <si>
    <t>108te</t>
  </si>
  <si>
    <t>108i</t>
  </si>
  <si>
    <t>109zr</t>
  </si>
  <si>
    <t>109nb</t>
  </si>
  <si>
    <t>109mo</t>
  </si>
  <si>
    <t>109tc</t>
  </si>
  <si>
    <t>109ru</t>
  </si>
  <si>
    <t>109rh</t>
  </si>
  <si>
    <t>109pd</t>
  </si>
  <si>
    <t>109pdm</t>
  </si>
  <si>
    <t>109ag</t>
  </si>
  <si>
    <t>109agm</t>
  </si>
  <si>
    <t>109cd</t>
  </si>
  <si>
    <t>109cdm</t>
  </si>
  <si>
    <t>109cdn</t>
  </si>
  <si>
    <t>109in</t>
  </si>
  <si>
    <t>109inm</t>
  </si>
  <si>
    <t>109inn</t>
  </si>
  <si>
    <t>109sn</t>
  </si>
  <si>
    <t>109sb</t>
  </si>
  <si>
    <t>109te</t>
  </si>
  <si>
    <t>109i</t>
  </si>
  <si>
    <t>110zr</t>
  </si>
  <si>
    <t>110nb</t>
  </si>
  <si>
    <t>110mo</t>
  </si>
  <si>
    <t>110tc</t>
  </si>
  <si>
    <t>110ru</t>
  </si>
  <si>
    <t>110rh</t>
  </si>
  <si>
    <t>110rhm</t>
  </si>
  <si>
    <t>110pd</t>
  </si>
  <si>
    <t>&gt;600py</t>
  </si>
  <si>
    <t>110ag</t>
  </si>
  <si>
    <t>110agm</t>
  </si>
  <si>
    <t>110cd</t>
  </si>
  <si>
    <t>110in</t>
  </si>
  <si>
    <t>110inm</t>
  </si>
  <si>
    <t>110sn</t>
  </si>
  <si>
    <t>110sb</t>
  </si>
  <si>
    <t>110te</t>
  </si>
  <si>
    <t>110i</t>
  </si>
  <si>
    <t>110xe</t>
  </si>
  <si>
    <t>111nb</t>
  </si>
  <si>
    <t>111mo</t>
  </si>
  <si>
    <t>111tc</t>
  </si>
  <si>
    <t>111ru</t>
  </si>
  <si>
    <t>111rh</t>
  </si>
  <si>
    <t>111pd</t>
  </si>
  <si>
    <t>111pdm</t>
  </si>
  <si>
    <t>111ag</t>
  </si>
  <si>
    <t>111agm</t>
  </si>
  <si>
    <t>111cd</t>
  </si>
  <si>
    <t>111cdm</t>
  </si>
  <si>
    <t>111in</t>
  </si>
  <si>
    <t>111inm</t>
  </si>
  <si>
    <t>111sn</t>
  </si>
  <si>
    <t>111snm</t>
  </si>
  <si>
    <t>111sb</t>
  </si>
  <si>
    <t>111te</t>
  </si>
  <si>
    <t>111i</t>
  </si>
  <si>
    <t>111im</t>
  </si>
  <si>
    <t>111xe</t>
  </si>
  <si>
    <t>111xem</t>
  </si>
  <si>
    <t>112nb</t>
  </si>
  <si>
    <t>112mo</t>
  </si>
  <si>
    <t>112tc</t>
  </si>
  <si>
    <t>112ru</t>
  </si>
  <si>
    <t>112rh</t>
  </si>
  <si>
    <t>112rhm</t>
  </si>
  <si>
    <t>112pd</t>
  </si>
  <si>
    <t>112ag</t>
  </si>
  <si>
    <t>112cd</t>
  </si>
  <si>
    <t>112in</t>
  </si>
  <si>
    <t>112inm</t>
  </si>
  <si>
    <t>112inn</t>
  </si>
  <si>
    <t>112inp</t>
  </si>
  <si>
    <t>112sn</t>
  </si>
  <si>
    <t>112sb</t>
  </si>
  <si>
    <t>112te</t>
  </si>
  <si>
    <t>112i</t>
  </si>
  <si>
    <t>112xe</t>
  </si>
  <si>
    <t>112cs</t>
  </si>
  <si>
    <t>113nb</t>
  </si>
  <si>
    <t>113mo</t>
  </si>
  <si>
    <t>113tc</t>
  </si>
  <si>
    <t>113ru</t>
  </si>
  <si>
    <t>113rum</t>
  </si>
  <si>
    <t>113rh</t>
  </si>
  <si>
    <t>113pd</t>
  </si>
  <si>
    <t>113pdm</t>
  </si>
  <si>
    <t>113pdn</t>
  </si>
  <si>
    <t>113ag</t>
  </si>
  <si>
    <t>113agm</t>
  </si>
  <si>
    <t>113cd</t>
  </si>
  <si>
    <t>113cdm</t>
  </si>
  <si>
    <t>113in</t>
  </si>
  <si>
    <t>113inm</t>
  </si>
  <si>
    <t>113sn</t>
  </si>
  <si>
    <t>113snm</t>
  </si>
  <si>
    <t>113sb</t>
  </si>
  <si>
    <t>113te</t>
  </si>
  <si>
    <t>113i</t>
  </si>
  <si>
    <t>113xe</t>
  </si>
  <si>
    <t>113cs</t>
  </si>
  <si>
    <t>114mo</t>
  </si>
  <si>
    <t>114tc</t>
  </si>
  <si>
    <t>114ru</t>
  </si>
  <si>
    <t>114rh</t>
  </si>
  <si>
    <t>114rhm</t>
  </si>
  <si>
    <t>114pd</t>
  </si>
  <si>
    <t>114ag</t>
  </si>
  <si>
    <t>114agm</t>
  </si>
  <si>
    <t>114cd</t>
  </si>
  <si>
    <t>&gt;92py</t>
  </si>
  <si>
    <t>114in</t>
  </si>
  <si>
    <t>114inm</t>
  </si>
  <si>
    <t>114inn</t>
  </si>
  <si>
    <t>114inp</t>
  </si>
  <si>
    <t>114sn</t>
  </si>
  <si>
    <t>114snm</t>
  </si>
  <si>
    <t>114sb</t>
  </si>
  <si>
    <t>114sbm</t>
  </si>
  <si>
    <t>114te</t>
  </si>
  <si>
    <t>114i</t>
  </si>
  <si>
    <t>114im</t>
  </si>
  <si>
    <t>114xe</t>
  </si>
  <si>
    <t>114cs</t>
  </si>
  <si>
    <t>114ba</t>
  </si>
  <si>
    <t>115mo</t>
  </si>
  <si>
    <t>115tc</t>
  </si>
  <si>
    <t>115ru</t>
  </si>
  <si>
    <t>115rh</t>
  </si>
  <si>
    <t>115pd</t>
  </si>
  <si>
    <t>115pdm</t>
  </si>
  <si>
    <t>115ag</t>
  </si>
  <si>
    <t>115agm</t>
  </si>
  <si>
    <t>115cd</t>
  </si>
  <si>
    <t>115cdm</t>
  </si>
  <si>
    <t>115in</t>
  </si>
  <si>
    <t>ty</t>
  </si>
  <si>
    <t>115inm</t>
  </si>
  <si>
    <t>115sn</t>
  </si>
  <si>
    <t>115snm</t>
  </si>
  <si>
    <t>115snn</t>
  </si>
  <si>
    <t>115sb</t>
  </si>
  <si>
    <t>115te</t>
  </si>
  <si>
    <t>115tem</t>
  </si>
  <si>
    <t>115ten</t>
  </si>
  <si>
    <t>115i</t>
  </si>
  <si>
    <t>115xe</t>
  </si>
  <si>
    <t>115cs</t>
  </si>
  <si>
    <t>115ba</t>
  </si>
  <si>
    <t>116tc</t>
  </si>
  <si>
    <t>116ru</t>
  </si>
  <si>
    <t>116rh</t>
  </si>
  <si>
    <t>116rhm</t>
  </si>
  <si>
    <t>116pd</t>
  </si>
  <si>
    <t>116ag</t>
  </si>
  <si>
    <t>116agm</t>
  </si>
  <si>
    <t>116cd</t>
  </si>
  <si>
    <t>116in</t>
  </si>
  <si>
    <t>116inm</t>
  </si>
  <si>
    <t>116inn</t>
  </si>
  <si>
    <t>116sn</t>
  </si>
  <si>
    <t>116sb</t>
  </si>
  <si>
    <t>116sbm</t>
  </si>
  <si>
    <t>116te</t>
  </si>
  <si>
    <t>116i</t>
  </si>
  <si>
    <t>116im</t>
  </si>
  <si>
    <t>116xe</t>
  </si>
  <si>
    <t>116cs</t>
  </si>
  <si>
    <t>116csm</t>
  </si>
  <si>
    <t>116ba</t>
  </si>
  <si>
    <t>117tc</t>
  </si>
  <si>
    <t>117ru</t>
  </si>
  <si>
    <t>117rh</t>
  </si>
  <si>
    <t>117pd</t>
  </si>
  <si>
    <t>117pdm</t>
  </si>
  <si>
    <t>117ag</t>
  </si>
  <si>
    <t>117agm</t>
  </si>
  <si>
    <t>117cd</t>
  </si>
  <si>
    <t>117cdm</t>
  </si>
  <si>
    <t>117in</t>
  </si>
  <si>
    <t>117inm</t>
  </si>
  <si>
    <t>117sn</t>
  </si>
  <si>
    <t>117snm</t>
  </si>
  <si>
    <t>117sb</t>
  </si>
  <si>
    <t>117te</t>
  </si>
  <si>
    <t>117tem</t>
  </si>
  <si>
    <t>117ten</t>
  </si>
  <si>
    <t>117i</t>
  </si>
  <si>
    <t>117xe</t>
  </si>
  <si>
    <t>117cs</t>
  </si>
  <si>
    <t>117csm</t>
  </si>
  <si>
    <t>117csx</t>
  </si>
  <si>
    <t>r=</t>
  </si>
  <si>
    <t>117ba</t>
  </si>
  <si>
    <t>117la</t>
  </si>
  <si>
    <t>117lam</t>
  </si>
  <si>
    <t>118tc</t>
  </si>
  <si>
    <t>118ru</t>
  </si>
  <si>
    <t>118rh</t>
  </si>
  <si>
    <t>118pd</t>
  </si>
  <si>
    <t>118ag</t>
  </si>
  <si>
    <t>118agm</t>
  </si>
  <si>
    <t>118cd</t>
  </si>
  <si>
    <t>118in</t>
  </si>
  <si>
    <t>118inm</t>
  </si>
  <si>
    <t>118inn</t>
  </si>
  <si>
    <t>118sn</t>
  </si>
  <si>
    <t>118sb</t>
  </si>
  <si>
    <t>118sbm</t>
  </si>
  <si>
    <t>118sbn</t>
  </si>
  <si>
    <t>118te</t>
  </si>
  <si>
    <t>118i</t>
  </si>
  <si>
    <t>118im</t>
  </si>
  <si>
    <t>118xe</t>
  </si>
  <si>
    <t>118cs</t>
  </si>
  <si>
    <t>118csm</t>
  </si>
  <si>
    <t>118csx</t>
  </si>
  <si>
    <t>r&lt;0.1</t>
  </si>
  <si>
    <t>118ba</t>
  </si>
  <si>
    <t>118la</t>
  </si>
  <si>
    <t>b+</t>
  </si>
  <si>
    <t>119ru</t>
  </si>
  <si>
    <t>119rh</t>
  </si>
  <si>
    <t>119pd</t>
  </si>
  <si>
    <t>119ag</t>
  </si>
  <si>
    <t>119agm</t>
  </si>
  <si>
    <t>119cd</t>
  </si>
  <si>
    <t>119cdm</t>
  </si>
  <si>
    <t>119in</t>
  </si>
  <si>
    <t>119inm</t>
  </si>
  <si>
    <t>119sn</t>
  </si>
  <si>
    <t>119snm</t>
  </si>
  <si>
    <t>119sb</t>
  </si>
  <si>
    <t>119sbm</t>
  </si>
  <si>
    <t>119te</t>
  </si>
  <si>
    <t>119tem</t>
  </si>
  <si>
    <t>119i</t>
  </si>
  <si>
    <t>119xe</t>
  </si>
  <si>
    <t>119cs</t>
  </si>
  <si>
    <t>119csm</t>
  </si>
  <si>
    <t>119csx</t>
  </si>
  <si>
    <t>r=.5~~.25</t>
  </si>
  <si>
    <t>119ba</t>
  </si>
  <si>
    <t>119la</t>
  </si>
  <si>
    <t>11/2-</t>
  </si>
  <si>
    <t>119ce</t>
  </si>
  <si>
    <t>120ru</t>
  </si>
  <si>
    <t>120rh</t>
  </si>
  <si>
    <t>120pd</t>
  </si>
  <si>
    <t>120ag</t>
  </si>
  <si>
    <t>120agm</t>
  </si>
  <si>
    <t>120cd</t>
  </si>
  <si>
    <t>120in</t>
  </si>
  <si>
    <t>120inm</t>
  </si>
  <si>
    <t>120inn</t>
  </si>
  <si>
    <t>120sn</t>
  </si>
  <si>
    <t>120snm</t>
  </si>
  <si>
    <t>120snn</t>
  </si>
  <si>
    <t>120sb</t>
  </si>
  <si>
    <t>120sbm</t>
  </si>
  <si>
    <t>120sbn</t>
  </si>
  <si>
    <t>120sbp</t>
  </si>
  <si>
    <t>120te</t>
  </si>
  <si>
    <t>120i</t>
  </si>
  <si>
    <t>120im</t>
  </si>
  <si>
    <t>120ixn</t>
  </si>
  <si>
    <t>120xe</t>
  </si>
  <si>
    <t>120cs</t>
  </si>
  <si>
    <t>120csm</t>
  </si>
  <si>
    <t>120csx</t>
  </si>
  <si>
    <t>120ba</t>
  </si>
  <si>
    <t>120la</t>
  </si>
  <si>
    <t>120ce</t>
  </si>
  <si>
    <t>121rh</t>
  </si>
  <si>
    <t>121pd</t>
  </si>
  <si>
    <t>121ag</t>
  </si>
  <si>
    <t>121cd</t>
  </si>
  <si>
    <t>121cdm</t>
  </si>
  <si>
    <t>121in</t>
  </si>
  <si>
    <t>121inm</t>
  </si>
  <si>
    <t>121sn</t>
  </si>
  <si>
    <t>121snm</t>
  </si>
  <si>
    <t>121snn</t>
  </si>
  <si>
    <t>121sb</t>
  </si>
  <si>
    <t>121te</t>
  </si>
  <si>
    <t>121tem</t>
  </si>
  <si>
    <t>121i</t>
  </si>
  <si>
    <t>121im</t>
  </si>
  <si>
    <t>121xe</t>
  </si>
  <si>
    <t>121cs</t>
  </si>
  <si>
    <t>121csm</t>
  </si>
  <si>
    <t>121ba</t>
  </si>
  <si>
    <t>121la</t>
  </si>
  <si>
    <t>121ce</t>
  </si>
  <si>
    <t>121pr</t>
  </si>
  <si>
    <t>122rh</t>
  </si>
  <si>
    <t>122pd</t>
  </si>
  <si>
    <t>122ag</t>
  </si>
  <si>
    <t>122agm</t>
  </si>
  <si>
    <t>122cd</t>
  </si>
  <si>
    <t>122in</t>
  </si>
  <si>
    <t>122inm</t>
  </si>
  <si>
    <t>122inn</t>
  </si>
  <si>
    <t>122sn</t>
  </si>
  <si>
    <t>122sb</t>
  </si>
  <si>
    <t>122sbm</t>
  </si>
  <si>
    <t>122sbn</t>
  </si>
  <si>
    <t>122te</t>
  </si>
  <si>
    <t>122i</t>
  </si>
  <si>
    <t>122xe</t>
  </si>
  <si>
    <t>122cs</t>
  </si>
  <si>
    <t>122csm</t>
  </si>
  <si>
    <t>122csn</t>
  </si>
  <si>
    <t>122ba</t>
  </si>
  <si>
    <t>122la</t>
  </si>
  <si>
    <t>122ce</t>
  </si>
  <si>
    <t>122pr</t>
  </si>
  <si>
    <t>123pd</t>
  </si>
  <si>
    <t>123ag</t>
  </si>
  <si>
    <t>123cd</t>
  </si>
  <si>
    <t>123cdm</t>
  </si>
  <si>
    <t>123in</t>
  </si>
  <si>
    <t>123inm</t>
  </si>
  <si>
    <t>123sn</t>
  </si>
  <si>
    <t>123snm</t>
  </si>
  <si>
    <t>123sb</t>
  </si>
  <si>
    <t>7/2+</t>
  </si>
  <si>
    <t>123te</t>
  </si>
  <si>
    <t>&gt;600</t>
  </si>
  <si>
    <t>123tem</t>
  </si>
  <si>
    <t>123i</t>
  </si>
  <si>
    <t>123xe</t>
  </si>
  <si>
    <t>123xem</t>
  </si>
  <si>
    <t>123cs</t>
  </si>
  <si>
    <t>123csm</t>
  </si>
  <si>
    <t>123csx</t>
  </si>
  <si>
    <t>123ba</t>
  </si>
  <si>
    <t>123la</t>
  </si>
  <si>
    <t>123ce</t>
  </si>
  <si>
    <t>123pr</t>
  </si>
  <si>
    <t>124pd</t>
  </si>
  <si>
    <t>124ag</t>
  </si>
  <si>
    <t>124agm</t>
  </si>
  <si>
    <t>124cd</t>
  </si>
  <si>
    <t>124in</t>
  </si>
  <si>
    <t>124inm</t>
  </si>
  <si>
    <t>124sn</t>
  </si>
  <si>
    <t>&gt;100py</t>
  </si>
  <si>
    <t>124snm</t>
  </si>
  <si>
    <t>124snn</t>
  </si>
  <si>
    <t>124sb</t>
  </si>
  <si>
    <t>124sbm</t>
  </si>
  <si>
    <t>124sbn</t>
  </si>
  <si>
    <t>124sbp</t>
  </si>
  <si>
    <t>124te</t>
  </si>
  <si>
    <t>124i</t>
  </si>
  <si>
    <t>124xe</t>
  </si>
  <si>
    <t>&gt;48py</t>
  </si>
  <si>
    <t>124cs</t>
  </si>
  <si>
    <t>124csm</t>
  </si>
  <si>
    <t>124csx</t>
  </si>
  <si>
    <t>124ba</t>
  </si>
  <si>
    <t>124la</t>
  </si>
  <si>
    <t>124lam</t>
  </si>
  <si>
    <t>124ce</t>
  </si>
  <si>
    <t>124pr</t>
  </si>
  <si>
    <t>124nd</t>
  </si>
  <si>
    <t>125ag</t>
  </si>
  <si>
    <t>125cd</t>
  </si>
  <si>
    <t>125cdm</t>
  </si>
  <si>
    <t>125in</t>
  </si>
  <si>
    <t>125inm</t>
  </si>
  <si>
    <t>125sn</t>
  </si>
  <si>
    <t>125snm</t>
  </si>
  <si>
    <t>125sb</t>
  </si>
  <si>
    <t>0.000257/2+</t>
  </si>
  <si>
    <t>125te</t>
  </si>
  <si>
    <t>125tem</t>
  </si>
  <si>
    <t>125i</t>
  </si>
  <si>
    <t>125xe</t>
  </si>
  <si>
    <t>125xem</t>
  </si>
  <si>
    <t>125cs</t>
  </si>
  <si>
    <t>125csm</t>
  </si>
  <si>
    <t>125ba</t>
  </si>
  <si>
    <t>125la</t>
  </si>
  <si>
    <t>125lam</t>
  </si>
  <si>
    <t>125ce</t>
  </si>
  <si>
    <t>125pr</t>
  </si>
  <si>
    <t>125nd</t>
  </si>
  <si>
    <t>126ag</t>
  </si>
  <si>
    <t>126cd</t>
  </si>
  <si>
    <t>126in</t>
  </si>
  <si>
    <t>126inm</t>
  </si>
  <si>
    <t>126sn</t>
  </si>
  <si>
    <t>126snm</t>
  </si>
  <si>
    <t>126snn</t>
  </si>
  <si>
    <t>126sb</t>
  </si>
  <si>
    <t>126sbm</t>
  </si>
  <si>
    <t>126sbn</t>
  </si>
  <si>
    <t>~11</t>
  </si>
  <si>
    <t>126sbp</t>
  </si>
  <si>
    <t>126te</t>
  </si>
  <si>
    <t>126i</t>
  </si>
  <si>
    <t>126xe</t>
  </si>
  <si>
    <t>126cs</t>
  </si>
  <si>
    <t>126csm</t>
  </si>
  <si>
    <t>&gt;1</t>
  </si>
  <si>
    <t>126csn</t>
  </si>
  <si>
    <t>126ba</t>
  </si>
  <si>
    <t>126la</t>
  </si>
  <si>
    <t>126lam</t>
  </si>
  <si>
    <t>126ce</t>
  </si>
  <si>
    <t>126pr</t>
  </si>
  <si>
    <t>126nd</t>
  </si>
  <si>
    <t>126pm</t>
  </si>
  <si>
    <t>127ag</t>
  </si>
  <si>
    <t>127cd</t>
  </si>
  <si>
    <t>127in</t>
  </si>
  <si>
    <t>127inm</t>
  </si>
  <si>
    <t>127sn</t>
  </si>
  <si>
    <t>127snm</t>
  </si>
  <si>
    <t>127sb</t>
  </si>
  <si>
    <t>127te</t>
  </si>
  <si>
    <t>127tem</t>
  </si>
  <si>
    <t>127i</t>
  </si>
  <si>
    <t>127xe</t>
  </si>
  <si>
    <t>127xem</t>
  </si>
  <si>
    <t>127cs</t>
  </si>
  <si>
    <t>127csm</t>
  </si>
  <si>
    <t>127ba</t>
  </si>
  <si>
    <t>127bam</t>
  </si>
  <si>
    <t>127la</t>
  </si>
  <si>
    <t>127lam</t>
  </si>
  <si>
    <t>127ce</t>
  </si>
  <si>
    <t>127cem</t>
  </si>
  <si>
    <t>127pr</t>
  </si>
  <si>
    <t>127prm</t>
  </si>
  <si>
    <t>127nd</t>
  </si>
  <si>
    <t>127pm</t>
  </si>
  <si>
    <t>128ag</t>
  </si>
  <si>
    <t>128cd</t>
  </si>
  <si>
    <t>128in</t>
  </si>
  <si>
    <t>128inm</t>
  </si>
  <si>
    <t>128inn</t>
  </si>
  <si>
    <t>128sn</t>
  </si>
  <si>
    <t>128snm</t>
  </si>
  <si>
    <t>128sb</t>
  </si>
  <si>
    <t>128sbm</t>
  </si>
  <si>
    <t>128te</t>
  </si>
  <si>
    <t>yy</t>
  </si>
  <si>
    <t>128tem</t>
  </si>
  <si>
    <t>128i</t>
  </si>
  <si>
    <t>128im</t>
  </si>
  <si>
    <t>128ixn</t>
  </si>
  <si>
    <t>128xe</t>
  </si>
  <si>
    <t>128xem</t>
  </si>
  <si>
    <t>128cs</t>
  </si>
  <si>
    <t>128ba</t>
  </si>
  <si>
    <t>128la</t>
  </si>
  <si>
    <t>128lam</t>
  </si>
  <si>
    <t>128ce</t>
  </si>
  <si>
    <t>128pr</t>
  </si>
  <si>
    <t>128nd</t>
  </si>
  <si>
    <t>128pm</t>
  </si>
  <si>
    <t>128sm</t>
  </si>
  <si>
    <t>129ag</t>
  </si>
  <si>
    <t>129agm</t>
  </si>
  <si>
    <t>eu*</t>
  </si>
  <si>
    <t>129cd</t>
  </si>
  <si>
    <t>129cdm</t>
  </si>
  <si>
    <t>129in</t>
  </si>
  <si>
    <t>129inm</t>
  </si>
  <si>
    <t>129inn</t>
  </si>
  <si>
    <t>129sn</t>
  </si>
  <si>
    <t>129snm</t>
  </si>
  <si>
    <t>129sb</t>
  </si>
  <si>
    <t>129sbm</t>
  </si>
  <si>
    <t>129sbn</t>
  </si>
  <si>
    <t>&gt;2</t>
  </si>
  <si>
    <t>129sbp</t>
  </si>
  <si>
    <t>129te</t>
  </si>
  <si>
    <t>129tem</t>
  </si>
  <si>
    <t>129i</t>
  </si>
  <si>
    <t>129xe</t>
  </si>
  <si>
    <t>129xem</t>
  </si>
  <si>
    <t>129cs</t>
  </si>
  <si>
    <t>129ba</t>
  </si>
  <si>
    <t>129bam</t>
  </si>
  <si>
    <t>129la</t>
  </si>
  <si>
    <t>129lam</t>
  </si>
  <si>
    <t>129ce</t>
  </si>
  <si>
    <t>129cem</t>
  </si>
  <si>
    <t>129pr</t>
  </si>
  <si>
    <t>129prm</t>
  </si>
  <si>
    <t>129nd</t>
  </si>
  <si>
    <t>129pm</t>
  </si>
  <si>
    <t>129sm</t>
  </si>
  <si>
    <t>130ag</t>
  </si>
  <si>
    <t>~50</t>
  </si>
  <si>
    <t>130cd</t>
  </si>
  <si>
    <t>130in</t>
  </si>
  <si>
    <t>130inm</t>
  </si>
  <si>
    <t>130inn</t>
  </si>
  <si>
    <t>130sn</t>
  </si>
  <si>
    <t>130snm</t>
  </si>
  <si>
    <t>130sb</t>
  </si>
  <si>
    <t>130sbm</t>
  </si>
  <si>
    <t>130te</t>
  </si>
  <si>
    <t>130tem</t>
  </si>
  <si>
    <t>130ten</t>
  </si>
  <si>
    <t>130tep</t>
  </si>
  <si>
    <t>130i</t>
  </si>
  <si>
    <t>130im</t>
  </si>
  <si>
    <t>130xe</t>
  </si>
  <si>
    <t>130cs</t>
  </si>
  <si>
    <t>130csm</t>
  </si>
  <si>
    <t>130csx</t>
  </si>
  <si>
    <t>r=.2~~~.1</t>
  </si>
  <si>
    <t>130ba</t>
  </si>
  <si>
    <t>&gt;4.0zy</t>
  </si>
  <si>
    <t>130bam</t>
  </si>
  <si>
    <t>130la</t>
  </si>
  <si>
    <t>130ce</t>
  </si>
  <si>
    <t>130cem</t>
  </si>
  <si>
    <t>130pr</t>
  </si>
  <si>
    <t>130prm</t>
  </si>
  <si>
    <t>130nd</t>
  </si>
  <si>
    <t>130pm</t>
  </si>
  <si>
    <t>130sm</t>
  </si>
  <si>
    <t>130eu</t>
  </si>
  <si>
    <t>131cd</t>
  </si>
  <si>
    <t>131in</t>
  </si>
  <si>
    <t>131inm</t>
  </si>
  <si>
    <t>131inn</t>
  </si>
  <si>
    <t>131sn</t>
  </si>
  <si>
    <t>131snm</t>
  </si>
  <si>
    <t>131sb</t>
  </si>
  <si>
    <t>131te</t>
  </si>
  <si>
    <t>131tem</t>
  </si>
  <si>
    <t>131i</t>
  </si>
  <si>
    <t>0.000117/2+</t>
  </si>
  <si>
    <t>131xe</t>
  </si>
  <si>
    <t>131xem</t>
  </si>
  <si>
    <t>131cs</t>
  </si>
  <si>
    <t>131ba</t>
  </si>
  <si>
    <t>131bam</t>
  </si>
  <si>
    <t>131la</t>
  </si>
  <si>
    <t>131lam</t>
  </si>
  <si>
    <t>131ce</t>
  </si>
  <si>
    <t>131cem</t>
  </si>
  <si>
    <t>131cen</t>
  </si>
  <si>
    <t>131pr</t>
  </si>
  <si>
    <t>131prm</t>
  </si>
  <si>
    <t>131nd</t>
  </si>
  <si>
    <t>131ndm</t>
  </si>
  <si>
    <t>131pm</t>
  </si>
  <si>
    <t>131sm</t>
  </si>
  <si>
    <t>131eu</t>
  </si>
  <si>
    <t>132cd</t>
  </si>
  <si>
    <t>132in</t>
  </si>
  <si>
    <t>132sn</t>
  </si>
  <si>
    <t>132sb</t>
  </si>
  <si>
    <t>132sbm</t>
  </si>
  <si>
    <t>132te</t>
  </si>
  <si>
    <t>132i</t>
  </si>
  <si>
    <t>132im</t>
  </si>
  <si>
    <t>132xe</t>
  </si>
  <si>
    <t>132xem</t>
  </si>
  <si>
    <t>132cs</t>
  </si>
  <si>
    <t>132ba</t>
  </si>
  <si>
    <t>&gt;300ey</t>
  </si>
  <si>
    <t>132la</t>
  </si>
  <si>
    <t>132lam</t>
  </si>
  <si>
    <t>132ce</t>
  </si>
  <si>
    <t>132cem</t>
  </si>
  <si>
    <t>132pr</t>
  </si>
  <si>
    <t>132prm</t>
  </si>
  <si>
    <t>132nd</t>
  </si>
  <si>
    <t>132pm</t>
  </si>
  <si>
    <t>132sm</t>
  </si>
  <si>
    <t>132eu</t>
  </si>
  <si>
    <t>93li40d</t>
  </si>
  <si>
    <t>133in</t>
  </si>
  <si>
    <t>133inm</t>
  </si>
  <si>
    <t>133sn</t>
  </si>
  <si>
    <t>133sb</t>
  </si>
  <si>
    <t>133te</t>
  </si>
  <si>
    <t>133tem</t>
  </si>
  <si>
    <t>133i</t>
  </si>
  <si>
    <t>133im</t>
  </si>
  <si>
    <t>133xe</t>
  </si>
  <si>
    <t>133xem</t>
  </si>
  <si>
    <t>133cs</t>
  </si>
  <si>
    <t>133ba</t>
  </si>
  <si>
    <t>133bam</t>
  </si>
  <si>
    <t>133la</t>
  </si>
  <si>
    <t>133lam</t>
  </si>
  <si>
    <t>133ce</t>
  </si>
  <si>
    <t>133cem</t>
  </si>
  <si>
    <t>133pr</t>
  </si>
  <si>
    <t>133prm</t>
  </si>
  <si>
    <t>133nd</t>
  </si>
  <si>
    <t>133ndm</t>
  </si>
  <si>
    <t>~70</t>
  </si>
  <si>
    <t>133ndn</t>
  </si>
  <si>
    <t>~300</t>
  </si>
  <si>
    <t>133pm</t>
  </si>
  <si>
    <t>133pmm</t>
  </si>
  <si>
    <t>133sm</t>
  </si>
  <si>
    <t>133eu</t>
  </si>
  <si>
    <t>134in</t>
  </si>
  <si>
    <t>134sn</t>
  </si>
  <si>
    <t>134sb</t>
  </si>
  <si>
    <t>134sbm</t>
  </si>
  <si>
    <t>134te</t>
  </si>
  <si>
    <t>134tem</t>
  </si>
  <si>
    <t>134i</t>
  </si>
  <si>
    <t>134im</t>
  </si>
  <si>
    <t>134xe</t>
  </si>
  <si>
    <t>&gt;11py</t>
  </si>
  <si>
    <t>134xem</t>
  </si>
  <si>
    <t>134cs</t>
  </si>
  <si>
    <t>134csm</t>
  </si>
  <si>
    <t>134ba</t>
  </si>
  <si>
    <t>134la</t>
  </si>
  <si>
    <t>134ce</t>
  </si>
  <si>
    <t>134pr</t>
  </si>
  <si>
    <t>134prm</t>
  </si>
  <si>
    <t>134nd</t>
  </si>
  <si>
    <t>134ndm</t>
  </si>
  <si>
    <t>134pm</t>
  </si>
  <si>
    <t>134pmm</t>
  </si>
  <si>
    <t>134sm</t>
  </si>
  <si>
    <t>134eu</t>
  </si>
  <si>
    <t>134gd</t>
  </si>
  <si>
    <t>135in</t>
  </si>
  <si>
    <t>135sn</t>
  </si>
  <si>
    <t>135sb</t>
  </si>
  <si>
    <t>135te</t>
  </si>
  <si>
    <t>135tem</t>
  </si>
  <si>
    <t>135i</t>
  </si>
  <si>
    <t>135xe</t>
  </si>
  <si>
    <t>135xem</t>
  </si>
  <si>
    <t>135cs</t>
  </si>
  <si>
    <t>135csm</t>
  </si>
  <si>
    <t>135ba</t>
  </si>
  <si>
    <t>135bam</t>
  </si>
  <si>
    <t>135la</t>
  </si>
  <si>
    <t>135ce</t>
  </si>
  <si>
    <t>135cem</t>
  </si>
  <si>
    <t>135pr</t>
  </si>
  <si>
    <t>135prm</t>
  </si>
  <si>
    <t>135nd</t>
  </si>
  <si>
    <t>135ndm</t>
  </si>
  <si>
    <t>135pm</t>
  </si>
  <si>
    <t>135pmm</t>
  </si>
  <si>
    <t>135sm</t>
  </si>
  <si>
    <t>135smm</t>
  </si>
  <si>
    <t>135eu</t>
  </si>
  <si>
    <t>135gd</t>
  </si>
  <si>
    <t>136sn</t>
  </si>
  <si>
    <t>136sb</t>
  </si>
  <si>
    <t>136sbm</t>
  </si>
  <si>
    <t>136te</t>
  </si>
  <si>
    <t>136i</t>
  </si>
  <si>
    <t>136im</t>
  </si>
  <si>
    <t>136xe</t>
  </si>
  <si>
    <t>&gt;10zy</t>
  </si>
  <si>
    <t>136xem</t>
  </si>
  <si>
    <t>136cs</t>
  </si>
  <si>
    <t>136csm</t>
  </si>
  <si>
    <t>136ba</t>
  </si>
  <si>
    <t>136bam</t>
  </si>
  <si>
    <t>136la</t>
  </si>
  <si>
    <t>136lam</t>
  </si>
  <si>
    <t>136ce</t>
  </si>
  <si>
    <t>&gt;38py</t>
  </si>
  <si>
    <t>136cem</t>
  </si>
  <si>
    <t>136pr</t>
  </si>
  <si>
    <t>136prm</t>
  </si>
  <si>
    <t>136nd</t>
  </si>
  <si>
    <t>136pm</t>
  </si>
  <si>
    <t>136pmm</t>
  </si>
  <si>
    <t>136sm</t>
  </si>
  <si>
    <t>136smm</t>
  </si>
  <si>
    <t>136eu</t>
  </si>
  <si>
    <t>136eum</t>
  </si>
  <si>
    <t>136gd</t>
  </si>
  <si>
    <t>136tb</t>
  </si>
  <si>
    <t>137sn</t>
  </si>
  <si>
    <t>137sb</t>
  </si>
  <si>
    <t>137te</t>
  </si>
  <si>
    <t>137i</t>
  </si>
  <si>
    <t>137xe</t>
  </si>
  <si>
    <t>137cs</t>
  </si>
  <si>
    <t>137ba</t>
  </si>
  <si>
    <t>137bam</t>
  </si>
  <si>
    <t>137la</t>
  </si>
  <si>
    <t>137ce</t>
  </si>
  <si>
    <t>137cem</t>
  </si>
  <si>
    <t>137pr</t>
  </si>
  <si>
    <t>137prm</t>
  </si>
  <si>
    <t>137nd</t>
  </si>
  <si>
    <t>137ndm</t>
  </si>
  <si>
    <t>137pm</t>
  </si>
  <si>
    <t>137pmm</t>
  </si>
  <si>
    <t>137sm</t>
  </si>
  <si>
    <t>137smm</t>
  </si>
  <si>
    <t>137eu</t>
  </si>
  <si>
    <t>137gd</t>
  </si>
  <si>
    <t>137tb</t>
  </si>
  <si>
    <t>138sb</t>
  </si>
  <si>
    <t>138te</t>
  </si>
  <si>
    <t>138i</t>
  </si>
  <si>
    <t>138xe</t>
  </si>
  <si>
    <t>138cs</t>
  </si>
  <si>
    <t>138csm</t>
  </si>
  <si>
    <t>138csx</t>
  </si>
  <si>
    <t>138ba</t>
  </si>
  <si>
    <t>138bam</t>
  </si>
  <si>
    <t>138la</t>
  </si>
  <si>
    <t>138lam</t>
  </si>
  <si>
    <t>138ce</t>
  </si>
  <si>
    <t>&gt;150ty</t>
  </si>
  <si>
    <t>138cem</t>
  </si>
  <si>
    <t>138pr</t>
  </si>
  <si>
    <t>138prm</t>
  </si>
  <si>
    <t>138nd</t>
  </si>
  <si>
    <t>138ndm</t>
  </si>
  <si>
    <t>138pm</t>
  </si>
  <si>
    <t>138pmm</t>
  </si>
  <si>
    <t>138pmn</t>
  </si>
  <si>
    <t>138sm</t>
  </si>
  <si>
    <t>138eu</t>
  </si>
  <si>
    <t>138gd</t>
  </si>
  <si>
    <t>138gdm</t>
  </si>
  <si>
    <t>138tb</t>
  </si>
  <si>
    <t>138dy</t>
  </si>
  <si>
    <t>139sb</t>
  </si>
  <si>
    <t>139te</t>
  </si>
  <si>
    <t>139i</t>
  </si>
  <si>
    <t>139xe</t>
  </si>
  <si>
    <t>139cs</t>
  </si>
  <si>
    <t>139ba</t>
  </si>
  <si>
    <t>139la</t>
  </si>
  <si>
    <t>139ce</t>
  </si>
  <si>
    <t>139cem</t>
  </si>
  <si>
    <t>139pr</t>
  </si>
  <si>
    <t>139nd</t>
  </si>
  <si>
    <t>139ndm</t>
  </si>
  <si>
    <t>139pm</t>
  </si>
  <si>
    <t>139pmm</t>
  </si>
  <si>
    <t>139sm</t>
  </si>
  <si>
    <t>139smm</t>
  </si>
  <si>
    <t>139eu</t>
  </si>
  <si>
    <t>139gd</t>
  </si>
  <si>
    <t>139gdm</t>
  </si>
  <si>
    <t>139tb</t>
  </si>
  <si>
    <t>139dy</t>
  </si>
  <si>
    <t>140te</t>
  </si>
  <si>
    <t>140i</t>
  </si>
  <si>
    <t>140xe</t>
  </si>
  <si>
    <t>140cs</t>
  </si>
  <si>
    <t>140ba</t>
  </si>
  <si>
    <t>140la</t>
  </si>
  <si>
    <t>140ce</t>
  </si>
  <si>
    <t>140cem</t>
  </si>
  <si>
    <t>140pr</t>
  </si>
  <si>
    <t>140prm</t>
  </si>
  <si>
    <t>140nd</t>
  </si>
  <si>
    <t>140ndm</t>
  </si>
  <si>
    <t>140pm</t>
  </si>
  <si>
    <t>140pmm</t>
  </si>
  <si>
    <t>140sm</t>
  </si>
  <si>
    <t>140eu</t>
  </si>
  <si>
    <t>140eum</t>
  </si>
  <si>
    <t>140gd</t>
  </si>
  <si>
    <t>140tb</t>
  </si>
  <si>
    <t>140dy</t>
  </si>
  <si>
    <t>140dym</t>
  </si>
  <si>
    <t>140ho</t>
  </si>
  <si>
    <t>141te</t>
  </si>
  <si>
    <t>141i</t>
  </si>
  <si>
    <t>141xe</t>
  </si>
  <si>
    <t>141cs</t>
  </si>
  <si>
    <t>141ba</t>
  </si>
  <si>
    <t>141la</t>
  </si>
  <si>
    <t>141ce</t>
  </si>
  <si>
    <t>141pr</t>
  </si>
  <si>
    <t>141nd</t>
  </si>
  <si>
    <t>141ndm</t>
  </si>
  <si>
    <t>141pm</t>
  </si>
  <si>
    <t>141pmm</t>
  </si>
  <si>
    <t>141sm</t>
  </si>
  <si>
    <t>141smm</t>
  </si>
  <si>
    <t>141eu</t>
  </si>
  <si>
    <t>141eum</t>
  </si>
  <si>
    <t>141gd</t>
  </si>
  <si>
    <t>141gdm</t>
  </si>
  <si>
    <t>141tb</t>
  </si>
  <si>
    <t>141tbm</t>
  </si>
  <si>
    <t>141dy</t>
  </si>
  <si>
    <t>141ho</t>
  </si>
  <si>
    <t>141hom</t>
  </si>
  <si>
    <t>142te</t>
  </si>
  <si>
    <t>142i</t>
  </si>
  <si>
    <t>~200</t>
  </si>
  <si>
    <t>142xe</t>
  </si>
  <si>
    <t>142cs</t>
  </si>
  <si>
    <t>142ba</t>
  </si>
  <si>
    <t>142la</t>
  </si>
  <si>
    <t>142ce</t>
  </si>
  <si>
    <t>&gt;50py</t>
  </si>
  <si>
    <t>142pr</t>
  </si>
  <si>
    <t>142prm</t>
  </si>
  <si>
    <t>142nd</t>
  </si>
  <si>
    <t>142pm</t>
  </si>
  <si>
    <t>142pmm</t>
  </si>
  <si>
    <t>142sm</t>
  </si>
  <si>
    <t>142eu</t>
  </si>
  <si>
    <t>142eum</t>
  </si>
  <si>
    <t>142gd</t>
  </si>
  <si>
    <t>142tb</t>
  </si>
  <si>
    <t>142tbm</t>
  </si>
  <si>
    <t>142dy</t>
  </si>
  <si>
    <t>142ho</t>
  </si>
  <si>
    <t>143i</t>
  </si>
  <si>
    <t>143xe</t>
  </si>
  <si>
    <t>143cs</t>
  </si>
  <si>
    <t>143ba</t>
  </si>
  <si>
    <t>143la</t>
  </si>
  <si>
    <t>143ce</t>
  </si>
  <si>
    <t>143pr</t>
  </si>
  <si>
    <t>143nd</t>
  </si>
  <si>
    <t>143pm</t>
  </si>
  <si>
    <t>143pmm</t>
  </si>
  <si>
    <t>143sm</t>
  </si>
  <si>
    <t>143smm</t>
  </si>
  <si>
    <t>143smn</t>
  </si>
  <si>
    <t>143eu</t>
  </si>
  <si>
    <t>143eum</t>
  </si>
  <si>
    <t>143gd</t>
  </si>
  <si>
    <t>143gdm</t>
  </si>
  <si>
    <t>143tb</t>
  </si>
  <si>
    <t>143tbm</t>
  </si>
  <si>
    <t>143dy</t>
  </si>
  <si>
    <t>143dym</t>
  </si>
  <si>
    <t>143ho</t>
  </si>
  <si>
    <t>143er</t>
  </si>
  <si>
    <t>9/2-</t>
  </si>
  <si>
    <t>144i</t>
  </si>
  <si>
    <t>144xe</t>
  </si>
  <si>
    <t>144cs</t>
  </si>
  <si>
    <t>144csm</t>
  </si>
  <si>
    <t>144ba</t>
  </si>
  <si>
    <t>144la</t>
  </si>
  <si>
    <t>144ce</t>
  </si>
  <si>
    <t>144pr</t>
  </si>
  <si>
    <t>144prm</t>
  </si>
  <si>
    <t>144nd</t>
  </si>
  <si>
    <t>144pm</t>
  </si>
  <si>
    <t>144pmm</t>
  </si>
  <si>
    <t>144pmn</t>
  </si>
  <si>
    <t>~2.7</t>
  </si>
  <si>
    <t>144sm</t>
  </si>
  <si>
    <t>144smm</t>
  </si>
  <si>
    <t>144eu</t>
  </si>
  <si>
    <t>144eum</t>
  </si>
  <si>
    <t>144gd</t>
  </si>
  <si>
    <t>144tb</t>
  </si>
  <si>
    <t>~1</t>
  </si>
  <si>
    <t>144tbm</t>
  </si>
  <si>
    <t>144tbn</t>
  </si>
  <si>
    <t>144tbp</t>
  </si>
  <si>
    <t>144dy</t>
  </si>
  <si>
    <t>144ho</t>
  </si>
  <si>
    <t>144er</t>
  </si>
  <si>
    <t>145xe</t>
  </si>
  <si>
    <t>145cs</t>
  </si>
  <si>
    <t>145ba</t>
  </si>
  <si>
    <t>145la</t>
  </si>
  <si>
    <t>145ce</t>
  </si>
  <si>
    <t>145pr</t>
  </si>
  <si>
    <t>145nd</t>
  </si>
  <si>
    <t>145pm</t>
  </si>
  <si>
    <t>145sm</t>
  </si>
  <si>
    <t>145smm</t>
  </si>
  <si>
    <t>145eu</t>
  </si>
  <si>
    <t>145eum</t>
  </si>
  <si>
    <t>145gd</t>
  </si>
  <si>
    <t>145gdm</t>
  </si>
  <si>
    <t>145tb</t>
  </si>
  <si>
    <t>145tbm</t>
  </si>
  <si>
    <t>145dy</t>
  </si>
  <si>
    <t>145dym</t>
  </si>
  <si>
    <t>145ho</t>
  </si>
  <si>
    <t>145hom</t>
  </si>
  <si>
    <t>145er</t>
  </si>
  <si>
    <t>145tm</t>
  </si>
  <si>
    <t>146xe</t>
  </si>
  <si>
    <t>146cs</t>
  </si>
  <si>
    <t>146ba</t>
  </si>
  <si>
    <t>146la</t>
  </si>
  <si>
    <t>146lam</t>
  </si>
  <si>
    <t>146ce</t>
  </si>
  <si>
    <t>146pr</t>
  </si>
  <si>
    <t>146nd</t>
  </si>
  <si>
    <t>146pm</t>
  </si>
  <si>
    <t>146sm</t>
  </si>
  <si>
    <t>146eu</t>
  </si>
  <si>
    <t>146eum</t>
  </si>
  <si>
    <t>146gd</t>
  </si>
  <si>
    <t>146tb</t>
  </si>
  <si>
    <t>146tbm</t>
  </si>
  <si>
    <t>146tbn</t>
  </si>
  <si>
    <t>146dy</t>
  </si>
  <si>
    <t>146dym</t>
  </si>
  <si>
    <t>146ho</t>
  </si>
  <si>
    <t>146er</t>
  </si>
  <si>
    <t>146tm</t>
  </si>
  <si>
    <t>146tmm</t>
  </si>
  <si>
    <t>147xe</t>
  </si>
  <si>
    <t>147cs</t>
  </si>
  <si>
    <t>147ba</t>
  </si>
  <si>
    <t>147la</t>
  </si>
  <si>
    <t>147ce</t>
  </si>
  <si>
    <t>147pr</t>
  </si>
  <si>
    <t>147nd</t>
  </si>
  <si>
    <t>147pm</t>
  </si>
  <si>
    <t>147sm</t>
  </si>
  <si>
    <t>147eu</t>
  </si>
  <si>
    <t>147gd</t>
  </si>
  <si>
    <t>147gdm</t>
  </si>
  <si>
    <t>147tb</t>
  </si>
  <si>
    <t>147tbm</t>
  </si>
  <si>
    <t>147dy</t>
  </si>
  <si>
    <t>147dym</t>
  </si>
  <si>
    <t>147ho</t>
  </si>
  <si>
    <t>147er</t>
  </si>
  <si>
    <t>~2.5</t>
  </si>
  <si>
    <t>147erm</t>
  </si>
  <si>
    <t>147tm</t>
  </si>
  <si>
    <t>147tmm</t>
  </si>
  <si>
    <t>148cs</t>
  </si>
  <si>
    <t>148ba</t>
  </si>
  <si>
    <t>148la</t>
  </si>
  <si>
    <t>148ce</t>
  </si>
  <si>
    <t>148pr</t>
  </si>
  <si>
    <t>148prm</t>
  </si>
  <si>
    <t>148nd</t>
  </si>
  <si>
    <t>&gt;3.0ey</t>
  </si>
  <si>
    <t>148pm</t>
  </si>
  <si>
    <t>148pmm</t>
  </si>
  <si>
    <t>148sm</t>
  </si>
  <si>
    <t>148eu</t>
  </si>
  <si>
    <t>148gd</t>
  </si>
  <si>
    <t>148tb</t>
  </si>
  <si>
    <t>148tbm</t>
  </si>
  <si>
    <t>148tbn</t>
  </si>
  <si>
    <t>148dy</t>
  </si>
  <si>
    <t>148ho</t>
  </si>
  <si>
    <t>148hom</t>
  </si>
  <si>
    <t>148hon</t>
  </si>
  <si>
    <t>148er</t>
  </si>
  <si>
    <t>148tm</t>
  </si>
  <si>
    <t>148yb</t>
  </si>
  <si>
    <t>149cs</t>
  </si>
  <si>
    <t>&gt;50ms</t>
  </si>
  <si>
    <t>149ba</t>
  </si>
  <si>
    <t>149la</t>
  </si>
  <si>
    <t>149ce</t>
  </si>
  <si>
    <t>149pr</t>
  </si>
  <si>
    <t>149nd</t>
  </si>
  <si>
    <t>149pm</t>
  </si>
  <si>
    <t>149pmm</t>
  </si>
  <si>
    <t>149sm</t>
  </si>
  <si>
    <t>&gt;2py</t>
  </si>
  <si>
    <t>149eu</t>
  </si>
  <si>
    <t>149gd</t>
  </si>
  <si>
    <t>149tb</t>
  </si>
  <si>
    <t>149tbm</t>
  </si>
  <si>
    <t>149dy</t>
  </si>
  <si>
    <t>149dym</t>
  </si>
  <si>
    <t>149dyn</t>
  </si>
  <si>
    <t>149ho</t>
  </si>
  <si>
    <t>149hom</t>
  </si>
  <si>
    <t>149er</t>
  </si>
  <si>
    <t>149erm</t>
  </si>
  <si>
    <t>149tm</t>
  </si>
  <si>
    <t>149yb</t>
  </si>
  <si>
    <t>150cs</t>
  </si>
  <si>
    <t>150ba</t>
  </si>
  <si>
    <t>150la</t>
  </si>
  <si>
    <t>150ce</t>
  </si>
  <si>
    <t>150pr</t>
  </si>
  <si>
    <t>150nd</t>
  </si>
  <si>
    <t>150pm</t>
  </si>
  <si>
    <t>150sm</t>
  </si>
  <si>
    <t>150eu</t>
  </si>
  <si>
    <t>150eum</t>
  </si>
  <si>
    <t>150gd</t>
  </si>
  <si>
    <t>150tb</t>
  </si>
  <si>
    <t>150tbm</t>
  </si>
  <si>
    <t>150dy</t>
  </si>
  <si>
    <t>150ho</t>
  </si>
  <si>
    <t>150hom</t>
  </si>
  <si>
    <t>150hon</t>
  </si>
  <si>
    <t>~8000</t>
  </si>
  <si>
    <t>150er</t>
  </si>
  <si>
    <t>150tm</t>
  </si>
  <si>
    <t>150tmm</t>
  </si>
  <si>
    <t>150tmn</t>
  </si>
  <si>
    <t>150yb</t>
  </si>
  <si>
    <t>150lu</t>
  </si>
  <si>
    <t>150lum</t>
  </si>
  <si>
    <t>151cs</t>
  </si>
  <si>
    <t>151ba</t>
  </si>
  <si>
    <t>151la</t>
  </si>
  <si>
    <t>151ce</t>
  </si>
  <si>
    <t>151pr</t>
  </si>
  <si>
    <t>151nd</t>
  </si>
  <si>
    <t>151pm</t>
  </si>
  <si>
    <t>151sm</t>
  </si>
  <si>
    <t>151smm</t>
  </si>
  <si>
    <t>151eu</t>
  </si>
  <si>
    <t>151eum</t>
  </si>
  <si>
    <t>151gd</t>
  </si>
  <si>
    <t>151tb</t>
  </si>
  <si>
    <t>151tbm</t>
  </si>
  <si>
    <t>151dy</t>
  </si>
  <si>
    <t>151ho</t>
  </si>
  <si>
    <t>151hom</t>
  </si>
  <si>
    <t>151er</t>
  </si>
  <si>
    <t>151erm</t>
  </si>
  <si>
    <t>151tm</t>
  </si>
  <si>
    <t>151tmm</t>
  </si>
  <si>
    <t>ad</t>
  </si>
  <si>
    <t>151tmn</t>
  </si>
  <si>
    <t>151yb</t>
  </si>
  <si>
    <t>151ybm</t>
  </si>
  <si>
    <t>151ybn</t>
  </si>
  <si>
    <t>151ybp</t>
  </si>
  <si>
    <t>151lu</t>
  </si>
  <si>
    <t>151lum</t>
  </si>
  <si>
    <t>152ba</t>
  </si>
  <si>
    <t>152la</t>
  </si>
  <si>
    <t>152ce</t>
  </si>
  <si>
    <t>152pr</t>
  </si>
  <si>
    <t>152nd</t>
  </si>
  <si>
    <t>152pm</t>
  </si>
  <si>
    <t>152pmm</t>
  </si>
  <si>
    <t>152pmn</t>
  </si>
  <si>
    <t>152sm</t>
  </si>
  <si>
    <t>152eu</t>
  </si>
  <si>
    <t>152eum</t>
  </si>
  <si>
    <t>152eun</t>
  </si>
  <si>
    <t>152gd</t>
  </si>
  <si>
    <t>152tb</t>
  </si>
  <si>
    <t>152tbm</t>
  </si>
  <si>
    <t>152dy</t>
  </si>
  <si>
    <t>152ho</t>
  </si>
  <si>
    <t>152hom</t>
  </si>
  <si>
    <t>152hon</t>
  </si>
  <si>
    <t>152er</t>
  </si>
  <si>
    <t>152tm</t>
  </si>
  <si>
    <t>152tmm</t>
  </si>
  <si>
    <t>152yb</t>
  </si>
  <si>
    <t>152lu</t>
  </si>
  <si>
    <t>153ba</t>
  </si>
  <si>
    <t>153la</t>
  </si>
  <si>
    <t>153ce</t>
  </si>
  <si>
    <t>153pr</t>
  </si>
  <si>
    <t>153nd</t>
  </si>
  <si>
    <t>153pm</t>
  </si>
  <si>
    <t>153sm</t>
  </si>
  <si>
    <t>153smm</t>
  </si>
  <si>
    <t>153eu</t>
  </si>
  <si>
    <t>153gd</t>
  </si>
  <si>
    <t>153gdm</t>
  </si>
  <si>
    <t>153gdn</t>
  </si>
  <si>
    <t>153tb</t>
  </si>
  <si>
    <t>153tbm</t>
  </si>
  <si>
    <t>153dy</t>
  </si>
  <si>
    <t>153ho</t>
  </si>
  <si>
    <t>153hom</t>
  </si>
  <si>
    <t>153er</t>
  </si>
  <si>
    <t>153tm</t>
  </si>
  <si>
    <t>153tmm</t>
  </si>
  <si>
    <t>153yb</t>
  </si>
  <si>
    <t>153ybm</t>
  </si>
  <si>
    <t>153lu</t>
  </si>
  <si>
    <t>153lum</t>
  </si>
  <si>
    <t>153lun</t>
  </si>
  <si>
    <t>153hf</t>
  </si>
  <si>
    <t>153hfm</t>
  </si>
  <si>
    <t>154la</t>
  </si>
  <si>
    <t>154ce</t>
  </si>
  <si>
    <t>154pr</t>
  </si>
  <si>
    <t>154nd</t>
  </si>
  <si>
    <t>154ndm</t>
  </si>
  <si>
    <t>154ndn</t>
  </si>
  <si>
    <t>154pm</t>
  </si>
  <si>
    <t>154pmm</t>
  </si>
  <si>
    <t>154sm</t>
  </si>
  <si>
    <t>154eu</t>
  </si>
  <si>
    <t>154eum</t>
  </si>
  <si>
    <t>154gd</t>
  </si>
  <si>
    <t>154tb</t>
  </si>
  <si>
    <t>154tbm</t>
  </si>
  <si>
    <t>154tbn</t>
  </si>
  <si>
    <t>154dy</t>
  </si>
  <si>
    <t>154ho</t>
  </si>
  <si>
    <t>154hom</t>
  </si>
  <si>
    <t>154er</t>
  </si>
  <si>
    <t>154tm</t>
  </si>
  <si>
    <t>154tmm</t>
  </si>
  <si>
    <t>154yb</t>
  </si>
  <si>
    <t>154lu</t>
  </si>
  <si>
    <t>(2-)</t>
  </si>
  <si>
    <t>154lum</t>
  </si>
  <si>
    <t>154lun</t>
  </si>
  <si>
    <t>&gt;2562</t>
  </si>
  <si>
    <t>154hf</t>
  </si>
  <si>
    <t>155la</t>
  </si>
  <si>
    <t>155ce</t>
  </si>
  <si>
    <t>155pr</t>
  </si>
  <si>
    <t>155nd</t>
  </si>
  <si>
    <t>155pm</t>
  </si>
  <si>
    <t>155sm</t>
  </si>
  <si>
    <t>155eu</t>
  </si>
  <si>
    <t>155gd</t>
  </si>
  <si>
    <t>155gdm</t>
  </si>
  <si>
    <t>155tb</t>
  </si>
  <si>
    <t>155dy</t>
  </si>
  <si>
    <t>155dym</t>
  </si>
  <si>
    <t>155ho</t>
  </si>
  <si>
    <t>155hom</t>
  </si>
  <si>
    <t>155er</t>
  </si>
  <si>
    <t>155tm</t>
  </si>
  <si>
    <t>155tmm</t>
  </si>
  <si>
    <t>155yb</t>
  </si>
  <si>
    <t>155lu</t>
  </si>
  <si>
    <t>155lum</t>
  </si>
  <si>
    <t>155lun</t>
  </si>
  <si>
    <t>155hf</t>
  </si>
  <si>
    <t>155ta</t>
  </si>
  <si>
    <t>156ce</t>
  </si>
  <si>
    <t>156pr</t>
  </si>
  <si>
    <t>156nd</t>
  </si>
  <si>
    <t>156ndm</t>
  </si>
  <si>
    <t>156pm</t>
  </si>
  <si>
    <t>156sm</t>
  </si>
  <si>
    <t>156smm</t>
  </si>
  <si>
    <t>156eu</t>
  </si>
  <si>
    <t>156gd</t>
  </si>
  <si>
    <t>156gdm</t>
  </si>
  <si>
    <t>156tb</t>
  </si>
  <si>
    <t>156tbm</t>
  </si>
  <si>
    <t>156tbn</t>
  </si>
  <si>
    <t>156dy</t>
  </si>
  <si>
    <t>&gt;1ey</t>
  </si>
  <si>
    <t>156ho</t>
  </si>
  <si>
    <t>156hom</t>
  </si>
  <si>
    <t>156hon</t>
  </si>
  <si>
    <t>156er</t>
  </si>
  <si>
    <t>156tm</t>
  </si>
  <si>
    <t>156tmm</t>
  </si>
  <si>
    <t>~400</t>
  </si>
  <si>
    <t>156tmn</t>
  </si>
  <si>
    <t>156yb</t>
  </si>
  <si>
    <t>156lu</t>
  </si>
  <si>
    <t>156lum</t>
  </si>
  <si>
    <t>156hf</t>
  </si>
  <si>
    <t>156hfm</t>
  </si>
  <si>
    <t>156ta</t>
  </si>
  <si>
    <t>156tam</t>
  </si>
  <si>
    <t>157ce</t>
  </si>
  <si>
    <t>157pr</t>
  </si>
  <si>
    <t>157nd</t>
  </si>
  <si>
    <t>157pm</t>
  </si>
  <si>
    <t>157sm</t>
  </si>
  <si>
    <t>157eu</t>
  </si>
  <si>
    <t>157gd</t>
  </si>
  <si>
    <t>157tb</t>
  </si>
  <si>
    <t>157dy</t>
  </si>
  <si>
    <t>157dym</t>
  </si>
  <si>
    <t>157ho</t>
  </si>
  <si>
    <t>157er</t>
  </si>
  <si>
    <t>157erm</t>
  </si>
  <si>
    <t>157tm</t>
  </si>
  <si>
    <t>157yb</t>
  </si>
  <si>
    <t>157lu</t>
  </si>
  <si>
    <t>157lum</t>
  </si>
  <si>
    <t>157hf</t>
  </si>
  <si>
    <t>157ta</t>
  </si>
  <si>
    <t>157tam</t>
  </si>
  <si>
    <t>157tan</t>
  </si>
  <si>
    <t>158pr</t>
  </si>
  <si>
    <t>158nd</t>
  </si>
  <si>
    <t>158pm</t>
  </si>
  <si>
    <t>158sm</t>
  </si>
  <si>
    <t>158eu</t>
  </si>
  <si>
    <t>158gd</t>
  </si>
  <si>
    <t>158tb</t>
  </si>
  <si>
    <t>158tbm</t>
  </si>
  <si>
    <t>158tbn</t>
  </si>
  <si>
    <t>158dy</t>
  </si>
  <si>
    <t>158ho</t>
  </si>
  <si>
    <t>158hom</t>
  </si>
  <si>
    <t>158hon</t>
  </si>
  <si>
    <t>158er</t>
  </si>
  <si>
    <t>158tm</t>
  </si>
  <si>
    <t>158tmm</t>
  </si>
  <si>
    <t>158yb</t>
  </si>
  <si>
    <t>158lu</t>
  </si>
  <si>
    <t>158hf</t>
  </si>
  <si>
    <t>158ta</t>
  </si>
  <si>
    <t>158tam</t>
  </si>
  <si>
    <t>158w</t>
  </si>
  <si>
    <t>158wm</t>
  </si>
  <si>
    <t>159pr</t>
  </si>
  <si>
    <t>159nd</t>
  </si>
  <si>
    <t>159pm</t>
  </si>
  <si>
    <t>159sm</t>
  </si>
  <si>
    <t>159eu</t>
  </si>
  <si>
    <t>159gd</t>
  </si>
  <si>
    <t>159tb</t>
  </si>
  <si>
    <t>159dy</t>
  </si>
  <si>
    <t>159dym</t>
  </si>
  <si>
    <t>159ho</t>
  </si>
  <si>
    <t>159hom</t>
  </si>
  <si>
    <t>159er</t>
  </si>
  <si>
    <t>159erm</t>
  </si>
  <si>
    <t>159ern</t>
  </si>
  <si>
    <t>159tm</t>
  </si>
  <si>
    <t>159yb</t>
  </si>
  <si>
    <t>159lu</t>
  </si>
  <si>
    <t>159lum</t>
  </si>
  <si>
    <t>159hf</t>
  </si>
  <si>
    <t>159ta</t>
  </si>
  <si>
    <t>159tam</t>
  </si>
  <si>
    <t>159w</t>
  </si>
  <si>
    <t>160nd</t>
  </si>
  <si>
    <t>160pm</t>
  </si>
  <si>
    <t>160sm</t>
  </si>
  <si>
    <t>160eu</t>
  </si>
  <si>
    <t>160gd</t>
  </si>
  <si>
    <t>&gt;31ey</t>
  </si>
  <si>
    <t>160tb</t>
  </si>
  <si>
    <t>160dy</t>
  </si>
  <si>
    <t>160ho</t>
  </si>
  <si>
    <t>160hom</t>
  </si>
  <si>
    <t>160hon</t>
  </si>
  <si>
    <t>160er</t>
  </si>
  <si>
    <t>160tm</t>
  </si>
  <si>
    <t>160tmm</t>
  </si>
  <si>
    <t>160yb</t>
  </si>
  <si>
    <t>160lu</t>
  </si>
  <si>
    <t>160lum</t>
  </si>
  <si>
    <t>160hf</t>
  </si>
  <si>
    <t>160ta</t>
  </si>
  <si>
    <t>160tam</t>
  </si>
  <si>
    <t>160w</t>
  </si>
  <si>
    <t>160re</t>
  </si>
  <si>
    <t>161nd</t>
  </si>
  <si>
    <t>161pm</t>
  </si>
  <si>
    <t>161sm</t>
  </si>
  <si>
    <t>161eu</t>
  </si>
  <si>
    <t>161gd</t>
  </si>
  <si>
    <t>161tb</t>
  </si>
  <si>
    <t>161dy</t>
  </si>
  <si>
    <t>161ho</t>
  </si>
  <si>
    <t>161hom</t>
  </si>
  <si>
    <t>161er</t>
  </si>
  <si>
    <t>161erm</t>
  </si>
  <si>
    <t>161tm</t>
  </si>
  <si>
    <t>161tmm</t>
  </si>
  <si>
    <t>161yb</t>
  </si>
  <si>
    <t>161lu</t>
  </si>
  <si>
    <t>161lum</t>
  </si>
  <si>
    <t>161hf</t>
  </si>
  <si>
    <t>161ta</t>
  </si>
  <si>
    <t>161tam</t>
  </si>
  <si>
    <t>161w</t>
  </si>
  <si>
    <t>161re</t>
  </si>
  <si>
    <t>161rem</t>
  </si>
  <si>
    <t>162pm</t>
  </si>
  <si>
    <t>162sm</t>
  </si>
  <si>
    <t>162eu</t>
  </si>
  <si>
    <t>162gd</t>
  </si>
  <si>
    <t>162tb</t>
  </si>
  <si>
    <t>162dy</t>
  </si>
  <si>
    <t>162ho</t>
  </si>
  <si>
    <t>162hom</t>
  </si>
  <si>
    <t>162er</t>
  </si>
  <si>
    <t>&gt;140ty</t>
  </si>
  <si>
    <t>162tm</t>
  </si>
  <si>
    <t>162tmm</t>
  </si>
  <si>
    <t>162yb</t>
  </si>
  <si>
    <t>162lu</t>
  </si>
  <si>
    <t>162lum</t>
  </si>
  <si>
    <t>162lun</t>
  </si>
  <si>
    <t>162hf</t>
  </si>
  <si>
    <t>162ta</t>
  </si>
  <si>
    <t>162w</t>
  </si>
  <si>
    <t>162re</t>
  </si>
  <si>
    <t>162rem</t>
  </si>
  <si>
    <t>162os</t>
  </si>
  <si>
    <t>163pm</t>
  </si>
  <si>
    <t>163sm</t>
  </si>
  <si>
    <t>163eu</t>
  </si>
  <si>
    <t>163gd</t>
  </si>
  <si>
    <t>163tb</t>
  </si>
  <si>
    <t>163dy</t>
  </si>
  <si>
    <t>163ho</t>
  </si>
  <si>
    <t>163hom</t>
  </si>
  <si>
    <t>163er</t>
  </si>
  <si>
    <t>163erm</t>
  </si>
  <si>
    <t>163tm</t>
  </si>
  <si>
    <t>163yb</t>
  </si>
  <si>
    <t>163lu</t>
  </si>
  <si>
    <t>163hf</t>
  </si>
  <si>
    <t>163ta</t>
  </si>
  <si>
    <t>163w</t>
  </si>
  <si>
    <t>163re</t>
  </si>
  <si>
    <t>163rem</t>
  </si>
  <si>
    <t>163os</t>
  </si>
  <si>
    <t>164sm</t>
  </si>
  <si>
    <t>164eu</t>
  </si>
  <si>
    <t>164gd</t>
  </si>
  <si>
    <t>164tb</t>
  </si>
  <si>
    <t>164dy</t>
  </si>
  <si>
    <t>164ho</t>
  </si>
  <si>
    <t>164hom</t>
  </si>
  <si>
    <t>164er</t>
  </si>
  <si>
    <t>164tm</t>
  </si>
  <si>
    <t>164tmm</t>
  </si>
  <si>
    <t>164yb</t>
  </si>
  <si>
    <t>164lu</t>
  </si>
  <si>
    <t>164hf</t>
  </si>
  <si>
    <t>164ta</t>
  </si>
  <si>
    <t>164w</t>
  </si>
  <si>
    <t>164re</t>
  </si>
  <si>
    <t>high</t>
  </si>
  <si>
    <t>95pa.aj</t>
  </si>
  <si>
    <t>164rem</t>
  </si>
  <si>
    <t>164os</t>
  </si>
  <si>
    <t>164ir</t>
  </si>
  <si>
    <t>164irm</t>
  </si>
  <si>
    <t>165sm</t>
  </si>
  <si>
    <t>165eu</t>
  </si>
  <si>
    <t>165gd</t>
  </si>
  <si>
    <t>165tb</t>
  </si>
  <si>
    <t>165dy</t>
  </si>
  <si>
    <t>165dym</t>
  </si>
  <si>
    <t>165ho</t>
  </si>
  <si>
    <t>165er</t>
  </si>
  <si>
    <t>165tm</t>
  </si>
  <si>
    <t>165yb</t>
  </si>
  <si>
    <t>165lu</t>
  </si>
  <si>
    <t>165hf</t>
  </si>
  <si>
    <t>165ta</t>
  </si>
  <si>
    <t>165tap</t>
  </si>
  <si>
    <t>165w</t>
  </si>
  <si>
    <t>165re</t>
  </si>
  <si>
    <t>165rem</t>
  </si>
  <si>
    <t>ad*&amp;</t>
  </si>
  <si>
    <t>165os</t>
  </si>
  <si>
    <t>165ir</t>
  </si>
  <si>
    <t>165irm</t>
  </si>
  <si>
    <t>166eu</t>
  </si>
  <si>
    <t>166gd</t>
  </si>
  <si>
    <t>166tb</t>
  </si>
  <si>
    <t>166dy</t>
  </si>
  <si>
    <t>166ho</t>
  </si>
  <si>
    <t>166hom</t>
  </si>
  <si>
    <t>166er</t>
  </si>
  <si>
    <t>166tm</t>
  </si>
  <si>
    <t>166tmm</t>
  </si>
  <si>
    <t>166yb</t>
  </si>
  <si>
    <t>166lu</t>
  </si>
  <si>
    <t>166lum</t>
  </si>
  <si>
    <t>166lun</t>
  </si>
  <si>
    <t>166hf</t>
  </si>
  <si>
    <t>166ta</t>
  </si>
  <si>
    <t>166w</t>
  </si>
  <si>
    <t>166re</t>
  </si>
  <si>
    <t>166rem</t>
  </si>
  <si>
    <t>166rep</t>
  </si>
  <si>
    <t>low</t>
  </si>
  <si>
    <t>166os</t>
  </si>
  <si>
    <t>166ir</t>
  </si>
  <si>
    <t>166irm</t>
  </si>
  <si>
    <t>166pt</t>
  </si>
  <si>
    <t>167eu</t>
  </si>
  <si>
    <t>167gd</t>
  </si>
  <si>
    <t>167tb</t>
  </si>
  <si>
    <t>167dy</t>
  </si>
  <si>
    <t>167ho</t>
  </si>
  <si>
    <t>167hom</t>
  </si>
  <si>
    <t>167er</t>
  </si>
  <si>
    <t>167erm</t>
  </si>
  <si>
    <t>167tm</t>
  </si>
  <si>
    <t>167tmm</t>
  </si>
  <si>
    <t>167tmn</t>
  </si>
  <si>
    <t>167yb</t>
  </si>
  <si>
    <t>167lu</t>
  </si>
  <si>
    <t>167lum</t>
  </si>
  <si>
    <t>167hf</t>
  </si>
  <si>
    <t>167ta</t>
  </si>
  <si>
    <t>167w</t>
  </si>
  <si>
    <t>167re</t>
  </si>
  <si>
    <t>167rem</t>
  </si>
  <si>
    <t>167os</t>
  </si>
  <si>
    <t>167ir</t>
  </si>
  <si>
    <t>167irm</t>
  </si>
  <si>
    <t>167pt</t>
  </si>
  <si>
    <t>168gd</t>
  </si>
  <si>
    <t>168tb</t>
  </si>
  <si>
    <t>168dy</t>
  </si>
  <si>
    <t>168ho</t>
  </si>
  <si>
    <t>168hom</t>
  </si>
  <si>
    <t>168er</t>
  </si>
  <si>
    <t>168tm</t>
  </si>
  <si>
    <t>168yb</t>
  </si>
  <si>
    <t>&gt;130ty</t>
  </si>
  <si>
    <t>168lu</t>
  </si>
  <si>
    <t>168lum</t>
  </si>
  <si>
    <t>168hf</t>
  </si>
  <si>
    <t>168ta</t>
  </si>
  <si>
    <t>168w</t>
  </si>
  <si>
    <t>168re</t>
  </si>
  <si>
    <t>168rem</t>
  </si>
  <si>
    <t>168os</t>
  </si>
  <si>
    <t>168ir</t>
  </si>
  <si>
    <t>168irm</t>
  </si>
  <si>
    <t>168pt</t>
  </si>
  <si>
    <t>169gd</t>
  </si>
  <si>
    <t>169tb</t>
  </si>
  <si>
    <t>169dy</t>
  </si>
  <si>
    <t>169ho</t>
  </si>
  <si>
    <t>169er</t>
  </si>
  <si>
    <t>169tm</t>
  </si>
  <si>
    <t>169yb</t>
  </si>
  <si>
    <t>169ybm</t>
  </si>
  <si>
    <t>169lu</t>
  </si>
  <si>
    <t>169lum</t>
  </si>
  <si>
    <t>169hf</t>
  </si>
  <si>
    <t>169ta</t>
  </si>
  <si>
    <t>169w</t>
  </si>
  <si>
    <t>169re</t>
  </si>
  <si>
    <t>169rem</t>
  </si>
  <si>
    <t>169os</t>
  </si>
  <si>
    <t>169ir</t>
  </si>
  <si>
    <t>169irm</t>
  </si>
  <si>
    <t>169pt</t>
  </si>
  <si>
    <t>169au</t>
  </si>
  <si>
    <t>170tb</t>
  </si>
  <si>
    <t>170dy</t>
  </si>
  <si>
    <t>170ho</t>
  </si>
  <si>
    <t>170hom</t>
  </si>
  <si>
    <t>170er</t>
  </si>
  <si>
    <t>&gt;320py</t>
  </si>
  <si>
    <t>170tm</t>
  </si>
  <si>
    <t>170tmm</t>
  </si>
  <si>
    <t>170yb</t>
  </si>
  <si>
    <t>170ybm</t>
  </si>
  <si>
    <t>170lu</t>
  </si>
  <si>
    <t>170lum</t>
  </si>
  <si>
    <t>170hf</t>
  </si>
  <si>
    <t>170ta</t>
  </si>
  <si>
    <t>170w</t>
  </si>
  <si>
    <t>170re</t>
  </si>
  <si>
    <t>170os</t>
  </si>
  <si>
    <t>170ir</t>
  </si>
  <si>
    <t>170irm</t>
  </si>
  <si>
    <t>170pt</t>
  </si>
  <si>
    <t>170au</t>
  </si>
  <si>
    <t>170aum</t>
  </si>
  <si>
    <t>171tb</t>
  </si>
  <si>
    <t>171dy</t>
  </si>
  <si>
    <t>171ho</t>
  </si>
  <si>
    <t>171er</t>
  </si>
  <si>
    <t>171erm</t>
  </si>
  <si>
    <t>171tm</t>
  </si>
  <si>
    <t>171tmm</t>
  </si>
  <si>
    <t>171yb</t>
  </si>
  <si>
    <t>171ybm</t>
  </si>
  <si>
    <t>171ybn</t>
  </si>
  <si>
    <t>171lu</t>
  </si>
  <si>
    <t>171lum</t>
  </si>
  <si>
    <t>171hf</t>
  </si>
  <si>
    <t>171hfm</t>
  </si>
  <si>
    <t>171ta</t>
  </si>
  <si>
    <t>171w</t>
  </si>
  <si>
    <t>171re</t>
  </si>
  <si>
    <t>171os</t>
  </si>
  <si>
    <t>171ir</t>
  </si>
  <si>
    <t>171irm</t>
  </si>
  <si>
    <t>171pt</t>
  </si>
  <si>
    <t>171au</t>
  </si>
  <si>
    <t>171aum</t>
  </si>
  <si>
    <t>171hg</t>
  </si>
  <si>
    <t>172dy</t>
  </si>
  <si>
    <t>172ho</t>
  </si>
  <si>
    <t>172er</t>
  </si>
  <si>
    <t>172tm</t>
  </si>
  <si>
    <t>172yb</t>
  </si>
  <si>
    <t>172lu</t>
  </si>
  <si>
    <t>172lum</t>
  </si>
  <si>
    <t>172lun</t>
  </si>
  <si>
    <t>172hf</t>
  </si>
  <si>
    <t>172hfm</t>
  </si>
  <si>
    <t>172ta</t>
  </si>
  <si>
    <t>172w</t>
  </si>
  <si>
    <t>172re</t>
  </si>
  <si>
    <t>172rem</t>
  </si>
  <si>
    <t>172os</t>
  </si>
  <si>
    <t>172ir</t>
  </si>
  <si>
    <t>172irm</t>
  </si>
  <si>
    <t>172pt</t>
  </si>
  <si>
    <t>172au</t>
  </si>
  <si>
    <t>172hg</t>
  </si>
  <si>
    <t>173dy</t>
  </si>
  <si>
    <t>173ho</t>
  </si>
  <si>
    <t>173er</t>
  </si>
  <si>
    <t>173tm</t>
  </si>
  <si>
    <t>173tmm</t>
  </si>
  <si>
    <t>173yb</t>
  </si>
  <si>
    <t>173ybm</t>
  </si>
  <si>
    <t>173lu</t>
  </si>
  <si>
    <t>173lum</t>
  </si>
  <si>
    <t>173hf</t>
  </si>
  <si>
    <t>173ta</t>
  </si>
  <si>
    <t>173w</t>
  </si>
  <si>
    <t>173re</t>
  </si>
  <si>
    <t>173os</t>
  </si>
  <si>
    <t>173ir</t>
  </si>
  <si>
    <t>173irm</t>
  </si>
  <si>
    <t>173pt</t>
  </si>
  <si>
    <t>173au</t>
  </si>
  <si>
    <t>173aum</t>
  </si>
  <si>
    <t>173hg</t>
  </si>
  <si>
    <t>174ho</t>
  </si>
  <si>
    <t>174er</t>
  </si>
  <si>
    <t>174tm</t>
  </si>
  <si>
    <t>174yb</t>
  </si>
  <si>
    <t>174lu</t>
  </si>
  <si>
    <t>174lum</t>
  </si>
  <si>
    <t>174hf</t>
  </si>
  <si>
    <t>174hfm</t>
  </si>
  <si>
    <t>174ta</t>
  </si>
  <si>
    <t>174w</t>
  </si>
  <si>
    <t>174re</t>
  </si>
  <si>
    <t>174os</t>
  </si>
  <si>
    <t>174ir</t>
  </si>
  <si>
    <t>174irm</t>
  </si>
  <si>
    <t>174pt</t>
  </si>
  <si>
    <t>174au</t>
  </si>
  <si>
    <t>174aum</t>
  </si>
  <si>
    <t>174hg</t>
  </si>
  <si>
    <t>175ho</t>
  </si>
  <si>
    <t>175er</t>
  </si>
  <si>
    <t>175tm</t>
  </si>
  <si>
    <t>175yb</t>
  </si>
  <si>
    <t>175ybm</t>
  </si>
  <si>
    <t>175lu</t>
  </si>
  <si>
    <t>175lum</t>
  </si>
  <si>
    <t>175hf</t>
  </si>
  <si>
    <t>175ta</t>
  </si>
  <si>
    <t>175w</t>
  </si>
  <si>
    <t>175re</t>
  </si>
  <si>
    <t>175os</t>
  </si>
  <si>
    <t>175ir</t>
  </si>
  <si>
    <t>175irp</t>
  </si>
  <si>
    <t>175pt</t>
  </si>
  <si>
    <t>175au</t>
  </si>
  <si>
    <t>175aum</t>
  </si>
  <si>
    <t>175hg</t>
  </si>
  <si>
    <t>176er</t>
  </si>
  <si>
    <t>176tm</t>
  </si>
  <si>
    <t>176yb</t>
  </si>
  <si>
    <t>&gt;160py</t>
  </si>
  <si>
    <t>176ybm</t>
  </si>
  <si>
    <t>176lu</t>
  </si>
  <si>
    <t>176lum</t>
  </si>
  <si>
    <t>176hf</t>
  </si>
  <si>
    <t>176ta</t>
  </si>
  <si>
    <t>176tam</t>
  </si>
  <si>
    <t>176tan</t>
  </si>
  <si>
    <t>176w</t>
  </si>
  <si>
    <t>176re</t>
  </si>
  <si>
    <t>176os</t>
  </si>
  <si>
    <t>176ir</t>
  </si>
  <si>
    <t>176pt</t>
  </si>
  <si>
    <t>176au</t>
  </si>
  <si>
    <t>176aum</t>
  </si>
  <si>
    <t>176hg</t>
  </si>
  <si>
    <t>176tl</t>
  </si>
  <si>
    <t>a</t>
  </si>
  <si>
    <t>177er</t>
  </si>
  <si>
    <t>177tm</t>
  </si>
  <si>
    <t>177yb</t>
  </si>
  <si>
    <t>177ybm</t>
  </si>
  <si>
    <t>177lu</t>
  </si>
  <si>
    <t>177lum</t>
  </si>
  <si>
    <t>177lun</t>
  </si>
  <si>
    <t>177lup</t>
  </si>
  <si>
    <t>177luq</t>
  </si>
  <si>
    <t>177hf</t>
  </si>
  <si>
    <t>177hfm</t>
  </si>
  <si>
    <t>177hfn</t>
  </si>
  <si>
    <t>177hfp</t>
  </si>
  <si>
    <t>177ta</t>
  </si>
  <si>
    <t>177tam</t>
  </si>
  <si>
    <t>177tan</t>
  </si>
  <si>
    <t>177tap</t>
  </si>
  <si>
    <t>177taq</t>
  </si>
  <si>
    <t>177w</t>
  </si>
  <si>
    <t>177re</t>
  </si>
  <si>
    <t>177rem</t>
  </si>
  <si>
    <t>177os</t>
  </si>
  <si>
    <t>177ir</t>
  </si>
  <si>
    <t>177pt</t>
  </si>
  <si>
    <t>177ptm</t>
  </si>
  <si>
    <t>177au</t>
  </si>
  <si>
    <t>177aum</t>
  </si>
  <si>
    <t>it</t>
  </si>
  <si>
    <t>177aun</t>
  </si>
  <si>
    <t>177hg</t>
  </si>
  <si>
    <t>177tl</t>
  </si>
  <si>
    <t>177tlm</t>
  </si>
  <si>
    <t>178tm</t>
  </si>
  <si>
    <t>178yb</t>
  </si>
  <si>
    <t>178lu</t>
  </si>
  <si>
    <t>178lum</t>
  </si>
  <si>
    <t>178hf</t>
  </si>
  <si>
    <t>178hfm</t>
  </si>
  <si>
    <t>178hfn</t>
  </si>
  <si>
    <t>178hfp</t>
  </si>
  <si>
    <t>178ta</t>
  </si>
  <si>
    <t>178tam</t>
  </si>
  <si>
    <t>178tan</t>
  </si>
  <si>
    <t>178tap</t>
  </si>
  <si>
    <t>178w</t>
  </si>
  <si>
    <t>178re</t>
  </si>
  <si>
    <t>178os</t>
  </si>
  <si>
    <t>178ir</t>
  </si>
  <si>
    <t>178pt</t>
  </si>
  <si>
    <t>178au</t>
  </si>
  <si>
    <t>178hg</t>
  </si>
  <si>
    <t>178tl</t>
  </si>
  <si>
    <t>178pb</t>
  </si>
  <si>
    <t>179tm</t>
  </si>
  <si>
    <t>179yb</t>
  </si>
  <si>
    <t>179lu</t>
  </si>
  <si>
    <t>179lum</t>
  </si>
  <si>
    <t>179hf</t>
  </si>
  <si>
    <t>179hfm</t>
  </si>
  <si>
    <t>179hfn</t>
  </si>
  <si>
    <t>179ta</t>
  </si>
  <si>
    <t>179tam</t>
  </si>
  <si>
    <t>179tan</t>
  </si>
  <si>
    <t>179w</t>
  </si>
  <si>
    <t>179wm</t>
  </si>
  <si>
    <t>179re</t>
  </si>
  <si>
    <t>179rem</t>
  </si>
  <si>
    <t>179os</t>
  </si>
  <si>
    <t>179ir</t>
  </si>
  <si>
    <t>179pt</t>
  </si>
  <si>
    <t>179au</t>
  </si>
  <si>
    <t>179aup</t>
  </si>
  <si>
    <t>179hg</t>
  </si>
  <si>
    <t>179tl</t>
  </si>
  <si>
    <t>179tlm</t>
  </si>
  <si>
    <t>179pb</t>
  </si>
  <si>
    <t>180yb</t>
  </si>
  <si>
    <t>180lu</t>
  </si>
  <si>
    <t>180lum</t>
  </si>
  <si>
    <t>180hf</t>
  </si>
  <si>
    <t>180hfm</t>
  </si>
  <si>
    <t>180ta</t>
  </si>
  <si>
    <t>180tam</t>
  </si>
  <si>
    <t>180tan</t>
  </si>
  <si>
    <t>180w</t>
  </si>
  <si>
    <t>&gt;700py</t>
  </si>
  <si>
    <t>180wm</t>
  </si>
  <si>
    <t>180re</t>
  </si>
  <si>
    <t>180os</t>
  </si>
  <si>
    <t>180ir</t>
  </si>
  <si>
    <t>180pt</t>
  </si>
  <si>
    <t>180au</t>
  </si>
  <si>
    <t>180hg</t>
  </si>
  <si>
    <t>180tl</t>
  </si>
  <si>
    <t>180pb</t>
  </si>
  <si>
    <t>181yb</t>
  </si>
  <si>
    <t>181lu</t>
  </si>
  <si>
    <t>181hf</t>
  </si>
  <si>
    <t>181hfm</t>
  </si>
  <si>
    <t>181hfn</t>
  </si>
  <si>
    <t>~100</t>
  </si>
  <si>
    <t>181hfp</t>
  </si>
  <si>
    <t>181ta</t>
  </si>
  <si>
    <t>181tam</t>
  </si>
  <si>
    <t>181tan</t>
  </si>
  <si>
    <t>181tap</t>
  </si>
  <si>
    <t>181w</t>
  </si>
  <si>
    <t>181re</t>
  </si>
  <si>
    <t>181os</t>
  </si>
  <si>
    <t>181osm</t>
  </si>
  <si>
    <t>181ir</t>
  </si>
  <si>
    <t>181pt</t>
  </si>
  <si>
    <t>181au</t>
  </si>
  <si>
    <t>181hg</t>
  </si>
  <si>
    <t>181hgp</t>
  </si>
  <si>
    <t>13/2+</t>
  </si>
  <si>
    <t>181tl</t>
  </si>
  <si>
    <t>181tlm</t>
  </si>
  <si>
    <t>181pb</t>
  </si>
  <si>
    <t>181pbm</t>
  </si>
  <si>
    <t>182lu</t>
  </si>
  <si>
    <t>182hf</t>
  </si>
  <si>
    <t>182hfm</t>
  </si>
  <si>
    <t>182ta</t>
  </si>
  <si>
    <t>182tam</t>
  </si>
  <si>
    <t>182tan</t>
  </si>
  <si>
    <t>182w</t>
  </si>
  <si>
    <t>&gt;170ey</t>
  </si>
  <si>
    <t>182re</t>
  </si>
  <si>
    <t>182rem</t>
  </si>
  <si>
    <t>182os</t>
  </si>
  <si>
    <t>182ir</t>
  </si>
  <si>
    <t>182pt</t>
  </si>
  <si>
    <t>182au</t>
  </si>
  <si>
    <t>182hg</t>
  </si>
  <si>
    <t>182tl</t>
  </si>
  <si>
    <t>182tlm</t>
  </si>
  <si>
    <t>182tlp</t>
  </si>
  <si>
    <t>10-</t>
  </si>
  <si>
    <t>182pb</t>
  </si>
  <si>
    <t>183lu</t>
  </si>
  <si>
    <t>183hf</t>
  </si>
  <si>
    <t>183ta</t>
  </si>
  <si>
    <t>183tam</t>
  </si>
  <si>
    <t>183w</t>
  </si>
  <si>
    <t>&gt;80ey</t>
  </si>
  <si>
    <t>183wm</t>
  </si>
  <si>
    <t>183re</t>
  </si>
  <si>
    <t>183rem</t>
  </si>
  <si>
    <t>183os</t>
  </si>
  <si>
    <t>183osm</t>
  </si>
  <si>
    <t>183ir</t>
  </si>
  <si>
    <t>183pt</t>
  </si>
  <si>
    <t>183ptm</t>
  </si>
  <si>
    <t>183au</t>
  </si>
  <si>
    <t>183aum</t>
  </si>
  <si>
    <t>183aup</t>
  </si>
  <si>
    <t>183hg</t>
  </si>
  <si>
    <t>183hgm</t>
  </si>
  <si>
    <t>183hgp</t>
  </si>
  <si>
    <t>183tl</t>
  </si>
  <si>
    <t>183tlm</t>
  </si>
  <si>
    <t>183tln</t>
  </si>
  <si>
    <t>183pb</t>
  </si>
  <si>
    <t>183pbm</t>
  </si>
  <si>
    <t>184lu</t>
  </si>
  <si>
    <t>184lum</t>
  </si>
  <si>
    <t>~20</t>
  </si>
  <si>
    <t>184hf</t>
  </si>
  <si>
    <t>184hfm</t>
  </si>
  <si>
    <t>184ta</t>
  </si>
  <si>
    <t>184w</t>
  </si>
  <si>
    <t>&gt;180ey</t>
  </si>
  <si>
    <t>184re</t>
  </si>
  <si>
    <t>184rem</t>
  </si>
  <si>
    <t>184os</t>
  </si>
  <si>
    <t>&gt;56ty</t>
  </si>
  <si>
    <t>184ir</t>
  </si>
  <si>
    <t>184irm</t>
  </si>
  <si>
    <t>184pt</t>
  </si>
  <si>
    <t>184ptm</t>
  </si>
  <si>
    <t>184au</t>
  </si>
  <si>
    <t>184aum</t>
  </si>
  <si>
    <t>184aun</t>
  </si>
  <si>
    <t>184hg</t>
  </si>
  <si>
    <t>184tl</t>
  </si>
  <si>
    <t>184tlm</t>
  </si>
  <si>
    <t>184tln</t>
  </si>
  <si>
    <t>&gt;20</t>
  </si>
  <si>
    <t>184pb</t>
  </si>
  <si>
    <t>184bi</t>
  </si>
  <si>
    <t>184bim</t>
  </si>
  <si>
    <t>185hf</t>
  </si>
  <si>
    <t>185ta</t>
  </si>
  <si>
    <t>185tam</t>
  </si>
  <si>
    <t>185w</t>
  </si>
  <si>
    <t>185wm</t>
  </si>
  <si>
    <t>185re</t>
  </si>
  <si>
    <t>185rem</t>
  </si>
  <si>
    <t>185os</t>
  </si>
  <si>
    <t>185osm</t>
  </si>
  <si>
    <t>185ir</t>
  </si>
  <si>
    <t>185pt</t>
  </si>
  <si>
    <t>185ptm</t>
  </si>
  <si>
    <t>185au</t>
  </si>
  <si>
    <t>185aum</t>
  </si>
  <si>
    <t>185hg</t>
  </si>
  <si>
    <t>185hgm</t>
  </si>
  <si>
    <t>185tl</t>
  </si>
  <si>
    <t>185tlm</t>
  </si>
  <si>
    <t>185tln</t>
  </si>
  <si>
    <t>185pb</t>
  </si>
  <si>
    <t>185pbm</t>
  </si>
  <si>
    <t>185bi</t>
  </si>
  <si>
    <t>185bim</t>
  </si>
  <si>
    <t>186hf</t>
  </si>
  <si>
    <t>186ta</t>
  </si>
  <si>
    <t>186w</t>
  </si>
  <si>
    <t>&gt;4.1ey</t>
  </si>
  <si>
    <t>186wm</t>
  </si>
  <si>
    <t>186wxn</t>
  </si>
  <si>
    <t>186re</t>
  </si>
  <si>
    <t>186rem</t>
  </si>
  <si>
    <t>186os</t>
  </si>
  <si>
    <t>186ir</t>
  </si>
  <si>
    <t>186irm</t>
  </si>
  <si>
    <t>186pt</t>
  </si>
  <si>
    <t>186au</t>
  </si>
  <si>
    <t>186aum</t>
  </si>
  <si>
    <t>186aup</t>
  </si>
  <si>
    <t>&lt;2</t>
  </si>
  <si>
    <t>83po10i</t>
  </si>
  <si>
    <t>186hg</t>
  </si>
  <si>
    <t>186hgm</t>
  </si>
  <si>
    <t>186tl</t>
  </si>
  <si>
    <t>186tlm</t>
  </si>
  <si>
    <t>186tln</t>
  </si>
  <si>
    <t>186pb</t>
  </si>
  <si>
    <t>186bi</t>
  </si>
  <si>
    <t>186bim</t>
  </si>
  <si>
    <t>187hf</t>
  </si>
  <si>
    <t>187ta</t>
  </si>
  <si>
    <t>187w</t>
  </si>
  <si>
    <t>187re</t>
  </si>
  <si>
    <t>187os</t>
  </si>
  <si>
    <t>187ir</t>
  </si>
  <si>
    <t>187irm</t>
  </si>
  <si>
    <t>187pt</t>
  </si>
  <si>
    <t>187au</t>
  </si>
  <si>
    <t>187aum</t>
  </si>
  <si>
    <t>187hg</t>
  </si>
  <si>
    <t>187hgm</t>
  </si>
  <si>
    <t>187tl</t>
  </si>
  <si>
    <t>~51</t>
  </si>
  <si>
    <t>187tlm</t>
  </si>
  <si>
    <t>187pb</t>
  </si>
  <si>
    <t>187pbm</t>
  </si>
  <si>
    <t>ad*</t>
  </si>
  <si>
    <t>187bi</t>
  </si>
  <si>
    <t>187bim</t>
  </si>
  <si>
    <t>187bin</t>
  </si>
  <si>
    <t>188hf</t>
  </si>
  <si>
    <t>188ta</t>
  </si>
  <si>
    <t>188w</t>
  </si>
  <si>
    <t>188re</t>
  </si>
  <si>
    <t>188rem</t>
  </si>
  <si>
    <t>188os</t>
  </si>
  <si>
    <t>188ir</t>
  </si>
  <si>
    <t>188irm</t>
  </si>
  <si>
    <t>188pt</t>
  </si>
  <si>
    <t>188au</t>
  </si>
  <si>
    <t>188hg</t>
  </si>
  <si>
    <t>188hgm</t>
  </si>
  <si>
    <t>188tl</t>
  </si>
  <si>
    <t>188tlm</t>
  </si>
  <si>
    <t>md*</t>
  </si>
  <si>
    <t>188tln</t>
  </si>
  <si>
    <t>188pb</t>
  </si>
  <si>
    <t>188pbm</t>
  </si>
  <si>
    <t>188pbn</t>
  </si>
  <si>
    <t>188pbp</t>
  </si>
  <si>
    <t>188bi</t>
  </si>
  <si>
    <t>188bim</t>
  </si>
  <si>
    <t>188po</t>
  </si>
  <si>
    <t>189ta</t>
  </si>
  <si>
    <t>189w</t>
  </si>
  <si>
    <t>189re</t>
  </si>
  <si>
    <t>189os</t>
  </si>
  <si>
    <t>189osm</t>
  </si>
  <si>
    <t>189ir</t>
  </si>
  <si>
    <t>189irm</t>
  </si>
  <si>
    <t>189irn</t>
  </si>
  <si>
    <t>189pt</t>
  </si>
  <si>
    <t>189ptm</t>
  </si>
  <si>
    <t>189au</t>
  </si>
  <si>
    <t>189aum</t>
  </si>
  <si>
    <t>189hg</t>
  </si>
  <si>
    <t>189hgm</t>
  </si>
  <si>
    <t>189tl</t>
  </si>
  <si>
    <t>189tlm</t>
  </si>
  <si>
    <t>189pb</t>
  </si>
  <si>
    <t>189pbm</t>
  </si>
  <si>
    <t>189bi</t>
  </si>
  <si>
    <t>189bim</t>
  </si>
  <si>
    <t>189bin</t>
  </si>
  <si>
    <t>189po</t>
  </si>
  <si>
    <t>190ta</t>
  </si>
  <si>
    <t>190w</t>
  </si>
  <si>
    <t>190wm</t>
  </si>
  <si>
    <t>&lt;3.1</t>
  </si>
  <si>
    <t>190re</t>
  </si>
  <si>
    <t>190rem</t>
  </si>
  <si>
    <t>190os</t>
  </si>
  <si>
    <t>190osm</t>
  </si>
  <si>
    <t>190ir</t>
  </si>
  <si>
    <t>190irm</t>
  </si>
  <si>
    <t>190irn</t>
  </si>
  <si>
    <t>190irp</t>
  </si>
  <si>
    <t>190irq</t>
  </si>
  <si>
    <t>190pt</t>
  </si>
  <si>
    <t>190au</t>
  </si>
  <si>
    <t>190aum</t>
  </si>
  <si>
    <t>190hg</t>
  </si>
  <si>
    <t>190tl</t>
  </si>
  <si>
    <t>190tlm</t>
  </si>
  <si>
    <t>190tln</t>
  </si>
  <si>
    <t>190tlp</t>
  </si>
  <si>
    <t>190pb</t>
  </si>
  <si>
    <t>190pbm</t>
  </si>
  <si>
    <t>190pbn</t>
  </si>
  <si>
    <t>190pbp</t>
  </si>
  <si>
    <t>190bi</t>
  </si>
  <si>
    <t>190bim</t>
  </si>
  <si>
    <t>190bin</t>
  </si>
  <si>
    <t>190po</t>
  </si>
  <si>
    <t>191w</t>
  </si>
  <si>
    <t>191re</t>
  </si>
  <si>
    <t>191os</t>
  </si>
  <si>
    <t>191osm</t>
  </si>
  <si>
    <t>191ir</t>
  </si>
  <si>
    <t>191irm</t>
  </si>
  <si>
    <t>191irn</t>
  </si>
  <si>
    <t>191pt</t>
  </si>
  <si>
    <t>191ptm</t>
  </si>
  <si>
    <t>191au</t>
  </si>
  <si>
    <t>191aum</t>
  </si>
  <si>
    <t>191hg</t>
  </si>
  <si>
    <t>191hgm</t>
  </si>
  <si>
    <t>191tl</t>
  </si>
  <si>
    <t>191tlm</t>
  </si>
  <si>
    <t>191pb</t>
  </si>
  <si>
    <t>191pbm</t>
  </si>
  <si>
    <t>191bi</t>
  </si>
  <si>
    <t>191bim</t>
  </si>
  <si>
    <t>191po</t>
  </si>
  <si>
    <t>191pom</t>
  </si>
  <si>
    <t>192w</t>
  </si>
  <si>
    <t>192re</t>
  </si>
  <si>
    <t>192os</t>
  </si>
  <si>
    <t>&gt;9.8ty</t>
  </si>
  <si>
    <t>192osm</t>
  </si>
  <si>
    <t>192ir</t>
  </si>
  <si>
    <t>192irm</t>
  </si>
  <si>
    <t>192irn</t>
  </si>
  <si>
    <t>192pt</t>
  </si>
  <si>
    <t>192au</t>
  </si>
  <si>
    <t>192aum</t>
  </si>
  <si>
    <t>192aun</t>
  </si>
  <si>
    <t>192hg</t>
  </si>
  <si>
    <t>192tl</t>
  </si>
  <si>
    <t>192tlm</t>
  </si>
  <si>
    <t>192tlp</t>
  </si>
  <si>
    <t>192pb</t>
  </si>
  <si>
    <t>192pbm</t>
  </si>
  <si>
    <t>192pbn</t>
  </si>
  <si>
    <t>192pbp</t>
  </si>
  <si>
    <t>192bi</t>
  </si>
  <si>
    <t>192bim</t>
  </si>
  <si>
    <t>192po</t>
  </si>
  <si>
    <t>192pom</t>
  </si>
  <si>
    <t>193re</t>
  </si>
  <si>
    <t>193os</t>
  </si>
  <si>
    <t>193ir</t>
  </si>
  <si>
    <t>193irm</t>
  </si>
  <si>
    <t>193pt</t>
  </si>
  <si>
    <t>193ptm</t>
  </si>
  <si>
    <t>193au</t>
  </si>
  <si>
    <t>193aum</t>
  </si>
  <si>
    <t>193hg</t>
  </si>
  <si>
    <t>193hgm</t>
  </si>
  <si>
    <t>193tl</t>
  </si>
  <si>
    <t>193tlm</t>
  </si>
  <si>
    <t>193pb</t>
  </si>
  <si>
    <t>193pbm</t>
  </si>
  <si>
    <t>193bi</t>
  </si>
  <si>
    <t>193bim</t>
  </si>
  <si>
    <t>193po</t>
  </si>
  <si>
    <t>193pom</t>
  </si>
  <si>
    <t>193at</t>
  </si>
  <si>
    <t>~40</t>
  </si>
  <si>
    <t>194re</t>
  </si>
  <si>
    <t>194os</t>
  </si>
  <si>
    <t>194ir</t>
  </si>
  <si>
    <t>194irm</t>
  </si>
  <si>
    <t>194irn</t>
  </si>
  <si>
    <t>194pt</t>
  </si>
  <si>
    <t>194au</t>
  </si>
  <si>
    <t>194aum</t>
  </si>
  <si>
    <t>194aun</t>
  </si>
  <si>
    <t>194hg</t>
  </si>
  <si>
    <t>194tl</t>
  </si>
  <si>
    <t>194tlm</t>
  </si>
  <si>
    <t>194pb</t>
  </si>
  <si>
    <t>194bi</t>
  </si>
  <si>
    <t>194bim</t>
  </si>
  <si>
    <t>194bin</t>
  </si>
  <si>
    <t>194po</t>
  </si>
  <si>
    <t>194pom</t>
  </si>
  <si>
    <t>194at</t>
  </si>
  <si>
    <t>194atm</t>
  </si>
  <si>
    <t>195os</t>
  </si>
  <si>
    <t>195ir</t>
  </si>
  <si>
    <t>195irm</t>
  </si>
  <si>
    <t>195pt</t>
  </si>
  <si>
    <t>195ptm</t>
  </si>
  <si>
    <t>195au</t>
  </si>
  <si>
    <t>195aum</t>
  </si>
  <si>
    <t>195hg</t>
  </si>
  <si>
    <t>195hgm</t>
  </si>
  <si>
    <t>195tl</t>
  </si>
  <si>
    <t>195tlm</t>
  </si>
  <si>
    <t>195pb</t>
  </si>
  <si>
    <t>~15</t>
  </si>
  <si>
    <t>3/2</t>
  </si>
  <si>
    <t>195pbm</t>
  </si>
  <si>
    <t>195bi</t>
  </si>
  <si>
    <t>195bim</t>
  </si>
  <si>
    <t>195po</t>
  </si>
  <si>
    <t>195pom</t>
  </si>
  <si>
    <t>195at</t>
  </si>
  <si>
    <t>195atm</t>
  </si>
  <si>
    <t>195rn</t>
  </si>
  <si>
    <t>195rnm</t>
  </si>
  <si>
    <t>196os</t>
  </si>
  <si>
    <t>196ir</t>
  </si>
  <si>
    <t>196irm</t>
  </si>
  <si>
    <t>196pt</t>
  </si>
  <si>
    <t>196au</t>
  </si>
  <si>
    <t>196aum</t>
  </si>
  <si>
    <t>196aun</t>
  </si>
  <si>
    <t>196hg</t>
  </si>
  <si>
    <t>&gt;2.5ey</t>
  </si>
  <si>
    <t>196tl</t>
  </si>
  <si>
    <t>196tlm</t>
  </si>
  <si>
    <t>196pb</t>
  </si>
  <si>
    <t>196pbm</t>
  </si>
  <si>
    <t>196bi</t>
  </si>
  <si>
    <t>196bim</t>
  </si>
  <si>
    <t>196bin</t>
  </si>
  <si>
    <t>196po</t>
  </si>
  <si>
    <t>196pom</t>
  </si>
  <si>
    <t>196at</t>
  </si>
  <si>
    <t>196atm</t>
  </si>
  <si>
    <t>196atn</t>
  </si>
  <si>
    <t>196rn</t>
  </si>
  <si>
    <t>197ir</t>
  </si>
  <si>
    <t>197irm</t>
  </si>
  <si>
    <t>197pt</t>
  </si>
  <si>
    <t>197ptm</t>
  </si>
  <si>
    <t>197au</t>
  </si>
  <si>
    <t>197aum</t>
  </si>
  <si>
    <t>197hg</t>
  </si>
  <si>
    <t>197hgm</t>
  </si>
  <si>
    <t>197tl</t>
  </si>
  <si>
    <t>197tlm</t>
  </si>
  <si>
    <t>197pb</t>
  </si>
  <si>
    <t>197pbm</t>
  </si>
  <si>
    <t>197pbn</t>
  </si>
  <si>
    <t>197bi</t>
  </si>
  <si>
    <t>197bim</t>
  </si>
  <si>
    <t>197po</t>
  </si>
  <si>
    <t>197pom</t>
  </si>
  <si>
    <t>197at</t>
  </si>
  <si>
    <t>197atm</t>
  </si>
  <si>
    <t>197rn</t>
  </si>
  <si>
    <t>197rnm</t>
  </si>
  <si>
    <t>198ir</t>
  </si>
  <si>
    <t>198pt</t>
  </si>
  <si>
    <t>&gt;320ty</t>
  </si>
  <si>
    <t>198au</t>
  </si>
  <si>
    <t>0.000212-</t>
  </si>
  <si>
    <t>198aum</t>
  </si>
  <si>
    <t>198aun</t>
  </si>
  <si>
    <t>198hg</t>
  </si>
  <si>
    <t>198tl</t>
  </si>
  <si>
    <t>198tlm</t>
  </si>
  <si>
    <t>198tln</t>
  </si>
  <si>
    <t>198pb</t>
  </si>
  <si>
    <t>198pbm</t>
  </si>
  <si>
    <t>198bi</t>
  </si>
  <si>
    <t>198bim</t>
  </si>
  <si>
    <t>198bin</t>
  </si>
  <si>
    <t>198po</t>
  </si>
  <si>
    <t>198pom</t>
  </si>
  <si>
    <t>198pon</t>
  </si>
  <si>
    <t>198pop</t>
  </si>
  <si>
    <t>198at</t>
  </si>
  <si>
    <t>198atm</t>
  </si>
  <si>
    <t>198rn</t>
  </si>
  <si>
    <t>198rnm</t>
  </si>
  <si>
    <t>199ir</t>
  </si>
  <si>
    <t>199pt</t>
  </si>
  <si>
    <t>199ptm</t>
  </si>
  <si>
    <t>199au</t>
  </si>
  <si>
    <t>199aum</t>
  </si>
  <si>
    <t>199hg</t>
  </si>
  <si>
    <t>199hgm</t>
  </si>
  <si>
    <t>199tl</t>
  </si>
  <si>
    <t>199tlm</t>
  </si>
  <si>
    <t>199pb</t>
  </si>
  <si>
    <t>199pbm</t>
  </si>
  <si>
    <t>199pbn</t>
  </si>
  <si>
    <t>199bi</t>
  </si>
  <si>
    <t>199bim</t>
  </si>
  <si>
    <t>199po</t>
  </si>
  <si>
    <t>199pom</t>
  </si>
  <si>
    <t>199at</t>
  </si>
  <si>
    <t>199rn</t>
  </si>
  <si>
    <t>199rnm</t>
  </si>
  <si>
    <t>199fr</t>
  </si>
  <si>
    <t>200pt</t>
  </si>
  <si>
    <t>200au</t>
  </si>
  <si>
    <t>200aum</t>
  </si>
  <si>
    <t>200hg</t>
  </si>
  <si>
    <t>200tl</t>
  </si>
  <si>
    <t>200tlm</t>
  </si>
  <si>
    <t>200pb</t>
  </si>
  <si>
    <t>200bi</t>
  </si>
  <si>
    <t>200bim</t>
  </si>
  <si>
    <t>200bin</t>
  </si>
  <si>
    <t>200po</t>
  </si>
  <si>
    <t>200at</t>
  </si>
  <si>
    <t>200atm</t>
  </si>
  <si>
    <t>200atn</t>
  </si>
  <si>
    <t>200rn</t>
  </si>
  <si>
    <t>200fr</t>
  </si>
  <si>
    <t>200frm</t>
  </si>
  <si>
    <t>201pt</t>
  </si>
  <si>
    <t>201au</t>
  </si>
  <si>
    <t>201hg</t>
  </si>
  <si>
    <t>201hgm</t>
  </si>
  <si>
    <t>201tl</t>
  </si>
  <si>
    <t>201tlm</t>
  </si>
  <si>
    <t>201pb</t>
  </si>
  <si>
    <t>201pbm</t>
  </si>
  <si>
    <t>201bi</t>
  </si>
  <si>
    <t>201bim</t>
  </si>
  <si>
    <t>201po</t>
  </si>
  <si>
    <t>201pom</t>
  </si>
  <si>
    <t>201at</t>
  </si>
  <si>
    <t>201rn</t>
  </si>
  <si>
    <t>201rnm</t>
  </si>
  <si>
    <t>201fr</t>
  </si>
  <si>
    <t>202pt</t>
  </si>
  <si>
    <t>202au</t>
  </si>
  <si>
    <t>202hg</t>
  </si>
  <si>
    <t>202tl</t>
  </si>
  <si>
    <t>202tlm</t>
  </si>
  <si>
    <t>202pb</t>
  </si>
  <si>
    <t>202pbm</t>
  </si>
  <si>
    <t>202bi</t>
  </si>
  <si>
    <t>202bim</t>
  </si>
  <si>
    <t>202po</t>
  </si>
  <si>
    <t>202pom</t>
  </si>
  <si>
    <t>&gt;200</t>
  </si>
  <si>
    <t>202at</t>
  </si>
  <si>
    <t>202atm</t>
  </si>
  <si>
    <t>202atn</t>
  </si>
  <si>
    <t>202rn</t>
  </si>
  <si>
    <t>202fr</t>
  </si>
  <si>
    <t>202frm</t>
  </si>
  <si>
    <t>202ra</t>
  </si>
  <si>
    <t>203au</t>
  </si>
  <si>
    <t>203hg</t>
  </si>
  <si>
    <t>203hgm</t>
  </si>
  <si>
    <t>203tl</t>
  </si>
  <si>
    <t>203tlm</t>
  </si>
  <si>
    <t>203pb</t>
  </si>
  <si>
    <t>203pbm</t>
  </si>
  <si>
    <t>203pbn</t>
  </si>
  <si>
    <t>203bi</t>
  </si>
  <si>
    <t>203bim</t>
  </si>
  <si>
    <t>203po</t>
  </si>
  <si>
    <t>203pom</t>
  </si>
  <si>
    <t>203at</t>
  </si>
  <si>
    <t>203rn</t>
  </si>
  <si>
    <t>203rnm</t>
  </si>
  <si>
    <t>203fr</t>
  </si>
  <si>
    <t>203ra</t>
  </si>
  <si>
    <t>203ram</t>
  </si>
  <si>
    <t>204au</t>
  </si>
  <si>
    <t>204hg</t>
  </si>
  <si>
    <t>204tl</t>
  </si>
  <si>
    <t>204tlm</t>
  </si>
  <si>
    <t>204tln</t>
  </si>
  <si>
    <t>204tlp</t>
  </si>
  <si>
    <t>204pb</t>
  </si>
  <si>
    <t>&gt;140py</t>
  </si>
  <si>
    <t>204pbm</t>
  </si>
  <si>
    <t>204bi</t>
  </si>
  <si>
    <t>204bim</t>
  </si>
  <si>
    <t>204bin</t>
  </si>
  <si>
    <t>204po</t>
  </si>
  <si>
    <t>204at</t>
  </si>
  <si>
    <t>204atm</t>
  </si>
  <si>
    <t>204rn</t>
  </si>
  <si>
    <t>204fr</t>
  </si>
  <si>
    <t>204frm</t>
  </si>
  <si>
    <t>204frn</t>
  </si>
  <si>
    <t>204ra</t>
  </si>
  <si>
    <t>205au</t>
  </si>
  <si>
    <t>205hg</t>
  </si>
  <si>
    <t>205hgm</t>
  </si>
  <si>
    <t>205tl</t>
  </si>
  <si>
    <t>205tlm</t>
  </si>
  <si>
    <t>205pb</t>
  </si>
  <si>
    <t>205pbm</t>
  </si>
  <si>
    <t>205pbn</t>
  </si>
  <si>
    <t>205bi</t>
  </si>
  <si>
    <t>205po</t>
  </si>
  <si>
    <t>205pom</t>
  </si>
  <si>
    <t>205pon</t>
  </si>
  <si>
    <t>205at</t>
  </si>
  <si>
    <t>205atm</t>
  </si>
  <si>
    <t>205atn</t>
  </si>
  <si>
    <t>205rn</t>
  </si>
  <si>
    <t>205fr</t>
  </si>
  <si>
    <t>205ra</t>
  </si>
  <si>
    <t>205ram</t>
  </si>
  <si>
    <t>206hg</t>
  </si>
  <si>
    <t>206tl</t>
  </si>
  <si>
    <t>206tlm</t>
  </si>
  <si>
    <t>206pb</t>
  </si>
  <si>
    <t>206pbm</t>
  </si>
  <si>
    <t>206pbn</t>
  </si>
  <si>
    <t>206bi</t>
  </si>
  <si>
    <t>206bim</t>
  </si>
  <si>
    <t>206bin</t>
  </si>
  <si>
    <t>206po</t>
  </si>
  <si>
    <t>206pom</t>
  </si>
  <si>
    <t>206pon</t>
  </si>
  <si>
    <t>206at</t>
  </si>
  <si>
    <t>206atm</t>
  </si>
  <si>
    <t>206rn</t>
  </si>
  <si>
    <t>206fr</t>
  </si>
  <si>
    <t>~16</t>
  </si>
  <si>
    <t>(2+,3+)</t>
  </si>
  <si>
    <t>206frm</t>
  </si>
  <si>
    <t>206frn</t>
  </si>
  <si>
    <t>206ra</t>
  </si>
  <si>
    <t>206ac</t>
  </si>
  <si>
    <t>206acm</t>
  </si>
  <si>
    <t>206acn</t>
  </si>
  <si>
    <t>207hg</t>
  </si>
  <si>
    <t>207tl</t>
  </si>
  <si>
    <t>207tlm</t>
  </si>
  <si>
    <t>207pb</t>
  </si>
  <si>
    <t>207pbm</t>
  </si>
  <si>
    <t>207bi</t>
  </si>
  <si>
    <t>207bim</t>
  </si>
  <si>
    <t>207po</t>
  </si>
  <si>
    <t>207pom</t>
  </si>
  <si>
    <t>207pon</t>
  </si>
  <si>
    <t>207at</t>
  </si>
  <si>
    <t>207rn</t>
  </si>
  <si>
    <t>207rnm</t>
  </si>
  <si>
    <t>207fr</t>
  </si>
  <si>
    <t>207ra</t>
  </si>
  <si>
    <t>207ram</t>
  </si>
  <si>
    <t>207ac</t>
  </si>
  <si>
    <t>208hg</t>
  </si>
  <si>
    <t>208tl</t>
  </si>
  <si>
    <t>208pb</t>
  </si>
  <si>
    <t>208pbm</t>
  </si>
  <si>
    <t>208bi</t>
  </si>
  <si>
    <t>208bim</t>
  </si>
  <si>
    <t>208po</t>
  </si>
  <si>
    <t>208at</t>
  </si>
  <si>
    <t>208rn</t>
  </si>
  <si>
    <t>208fr</t>
  </si>
  <si>
    <t>208ra</t>
  </si>
  <si>
    <t>208ram</t>
  </si>
  <si>
    <t>208ac</t>
  </si>
  <si>
    <t>208acm</t>
  </si>
  <si>
    <t>209hg</t>
  </si>
  <si>
    <t>209tl</t>
  </si>
  <si>
    <t>209pb</t>
  </si>
  <si>
    <t>209bi</t>
  </si>
  <si>
    <t>209po</t>
  </si>
  <si>
    <t>209at</t>
  </si>
  <si>
    <t>209rn</t>
  </si>
  <si>
    <t>209rnm</t>
  </si>
  <si>
    <t>209fr</t>
  </si>
  <si>
    <t>209ra</t>
  </si>
  <si>
    <t>209ac</t>
  </si>
  <si>
    <t>209th</t>
  </si>
  <si>
    <t>210hg</t>
  </si>
  <si>
    <t>210tl</t>
  </si>
  <si>
    <t>210pb</t>
  </si>
  <si>
    <t>210pbm</t>
  </si>
  <si>
    <t>210bi</t>
  </si>
  <si>
    <t>210bim</t>
  </si>
  <si>
    <t>210bin</t>
  </si>
  <si>
    <t>210po</t>
  </si>
  <si>
    <t>210pom</t>
  </si>
  <si>
    <t>210at</t>
  </si>
  <si>
    <t>210atm</t>
  </si>
  <si>
    <t>210atn</t>
  </si>
  <si>
    <t>210atp</t>
  </si>
  <si>
    <t>210rn</t>
  </si>
  <si>
    <t>210rnm</t>
  </si>
  <si>
    <t>210rnn</t>
  </si>
  <si>
    <t>210rnp</t>
  </si>
  <si>
    <t>210fr</t>
  </si>
  <si>
    <t>210ra</t>
  </si>
  <si>
    <t>210ram</t>
  </si>
  <si>
    <t>210ac</t>
  </si>
  <si>
    <t>210th</t>
  </si>
  <si>
    <t>211tl</t>
  </si>
  <si>
    <t>211pb</t>
  </si>
  <si>
    <t>211bi</t>
  </si>
  <si>
    <t>211bim</t>
  </si>
  <si>
    <t>211bin</t>
  </si>
  <si>
    <t>211po</t>
  </si>
  <si>
    <t>211pom</t>
  </si>
  <si>
    <t>211pon</t>
  </si>
  <si>
    <t>211pop</t>
  </si>
  <si>
    <t>211at</t>
  </si>
  <si>
    <t>211rn</t>
  </si>
  <si>
    <t>211fr</t>
  </si>
  <si>
    <t>211ra</t>
  </si>
  <si>
    <t>211ac</t>
  </si>
  <si>
    <t>211th</t>
  </si>
  <si>
    <t>212tl</t>
  </si>
  <si>
    <t>212pb</t>
  </si>
  <si>
    <t>212pbm</t>
  </si>
  <si>
    <t>212bi</t>
  </si>
  <si>
    <t>212bim</t>
  </si>
  <si>
    <t>212bin</t>
  </si>
  <si>
    <t>212po</t>
  </si>
  <si>
    <t>212pom</t>
  </si>
  <si>
    <t>212at</t>
  </si>
  <si>
    <t>212atm</t>
  </si>
  <si>
    <t>212atn</t>
  </si>
  <si>
    <t>212rn</t>
  </si>
  <si>
    <t>212fr</t>
  </si>
  <si>
    <t>212ra</t>
  </si>
  <si>
    <t>212ram</t>
  </si>
  <si>
    <t>212ac</t>
  </si>
  <si>
    <t>212th</t>
  </si>
  <si>
    <t>212pa</t>
  </si>
  <si>
    <t>213pb</t>
  </si>
  <si>
    <t>213bi</t>
  </si>
  <si>
    <t>213po</t>
  </si>
  <si>
    <t>213at</t>
  </si>
  <si>
    <t>213rn</t>
  </si>
  <si>
    <t>213fr</t>
  </si>
  <si>
    <t>213ra</t>
  </si>
  <si>
    <t>213ram</t>
  </si>
  <si>
    <t>213ac</t>
  </si>
  <si>
    <t>213th</t>
  </si>
  <si>
    <t>213pa</t>
  </si>
  <si>
    <t>214pb</t>
  </si>
  <si>
    <t>214bi</t>
  </si>
  <si>
    <t>214po</t>
  </si>
  <si>
    <t>214at</t>
  </si>
  <si>
    <t>214atm</t>
  </si>
  <si>
    <t>214atn</t>
  </si>
  <si>
    <t>214rn</t>
  </si>
  <si>
    <t>214rnm</t>
  </si>
  <si>
    <t>214fr</t>
  </si>
  <si>
    <t>214frm</t>
  </si>
  <si>
    <t>214ra</t>
  </si>
  <si>
    <t>214ac</t>
  </si>
  <si>
    <t>214th</t>
  </si>
  <si>
    <t>214pa</t>
  </si>
  <si>
    <t>215pb</t>
  </si>
  <si>
    <t>215bi</t>
  </si>
  <si>
    <t>215bim</t>
  </si>
  <si>
    <t>215po</t>
  </si>
  <si>
    <t>215at</t>
  </si>
  <si>
    <t>215rn</t>
  </si>
  <si>
    <t>215fr</t>
  </si>
  <si>
    <t>215ra</t>
  </si>
  <si>
    <t>215ram</t>
  </si>
  <si>
    <t>215ran</t>
  </si>
  <si>
    <t>215ac</t>
  </si>
  <si>
    <t>215th</t>
  </si>
  <si>
    <t>215pa</t>
  </si>
  <si>
    <t>216bi</t>
  </si>
  <si>
    <t>216po</t>
  </si>
  <si>
    <t>216at</t>
  </si>
  <si>
    <t>216atm</t>
  </si>
  <si>
    <t>216rn</t>
  </si>
  <si>
    <t>216fr</t>
  </si>
  <si>
    <t>216ra</t>
  </si>
  <si>
    <t>216ac</t>
  </si>
  <si>
    <t>216acm</t>
  </si>
  <si>
    <t>216th</t>
  </si>
  <si>
    <t>216thm</t>
  </si>
  <si>
    <t>216thn</t>
  </si>
  <si>
    <t>216pa</t>
  </si>
  <si>
    <t>217bi</t>
  </si>
  <si>
    <t>217po</t>
  </si>
  <si>
    <t>217at</t>
  </si>
  <si>
    <t>217rn</t>
  </si>
  <si>
    <t>217fr</t>
  </si>
  <si>
    <t>217ra</t>
  </si>
  <si>
    <t>217ac</t>
  </si>
  <si>
    <t>217acm</t>
  </si>
  <si>
    <t>217th</t>
  </si>
  <si>
    <t>217pa</t>
  </si>
  <si>
    <t>217pam</t>
  </si>
  <si>
    <t>217u</t>
  </si>
  <si>
    <t>218bi</t>
  </si>
  <si>
    <t>218po</t>
  </si>
  <si>
    <t>218at</t>
  </si>
  <si>
    <t>218rn</t>
  </si>
  <si>
    <t>218fr</t>
  </si>
  <si>
    <t>218frm</t>
  </si>
  <si>
    <t>218frp</t>
  </si>
  <si>
    <t>218ra</t>
  </si>
  <si>
    <t>218ac</t>
  </si>
  <si>
    <t>218acm</t>
  </si>
  <si>
    <t>218acn</t>
  </si>
  <si>
    <t>218th</t>
  </si>
  <si>
    <t>218pa</t>
  </si>
  <si>
    <t>218u</t>
  </si>
  <si>
    <t>219po</t>
  </si>
  <si>
    <t>219at</t>
  </si>
  <si>
    <t>219rn</t>
  </si>
  <si>
    <t>219fr</t>
  </si>
  <si>
    <t>219ra</t>
  </si>
  <si>
    <t>219ac</t>
  </si>
  <si>
    <t>219th</t>
  </si>
  <si>
    <t>219pa</t>
  </si>
  <si>
    <t>219u</t>
  </si>
  <si>
    <t>220po</t>
  </si>
  <si>
    <t>220at</t>
  </si>
  <si>
    <t>220rn</t>
  </si>
  <si>
    <t>220fr</t>
  </si>
  <si>
    <t>220ra</t>
  </si>
  <si>
    <t>220ac</t>
  </si>
  <si>
    <t>220th</t>
  </si>
  <si>
    <t>220pa</t>
  </si>
  <si>
    <t>220u</t>
  </si>
  <si>
    <t>221at</t>
  </si>
  <si>
    <t>221rn</t>
  </si>
  <si>
    <t>221fr</t>
  </si>
  <si>
    <t>221ra</t>
  </si>
  <si>
    <t>221ac</t>
  </si>
  <si>
    <t>221th</t>
  </si>
  <si>
    <t>221pa</t>
  </si>
  <si>
    <t>221u</t>
  </si>
  <si>
    <t>222at</t>
  </si>
  <si>
    <t>222rn</t>
  </si>
  <si>
    <t>222fr</t>
  </si>
  <si>
    <t>222ra</t>
  </si>
  <si>
    <t>222ac</t>
  </si>
  <si>
    <t>222acm</t>
  </si>
  <si>
    <t>222th</t>
  </si>
  <si>
    <t>222pa</t>
  </si>
  <si>
    <t>222u</t>
  </si>
  <si>
    <t>223at</t>
  </si>
  <si>
    <t>223rn</t>
  </si>
  <si>
    <t>223fr</t>
  </si>
  <si>
    <t>223ra</t>
  </si>
  <si>
    <t>223ac</t>
  </si>
  <si>
    <t>223th</t>
  </si>
  <si>
    <t>223pa</t>
  </si>
  <si>
    <t>223u</t>
  </si>
  <si>
    <t>224rn</t>
  </si>
  <si>
    <t>224fr</t>
  </si>
  <si>
    <t>224ra</t>
  </si>
  <si>
    <t>224ac</t>
  </si>
  <si>
    <t>224th</t>
  </si>
  <si>
    <t>224pa</t>
  </si>
  <si>
    <t>224u</t>
  </si>
  <si>
    <t>225rn</t>
  </si>
  <si>
    <t>225fr</t>
  </si>
  <si>
    <t>225ra</t>
  </si>
  <si>
    <t>225ac</t>
  </si>
  <si>
    <t>225th</t>
  </si>
  <si>
    <t>225pa</t>
  </si>
  <si>
    <t>225u</t>
  </si>
  <si>
    <t>225np</t>
  </si>
  <si>
    <t>&gt;2us</t>
  </si>
  <si>
    <t>226rn</t>
  </si>
  <si>
    <t>226fr</t>
  </si>
  <si>
    <t>226ra</t>
  </si>
  <si>
    <t>226ac</t>
  </si>
  <si>
    <t>226th</t>
  </si>
  <si>
    <t>226pa</t>
  </si>
  <si>
    <t>226u</t>
  </si>
  <si>
    <t>226np</t>
  </si>
  <si>
    <t>227rn</t>
  </si>
  <si>
    <t>227fr</t>
  </si>
  <si>
    <t>227ra</t>
  </si>
  <si>
    <t>227ac</t>
  </si>
  <si>
    <t>227th</t>
  </si>
  <si>
    <t>227pa</t>
  </si>
  <si>
    <t>227u</t>
  </si>
  <si>
    <t>227np</t>
  </si>
  <si>
    <t>228rn</t>
  </si>
  <si>
    <t>228fr</t>
  </si>
  <si>
    <t>228ra</t>
  </si>
  <si>
    <t>228ac</t>
  </si>
  <si>
    <t>228th</t>
  </si>
  <si>
    <t>228pa</t>
  </si>
  <si>
    <t>228u</t>
  </si>
  <si>
    <t>228np</t>
  </si>
  <si>
    <t>228pu</t>
  </si>
  <si>
    <t>229fr</t>
  </si>
  <si>
    <t>229ra</t>
  </si>
  <si>
    <t>229ac</t>
  </si>
  <si>
    <t>229th</t>
  </si>
  <si>
    <t>229thm</t>
  </si>
  <si>
    <t>229pa</t>
  </si>
  <si>
    <t>229pam</t>
  </si>
  <si>
    <t>229u</t>
  </si>
  <si>
    <t>229np</t>
  </si>
  <si>
    <t>229npp</t>
  </si>
  <si>
    <t>229pu</t>
  </si>
  <si>
    <t>230fr</t>
  </si>
  <si>
    <t>230ra</t>
  </si>
  <si>
    <t>230ac</t>
  </si>
  <si>
    <t>230th</t>
  </si>
  <si>
    <t>230pa</t>
  </si>
  <si>
    <t>230u</t>
  </si>
  <si>
    <t>230np</t>
  </si>
  <si>
    <t>230npp</t>
  </si>
  <si>
    <t>am</t>
  </si>
  <si>
    <t>230pu</t>
  </si>
  <si>
    <t>231fr</t>
  </si>
  <si>
    <t>231ra</t>
  </si>
  <si>
    <t>231ram</t>
  </si>
  <si>
    <t>~53</t>
  </si>
  <si>
    <t>231ac</t>
  </si>
  <si>
    <t>231th</t>
  </si>
  <si>
    <t>231pa</t>
  </si>
  <si>
    <t>231u</t>
  </si>
  <si>
    <t>231np</t>
  </si>
  <si>
    <t>231npp</t>
  </si>
  <si>
    <t>231pu</t>
  </si>
  <si>
    <t>231am</t>
  </si>
  <si>
    <t>232fr</t>
  </si>
  <si>
    <t>232ra</t>
  </si>
  <si>
    <t>232ac</t>
  </si>
  <si>
    <t>232th</t>
  </si>
  <si>
    <t>232pa</t>
  </si>
  <si>
    <t>232u</t>
  </si>
  <si>
    <t>232np</t>
  </si>
  <si>
    <t>232pu</t>
  </si>
  <si>
    <t>232am</t>
  </si>
  <si>
    <t>233ra</t>
  </si>
  <si>
    <t>233ac</t>
  </si>
  <si>
    <t>233th</t>
  </si>
  <si>
    <t>233pa</t>
  </si>
  <si>
    <t>233u</t>
  </si>
  <si>
    <t>233np</t>
  </si>
  <si>
    <t>233npp</t>
  </si>
  <si>
    <t>(5/2-)</t>
  </si>
  <si>
    <t>233pu</t>
  </si>
  <si>
    <t>233am</t>
  </si>
  <si>
    <t>233cm</t>
  </si>
  <si>
    <t>234ra</t>
  </si>
  <si>
    <t>234ac</t>
  </si>
  <si>
    <t>234th</t>
  </si>
  <si>
    <t>234pa</t>
  </si>
  <si>
    <t>234pam</t>
  </si>
  <si>
    <t>234u</t>
  </si>
  <si>
    <t>234um</t>
  </si>
  <si>
    <t>234np</t>
  </si>
  <si>
    <t>234pu</t>
  </si>
  <si>
    <t>234am</t>
  </si>
  <si>
    <t>234cm</t>
  </si>
  <si>
    <t>235ac</t>
  </si>
  <si>
    <t>235th</t>
  </si>
  <si>
    <t>235pa</t>
  </si>
  <si>
    <t>235u</t>
  </si>
  <si>
    <t>235um</t>
  </si>
  <si>
    <t>~26</t>
  </si>
  <si>
    <t>235np</t>
  </si>
  <si>
    <t>235pu</t>
  </si>
  <si>
    <t>235am</t>
  </si>
  <si>
    <t>235cm</t>
  </si>
  <si>
    <t>235cmp</t>
  </si>
  <si>
    <t>235bk</t>
  </si>
  <si>
    <t>236ac</t>
  </si>
  <si>
    <t>236th</t>
  </si>
  <si>
    <t>236pa</t>
  </si>
  <si>
    <t>236u</t>
  </si>
  <si>
    <t>236um</t>
  </si>
  <si>
    <t>236np</t>
  </si>
  <si>
    <t>236npm</t>
  </si>
  <si>
    <t>236npp</t>
  </si>
  <si>
    <t>236pu</t>
  </si>
  <si>
    <t>236am</t>
  </si>
  <si>
    <t>236cm</t>
  </si>
  <si>
    <t>236bk</t>
  </si>
  <si>
    <t>237th</t>
  </si>
  <si>
    <t>237pa</t>
  </si>
  <si>
    <t>237u</t>
  </si>
  <si>
    <t>237np</t>
  </si>
  <si>
    <t>237pu</t>
  </si>
  <si>
    <t>237pum</t>
  </si>
  <si>
    <t>237am</t>
  </si>
  <si>
    <t>237cm</t>
  </si>
  <si>
    <t>237cmp</t>
  </si>
  <si>
    <t>237bk</t>
  </si>
  <si>
    <t>237bkp</t>
  </si>
  <si>
    <t>nm</t>
  </si>
  <si>
    <t>237cf</t>
  </si>
  <si>
    <t>238th</t>
  </si>
  <si>
    <t>238pa</t>
  </si>
  <si>
    <t>238u</t>
  </si>
  <si>
    <t>238um</t>
  </si>
  <si>
    <t>238np</t>
  </si>
  <si>
    <t>238npm</t>
  </si>
  <si>
    <t>238pu</t>
  </si>
  <si>
    <t>238am</t>
  </si>
  <si>
    <t>238amm</t>
  </si>
  <si>
    <t>238cm</t>
  </si>
  <si>
    <t>238bk</t>
  </si>
  <si>
    <t>238bkp</t>
  </si>
  <si>
    <t>238cf</t>
  </si>
  <si>
    <t>239pa</t>
  </si>
  <si>
    <t>239u</t>
  </si>
  <si>
    <t>239um</t>
  </si>
  <si>
    <t>&gt;250</t>
  </si>
  <si>
    <t>239uxn</t>
  </si>
  <si>
    <t>239np</t>
  </si>
  <si>
    <t>239pu</t>
  </si>
  <si>
    <t>239pum</t>
  </si>
  <si>
    <t>239am</t>
  </si>
  <si>
    <t>239amm</t>
  </si>
  <si>
    <t>239cm</t>
  </si>
  <si>
    <t>~2.9</t>
  </si>
  <si>
    <t>(7/2-)</t>
  </si>
  <si>
    <t>239cmp</t>
  </si>
  <si>
    <t>239bk</t>
  </si>
  <si>
    <t>239bkp</t>
  </si>
  <si>
    <t>239cf</t>
  </si>
  <si>
    <t>240pa</t>
  </si>
  <si>
    <t>240u</t>
  </si>
  <si>
    <t>240np</t>
  </si>
  <si>
    <t>240npm</t>
  </si>
  <si>
    <t>240pu</t>
  </si>
  <si>
    <t>240am</t>
  </si>
  <si>
    <t>240cm</t>
  </si>
  <si>
    <t>240bk</t>
  </si>
  <si>
    <t>240bkp</t>
  </si>
  <si>
    <t>240cf</t>
  </si>
  <si>
    <t>240es</t>
  </si>
  <si>
    <t>241u</t>
  </si>
  <si>
    <t>241np</t>
  </si>
  <si>
    <t>241pu</t>
  </si>
  <si>
    <t>241pum</t>
  </si>
  <si>
    <t>241pun</t>
  </si>
  <si>
    <t>241am</t>
  </si>
  <si>
    <t>241amm</t>
  </si>
  <si>
    <t>241cm</t>
  </si>
  <si>
    <t>241bk</t>
  </si>
  <si>
    <t>241bkp</t>
  </si>
  <si>
    <t>241cf</t>
  </si>
  <si>
    <t>241cfp</t>
  </si>
  <si>
    <t>241es</t>
  </si>
  <si>
    <t>241esp</t>
  </si>
  <si>
    <t>(7/2+)</t>
  </si>
  <si>
    <t>242u</t>
  </si>
  <si>
    <t>242np</t>
  </si>
  <si>
    <t>242npm</t>
  </si>
  <si>
    <t>242pu</t>
  </si>
  <si>
    <t>242am</t>
  </si>
  <si>
    <t>242amm</t>
  </si>
  <si>
    <t>242amn</t>
  </si>
  <si>
    <t>242cm</t>
  </si>
  <si>
    <t>242bk</t>
  </si>
  <si>
    <t>242bkm</t>
  </si>
  <si>
    <t>242bkp</t>
  </si>
  <si>
    <t>242cf</t>
  </si>
  <si>
    <t>242es</t>
  </si>
  <si>
    <t>242fm</t>
  </si>
  <si>
    <t>243np</t>
  </si>
  <si>
    <t>243npp</t>
  </si>
  <si>
    <t>243pu</t>
  </si>
  <si>
    <t>243pum</t>
  </si>
  <si>
    <t>243am</t>
  </si>
  <si>
    <t>243cm</t>
  </si>
  <si>
    <t>243cmp</t>
  </si>
  <si>
    <t>243bk</t>
  </si>
  <si>
    <t>243bkp</t>
  </si>
  <si>
    <t>243cf</t>
  </si>
  <si>
    <t>243es</t>
  </si>
  <si>
    <t>243esp</t>
  </si>
  <si>
    <t>243fm</t>
  </si>
  <si>
    <t>244np</t>
  </si>
  <si>
    <t>244pu</t>
  </si>
  <si>
    <t>244am</t>
  </si>
  <si>
    <t>244amm</t>
  </si>
  <si>
    <t>244cm</t>
  </si>
  <si>
    <t>244cmm</t>
  </si>
  <si>
    <t>244bk</t>
  </si>
  <si>
    <t>244bkp</t>
  </si>
  <si>
    <t>244cf</t>
  </si>
  <si>
    <t>244es</t>
  </si>
  <si>
    <t>244esp</t>
  </si>
  <si>
    <t>244fm</t>
  </si>
  <si>
    <t>245pu</t>
  </si>
  <si>
    <t>245am</t>
  </si>
  <si>
    <t>245cm</t>
  </si>
  <si>
    <t>245cmm</t>
  </si>
  <si>
    <t>245bk</t>
  </si>
  <si>
    <t>245bkp</t>
  </si>
  <si>
    <t>245cf</t>
  </si>
  <si>
    <t>245cfp</t>
  </si>
  <si>
    <t>245es</t>
  </si>
  <si>
    <t>245esp</t>
  </si>
  <si>
    <t>245esq</t>
  </si>
  <si>
    <t>245fm</t>
  </si>
  <si>
    <t>245md</t>
  </si>
  <si>
    <t>245mdm</t>
  </si>
  <si>
    <t>246pu</t>
  </si>
  <si>
    <t>246am</t>
  </si>
  <si>
    <t>246amm</t>
  </si>
  <si>
    <t>246cm</t>
  </si>
  <si>
    <t>246bk</t>
  </si>
  <si>
    <t>246cf</t>
  </si>
  <si>
    <t>246es</t>
  </si>
  <si>
    <t>246esp</t>
  </si>
  <si>
    <t>246fm</t>
  </si>
  <si>
    <t>246md</t>
  </si>
  <si>
    <t>246mdm</t>
  </si>
  <si>
    <t>247pu</t>
  </si>
  <si>
    <t>247am</t>
  </si>
  <si>
    <t>247cm</t>
  </si>
  <si>
    <t>247bk</t>
  </si>
  <si>
    <t>247cf</t>
  </si>
  <si>
    <t>247es</t>
  </si>
  <si>
    <t>247esp</t>
  </si>
  <si>
    <t>247fm</t>
  </si>
  <si>
    <t>247fmm</t>
  </si>
  <si>
    <t>247fmp</t>
  </si>
  <si>
    <t>247fmq</t>
  </si>
  <si>
    <t>247md</t>
  </si>
  <si>
    <t>247mdm</t>
  </si>
  <si>
    <t>nm*</t>
  </si>
  <si>
    <t>248am</t>
  </si>
  <si>
    <t>248cm</t>
  </si>
  <si>
    <t>248bk</t>
  </si>
  <si>
    <t>&gt;9</t>
  </si>
  <si>
    <t>248bkm</t>
  </si>
  <si>
    <t>248bkp</t>
  </si>
  <si>
    <t>(5-)</t>
  </si>
  <si>
    <t>248cf</t>
  </si>
  <si>
    <t>248es</t>
  </si>
  <si>
    <t>248esm</t>
  </si>
  <si>
    <t>89ha27i</t>
  </si>
  <si>
    <t>248fm</t>
  </si>
  <si>
    <t>248md</t>
  </si>
  <si>
    <t>248mdp</t>
  </si>
  <si>
    <t>248no</t>
  </si>
  <si>
    <t>249am</t>
  </si>
  <si>
    <t>249cm</t>
  </si>
  <si>
    <t>249cmm</t>
  </si>
  <si>
    <t>249bk</t>
  </si>
  <si>
    <t>249bkm</t>
  </si>
  <si>
    <t>249cf</t>
  </si>
  <si>
    <t>249cfm</t>
  </si>
  <si>
    <t>249es</t>
  </si>
  <si>
    <t>249fm</t>
  </si>
  <si>
    <t>249md</t>
  </si>
  <si>
    <t>249mdm</t>
  </si>
  <si>
    <t>249no</t>
  </si>
  <si>
    <t>250cm</t>
  </si>
  <si>
    <t>250bk</t>
  </si>
  <si>
    <t>250bkm</t>
  </si>
  <si>
    <t>250bkn</t>
  </si>
  <si>
    <t>250cf</t>
  </si>
  <si>
    <t>250es</t>
  </si>
  <si>
    <t>250esm</t>
  </si>
  <si>
    <t>250fm</t>
  </si>
  <si>
    <t>250fmm</t>
  </si>
  <si>
    <t>250md</t>
  </si>
  <si>
    <t>250mdp</t>
  </si>
  <si>
    <t>250no</t>
  </si>
  <si>
    <t>251cm</t>
  </si>
  <si>
    <t>251bk</t>
  </si>
  <si>
    <t>251bkm</t>
  </si>
  <si>
    <t>251cf</t>
  </si>
  <si>
    <t>251es</t>
  </si>
  <si>
    <t>251fm</t>
  </si>
  <si>
    <t>251fmm</t>
  </si>
  <si>
    <t>251md</t>
  </si>
  <si>
    <t>251mdp</t>
  </si>
  <si>
    <t>251no</t>
  </si>
  <si>
    <t>251nom</t>
  </si>
  <si>
    <t>251lr</t>
  </si>
  <si>
    <t>252cm</t>
  </si>
  <si>
    <t>252bk</t>
  </si>
  <si>
    <t>252cf</t>
  </si>
  <si>
    <t>252es</t>
  </si>
  <si>
    <t>252fm</t>
  </si>
  <si>
    <t>252md</t>
  </si>
  <si>
    <t>252mdp</t>
  </si>
  <si>
    <t>252no</t>
  </si>
  <si>
    <t>252lr</t>
  </si>
  <si>
    <t>252lrp</t>
  </si>
  <si>
    <t>253bk</t>
  </si>
  <si>
    <t>91kr.ai</t>
  </si>
  <si>
    <t>253cf</t>
  </si>
  <si>
    <t>253es</t>
  </si>
  <si>
    <t>253fm</t>
  </si>
  <si>
    <t>253md</t>
  </si>
  <si>
    <t>253mdp</t>
  </si>
  <si>
    <t>253no</t>
  </si>
  <si>
    <t>253nom</t>
  </si>
  <si>
    <t>253lr</t>
  </si>
  <si>
    <t>253lrm</t>
  </si>
  <si>
    <t>253rf</t>
  </si>
  <si>
    <t>253rfm</t>
  </si>
  <si>
    <t>254bk</t>
  </si>
  <si>
    <t>254cf</t>
  </si>
  <si>
    <t>254es</t>
  </si>
  <si>
    <t>254esm</t>
  </si>
  <si>
    <t>254fm</t>
  </si>
  <si>
    <t>254md</t>
  </si>
  <si>
    <t>254mdm</t>
  </si>
  <si>
    <t>254no</t>
  </si>
  <si>
    <t>254nom</t>
  </si>
  <si>
    <t>254lr</t>
  </si>
  <si>
    <t>254lrp</t>
  </si>
  <si>
    <t>254rf</t>
  </si>
  <si>
    <t>255cf</t>
  </si>
  <si>
    <t>255es</t>
  </si>
  <si>
    <t>255fm</t>
  </si>
  <si>
    <t>255fmp</t>
  </si>
  <si>
    <t>255md</t>
  </si>
  <si>
    <t>255mdp</t>
  </si>
  <si>
    <t>255no</t>
  </si>
  <si>
    <t>255nop</t>
  </si>
  <si>
    <t>255lr</t>
  </si>
  <si>
    <t>255rf</t>
  </si>
  <si>
    <t>255rfm</t>
  </si>
  <si>
    <t>255db</t>
  </si>
  <si>
    <t>256cf</t>
  </si>
  <si>
    <t>256es</t>
  </si>
  <si>
    <t>256esm</t>
  </si>
  <si>
    <t>256fm</t>
  </si>
  <si>
    <t>256md</t>
  </si>
  <si>
    <t>256mdp</t>
  </si>
  <si>
    <t>256no</t>
  </si>
  <si>
    <t>256lr</t>
  </si>
  <si>
    <t>256lrp</t>
  </si>
  <si>
    <t>xl</t>
  </si>
  <si>
    <t>256rf</t>
  </si>
  <si>
    <t>256db</t>
  </si>
  <si>
    <t>257es</t>
  </si>
  <si>
    <t>257fm</t>
  </si>
  <si>
    <t>257md</t>
  </si>
  <si>
    <t>257no</t>
  </si>
  <si>
    <t>257nop</t>
  </si>
  <si>
    <t>257lr</t>
  </si>
  <si>
    <t>257lrp</t>
  </si>
  <si>
    <t>257rf</t>
  </si>
  <si>
    <t>257rfm</t>
  </si>
  <si>
    <t>257rfp</t>
  </si>
  <si>
    <t>257db</t>
  </si>
  <si>
    <t>257dbm</t>
  </si>
  <si>
    <t>258es</t>
  </si>
  <si>
    <t>258fm</t>
  </si>
  <si>
    <t>258md</t>
  </si>
  <si>
    <t>258mdm</t>
  </si>
  <si>
    <t>258no</t>
  </si>
  <si>
    <t>258lr</t>
  </si>
  <si>
    <t>258lrp</t>
  </si>
  <si>
    <t>258rf</t>
  </si>
  <si>
    <t>258db</t>
  </si>
  <si>
    <t>258dbm</t>
  </si>
  <si>
    <t>258sg</t>
  </si>
  <si>
    <t>259fm</t>
  </si>
  <si>
    <t>259md</t>
  </si>
  <si>
    <t>259no</t>
  </si>
  <si>
    <t>259nop</t>
  </si>
  <si>
    <t>259lr</t>
  </si>
  <si>
    <t>259lrp</t>
  </si>
  <si>
    <t>259rf</t>
  </si>
  <si>
    <t>259rfp</t>
  </si>
  <si>
    <t>259rfq</t>
  </si>
  <si>
    <t>259db</t>
  </si>
  <si>
    <t>259sg</t>
  </si>
  <si>
    <t>260fm</t>
  </si>
  <si>
    <t>260md</t>
  </si>
  <si>
    <t>260no</t>
  </si>
  <si>
    <t>260lr</t>
  </si>
  <si>
    <t>260rf</t>
  </si>
  <si>
    <t>260db</t>
  </si>
  <si>
    <t>260dbp</t>
  </si>
  <si>
    <t>260sg</t>
  </si>
  <si>
    <t>260bh</t>
  </si>
  <si>
    <t>261md</t>
  </si>
  <si>
    <t>261no</t>
  </si>
  <si>
    <t>261lr</t>
  </si>
  <si>
    <t>261rf</t>
  </si>
  <si>
    <t>261rfm</t>
  </si>
  <si>
    <t>261rfp</t>
  </si>
  <si>
    <t>261db</t>
  </si>
  <si>
    <t>261sg</t>
  </si>
  <si>
    <t>261sgp</t>
  </si>
  <si>
    <t>261sgq</t>
  </si>
  <si>
    <t>261bh</t>
  </si>
  <si>
    <t>262md</t>
  </si>
  <si>
    <t>sf</t>
  </si>
  <si>
    <t>262no</t>
  </si>
  <si>
    <t>~5</t>
  </si>
  <si>
    <t>262lr</t>
  </si>
  <si>
    <t>~4</t>
  </si>
  <si>
    <t>262rf</t>
  </si>
  <si>
    <t>262rfm</t>
  </si>
  <si>
    <t>262db</t>
  </si>
  <si>
    <t>262dbp</t>
  </si>
  <si>
    <t>262sg</t>
  </si>
  <si>
    <t>262bh</t>
  </si>
  <si>
    <t>262bhm</t>
  </si>
  <si>
    <t>263no</t>
  </si>
  <si>
    <t>263lr</t>
  </si>
  <si>
    <t>263rf</t>
  </si>
  <si>
    <t>263db</t>
  </si>
  <si>
    <t>263dbp</t>
  </si>
  <si>
    <t>263sg</t>
  </si>
  <si>
    <t>263sgm</t>
  </si>
  <si>
    <t>263bh</t>
  </si>
  <si>
    <t>263hs</t>
  </si>
  <si>
    <t>263hsp</t>
  </si>
  <si>
    <t>264no</t>
  </si>
  <si>
    <t>264lr</t>
  </si>
  <si>
    <t>264rf</t>
  </si>
  <si>
    <t>264db</t>
  </si>
  <si>
    <t>264sg</t>
  </si>
  <si>
    <t>264bh</t>
  </si>
  <si>
    <t>264bhp</t>
  </si>
  <si>
    <t>264hs</t>
  </si>
  <si>
    <t>265lr</t>
  </si>
  <si>
    <t>265rf</t>
  </si>
  <si>
    <t>265db</t>
  </si>
  <si>
    <t>265sg</t>
  </si>
  <si>
    <t>265sgp</t>
  </si>
  <si>
    <t>265bh</t>
  </si>
  <si>
    <t>265hs</t>
  </si>
  <si>
    <t>265hsm</t>
  </si>
  <si>
    <t>265mt</t>
  </si>
  <si>
    <t>266lr</t>
  </si>
  <si>
    <t>266rf</t>
  </si>
  <si>
    <t>266db</t>
  </si>
  <si>
    <t>266sg</t>
  </si>
  <si>
    <t>266bh</t>
  </si>
  <si>
    <t>266hs</t>
  </si>
  <si>
    <t>266mt</t>
  </si>
  <si>
    <t>266mtm</t>
  </si>
  <si>
    <t>267rf</t>
  </si>
  <si>
    <t>267db</t>
  </si>
  <si>
    <t>267sg</t>
  </si>
  <si>
    <t>99og.bt</t>
  </si>
  <si>
    <t>267bh</t>
  </si>
  <si>
    <t>267hs</t>
  </si>
  <si>
    <t>267hsm</t>
  </si>
  <si>
    <t>95ho.atdi</t>
  </si>
  <si>
    <t>267mt</t>
  </si>
  <si>
    <t>267ea</t>
  </si>
  <si>
    <t>268rf</t>
  </si>
  <si>
    <t>268db</t>
  </si>
  <si>
    <t>268sg</t>
  </si>
  <si>
    <t>268bh</t>
  </si>
  <si>
    <t>268hs</t>
  </si>
  <si>
    <t>268mt</t>
  </si>
  <si>
    <t>268mtp</t>
  </si>
  <si>
    <t>268ea</t>
  </si>
  <si>
    <t>269db</t>
  </si>
  <si>
    <t>269sg</t>
  </si>
  <si>
    <t>269bh</t>
  </si>
  <si>
    <t>269hs</t>
  </si>
  <si>
    <t>269mt</t>
  </si>
  <si>
    <t>269ea</t>
  </si>
  <si>
    <t>270db</t>
  </si>
  <si>
    <t>270sg</t>
  </si>
  <si>
    <t>270bh</t>
  </si>
  <si>
    <t>270hs</t>
  </si>
  <si>
    <t>270mt</t>
  </si>
  <si>
    <t>270ea</t>
  </si>
  <si>
    <t>270eam</t>
  </si>
  <si>
    <t>271sg</t>
  </si>
  <si>
    <t>271bh</t>
  </si>
  <si>
    <t>271hs</t>
  </si>
  <si>
    <t>271mt</t>
  </si>
  <si>
    <t>271ea</t>
  </si>
  <si>
    <t>271eam</t>
  </si>
  <si>
    <t>272sg</t>
  </si>
  <si>
    <t>272bh</t>
  </si>
  <si>
    <t>272hs</t>
  </si>
  <si>
    <t>272mt</t>
  </si>
  <si>
    <t>272ea</t>
  </si>
  <si>
    <t>272eb</t>
  </si>
  <si>
    <t>273sg</t>
  </si>
  <si>
    <t>273bh</t>
  </si>
  <si>
    <t>273hs</t>
  </si>
  <si>
    <t>273mt</t>
  </si>
  <si>
    <t>273ea</t>
  </si>
  <si>
    <t>273eam</t>
  </si>
  <si>
    <t>273eap</t>
  </si>
  <si>
    <t>273eb</t>
  </si>
  <si>
    <t>274bh</t>
  </si>
  <si>
    <t>274hs</t>
  </si>
  <si>
    <t>274mt</t>
  </si>
  <si>
    <t>274ea</t>
  </si>
  <si>
    <t>274eb</t>
  </si>
  <si>
    <t>275bh</t>
  </si>
  <si>
    <t>275hs</t>
  </si>
  <si>
    <t>275mt</t>
  </si>
  <si>
    <t>275ea</t>
  </si>
  <si>
    <t>275eb</t>
  </si>
  <si>
    <t>276hs</t>
  </si>
  <si>
    <t>276mt</t>
  </si>
  <si>
    <t>276ea</t>
  </si>
  <si>
    <t>276eb</t>
  </si>
  <si>
    <t>277hs</t>
  </si>
  <si>
    <t>277mt</t>
  </si>
  <si>
    <t>277ea</t>
  </si>
  <si>
    <t>277eb</t>
  </si>
  <si>
    <t>277ec</t>
  </si>
  <si>
    <t>278mt</t>
  </si>
  <si>
    <t>278ea</t>
  </si>
  <si>
    <t>278eb</t>
  </si>
  <si>
    <t>278ec</t>
  </si>
  <si>
    <t>279mt</t>
  </si>
  <si>
    <t>279ea</t>
  </si>
  <si>
    <t>279eb</t>
  </si>
  <si>
    <t>279ec</t>
  </si>
  <si>
    <t>280ea</t>
  </si>
  <si>
    <t>280eb</t>
  </si>
  <si>
    <t>280ec</t>
  </si>
  <si>
    <t>281ea</t>
  </si>
  <si>
    <t>281eb</t>
  </si>
  <si>
    <t>281ec</t>
  </si>
  <si>
    <t>282eb</t>
  </si>
  <si>
    <t>282ec</t>
  </si>
  <si>
    <t>283eb</t>
  </si>
  <si>
    <t>283ec</t>
  </si>
  <si>
    <t>283ed</t>
  </si>
  <si>
    <t>284ec</t>
  </si>
  <si>
    <t>284ed</t>
  </si>
  <si>
    <t>285ec</t>
  </si>
  <si>
    <t>285ed</t>
  </si>
  <si>
    <t>285ee</t>
  </si>
  <si>
    <t>286ed</t>
  </si>
  <si>
    <t>286ee</t>
  </si>
  <si>
    <t>287ed</t>
  </si>
  <si>
    <t>287ee</t>
  </si>
  <si>
    <t>287ef</t>
  </si>
  <si>
    <t>288ee</t>
  </si>
  <si>
    <t>288ef</t>
  </si>
  <si>
    <t>289ee</t>
  </si>
  <si>
    <t>289ef</t>
  </si>
  <si>
    <t>289eg</t>
  </si>
  <si>
    <t>290ef</t>
  </si>
  <si>
    <t>290eg</t>
  </si>
  <si>
    <t>291ef</t>
  </si>
  <si>
    <t>291eg</t>
  </si>
  <si>
    <t>291eh</t>
  </si>
  <si>
    <t>292eg</t>
  </si>
  <si>
    <t>292eh</t>
  </si>
  <si>
    <t>293ei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</si>
</sst>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0000000"/>
    <numFmt numFmtId="166" formatCode="#,##0.000"/>
    <numFmt numFmtId="167" formatCode="0.0000"/>
    <numFmt numFmtId="168" formatCode="0.00000"/>
    <numFmt numFmtId="169" formatCode="0.00000E+00"/>
    <numFmt numFmtId="170" formatCode="0.000000"/>
    <numFmt numFmtId="171" formatCode="0.00E+000"/>
    <numFmt numFmtId="172" formatCode="0.0"/>
  </numFmts>
  <fonts count="20">
    <font>
      <sz val="10"/>
      <color rgb="FF000000"/>
      <name val="Verdana"/>
    </font>
    <font>
      <b/>
      <sz val="9"/>
      <name val="Verdana"/>
    </font>
    <font>
      <sz val="9"/>
      <name val="Verdana"/>
    </font>
    <font>
      <sz val="10"/>
      <name val="Verdana"/>
    </font>
    <font>
      <i/>
      <sz val="9"/>
      <name val="Verdana"/>
    </font>
    <font>
      <sz val="9"/>
      <name val="Verdana"/>
    </font>
    <font>
      <sz val="9"/>
      <color rgb="FFFF0000"/>
      <name val="Verdana"/>
    </font>
    <font>
      <sz val="9"/>
      <color rgb="FF0000FF"/>
      <name val="Verdana"/>
    </font>
    <font>
      <sz val="10"/>
      <name val="Verdana"/>
    </font>
    <font>
      <sz val="9"/>
      <color rgb="FF000080"/>
      <name val="Verdana"/>
    </font>
    <font>
      <sz val="9"/>
      <name val="Noto Sans Symbols"/>
    </font>
    <font>
      <sz val="9"/>
      <color rgb="FF000000"/>
      <name val="Verdana"/>
    </font>
    <font>
      <b/>
      <sz val="10"/>
      <name val="Verdana"/>
    </font>
    <font>
      <sz val="10"/>
      <color rgb="FF0000FF"/>
      <name val="Verdana"/>
    </font>
    <font>
      <sz val="10"/>
      <color rgb="FF000080"/>
      <name val="Verdana"/>
    </font>
    <font>
      <b/>
      <sz val="9"/>
      <name val="Verdana"/>
    </font>
    <font>
      <sz val="9"/>
      <color rgb="FF0000FF"/>
      <name val="Verdana"/>
    </font>
    <font>
      <b/>
      <sz val="9"/>
      <color rgb="FF0000FF"/>
      <name val="Verdana"/>
    </font>
    <font>
      <sz val="11"/>
      <color rgb="FF000000"/>
      <name val="Inconsolata"/>
    </font>
    <font>
      <b/>
      <sz val="10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E6E6FF"/>
        <bgColor rgb="FFE6E6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2" xfId="0" applyFont="1" applyBorder="1" applyAlignment="1"/>
    <xf numFmtId="0" fontId="3" fillId="0" borderId="0" xfId="0" applyFont="1" applyAlignment="1"/>
    <xf numFmtId="0" fontId="2" fillId="0" borderId="3" xfId="0" applyFont="1" applyBorder="1" applyAlignment="1"/>
    <xf numFmtId="0" fontId="4" fillId="0" borderId="1" xfId="0" applyFont="1" applyBorder="1" applyAlignment="1"/>
    <xf numFmtId="0" fontId="1" fillId="0" borderId="1" xfId="0" applyFont="1" applyBorder="1" applyAlignment="1"/>
    <xf numFmtId="0" fontId="5" fillId="0" borderId="0" xfId="0" applyFont="1" applyAlignment="1"/>
    <xf numFmtId="0" fontId="5" fillId="0" borderId="0" xfId="0" applyFont="1"/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/>
    <xf numFmtId="0" fontId="2" fillId="0" borderId="6" xfId="0" applyFont="1" applyBorder="1" applyAlignment="1"/>
    <xf numFmtId="0" fontId="2" fillId="0" borderId="7" xfId="0" applyFont="1" applyBorder="1" applyAlignment="1"/>
    <xf numFmtId="11" fontId="2" fillId="0" borderId="0" xfId="0" applyNumberFormat="1" applyFont="1" applyAlignment="1">
      <alignment horizontal="center" wrapText="1"/>
    </xf>
    <xf numFmtId="0" fontId="2" fillId="0" borderId="7" xfId="0" applyFont="1" applyBorder="1" applyAlignment="1"/>
    <xf numFmtId="0" fontId="2" fillId="0" borderId="0" xfId="0" applyFont="1" applyAlignment="1"/>
    <xf numFmtId="0" fontId="5" fillId="0" borderId="6" xfId="0" applyFont="1" applyBorder="1"/>
    <xf numFmtId="11" fontId="8" fillId="0" borderId="0" xfId="0" applyNumberFormat="1" applyFont="1"/>
    <xf numFmtId="0" fontId="8" fillId="0" borderId="0" xfId="0" applyFont="1" applyAlignment="1"/>
    <xf numFmtId="11" fontId="5" fillId="0" borderId="0" xfId="0" applyNumberFormat="1" applyFont="1"/>
    <xf numFmtId="0" fontId="1" fillId="0" borderId="7" xfId="0" applyFont="1" applyBorder="1" applyAlignment="1"/>
    <xf numFmtId="0" fontId="1" fillId="0" borderId="0" xfId="0" applyFont="1" applyAlignment="1"/>
    <xf numFmtId="0" fontId="9" fillId="0" borderId="0" xfId="0" applyFont="1" applyAlignment="1">
      <alignment horizontal="center"/>
    </xf>
    <xf numFmtId="0" fontId="8" fillId="0" borderId="7" xfId="0" applyFont="1" applyBorder="1"/>
    <xf numFmtId="0" fontId="1" fillId="0" borderId="0" xfId="0" applyFont="1" applyAlignment="1"/>
    <xf numFmtId="164" fontId="7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6" xfId="0" applyFont="1" applyBorder="1" applyAlignment="1"/>
    <xf numFmtId="0" fontId="2" fillId="0" borderId="0" xfId="0" applyFont="1" applyAlignment="1"/>
    <xf numFmtId="11" fontId="7" fillId="0" borderId="0" xfId="0" applyNumberFormat="1" applyFont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1" fontId="7" fillId="0" borderId="6" xfId="0" applyNumberFormat="1" applyFont="1" applyBorder="1" applyAlignment="1">
      <alignment horizontal="center"/>
    </xf>
    <xf numFmtId="0" fontId="2" fillId="0" borderId="8" xfId="0" applyFont="1" applyBorder="1" applyAlignment="1"/>
    <xf numFmtId="0" fontId="2" fillId="0" borderId="9" xfId="0" applyFont="1" applyBorder="1" applyAlignment="1"/>
    <xf numFmtId="0" fontId="5" fillId="0" borderId="10" xfId="0" applyFont="1" applyBorder="1"/>
    <xf numFmtId="0" fontId="10" fillId="0" borderId="6" xfId="0" applyFont="1" applyBorder="1" applyAlignment="1"/>
    <xf numFmtId="0" fontId="1" fillId="0" borderId="7" xfId="0" applyFont="1" applyBorder="1" applyAlignment="1"/>
    <xf numFmtId="0" fontId="2" fillId="0" borderId="1" xfId="0" applyFont="1" applyBorder="1" applyAlignment="1"/>
    <xf numFmtId="0" fontId="2" fillId="0" borderId="3" xfId="0" applyFont="1" applyBorder="1" applyAlignment="1"/>
    <xf numFmtId="165" fontId="7" fillId="0" borderId="0" xfId="0" applyNumberFormat="1" applyFont="1" applyAlignment="1"/>
    <xf numFmtId="0" fontId="1" fillId="0" borderId="8" xfId="0" applyFont="1" applyBorder="1" applyAlignment="1"/>
    <xf numFmtId="11" fontId="7" fillId="0" borderId="9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8" xfId="0" applyFont="1" applyBorder="1" applyAlignment="1"/>
    <xf numFmtId="0" fontId="2" fillId="0" borderId="10" xfId="0" applyFont="1" applyBorder="1" applyAlignment="1"/>
    <xf numFmtId="10" fontId="5" fillId="0" borderId="0" xfId="0" applyNumberFormat="1" applyFont="1"/>
    <xf numFmtId="0" fontId="2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11" fontId="7" fillId="0" borderId="0" xfId="0" applyNumberFormat="1" applyFont="1" applyAlignment="1"/>
    <xf numFmtId="0" fontId="7" fillId="0" borderId="7" xfId="0" applyFont="1" applyBorder="1" applyAlignment="1"/>
    <xf numFmtId="0" fontId="7" fillId="0" borderId="11" xfId="0" applyFont="1" applyBorder="1" applyAlignment="1"/>
    <xf numFmtId="0" fontId="1" fillId="0" borderId="3" xfId="0" applyFont="1" applyBorder="1" applyAlignment="1"/>
    <xf numFmtId="11" fontId="2" fillId="0" borderId="0" xfId="0" applyNumberFormat="1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/>
    <xf numFmtId="11" fontId="6" fillId="2" borderId="12" xfId="0" applyNumberFormat="1" applyFont="1" applyFill="1" applyBorder="1" applyAlignment="1">
      <alignment horizontal="center"/>
    </xf>
    <xf numFmtId="0" fontId="2" fillId="0" borderId="6" xfId="0" applyFont="1" applyBorder="1" applyAlignment="1"/>
    <xf numFmtId="164" fontId="6" fillId="2" borderId="4" xfId="0" applyNumberFormat="1" applyFont="1" applyFill="1" applyBorder="1" applyAlignment="1">
      <alignment horizontal="center"/>
    </xf>
    <xf numFmtId="0" fontId="7" fillId="0" borderId="0" xfId="0" applyFont="1" applyAlignment="1"/>
    <xf numFmtId="0" fontId="9" fillId="0" borderId="0" xfId="0" applyFont="1" applyAlignment="1">
      <alignment horizontal="center"/>
    </xf>
    <xf numFmtId="0" fontId="2" fillId="0" borderId="7" xfId="0" applyFont="1" applyBorder="1" applyAlignment="1"/>
    <xf numFmtId="0" fontId="2" fillId="0" borderId="7" xfId="0" applyFont="1" applyBorder="1" applyAlignment="1"/>
    <xf numFmtId="0" fontId="6" fillId="2" borderId="13" xfId="0" applyFont="1" applyFill="1" applyBorder="1" applyAlignment="1">
      <alignment horizontal="center"/>
    </xf>
    <xf numFmtId="166" fontId="7" fillId="0" borderId="10" xfId="0" applyNumberFormat="1" applyFont="1" applyBorder="1" applyAlignment="1"/>
    <xf numFmtId="11" fontId="11" fillId="0" borderId="7" xfId="0" applyNumberFormat="1" applyFont="1" applyBorder="1" applyAlignment="1"/>
    <xf numFmtId="164" fontId="7" fillId="0" borderId="7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7" fillId="0" borderId="0" xfId="0" applyNumberFormat="1" applyFont="1" applyAlignment="1"/>
    <xf numFmtId="164" fontId="7" fillId="0" borderId="8" xfId="0" applyNumberFormat="1" applyFont="1" applyBorder="1" applyAlignment="1">
      <alignment horizontal="center"/>
    </xf>
    <xf numFmtId="167" fontId="7" fillId="0" borderId="9" xfId="0" applyNumberFormat="1" applyFont="1" applyBorder="1" applyAlignment="1">
      <alignment horizontal="center"/>
    </xf>
    <xf numFmtId="0" fontId="7" fillId="0" borderId="9" xfId="0" applyFont="1" applyBorder="1" applyAlignment="1"/>
    <xf numFmtId="164" fontId="7" fillId="0" borderId="9" xfId="0" applyNumberFormat="1" applyFont="1" applyBorder="1" applyAlignment="1"/>
    <xf numFmtId="0" fontId="5" fillId="0" borderId="9" xfId="0" applyFont="1" applyBorder="1"/>
    <xf numFmtId="0" fontId="1" fillId="0" borderId="0" xfId="0" applyFont="1" applyAlignment="1">
      <alignment horizontal="center"/>
    </xf>
    <xf numFmtId="11" fontId="7" fillId="0" borderId="8" xfId="0" applyNumberFormat="1" applyFont="1" applyBorder="1" applyAlignment="1"/>
    <xf numFmtId="0" fontId="2" fillId="0" borderId="10" xfId="0" applyFont="1" applyBorder="1" applyAlignment="1"/>
    <xf numFmtId="164" fontId="1" fillId="0" borderId="1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164" fontId="7" fillId="0" borderId="2" xfId="0" applyNumberFormat="1" applyFont="1" applyBorder="1" applyAlignment="1"/>
    <xf numFmtId="0" fontId="1" fillId="0" borderId="0" xfId="0" applyFont="1" applyAlignment="1"/>
    <xf numFmtId="2" fontId="7" fillId="0" borderId="0" xfId="0" applyNumberFormat="1" applyFont="1" applyAlignment="1">
      <alignment horizontal="center"/>
    </xf>
    <xf numFmtId="0" fontId="2" fillId="0" borderId="2" xfId="0" applyFont="1" applyBorder="1" applyAlignment="1"/>
    <xf numFmtId="0" fontId="5" fillId="0" borderId="3" xfId="0" applyFont="1" applyBorder="1"/>
    <xf numFmtId="0" fontId="2" fillId="0" borderId="9" xfId="0" applyFont="1" applyBorder="1" applyAlignment="1"/>
    <xf numFmtId="164" fontId="7" fillId="0" borderId="0" xfId="0" applyNumberFormat="1" applyFont="1" applyAlignment="1"/>
    <xf numFmtId="164" fontId="7" fillId="0" borderId="11" xfId="0" applyNumberFormat="1" applyFont="1" applyBorder="1" applyAlignment="1">
      <alignment horizontal="center"/>
    </xf>
    <xf numFmtId="0" fontId="2" fillId="0" borderId="14" xfId="0" applyFont="1" applyBorder="1" applyAlignment="1"/>
    <xf numFmtId="164" fontId="1" fillId="0" borderId="2" xfId="0" applyNumberFormat="1" applyFont="1" applyBorder="1" applyAlignment="1"/>
    <xf numFmtId="0" fontId="5" fillId="0" borderId="2" xfId="0" applyFont="1" applyBorder="1"/>
    <xf numFmtId="164" fontId="7" fillId="0" borderId="1" xfId="0" applyNumberFormat="1" applyFont="1" applyBorder="1" applyAlignment="1">
      <alignment horizontal="center"/>
    </xf>
    <xf numFmtId="167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15" xfId="0" applyFont="1" applyBorder="1" applyAlignment="1"/>
    <xf numFmtId="0" fontId="2" fillId="0" borderId="3" xfId="0" applyFont="1" applyBorder="1" applyAlignment="1">
      <alignment horizontal="center"/>
    </xf>
    <xf numFmtId="0" fontId="2" fillId="0" borderId="8" xfId="0" applyFont="1" applyBorder="1" applyAlignment="1"/>
    <xf numFmtId="164" fontId="7" fillId="0" borderId="9" xfId="0" applyNumberFormat="1" applyFont="1" applyBorder="1" applyAlignment="1"/>
    <xf numFmtId="0" fontId="5" fillId="0" borderId="10" xfId="0" applyFont="1" applyBorder="1" applyAlignment="1"/>
    <xf numFmtId="0" fontId="12" fillId="0" borderId="0" xfId="0" applyFont="1" applyAlignment="1"/>
    <xf numFmtId="164" fontId="1" fillId="0" borderId="7" xfId="0" applyNumberFormat="1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14" xfId="0" applyFont="1" applyBorder="1" applyAlignment="1"/>
    <xf numFmtId="0" fontId="1" fillId="0" borderId="6" xfId="0" applyFont="1" applyBorder="1" applyAlignment="1">
      <alignment horizontal="center"/>
    </xf>
    <xf numFmtId="168" fontId="7" fillId="0" borderId="9" xfId="0" applyNumberFormat="1" applyFont="1" applyBorder="1" applyAlignment="1"/>
    <xf numFmtId="164" fontId="7" fillId="0" borderId="16" xfId="0" applyNumberFormat="1" applyFont="1" applyBorder="1" applyAlignment="1"/>
    <xf numFmtId="164" fontId="7" fillId="0" borderId="10" xfId="0" applyNumberFormat="1" applyFont="1" applyBorder="1" applyAlignment="1">
      <alignment horizontal="center"/>
    </xf>
    <xf numFmtId="0" fontId="5" fillId="0" borderId="1" xfId="0" applyFont="1" applyBorder="1"/>
    <xf numFmtId="0" fontId="1" fillId="0" borderId="2" xfId="0" applyFont="1" applyBorder="1" applyAlignment="1"/>
    <xf numFmtId="0" fontId="5" fillId="0" borderId="7" xfId="0" applyFont="1" applyBorder="1" applyAlignment="1"/>
    <xf numFmtId="11" fontId="7" fillId="0" borderId="0" xfId="0" applyNumberFormat="1" applyFont="1" applyAlignment="1"/>
    <xf numFmtId="0" fontId="2" fillId="0" borderId="6" xfId="0" applyFont="1" applyBorder="1" applyAlignment="1"/>
    <xf numFmtId="0" fontId="1" fillId="0" borderId="17" xfId="0" applyFont="1" applyBorder="1" applyAlignment="1"/>
    <xf numFmtId="0" fontId="1" fillId="0" borderId="2" xfId="0" applyFont="1" applyBorder="1" applyAlignment="1">
      <alignment horizontal="center"/>
    </xf>
    <xf numFmtId="164" fontId="7" fillId="0" borderId="18" xfId="0" applyNumberFormat="1" applyFont="1" applyBorder="1" applyAlignment="1"/>
    <xf numFmtId="164" fontId="7" fillId="0" borderId="9" xfId="0" applyNumberFormat="1" applyFont="1" applyBorder="1" applyAlignment="1">
      <alignment horizontal="center"/>
    </xf>
    <xf numFmtId="164" fontId="7" fillId="0" borderId="10" xfId="0" applyNumberFormat="1" applyFont="1" applyBorder="1" applyAlignment="1"/>
    <xf numFmtId="0" fontId="5" fillId="0" borderId="7" xfId="0" applyFont="1" applyBorder="1"/>
    <xf numFmtId="0" fontId="5" fillId="0" borderId="8" xfId="0" applyFont="1" applyBorder="1" applyAlignment="1"/>
    <xf numFmtId="11" fontId="7" fillId="0" borderId="9" xfId="0" applyNumberFormat="1" applyFont="1" applyBorder="1" applyAlignment="1"/>
    <xf numFmtId="164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/>
    <xf numFmtId="11" fontId="7" fillId="0" borderId="0" xfId="0" applyNumberFormat="1" applyFont="1" applyAlignment="1"/>
    <xf numFmtId="168" fontId="7" fillId="0" borderId="21" xfId="0" applyNumberFormat="1" applyFont="1" applyBorder="1" applyAlignment="1"/>
    <xf numFmtId="169" fontId="7" fillId="0" borderId="7" xfId="0" applyNumberFormat="1" applyFont="1" applyBorder="1" applyAlignment="1"/>
    <xf numFmtId="170" fontId="13" fillId="0" borderId="0" xfId="0" applyNumberFormat="1" applyFont="1" applyAlignment="1"/>
    <xf numFmtId="170" fontId="3" fillId="0" borderId="0" xfId="0" applyNumberFormat="1" applyFont="1" applyAlignment="1"/>
    <xf numFmtId="170" fontId="14" fillId="0" borderId="0" xfId="0" applyNumberFormat="1" applyFont="1" applyAlignment="1"/>
    <xf numFmtId="11" fontId="5" fillId="0" borderId="0" xfId="0" applyNumberFormat="1" applyFont="1" applyAlignment="1"/>
    <xf numFmtId="0" fontId="2" fillId="0" borderId="11" xfId="0" applyFont="1" applyBorder="1" applyAlignment="1"/>
    <xf numFmtId="11" fontId="2" fillId="0" borderId="0" xfId="0" applyNumberFormat="1" applyFont="1" applyAlignment="1"/>
    <xf numFmtId="0" fontId="1" fillId="0" borderId="11" xfId="0" applyFont="1" applyBorder="1" applyAlignment="1"/>
    <xf numFmtId="0" fontId="13" fillId="0" borderId="0" xfId="0" applyFont="1" applyAlignment="1"/>
    <xf numFmtId="4" fontId="7" fillId="0" borderId="0" xfId="0" applyNumberFormat="1" applyFont="1" applyAlignment="1"/>
    <xf numFmtId="164" fontId="13" fillId="0" borderId="0" xfId="0" applyNumberFormat="1" applyFont="1" applyAlignment="1"/>
    <xf numFmtId="168" fontId="7" fillId="0" borderId="22" xfId="0" applyNumberFormat="1" applyFont="1" applyBorder="1" applyAlignment="1"/>
    <xf numFmtId="0" fontId="7" fillId="0" borderId="23" xfId="0" applyFont="1" applyBorder="1" applyAlignment="1"/>
    <xf numFmtId="167" fontId="7" fillId="0" borderId="0" xfId="0" applyNumberFormat="1" applyFont="1" applyAlignment="1"/>
    <xf numFmtId="11" fontId="5" fillId="0" borderId="0" xfId="0" applyNumberFormat="1" applyFont="1"/>
    <xf numFmtId="0" fontId="15" fillId="0" borderId="0" xfId="0" applyFont="1" applyAlignment="1"/>
    <xf numFmtId="0" fontId="14" fillId="0" borderId="0" xfId="0" applyFont="1" applyAlignment="1"/>
    <xf numFmtId="4" fontId="7" fillId="0" borderId="9" xfId="0" applyNumberFormat="1" applyFont="1" applyBorder="1" applyAlignment="1"/>
    <xf numFmtId="0" fontId="5" fillId="0" borderId="9" xfId="0" applyFont="1" applyBorder="1" applyAlignment="1"/>
    <xf numFmtId="11" fontId="13" fillId="0" borderId="0" xfId="0" applyNumberFormat="1" applyFont="1" applyAlignment="1"/>
    <xf numFmtId="0" fontId="16" fillId="0" borderId="0" xfId="0" applyFont="1"/>
    <xf numFmtId="171" fontId="3" fillId="0" borderId="0" xfId="0" applyNumberFormat="1" applyFont="1" applyAlignment="1"/>
    <xf numFmtId="0" fontId="10" fillId="0" borderId="7" xfId="0" applyFont="1" applyBorder="1" applyAlignment="1"/>
    <xf numFmtId="11" fontId="6" fillId="2" borderId="5" xfId="0" applyNumberFormat="1" applyFont="1" applyFill="1" applyBorder="1" applyAlignment="1">
      <alignment horizontal="center"/>
    </xf>
    <xf numFmtId="0" fontId="2" fillId="0" borderId="0" xfId="0" applyFont="1" applyAlignment="1"/>
    <xf numFmtId="0" fontId="7" fillId="0" borderId="5" xfId="0" applyFont="1" applyBorder="1" applyAlignment="1">
      <alignment horizontal="center"/>
    </xf>
    <xf numFmtId="11" fontId="7" fillId="0" borderId="0" xfId="0" applyNumberFormat="1" applyFont="1" applyAlignment="1">
      <alignment horizontal="center"/>
    </xf>
    <xf numFmtId="168" fontId="1" fillId="0" borderId="7" xfId="0" applyNumberFormat="1" applyFont="1" applyBorder="1" applyAlignment="1"/>
    <xf numFmtId="11" fontId="17" fillId="0" borderId="0" xfId="0" applyNumberFormat="1" applyFont="1" applyAlignment="1">
      <alignment horizontal="center"/>
    </xf>
    <xf numFmtId="0" fontId="11" fillId="0" borderId="0" xfId="0" applyFont="1" applyAlignment="1"/>
    <xf numFmtId="0" fontId="2" fillId="0" borderId="19" xfId="0" applyFont="1" applyBorder="1" applyAlignment="1"/>
    <xf numFmtId="0" fontId="3" fillId="0" borderId="0" xfId="0" applyFont="1" applyAlignment="1"/>
    <xf numFmtId="172" fontId="7" fillId="0" borderId="0" xfId="0" applyNumberFormat="1" applyFont="1" applyAlignment="1">
      <alignment horizontal="center"/>
    </xf>
    <xf numFmtId="11" fontId="2" fillId="0" borderId="20" xfId="0" applyNumberFormat="1" applyFont="1" applyBorder="1" applyAlignment="1"/>
    <xf numFmtId="172" fontId="7" fillId="0" borderId="9" xfId="0" applyNumberFormat="1" applyFont="1" applyBorder="1" applyAlignment="1">
      <alignment horizontal="center"/>
    </xf>
    <xf numFmtId="0" fontId="2" fillId="0" borderId="16" xfId="0" applyFont="1" applyBorder="1" applyAlignment="1"/>
    <xf numFmtId="2" fontId="7" fillId="0" borderId="9" xfId="0" applyNumberFormat="1" applyFont="1" applyBorder="1" applyAlignment="1">
      <alignment horizontal="center"/>
    </xf>
    <xf numFmtId="11" fontId="2" fillId="0" borderId="21" xfId="0" applyNumberFormat="1" applyFont="1" applyBorder="1" applyAlignment="1"/>
    <xf numFmtId="171" fontId="13" fillId="0" borderId="0" xfId="0" applyNumberFormat="1" applyFont="1" applyAlignment="1"/>
    <xf numFmtId="0" fontId="1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2" fillId="0" borderId="7" xfId="0" applyNumberFormat="1" applyFont="1" applyBorder="1" applyAlignment="1"/>
    <xf numFmtId="172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Alignment="1"/>
    <xf numFmtId="2" fontId="12" fillId="0" borderId="0" xfId="0" applyNumberFormat="1" applyFont="1"/>
    <xf numFmtId="0" fontId="18" fillId="3" borderId="0" xfId="0" applyFont="1" applyFill="1"/>
    <xf numFmtId="11" fontId="8" fillId="0" borderId="0" xfId="0" applyNumberFormat="1" applyFont="1" applyAlignment="1"/>
    <xf numFmtId="0" fontId="19" fillId="0" borderId="0" xfId="0" applyFont="1" applyAlignment="1"/>
    <xf numFmtId="0" fontId="7" fillId="4" borderId="0" xfId="0" applyFont="1" applyFill="1" applyAlignment="1"/>
    <xf numFmtId="11" fontId="7" fillId="4" borderId="2" xfId="0" applyNumberFormat="1" applyFont="1" applyFill="1" applyBorder="1" applyAlignment="1"/>
    <xf numFmtId="11" fontId="7" fillId="4" borderId="9" xfId="0" applyNumberFormat="1" applyFont="1" applyFill="1" applyBorder="1" applyAlignment="1"/>
    <xf numFmtId="2" fontId="7" fillId="4" borderId="0" xfId="0" applyNumberFormat="1" applyFont="1" applyFill="1" applyAlignment="1">
      <alignment horizontal="center"/>
    </xf>
    <xf numFmtId="2" fontId="7" fillId="4" borderId="0" xfId="0" applyNumberFormat="1" applyFont="1" applyFill="1" applyAlignment="1"/>
    <xf numFmtId="0" fontId="4" fillId="0" borderId="1" xfId="0" applyFont="1" applyBorder="1" applyAlignment="1">
      <alignment wrapText="1"/>
    </xf>
    <xf numFmtId="0" fontId="8" fillId="0" borderId="2" xfId="0" applyFont="1" applyBorder="1"/>
    <xf numFmtId="0" fontId="8" fillId="0" borderId="7" xfId="0" applyFont="1" applyBorder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CSD!$A$17:$A$43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CSD!$B$17:$B$43</c:f>
              <c:numCache>
                <c:formatCode>0.00E+00</c:formatCode>
                <c:ptCount val="27"/>
                <c:pt idx="0">
                  <c:v>6.4089045925140367E-6</c:v>
                </c:pt>
                <c:pt idx="1">
                  <c:v>7.2076006978771584E-4</c:v>
                </c:pt>
                <c:pt idx="2">
                  <c:v>2.2309866542691955E-2</c:v>
                </c:pt>
                <c:pt idx="3">
                  <c:v>0.19006518271885231</c:v>
                </c:pt>
                <c:pt idx="4">
                  <c:v>0.44566394884010141</c:v>
                </c:pt>
                <c:pt idx="5">
                  <c:v>0.28761516556330363</c:v>
                </c:pt>
                <c:pt idx="6">
                  <c:v>5.1087588322788653E-2</c:v>
                </c:pt>
                <c:pt idx="7">
                  <c:v>2.4975739871849192E-3</c:v>
                </c:pt>
                <c:pt idx="8">
                  <c:v>3.3606297280038907E-5</c:v>
                </c:pt>
                <c:pt idx="9">
                  <c:v>1.2445785410279247E-7</c:v>
                </c:pt>
                <c:pt idx="10">
                  <c:v>1.2685958720017716E-10</c:v>
                </c:pt>
                <c:pt idx="11">
                  <c:v>3.5589642094735434E-14</c:v>
                </c:pt>
                <c:pt idx="12">
                  <c:v>2.7480415107540389E-18</c:v>
                </c:pt>
                <c:pt idx="13">
                  <c:v>5.8401270922804655E-23</c:v>
                </c:pt>
                <c:pt idx="14">
                  <c:v>3.4160219239545759E-28</c:v>
                </c:pt>
                <c:pt idx="15">
                  <c:v>5.4994383997085807E-34</c:v>
                </c:pt>
                <c:pt idx="16">
                  <c:v>2.4367746932195902E-40</c:v>
                </c:pt>
                <c:pt idx="17">
                  <c:v>2.9717464397212291E-47</c:v>
                </c:pt>
                <c:pt idx="18">
                  <c:v>9.974875134277684E-55</c:v>
                </c:pt>
                <c:pt idx="19">
                  <c:v>9.2151524884968853E-63</c:v>
                </c:pt>
                <c:pt idx="20">
                  <c:v>2.3431329206206453E-71</c:v>
                </c:pt>
                <c:pt idx="21">
                  <c:v>1.6397991878509716E-80</c:v>
                </c:pt>
                <c:pt idx="22">
                  <c:v>3.1585208606939017E-90</c:v>
                </c:pt>
                <c:pt idx="23">
                  <c:v>1.6744653830318609E-100</c:v>
                </c:pt>
                <c:pt idx="24">
                  <c:v>2.4432501780153426E-111</c:v>
                </c:pt>
                <c:pt idx="25">
                  <c:v>9.8120340358020907E-123</c:v>
                </c:pt>
                <c:pt idx="26">
                  <c:v>1.0845497894625234E-134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6E-734D-AD4A-715F3F894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90410"/>
        <c:axId val="1123101794"/>
      </c:scatterChart>
      <c:valAx>
        <c:axId val="201490410"/>
        <c:scaling>
          <c:orientation val="minMax"/>
          <c:max val="30"/>
          <c:min val="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</a:defRPr>
                </a:pPr>
                <a:r>
                  <a:t>q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23101794"/>
        <c:crosses val="autoZero"/>
        <c:crossBetween val="midCat"/>
      </c:valAx>
      <c:valAx>
        <c:axId val="11231017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</a:defRPr>
                </a:pPr>
                <a:r>
                  <a:t>F_q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1490410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Sandbox!$A$35:$A$56</c:f>
              <c:numCache>
                <c:formatCode>General</c:formatCode>
                <c:ptCount val="2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</c:numCache>
            </c:numRef>
          </c:cat>
          <c:val>
            <c:numRef>
              <c:f>Sandbox!$B$35:$B$56</c:f>
              <c:numCache>
                <c:formatCode>General</c:formatCode>
                <c:ptCount val="22"/>
                <c:pt idx="0">
                  <c:v>7.8964826450476408E-2</c:v>
                </c:pt>
                <c:pt idx="1">
                  <c:v>0.11167312851670143</c:v>
                </c:pt>
                <c:pt idx="2">
                  <c:v>0.13677109142308388</c:v>
                </c:pt>
                <c:pt idx="3">
                  <c:v>0.15792965290095282</c:v>
                </c:pt>
                <c:pt idx="4">
                  <c:v>0.17657071977473868</c:v>
                </c:pt>
                <c:pt idx="5">
                  <c:v>0.19342353243109572</c:v>
                </c:pt>
                <c:pt idx="6">
                  <c:v>0.20892129310933583</c:v>
                </c:pt>
                <c:pt idx="7">
                  <c:v>0.22334625703340286</c:v>
                </c:pt>
                <c:pt idx="8">
                  <c:v>0.23689447935142918</c:v>
                </c:pt>
                <c:pt idx="9">
                  <c:v>0.24970870662341466</c:v>
                </c:pt>
                <c:pt idx="10">
                  <c:v>0.26189670097176188</c:v>
                </c:pt>
                <c:pt idx="11">
                  <c:v>0.27354218284616777</c:v>
                </c:pt>
                <c:pt idx="12">
                  <c:v>0.28471173072530775</c:v>
                </c:pt>
                <c:pt idx="13">
                  <c:v>0.29545932618374737</c:v>
                </c:pt>
                <c:pt idx="14">
                  <c:v>0.30582945777885406</c:v>
                </c:pt>
                <c:pt idx="15">
                  <c:v>0.31585930580190563</c:v>
                </c:pt>
                <c:pt idx="16">
                  <c:v>0.3255803201638815</c:v>
                </c:pt>
                <c:pt idx="17">
                  <c:v>0.3350193855501043</c:v>
                </c:pt>
                <c:pt idx="18">
                  <c:v>0.34419969859185423</c:v>
                </c:pt>
                <c:pt idx="19">
                  <c:v>0.35314143954947735</c:v>
                </c:pt>
                <c:pt idx="20">
                  <c:v>0.36186229444835921</c:v>
                </c:pt>
                <c:pt idx="21">
                  <c:v>0.37037786645503651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3-164D-B406-2CE3692A1EC6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Sandbox!$A$35:$A$56</c:f>
              <c:numCache>
                <c:formatCode>General</c:formatCode>
                <c:ptCount val="2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</c:numCache>
            </c:numRef>
          </c:cat>
          <c:val>
            <c:numRef>
              <c:f>Sandbox!$C$35:$C$56</c:f>
              <c:numCache>
                <c:formatCode>General</c:formatCode>
                <c:ptCount val="22"/>
                <c:pt idx="0">
                  <c:v>0.18556734215861956</c:v>
                </c:pt>
                <c:pt idx="1">
                  <c:v>0.26243185201424835</c:v>
                </c:pt>
                <c:pt idx="2">
                  <c:v>0.32141206484424711</c:v>
                </c:pt>
                <c:pt idx="3">
                  <c:v>0.37113468431723912</c:v>
                </c:pt>
                <c:pt idx="4">
                  <c:v>0.41494119147063591</c:v>
                </c:pt>
                <c:pt idx="5">
                  <c:v>0.45454530121307496</c:v>
                </c:pt>
                <c:pt idx="6">
                  <c:v>0.4909650388069392</c:v>
                </c:pt>
                <c:pt idx="7">
                  <c:v>0.52486370402849669</c:v>
                </c:pt>
                <c:pt idx="8">
                  <c:v>0.55670202647585865</c:v>
                </c:pt>
                <c:pt idx="9">
                  <c:v>0.58681546056502443</c:v>
                </c:pt>
                <c:pt idx="10">
                  <c:v>0.61545724728364049</c:v>
                </c:pt>
                <c:pt idx="11">
                  <c:v>0.64282412968849423</c:v>
                </c:pt>
                <c:pt idx="12">
                  <c:v>0.66907256720447328</c:v>
                </c:pt>
                <c:pt idx="13">
                  <c:v>0.69432941653180635</c:v>
                </c:pt>
                <c:pt idx="14">
                  <c:v>0.71869922578030709</c:v>
                </c:pt>
                <c:pt idx="15">
                  <c:v>0.74226936863447823</c:v>
                </c:pt>
                <c:pt idx="16">
                  <c:v>0.76511375238512158</c:v>
                </c:pt>
                <c:pt idx="17">
                  <c:v>0.78729555604274515</c:v>
                </c:pt>
                <c:pt idx="18">
                  <c:v>0.80886929169085753</c:v>
                </c:pt>
                <c:pt idx="19">
                  <c:v>0.82988238294127181</c:v>
                </c:pt>
                <c:pt idx="20">
                  <c:v>0.85037639195364423</c:v>
                </c:pt>
                <c:pt idx="21">
                  <c:v>0.87038798616933588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3-164D-B406-2CE3692A1EC6}"/>
            </c:ext>
          </c:extLst>
        </c:ser>
        <c:ser>
          <c:idx val="2"/>
          <c:order val="2"/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Sandbox!$A$35:$A$56</c:f>
              <c:numCache>
                <c:formatCode>General</c:formatCode>
                <c:ptCount val="2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</c:numCache>
            </c:numRef>
          </c:cat>
          <c:val>
            <c:numRef>
              <c:f>Sandbox!$D$35:$D$56</c:f>
              <c:numCache>
                <c:formatCode>General</c:formatCode>
                <c:ptCount val="22"/>
                <c:pt idx="0">
                  <c:v>37.113468431723909</c:v>
                </c:pt>
                <c:pt idx="1">
                  <c:v>26.243185201424836</c:v>
                </c:pt>
                <c:pt idx="2">
                  <c:v>21.427470989616477</c:v>
                </c:pt>
                <c:pt idx="3">
                  <c:v>18.556734215861955</c:v>
                </c:pt>
                <c:pt idx="4">
                  <c:v>16.597647658825437</c:v>
                </c:pt>
                <c:pt idx="5">
                  <c:v>15.151510040435832</c:v>
                </c:pt>
                <c:pt idx="6">
                  <c:v>14.02757253734112</c:v>
                </c:pt>
                <c:pt idx="7">
                  <c:v>13.121592600712418</c:v>
                </c:pt>
                <c:pt idx="8">
                  <c:v>12.371156143907971</c:v>
                </c:pt>
                <c:pt idx="9">
                  <c:v>11.736309211300489</c:v>
                </c:pt>
                <c:pt idx="10">
                  <c:v>11.190131768793464</c:v>
                </c:pt>
                <c:pt idx="11">
                  <c:v>10.713735494808239</c:v>
                </c:pt>
                <c:pt idx="12">
                  <c:v>10.29342411083805</c:v>
                </c:pt>
                <c:pt idx="13">
                  <c:v>9.9189916647400906</c:v>
                </c:pt>
                <c:pt idx="14">
                  <c:v>9.5826563437374279</c:v>
                </c:pt>
                <c:pt idx="15">
                  <c:v>9.2783671079309773</c:v>
                </c:pt>
                <c:pt idx="16">
                  <c:v>9.0013382633543717</c:v>
                </c:pt>
                <c:pt idx="17">
                  <c:v>8.747728400474946</c:v>
                </c:pt>
                <c:pt idx="18">
                  <c:v>8.5144135967458681</c:v>
                </c:pt>
                <c:pt idx="19">
                  <c:v>8.2988238294127186</c:v>
                </c:pt>
                <c:pt idx="20">
                  <c:v>8.098822780510897</c:v>
                </c:pt>
                <c:pt idx="21">
                  <c:v>7.912618056084872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3-164D-B406-2CE3692A1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247486"/>
        <c:axId val="1012755936"/>
      </c:lineChart>
      <c:catAx>
        <c:axId val="104624748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012755936"/>
        <c:crosses val="autoZero"/>
        <c:auto val="1"/>
        <c:lblAlgn val="ctr"/>
        <c:lblOffset val="100"/>
        <c:noMultiLvlLbl val="1"/>
      </c:catAx>
      <c:valAx>
        <c:axId val="1012755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4624748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Magnetic Field vs charge state for 76Se vs 35Cl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Sandbox!$I$36:$I$41</c:f>
              <c:numCache>
                <c:formatCode>General</c:formatCode>
                <c:ptCount val="6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1-4543-83C1-74CCDD71AEE7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Sandbox!$J$36:$J$41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1-4543-83C1-74CCDD71AEE7}"/>
            </c:ext>
          </c:extLst>
        </c:ser>
        <c:ser>
          <c:idx val="2"/>
          <c:order val="2"/>
          <c:spPr>
            <a:ln w="19050" cmpd="sng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val>
            <c:numRef>
              <c:f>Sandbox!$K$36:$K$41</c:f>
              <c:numCache>
                <c:formatCode>General</c:formatCode>
                <c:ptCount val="6"/>
                <c:pt idx="0">
                  <c:v>5847.4132925255108</c:v>
                </c:pt>
                <c:pt idx="1">
                  <c:v>5581.6217792288962</c:v>
                </c:pt>
                <c:pt idx="2">
                  <c:v>5338.942571436336</c:v>
                </c:pt>
                <c:pt idx="3">
                  <c:v>5116.4866309598219</c:v>
                </c:pt>
                <c:pt idx="4">
                  <c:v>4911.8271657214291</c:v>
                </c:pt>
                <c:pt idx="5">
                  <c:v>4722.9107362706045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1-4543-83C1-74CCDD71AEE7}"/>
            </c:ext>
          </c:extLst>
        </c:ser>
        <c:ser>
          <c:idx val="3"/>
          <c:order val="3"/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Sandbox!$L$36:$L$41</c:f>
              <c:numCache>
                <c:formatCode>General</c:formatCode>
                <c:ptCount val="6"/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1-4543-83C1-74CCDD71AEE7}"/>
            </c:ext>
          </c:extLst>
        </c:ser>
        <c:ser>
          <c:idx val="4"/>
          <c:order val="4"/>
          <c:spPr>
            <a:ln w="19050" cmpd="sng">
              <a:solidFill>
                <a:srgbClr val="990099"/>
              </a:solidFill>
            </a:ln>
          </c:spPr>
          <c:marker>
            <c:symbol val="circle"/>
            <c:size val="10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val>
            <c:numRef>
              <c:f>Sandbox!$M$36:$M$41</c:f>
              <c:numCache>
                <c:formatCode>General</c:formatCode>
                <c:ptCount val="6"/>
                <c:pt idx="1">
                  <c:v>6752.4537865244583</c:v>
                </c:pt>
                <c:pt idx="2">
                  <c:v>6002.1811435772961</c:v>
                </c:pt>
                <c:pt idx="3">
                  <c:v>5401.9630292195661</c:v>
                </c:pt>
                <c:pt idx="4">
                  <c:v>4910.8754811086965</c:v>
                </c:pt>
                <c:pt idx="5">
                  <c:v>4501.6358576829716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1-4543-83C1-74CCDD71AEE7}"/>
            </c:ext>
          </c:extLst>
        </c:ser>
        <c:ser>
          <c:idx val="5"/>
          <c:order val="5"/>
          <c:spPr>
            <a:ln w="19050" cmpd="sng">
              <a:solidFill>
                <a:srgbClr val="0099C6"/>
              </a:solidFill>
            </a:ln>
          </c:spPr>
          <c:marker>
            <c:symbol val="none"/>
          </c:marker>
          <c:val>
            <c:numRef>
              <c:f>Sandbox!$N$36:$N$41</c:f>
              <c:numCache>
                <c:formatCode>General</c:formatCode>
                <c:ptCount val="6"/>
                <c:pt idx="1">
                  <c:v>5599.4</c:v>
                </c:pt>
                <c:pt idx="2">
                  <c:v>5347.8</c:v>
                </c:pt>
                <c:pt idx="3">
                  <c:v>5117.6000000000004</c:v>
                </c:pt>
                <c:pt idx="4">
                  <c:v>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C1-4543-83C1-74CCDD71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244384"/>
        <c:axId val="1499550850"/>
      </c:lineChart>
      <c:catAx>
        <c:axId val="53624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Charge state (Q-x)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99550850"/>
        <c:crosses val="autoZero"/>
        <c:auto val="1"/>
        <c:lblAlgn val="ctr"/>
        <c:lblOffset val="100"/>
        <c:noMultiLvlLbl val="1"/>
      </c:catAx>
      <c:valAx>
        <c:axId val="1499550850"/>
        <c:scaling>
          <c:orientation val="minMax"/>
          <c:max val="7500"/>
          <c:min val="3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Magnetic Field (Gauss)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362443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485775</xdr:colOff>
      <xdr:row>13</xdr:row>
      <xdr:rowOff>152400</xdr:rowOff>
    </xdr:from>
    <xdr:ext cx="7886700" cy="3724275"/>
    <xdr:graphicFrame macro="">
      <xdr:nvGraphicFramePr>
        <xdr:cNvPr id="2" name="Chart 1" descr="Chart 0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74</xdr:row>
      <xdr:rowOff>104775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295275</xdr:colOff>
      <xdr:row>42</xdr:row>
      <xdr:rowOff>142875</xdr:rowOff>
    </xdr:from>
    <xdr:ext cx="8610600" cy="53244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K7" sqref="K7"/>
    </sheetView>
  </sheetViews>
  <sheetFormatPr baseColWidth="10" defaultColWidth="17.33203125" defaultRowHeight="15" customHeight="1"/>
  <cols>
    <col min="1" max="1" width="12.1640625" customWidth="1"/>
    <col min="2" max="2" width="12.33203125" customWidth="1"/>
    <col min="3" max="3" width="12" customWidth="1"/>
    <col min="4" max="4" width="10.83203125" customWidth="1"/>
    <col min="5" max="6" width="10" customWidth="1"/>
    <col min="7" max="7" width="12.5" customWidth="1"/>
    <col min="8" max="8" width="18.6640625" customWidth="1"/>
    <col min="9" max="9" width="11.83203125" customWidth="1"/>
    <col min="10" max="10" width="14.5" customWidth="1"/>
    <col min="11" max="12" width="12.5" customWidth="1"/>
    <col min="13" max="13" width="18.1640625" customWidth="1"/>
    <col min="14" max="14" width="12.33203125" customWidth="1"/>
    <col min="15" max="26" width="10" customWidth="1"/>
  </cols>
  <sheetData>
    <row r="1" spans="1:16" ht="12.75" customHeight="1">
      <c r="A1" s="1" t="s">
        <v>0</v>
      </c>
      <c r="B1" s="2" t="s">
        <v>1</v>
      </c>
      <c r="C1" s="2" t="s">
        <v>2</v>
      </c>
      <c r="D1" s="3"/>
      <c r="E1" s="3"/>
      <c r="F1" s="5"/>
      <c r="G1" s="6" t="s">
        <v>3</v>
      </c>
      <c r="H1" s="3"/>
      <c r="I1" s="5"/>
      <c r="J1" s="7" t="s">
        <v>4</v>
      </c>
      <c r="K1" s="3"/>
      <c r="L1" s="5"/>
      <c r="O1" s="8" t="s">
        <v>11</v>
      </c>
      <c r="P1" s="9"/>
    </row>
    <row r="2" spans="1:16" ht="12.75" customHeight="1">
      <c r="A2" s="10">
        <v>22</v>
      </c>
      <c r="B2" s="11">
        <v>1</v>
      </c>
      <c r="C2" s="12">
        <f>A2+B2</f>
        <v>23</v>
      </c>
      <c r="D2" s="13"/>
      <c r="E2" s="9"/>
      <c r="F2" s="14"/>
      <c r="G2" s="15" t="s">
        <v>35</v>
      </c>
      <c r="H2" s="16">
        <v>299792458</v>
      </c>
      <c r="I2" s="14" t="s">
        <v>41</v>
      </c>
      <c r="J2" s="17">
        <v>48.15</v>
      </c>
      <c r="K2" s="18" t="s">
        <v>44</v>
      </c>
      <c r="L2" s="19"/>
      <c r="M2" s="20">
        <f>1000000000/H2/100</f>
        <v>3.3356409519815201E-2</v>
      </c>
      <c r="N2" s="21" t="s">
        <v>56</v>
      </c>
      <c r="O2" s="22">
        <f>M2*12.3</f>
        <v>0.41028383709372701</v>
      </c>
      <c r="P2" s="9"/>
    </row>
    <row r="3" spans="1:16" ht="12.75" customHeight="1">
      <c r="A3" s="23" t="s">
        <v>64</v>
      </c>
      <c r="B3" s="24" t="s">
        <v>72</v>
      </c>
      <c r="C3" s="24" t="s">
        <v>75</v>
      </c>
      <c r="D3" s="13"/>
      <c r="E3" s="24" t="s">
        <v>76</v>
      </c>
      <c r="F3" s="14"/>
      <c r="G3" s="15" t="s">
        <v>77</v>
      </c>
      <c r="H3" s="25">
        <v>20.7</v>
      </c>
      <c r="I3" s="14" t="s">
        <v>80</v>
      </c>
      <c r="J3" s="26"/>
      <c r="K3" s="27" t="s">
        <v>82</v>
      </c>
      <c r="L3" s="19"/>
      <c r="O3" s="9"/>
      <c r="P3" s="9"/>
    </row>
    <row r="4" spans="1:16" ht="12.75" customHeight="1">
      <c r="A4" s="10">
        <v>10</v>
      </c>
      <c r="B4" s="11">
        <v>1</v>
      </c>
      <c r="C4" s="12">
        <f>A4+B4</f>
        <v>11</v>
      </c>
      <c r="D4" s="13"/>
      <c r="E4" s="28">
        <f>A6+B6-C6</f>
        <v>8.7941091</v>
      </c>
      <c r="F4" s="14"/>
      <c r="G4" s="15" t="s">
        <v>98</v>
      </c>
      <c r="H4" s="29">
        <v>0.59</v>
      </c>
      <c r="I4" s="14" t="s">
        <v>80</v>
      </c>
      <c r="J4" s="17" t="s">
        <v>100</v>
      </c>
      <c r="K4" s="177">
        <f>10000*(A10/H14)* SQRT(((A15/A10)+(1/(2*931.494))*(A15/A10)^2)/J2)</f>
        <v>6367.2060993441301</v>
      </c>
      <c r="L4" s="30" t="s">
        <v>111</v>
      </c>
      <c r="O4" s="9"/>
      <c r="P4" s="9"/>
    </row>
    <row r="5" spans="1:16" ht="12.75" customHeight="1">
      <c r="A5" s="15" t="s">
        <v>112</v>
      </c>
      <c r="B5" s="31" t="s">
        <v>113</v>
      </c>
      <c r="C5" s="31" t="s">
        <v>114</v>
      </c>
      <c r="D5" s="13"/>
      <c r="E5" s="13" t="s">
        <v>115</v>
      </c>
      <c r="F5" s="14" t="s">
        <v>116</v>
      </c>
      <c r="G5" s="15" t="s">
        <v>117</v>
      </c>
      <c r="H5" s="32">
        <f>SQRT(2*B27/C8*H2^2)</f>
        <v>8005911.8579425318</v>
      </c>
      <c r="I5" s="14" t="s">
        <v>41</v>
      </c>
      <c r="J5" s="17"/>
      <c r="K5" s="18" t="s">
        <v>118</v>
      </c>
      <c r="L5" s="19"/>
      <c r="O5" s="9"/>
      <c r="P5" s="9"/>
    </row>
    <row r="6" spans="1:16" ht="12.75" customHeight="1">
      <c r="A6" s="33">
        <f>VLOOKUP(A2&amp;A4,nubtab!A1:F4500,6,0)/1000</f>
        <v>-8.0247150000000005</v>
      </c>
      <c r="B6" s="28">
        <f>VLOOKUP(B2&amp;B4,nubtab!A1:F4500,6,0)/1000</f>
        <v>7.2889705000000005</v>
      </c>
      <c r="C6" s="28">
        <f>VLOOKUP(C2&amp;C4,nubtab!A1:F4500,6,0)/1000</f>
        <v>-9.5298536000000009</v>
      </c>
      <c r="D6" s="13"/>
      <c r="E6" s="32">
        <f>A12*1000000/0.00008617</f>
        <v>4061738424.0454917</v>
      </c>
      <c r="F6" s="34">
        <f>SQRT((A12*1000/1.22)^3*1/(A4^2*B4^2)*1/E12)*1000000</f>
        <v>494993981.73942018</v>
      </c>
      <c r="G6" s="15" t="s">
        <v>142</v>
      </c>
      <c r="H6" s="32">
        <f>SQRT(2*A15/A8*H2^2)</f>
        <v>8371804.2286409372</v>
      </c>
      <c r="I6" s="14" t="s">
        <v>41</v>
      </c>
      <c r="J6" s="35"/>
      <c r="K6" s="36"/>
      <c r="L6" s="37"/>
      <c r="M6">
        <f>1000000000/H6/100</f>
        <v>1.1944856481221588</v>
      </c>
      <c r="N6" s="21" t="s">
        <v>56</v>
      </c>
      <c r="O6" s="9">
        <f>M6*12.3</f>
        <v>14.692173471902555</v>
      </c>
      <c r="P6" s="9"/>
    </row>
    <row r="7" spans="1:16" ht="14.25" customHeight="1">
      <c r="A7" s="15" t="s">
        <v>156</v>
      </c>
      <c r="B7" s="31" t="s">
        <v>157</v>
      </c>
      <c r="C7" s="31" t="s">
        <v>158</v>
      </c>
      <c r="D7" s="13" t="s">
        <v>159</v>
      </c>
      <c r="E7" s="9"/>
      <c r="F7" s="38" t="s">
        <v>160</v>
      </c>
      <c r="G7" s="39" t="s">
        <v>163</v>
      </c>
      <c r="H7" s="32">
        <f>H3/H5</f>
        <v>2.5855892954234657E-6</v>
      </c>
      <c r="I7" s="14" t="s">
        <v>6</v>
      </c>
      <c r="J7" s="40" t="s">
        <v>168</v>
      </c>
      <c r="K7" s="178">
        <f>H4/H5</f>
        <v>7.3695540304340327E-8</v>
      </c>
      <c r="L7" s="41" t="s">
        <v>6</v>
      </c>
      <c r="O7" s="9"/>
      <c r="P7" s="9"/>
    </row>
    <row r="8" spans="1:16" ht="13">
      <c r="A8" s="33">
        <f t="shared" ref="A8:C8" si="0">A2*931.494+A6</f>
        <v>20484.843285000003</v>
      </c>
      <c r="B8" s="28">
        <f t="shared" si="0"/>
        <v>938.78297050000003</v>
      </c>
      <c r="C8" s="28">
        <f t="shared" si="0"/>
        <v>21414.8321464</v>
      </c>
      <c r="D8" s="42">
        <f>C2+C6/931494</f>
        <v>22.999989769280745</v>
      </c>
      <c r="E8" s="9"/>
      <c r="F8" s="34">
        <f>4/SQRT(3)*SQRT(A12*1000000*0.00008617*F6)/1000</f>
        <v>282.17035981614652</v>
      </c>
      <c r="G8" s="43" t="s">
        <v>187</v>
      </c>
      <c r="H8" s="44">
        <f>H3/H6</f>
        <v>2.4725852916128685E-6</v>
      </c>
      <c r="I8" s="45" t="s">
        <v>6</v>
      </c>
      <c r="J8" s="46" t="s">
        <v>197</v>
      </c>
      <c r="K8" s="179">
        <f>H4/H6</f>
        <v>7.0474653239207371E-8</v>
      </c>
      <c r="L8" s="47" t="s">
        <v>6</v>
      </c>
      <c r="M8" s="13"/>
      <c r="N8" s="18" t="s">
        <v>204</v>
      </c>
      <c r="O8" s="48">
        <f>O2/O6</f>
        <v>2.7925333027026773E-2</v>
      </c>
      <c r="P8" s="9"/>
    </row>
    <row r="9" spans="1:16" ht="13">
      <c r="A9" s="49" t="s">
        <v>208</v>
      </c>
      <c r="B9" s="29" t="s">
        <v>210</v>
      </c>
      <c r="C9" s="50" t="s">
        <v>159</v>
      </c>
      <c r="D9" s="42"/>
      <c r="E9" s="9"/>
      <c r="F9" s="34"/>
      <c r="G9" s="24"/>
      <c r="H9" s="32"/>
      <c r="I9" s="31"/>
      <c r="J9" s="31"/>
      <c r="K9" s="51"/>
      <c r="L9" s="9"/>
      <c r="M9" s="13"/>
      <c r="N9" s="13"/>
      <c r="O9" s="9"/>
      <c r="P9" s="9"/>
    </row>
    <row r="10" spans="1:16" ht="12.75" customHeight="1">
      <c r="A10" s="52">
        <f t="shared" ref="A10:C10" si="1">A8/931.494</f>
        <v>21.991385113591715</v>
      </c>
      <c r="B10" s="53">
        <f t="shared" si="1"/>
        <v>1.0078250321526494</v>
      </c>
      <c r="C10" s="53">
        <f t="shared" si="1"/>
        <v>22.989769280746842</v>
      </c>
      <c r="D10" s="13"/>
      <c r="E10" s="9"/>
      <c r="F10" s="14"/>
      <c r="G10" s="13"/>
      <c r="H10" s="29"/>
      <c r="I10" s="13"/>
      <c r="J10" s="1" t="s">
        <v>220</v>
      </c>
      <c r="K10" s="54" t="s">
        <v>221</v>
      </c>
      <c r="L10" s="9"/>
      <c r="M10" s="55"/>
      <c r="N10" s="55"/>
      <c r="O10" s="9"/>
      <c r="P10" s="9"/>
    </row>
    <row r="11" spans="1:16" ht="23.25" customHeight="1">
      <c r="A11" s="56" t="s">
        <v>225</v>
      </c>
      <c r="B11" s="57" t="s">
        <v>227</v>
      </c>
      <c r="C11" s="58" t="s">
        <v>229</v>
      </c>
      <c r="D11" s="57"/>
      <c r="E11" s="58" t="s">
        <v>231</v>
      </c>
      <c r="F11" s="5"/>
      <c r="G11" s="59" t="s">
        <v>100</v>
      </c>
      <c r="H11" s="60">
        <v>5000000000000</v>
      </c>
      <c r="I11" s="5" t="s">
        <v>239</v>
      </c>
      <c r="J11" s="17">
        <v>302</v>
      </c>
      <c r="K11" s="61">
        <v>82.057338000000001</v>
      </c>
      <c r="O11" s="22"/>
      <c r="P11" s="9"/>
    </row>
    <row r="12" spans="1:16" ht="12.75" customHeight="1">
      <c r="A12" s="62">
        <v>0.35</v>
      </c>
      <c r="B12" s="28">
        <f>A12+E4</f>
        <v>9.1441090999999997</v>
      </c>
      <c r="C12" s="63">
        <f>A8*B8/(A8+B8)</f>
        <v>897.64551528162644</v>
      </c>
      <c r="D12" s="13"/>
      <c r="E12" s="63">
        <f>A10*B10/(A10+B10)</f>
        <v>0.96366215486264695</v>
      </c>
      <c r="F12" s="14"/>
      <c r="G12" s="15" t="s">
        <v>251</v>
      </c>
      <c r="H12" s="64">
        <v>0.5</v>
      </c>
      <c r="I12" s="14"/>
      <c r="J12" s="65"/>
      <c r="K12" s="61"/>
      <c r="O12" s="9"/>
      <c r="P12" s="9"/>
    </row>
    <row r="13" spans="1:16" ht="12.75" customHeight="1">
      <c r="A13" s="66"/>
      <c r="B13" s="9"/>
      <c r="C13" s="9"/>
      <c r="D13" s="13"/>
      <c r="E13" s="9"/>
      <c r="F13" s="14"/>
      <c r="G13" s="15" t="s">
        <v>256</v>
      </c>
      <c r="H13" s="64">
        <v>0.7</v>
      </c>
      <c r="I13" s="14"/>
      <c r="J13" s="39" t="s">
        <v>223</v>
      </c>
      <c r="K13" s="61"/>
      <c r="O13" s="9"/>
      <c r="P13" s="9"/>
    </row>
    <row r="14" spans="1:16" ht="12.75" customHeight="1">
      <c r="A14" s="39" t="s">
        <v>257</v>
      </c>
      <c r="B14" s="24" t="s">
        <v>258</v>
      </c>
      <c r="C14" s="9"/>
      <c r="D14" s="13" t="s">
        <v>259</v>
      </c>
      <c r="E14" s="9"/>
      <c r="F14" s="14"/>
      <c r="G14" s="46" t="s">
        <v>260</v>
      </c>
      <c r="H14" s="67">
        <v>3</v>
      </c>
      <c r="I14" s="68">
        <f>VLOOKUP(H14,CSD!A17:B43,2)</f>
        <v>2.2309866542691955E-2</v>
      </c>
      <c r="J14" s="69">
        <f>4.135667662E-15*0.000001</f>
        <v>4.1356676619999993E-21</v>
      </c>
      <c r="K14" s="61" t="s">
        <v>282</v>
      </c>
      <c r="O14" s="9"/>
      <c r="P14" s="9"/>
    </row>
    <row r="15" spans="1:16" ht="12.75" customHeight="1">
      <c r="A15" s="70">
        <f>(((A12+A8+B8)*(A12+A8+B8)-(A8*A8)-(B8*B8))/(2*B8))-A8</f>
        <v>7.9872885161094018</v>
      </c>
      <c r="B15" s="71">
        <f>A15/A10</f>
        <v>0.36320079316754267</v>
      </c>
      <c r="C15" s="63"/>
      <c r="D15" s="72">
        <f>A12*(A8+B8)/A8</f>
        <v>0.36603986103792147</v>
      </c>
      <c r="E15" s="13" t="s">
        <v>298</v>
      </c>
      <c r="F15" s="14"/>
      <c r="G15" s="13"/>
      <c r="H15" s="29"/>
      <c r="I15" s="13"/>
      <c r="J15" s="39" t="s">
        <v>300</v>
      </c>
      <c r="K15" s="61"/>
      <c r="O15" s="9"/>
      <c r="P15" s="9"/>
    </row>
    <row r="16" spans="1:16" ht="12.75" customHeight="1">
      <c r="A16" s="73"/>
      <c r="B16" s="74"/>
      <c r="C16" s="75"/>
      <c r="D16" s="76"/>
      <c r="E16" s="77"/>
      <c r="F16" s="45"/>
      <c r="G16" s="13"/>
      <c r="H16" s="78" t="s">
        <v>310</v>
      </c>
      <c r="I16" s="27" t="s">
        <v>312</v>
      </c>
      <c r="J16" s="79">
        <f>(H2*100)*J14</f>
        <v>1.2398419738620929E-10</v>
      </c>
      <c r="K16" s="80" t="s">
        <v>318</v>
      </c>
      <c r="L16" s="9"/>
      <c r="M16" s="13"/>
      <c r="N16" s="13"/>
      <c r="O16" s="9"/>
      <c r="P16" s="9"/>
    </row>
    <row r="17" spans="1:16" ht="12.75" customHeight="1">
      <c r="A17" s="81" t="s">
        <v>320</v>
      </c>
      <c r="B17" s="82" t="s">
        <v>324</v>
      </c>
      <c r="C17" s="3" t="s">
        <v>326</v>
      </c>
      <c r="D17" s="83"/>
      <c r="E17" s="3"/>
      <c r="F17" s="5"/>
      <c r="G17" s="84" t="s">
        <v>100</v>
      </c>
      <c r="H17" s="180">
        <f>(H14/A10)*2468*(K4/10000)^2</f>
        <v>136.49339670460949</v>
      </c>
      <c r="I17" s="181">
        <f t="shared" ref="I17:I18" si="2">H17*0.8</f>
        <v>109.1947173636876</v>
      </c>
      <c r="J17" s="7" t="s">
        <v>341</v>
      </c>
      <c r="K17" s="86"/>
      <c r="L17" s="87"/>
      <c r="M17" s="13"/>
      <c r="N17" s="13"/>
      <c r="O17" s="9"/>
      <c r="P17" s="9"/>
    </row>
    <row r="18" spans="1:16" ht="12.75" customHeight="1">
      <c r="A18" s="73">
        <f>(A15+A8)</f>
        <v>20492.830573516112</v>
      </c>
      <c r="B18" s="74">
        <f>SQRT(A18*A18-A8*A8)</f>
        <v>572.10182994548779</v>
      </c>
      <c r="C18" s="75"/>
      <c r="D18" s="76"/>
      <c r="E18" s="88"/>
      <c r="F18" s="45"/>
      <c r="G18" s="27" t="s">
        <v>354</v>
      </c>
      <c r="H18" s="180">
        <f>(H14/C10)*2468*(K4/10000)^2</f>
        <v>130.56585369506612</v>
      </c>
      <c r="I18" s="181">
        <f t="shared" si="2"/>
        <v>104.45268295605291</v>
      </c>
      <c r="J18" s="66" t="s">
        <v>359</v>
      </c>
      <c r="K18" s="89">
        <f>B12</f>
        <v>9.1441090999999997</v>
      </c>
      <c r="L18" s="30" t="s">
        <v>298</v>
      </c>
      <c r="M18" s="13"/>
      <c r="N18" s="13"/>
      <c r="O18" s="9"/>
      <c r="P18" s="9"/>
    </row>
    <row r="19" spans="1:16" ht="12.75" customHeight="1">
      <c r="A19" s="90"/>
      <c r="B19" s="71"/>
      <c r="C19" s="63"/>
      <c r="D19" s="72"/>
      <c r="E19" s="9"/>
      <c r="F19" s="91"/>
      <c r="G19" s="13"/>
      <c r="H19" s="29"/>
      <c r="I19" s="13"/>
      <c r="J19" s="66" t="s">
        <v>365</v>
      </c>
      <c r="K19" s="89">
        <f>C21*K18*(1+D21*COS(90))</f>
        <v>9.0379570551999784</v>
      </c>
      <c r="L19" s="30" t="s">
        <v>298</v>
      </c>
      <c r="M19" s="13"/>
      <c r="N19" s="13"/>
      <c r="O19" s="9"/>
      <c r="P19" s="9"/>
    </row>
    <row r="20" spans="1:16" ht="12.75" customHeight="1">
      <c r="A20" s="81" t="s">
        <v>369</v>
      </c>
      <c r="B20" s="82" t="s">
        <v>370</v>
      </c>
      <c r="C20" s="2" t="s">
        <v>371</v>
      </c>
      <c r="D20" s="92" t="s">
        <v>372</v>
      </c>
      <c r="E20" s="93"/>
      <c r="F20" s="5"/>
      <c r="G20" s="13"/>
      <c r="H20" s="29"/>
      <c r="I20" s="13"/>
      <c r="J20" s="66" t="s">
        <v>377</v>
      </c>
      <c r="K20" s="89">
        <f>C21*K18*(1+D21*COS(0))</f>
        <v>9.3915513901486243</v>
      </c>
      <c r="L20" s="30" t="s">
        <v>298</v>
      </c>
      <c r="M20" s="13"/>
      <c r="N20" s="13"/>
      <c r="O20" s="9"/>
      <c r="P20" s="9"/>
    </row>
    <row r="21" spans="1:16" ht="12.75" customHeight="1">
      <c r="A21" s="73">
        <f>SQRT(B18*B18+(C8+B12)*(C8+B12))</f>
        <v>21431.613544016112</v>
      </c>
      <c r="B21" s="74">
        <f>A21-(C8+B12)</f>
        <v>7.637288516110857</v>
      </c>
      <c r="C21" s="75">
        <f>A21/(C8+B12)</f>
        <v>1.0003564832421876</v>
      </c>
      <c r="D21" s="76">
        <f>B18/A21</f>
        <v>2.6694295731420719E-2</v>
      </c>
      <c r="E21" s="77"/>
      <c r="F21" s="45"/>
      <c r="G21" s="13"/>
      <c r="H21" s="29"/>
      <c r="I21" s="13"/>
      <c r="J21" s="66" t="s">
        <v>388</v>
      </c>
      <c r="K21" s="89">
        <f>C21*K18*(1+D21*COS(180))</f>
        <v>9.00123530485779</v>
      </c>
      <c r="L21" s="30" t="s">
        <v>298</v>
      </c>
      <c r="M21" s="13"/>
      <c r="N21" s="13"/>
      <c r="O21" s="9"/>
      <c r="P21" s="9"/>
    </row>
    <row r="22" spans="1:16" ht="12.75" customHeight="1">
      <c r="A22" s="94"/>
      <c r="B22" s="95"/>
      <c r="C22" s="96"/>
      <c r="D22" s="83"/>
      <c r="E22" s="93"/>
      <c r="F22" s="97" t="s">
        <v>396</v>
      </c>
      <c r="G22" s="86" t="s">
        <v>399</v>
      </c>
      <c r="H22" s="98" t="s">
        <v>400</v>
      </c>
      <c r="I22" s="13"/>
      <c r="J22" s="99" t="s">
        <v>402</v>
      </c>
      <c r="K22" s="100">
        <f>100*(K20-K21)/K19</f>
        <v>4.3186317760413164</v>
      </c>
      <c r="L22" s="101" t="s">
        <v>410</v>
      </c>
      <c r="O22" s="102" t="s">
        <v>412</v>
      </c>
    </row>
    <row r="23" spans="1:16" ht="12.75" customHeight="1">
      <c r="A23" s="103" t="s">
        <v>414</v>
      </c>
      <c r="B23" s="104" t="s">
        <v>416</v>
      </c>
      <c r="C23" s="24" t="s">
        <v>418</v>
      </c>
      <c r="D23" s="72"/>
      <c r="E23" s="24" t="s">
        <v>419</v>
      </c>
      <c r="F23" s="105" t="s">
        <v>420</v>
      </c>
      <c r="G23" s="24" t="s">
        <v>422</v>
      </c>
      <c r="H23" s="106" t="s">
        <v>424</v>
      </c>
      <c r="I23" s="13"/>
      <c r="J23" s="31"/>
      <c r="K23" s="13"/>
      <c r="L23" s="9"/>
      <c r="O23">
        <f>E36*A10</f>
        <v>7.8609296306471945</v>
      </c>
    </row>
    <row r="24" spans="1:16" ht="12.75" customHeight="1">
      <c r="A24" s="73">
        <f>E4+A12</f>
        <v>9.1441090999999997</v>
      </c>
      <c r="B24" s="74">
        <f>A24/C8</f>
        <v>4.2699886870405356E-4</v>
      </c>
      <c r="C24" s="107">
        <f>ATAN((1/C21)*(B24/D21))</f>
        <v>1.5988821555996444E-2</v>
      </c>
      <c r="D24" s="76"/>
      <c r="E24" s="76">
        <f>SQRT(A24*A24+C8*C8)</f>
        <v>21414.834098662031</v>
      </c>
      <c r="F24" s="108">
        <f>C21*(E24-D21*A24)</f>
        <v>21422.223945583941</v>
      </c>
      <c r="G24" s="76">
        <f>C21*E24</f>
        <v>21422.468128152432</v>
      </c>
      <c r="H24" s="109">
        <f>C21*(E24+D21*A24)</f>
        <v>21422.712310720923</v>
      </c>
      <c r="I24" s="13"/>
      <c r="J24" s="110"/>
      <c r="K24" s="111" t="s">
        <v>450</v>
      </c>
      <c r="L24" s="41"/>
    </row>
    <row r="25" spans="1:16" ht="12.75" customHeight="1">
      <c r="A25" s="90"/>
      <c r="B25" s="71"/>
      <c r="C25" s="63"/>
      <c r="D25" s="72"/>
      <c r="E25" s="9"/>
      <c r="F25" s="91"/>
      <c r="G25" s="13"/>
      <c r="H25" s="29"/>
      <c r="I25" s="13"/>
      <c r="J25" s="112" t="s">
        <v>453</v>
      </c>
      <c r="K25" s="113">
        <f>0.219*SQRT(E12*A12)</f>
        <v>0.1271863601699435</v>
      </c>
      <c r="L25" s="114" t="s">
        <v>460</v>
      </c>
      <c r="O25" s="102" t="s">
        <v>462</v>
      </c>
    </row>
    <row r="26" spans="1:16" ht="12.75" customHeight="1">
      <c r="A26" s="115" t="s">
        <v>464</v>
      </c>
      <c r="B26" s="2" t="s">
        <v>467</v>
      </c>
      <c r="C26" s="116" t="s">
        <v>468</v>
      </c>
      <c r="D26" s="86"/>
      <c r="E26" s="2" t="s">
        <v>471</v>
      </c>
      <c r="F26" s="54" t="s">
        <v>473</v>
      </c>
      <c r="J26" s="112" t="s">
        <v>474</v>
      </c>
      <c r="K26" s="113">
        <f>2*PI()/K25</f>
        <v>49.401408286109749</v>
      </c>
      <c r="L26" s="114" t="s">
        <v>477</v>
      </c>
      <c r="O26">
        <f>SQRT(2*O23/A8)</f>
        <v>2.7703563079100258E-2</v>
      </c>
      <c r="P26" s="21" t="s">
        <v>35</v>
      </c>
    </row>
    <row r="27" spans="1:16" ht="12.75" customHeight="1">
      <c r="A27" s="117">
        <f>F24-C8</f>
        <v>7.3917991839407478</v>
      </c>
      <c r="B27" s="76">
        <f>G24-C8</f>
        <v>7.6359817524316895</v>
      </c>
      <c r="C27" s="118">
        <f>H24-C8</f>
        <v>7.8801643209226313</v>
      </c>
      <c r="D27" s="36"/>
      <c r="E27" s="76">
        <f>100*(B27-A27)/B27</f>
        <v>3.1977887900685658</v>
      </c>
      <c r="F27" s="119">
        <f>100*(C27-B27)/B27</f>
        <v>3.1977887900685658</v>
      </c>
      <c r="J27" s="120"/>
      <c r="K27" s="113">
        <f>K26*0.000000000000001*100</f>
        <v>4.9401408286109754E-12</v>
      </c>
      <c r="L27" s="114" t="s">
        <v>507</v>
      </c>
      <c r="O27" s="20">
        <f>O26*H2*100/1000000000</f>
        <v>0.83053192708415147</v>
      </c>
      <c r="P27" s="21" t="s">
        <v>510</v>
      </c>
    </row>
    <row r="28" spans="1:16" ht="12.75" customHeight="1">
      <c r="A28" s="90"/>
      <c r="B28" s="71"/>
      <c r="C28" s="63"/>
      <c r="D28" s="72"/>
      <c r="E28" s="9"/>
      <c r="F28" s="91"/>
      <c r="G28" s="13"/>
      <c r="H28" s="29"/>
      <c r="I28" s="13"/>
      <c r="J28" s="121" t="s">
        <v>512</v>
      </c>
      <c r="K28" s="122">
        <f>K27*K27</f>
        <v>2.4404991406509136E-23</v>
      </c>
      <c r="L28" s="80" t="s">
        <v>520</v>
      </c>
    </row>
    <row r="29" spans="1:16" ht="12.75" customHeight="1">
      <c r="A29" s="123" t="s">
        <v>522</v>
      </c>
      <c r="B29" s="71"/>
      <c r="C29" s="63"/>
      <c r="D29" s="40"/>
      <c r="E29" s="2" t="s">
        <v>525</v>
      </c>
      <c r="F29" s="93"/>
      <c r="G29" s="87"/>
      <c r="H29" s="29"/>
      <c r="I29" s="13"/>
      <c r="J29" s="31"/>
      <c r="K29" s="13"/>
      <c r="L29" s="9"/>
    </row>
    <row r="30" spans="1:16" ht="12.75" customHeight="1">
      <c r="A30" s="124" t="s">
        <v>418</v>
      </c>
      <c r="B30" s="9"/>
      <c r="C30" s="9"/>
      <c r="D30" s="39" t="s">
        <v>528</v>
      </c>
      <c r="E30" s="125">
        <f>IF($B$2=1,2.01588,IF($B$2=3,3.016,4.016))*(B41/760)/(J11*K11)</f>
        <v>5.3517611334197297E-7</v>
      </c>
      <c r="F30" s="13" t="s">
        <v>536</v>
      </c>
      <c r="G30" s="19"/>
      <c r="L30" s="9"/>
      <c r="M30" s="13"/>
      <c r="N30" s="13"/>
      <c r="O30" s="9"/>
      <c r="P30" s="9"/>
    </row>
    <row r="31" spans="1:16" ht="12.75" customHeight="1">
      <c r="A31" s="126">
        <f>ATAN((1/B18)*(C8*(A12+E4)+(A12+E4)*(A12+E4))/SQRT((A12+E4)*(A12+E4)+C8*C8))</f>
        <v>1.5988820098639851E-2</v>
      </c>
      <c r="B31" s="9"/>
      <c r="C31" s="31"/>
      <c r="D31" s="127"/>
      <c r="E31" s="125">
        <f>E30*1000*B40</f>
        <v>6.5826661941062684E-3</v>
      </c>
      <c r="F31" s="13" t="s">
        <v>553</v>
      </c>
      <c r="G31" s="19"/>
      <c r="L31" s="9"/>
      <c r="M31" s="13"/>
      <c r="N31" s="13"/>
      <c r="O31" s="9"/>
      <c r="P31" s="9"/>
    </row>
    <row r="32" spans="1:16" ht="12.75" customHeight="1">
      <c r="A32" s="53"/>
      <c r="B32" s="63"/>
      <c r="C32" s="63"/>
      <c r="D32" s="65"/>
      <c r="E32" s="125">
        <f>0.0000160267*B41*6.022E+23*B40*B42/J11</f>
        <v>3.930818824569537E+18</v>
      </c>
      <c r="F32" s="13" t="s">
        <v>561</v>
      </c>
      <c r="G32" s="19"/>
      <c r="L32" s="131">
        <v>4.17E-23</v>
      </c>
      <c r="M32" s="13"/>
      <c r="N32" s="13"/>
      <c r="O32" s="9"/>
      <c r="P32" s="9"/>
    </row>
    <row r="33" spans="1:16" ht="12.75" customHeight="1">
      <c r="A33" s="132" t="s">
        <v>565</v>
      </c>
      <c r="B33" s="9"/>
      <c r="C33" s="9"/>
      <c r="D33" s="39" t="s">
        <v>568</v>
      </c>
      <c r="E33" s="125">
        <f>H41*E31</f>
        <v>0.25271777092441139</v>
      </c>
      <c r="F33" s="31" t="s">
        <v>298</v>
      </c>
      <c r="G33" s="19"/>
      <c r="L33" s="22">
        <f>(22+1)/1</f>
        <v>23</v>
      </c>
      <c r="M33" s="133"/>
      <c r="N33" s="13"/>
      <c r="O33" s="9"/>
      <c r="P33" s="9"/>
    </row>
    <row r="34" spans="1:16" ht="12.75" customHeight="1">
      <c r="A34" s="134" t="s">
        <v>581</v>
      </c>
      <c r="B34" s="9"/>
      <c r="C34" s="31"/>
      <c r="D34" s="65"/>
      <c r="E34" s="51">
        <f>E33/A10</f>
        <v>1.1491671380363389E-2</v>
      </c>
      <c r="F34" s="136">
        <f>E34*1000</f>
        <v>11.491671380363389</v>
      </c>
      <c r="G34" s="14" t="s">
        <v>589</v>
      </c>
      <c r="L34" s="9">
        <f>1000000000000000/H42</f>
        <v>15554184457195.361</v>
      </c>
      <c r="M34" s="133"/>
      <c r="N34" s="13"/>
      <c r="O34" s="9"/>
      <c r="P34" s="9"/>
    </row>
    <row r="35" spans="1:16" ht="12.75" customHeight="1">
      <c r="A35" s="138">
        <f>SQRT(A8^2+B8^2+(2*B8*A18))</f>
        <v>21423.976255500002</v>
      </c>
      <c r="B35" s="139"/>
      <c r="C35" s="139"/>
      <c r="D35" s="39" t="s">
        <v>601</v>
      </c>
      <c r="E35" s="140">
        <f>(E34/2)+B15</f>
        <v>0.36894662885772433</v>
      </c>
      <c r="F35" s="8" t="s">
        <v>591</v>
      </c>
      <c r="G35" s="19"/>
      <c r="H35" s="29"/>
      <c r="I35" s="13"/>
      <c r="J35" s="13"/>
      <c r="K35" s="13"/>
      <c r="L35" s="141">
        <f>H40</f>
        <v>6.9999999999999999E-6</v>
      </c>
      <c r="M35" s="133"/>
      <c r="N35" s="13"/>
      <c r="O35" s="9"/>
      <c r="P35" s="9"/>
    </row>
    <row r="36" spans="1:16" ht="12.75" customHeight="1">
      <c r="A36" s="142" t="s">
        <v>554</v>
      </c>
      <c r="B36" s="9"/>
      <c r="C36" s="9"/>
      <c r="D36" s="43" t="s">
        <v>608</v>
      </c>
      <c r="E36" s="144">
        <f>E35-E34</f>
        <v>0.35745495747736095</v>
      </c>
      <c r="F36" s="145" t="s">
        <v>591</v>
      </c>
      <c r="G36" s="37"/>
      <c r="H36" s="29"/>
      <c r="I36" s="13"/>
      <c r="J36" s="13"/>
      <c r="K36" s="13"/>
      <c r="L36" s="9"/>
      <c r="M36" s="133">
        <f>(L32/2)*L33*L34*L35</f>
        <v>5.2213064095136243E-14</v>
      </c>
      <c r="N36" s="13"/>
      <c r="O36" s="9"/>
      <c r="P36" s="9"/>
    </row>
    <row r="37" spans="1:16" ht="12.75" customHeight="1">
      <c r="A37" s="147">
        <f>(A18+B8)/A35</f>
        <v>1.0003564832421876</v>
      </c>
      <c r="B37" s="9"/>
      <c r="C37" s="9"/>
      <c r="D37" s="13"/>
      <c r="E37" s="9"/>
      <c r="F37" s="9"/>
      <c r="G37" s="13"/>
      <c r="H37" s="29"/>
      <c r="I37" s="13"/>
      <c r="J37" s="13"/>
      <c r="K37" s="13"/>
      <c r="L37" s="9"/>
      <c r="M37" s="13"/>
      <c r="N37" s="13"/>
      <c r="O37" s="9"/>
      <c r="P37" s="9"/>
    </row>
    <row r="38" spans="1:16" ht="12" customHeight="1">
      <c r="A38" s="182" t="s">
        <v>623</v>
      </c>
      <c r="B38" s="183"/>
      <c r="C38" s="183"/>
      <c r="D38" s="3"/>
      <c r="E38" s="5"/>
      <c r="F38" s="9"/>
      <c r="G38" s="182" t="s">
        <v>629</v>
      </c>
      <c r="H38" s="183"/>
      <c r="I38" s="183"/>
      <c r="J38" s="3"/>
      <c r="K38" s="97"/>
      <c r="L38" s="93"/>
      <c r="M38" s="86" t="s">
        <v>633</v>
      </c>
      <c r="N38" s="86"/>
      <c r="O38" s="87"/>
      <c r="P38" s="9"/>
    </row>
    <row r="39" spans="1:16" ht="12.75" customHeight="1">
      <c r="A39" s="184"/>
      <c r="B39" s="185"/>
      <c r="C39" s="185"/>
      <c r="D39" s="13"/>
      <c r="E39" s="14"/>
      <c r="F39" s="9"/>
      <c r="G39" s="184"/>
      <c r="H39" s="185"/>
      <c r="I39" s="185"/>
      <c r="J39" s="13"/>
      <c r="K39" s="91"/>
      <c r="L39" s="9"/>
      <c r="M39" s="55">
        <f>H11*3600*24*10</f>
        <v>4.32E+18</v>
      </c>
      <c r="N39" s="13"/>
      <c r="O39" s="19"/>
      <c r="P39" s="9"/>
    </row>
    <row r="40" spans="1:16" ht="13">
      <c r="A40" s="15" t="s">
        <v>638</v>
      </c>
      <c r="B40" s="25">
        <v>12.3</v>
      </c>
      <c r="C40" s="31" t="s">
        <v>507</v>
      </c>
      <c r="D40" s="13"/>
      <c r="E40" s="14"/>
      <c r="F40" s="9"/>
      <c r="G40" s="149" t="s">
        <v>640</v>
      </c>
      <c r="H40" s="150">
        <v>6.9999999999999999E-6</v>
      </c>
      <c r="I40" s="31" t="s">
        <v>645</v>
      </c>
      <c r="J40" s="13"/>
      <c r="K40" s="91"/>
      <c r="L40" s="9"/>
      <c r="M40" s="13"/>
      <c r="N40" s="13"/>
      <c r="O40" s="19"/>
      <c r="P40" s="9"/>
    </row>
    <row r="41" spans="1:16" ht="12.75" customHeight="1">
      <c r="A41" s="15" t="s">
        <v>646</v>
      </c>
      <c r="B41" s="11">
        <v>5</v>
      </c>
      <c r="C41" s="31" t="s">
        <v>648</v>
      </c>
      <c r="D41" s="13"/>
      <c r="E41" s="14"/>
      <c r="F41" s="9"/>
      <c r="G41" s="15" t="s">
        <v>649</v>
      </c>
      <c r="H41" s="11">
        <v>38.391399999999997</v>
      </c>
      <c r="I41" s="151" t="s">
        <v>650</v>
      </c>
      <c r="J41" s="13"/>
      <c r="K41" s="91"/>
      <c r="L41" s="9"/>
      <c r="M41" s="13"/>
      <c r="N41" s="13"/>
      <c r="O41" s="19"/>
      <c r="P41" s="9"/>
    </row>
    <row r="42" spans="1:16" ht="14.25" customHeight="1">
      <c r="A42" s="15" t="s">
        <v>652</v>
      </c>
      <c r="B42" s="152">
        <v>2</v>
      </c>
      <c r="C42" s="31"/>
      <c r="D42" s="13"/>
      <c r="E42" s="14"/>
      <c r="F42" s="9"/>
      <c r="G42" s="15"/>
      <c r="H42" s="153">
        <f>1000000*H41*E31/E32*1000000000000000</f>
        <v>64.291381059030726</v>
      </c>
      <c r="I42" s="31" t="s">
        <v>659</v>
      </c>
      <c r="J42" s="13"/>
      <c r="K42" s="91"/>
      <c r="L42" s="9"/>
      <c r="M42" s="13"/>
      <c r="N42" s="13"/>
      <c r="O42" s="19"/>
      <c r="P42" s="9"/>
    </row>
    <row r="43" spans="1:16" ht="12.75" customHeight="1">
      <c r="A43" s="15" t="s">
        <v>660</v>
      </c>
      <c r="B43" s="32">
        <f>B42*(B41/760)*6.022E+23*B40/(K11*J11)</f>
        <v>3.9328547156485448E+18</v>
      </c>
      <c r="C43" s="31" t="s">
        <v>664</v>
      </c>
      <c r="D43" s="13"/>
      <c r="E43" s="14"/>
      <c r="F43" s="9"/>
      <c r="G43" s="154" t="s">
        <v>665</v>
      </c>
      <c r="H43" s="155">
        <f>(K28/2)*((A10+B10)/B10)*(1000000000000000/H42)*H40</f>
        <v>3.031947861539858E-14</v>
      </c>
      <c r="I43" s="156" t="s">
        <v>677</v>
      </c>
      <c r="J43" s="13"/>
      <c r="K43" s="91"/>
      <c r="L43" s="9"/>
      <c r="M43" s="55">
        <f>M39*H43</f>
        <v>130980.14761852186</v>
      </c>
      <c r="N43" s="13"/>
      <c r="O43" s="19"/>
      <c r="P43" s="157" t="s">
        <v>681</v>
      </c>
    </row>
    <row r="44" spans="1:16" ht="12.75" customHeight="1">
      <c r="A44" s="149" t="s">
        <v>6</v>
      </c>
      <c r="B44" s="153">
        <v>1.6000000000000001E-9</v>
      </c>
      <c r="C44" s="31" t="s">
        <v>684</v>
      </c>
      <c r="D44" s="13"/>
      <c r="E44" s="14"/>
      <c r="F44" s="9"/>
      <c r="G44" s="15" t="s">
        <v>685</v>
      </c>
      <c r="H44" s="32">
        <f>H43*$H$11</f>
        <v>0.15159739307699291</v>
      </c>
      <c r="I44" s="13" t="s">
        <v>239</v>
      </c>
      <c r="J44" s="159">
        <f t="shared" ref="J44:J46" si="3">H44*3600</f>
        <v>545.75061507717442</v>
      </c>
      <c r="K44" s="91" t="s">
        <v>690</v>
      </c>
      <c r="L44" s="85">
        <f t="shared" ref="L44:L46" si="4">H44*3600*24</f>
        <v>13098.014761852186</v>
      </c>
      <c r="M44" s="13" t="s">
        <v>693</v>
      </c>
      <c r="N44" s="85">
        <f t="shared" ref="N44:N46" si="5">L44*10</f>
        <v>130980.14761852186</v>
      </c>
      <c r="O44" s="61" t="s">
        <v>695</v>
      </c>
      <c r="P44" s="160">
        <f t="shared" ref="P44:P46" si="6">N44/$M$39</f>
        <v>3.031947861539858E-14</v>
      </c>
    </row>
    <row r="45" spans="1:16" ht="12.75" customHeight="1">
      <c r="A45" s="39" t="s">
        <v>665</v>
      </c>
      <c r="B45" s="155">
        <f>B44*1E-24*B43</f>
        <v>6.2925675450376713E-15</v>
      </c>
      <c r="C45" s="31" t="s">
        <v>704</v>
      </c>
      <c r="D45" s="13"/>
      <c r="E45" s="14"/>
      <c r="F45" s="9"/>
      <c r="G45" s="15" t="s">
        <v>706</v>
      </c>
      <c r="H45" s="32">
        <f>H44*H13*I14</f>
        <v>2.3674823254374072E-3</v>
      </c>
      <c r="I45" s="13" t="s">
        <v>239</v>
      </c>
      <c r="J45" s="159">
        <f t="shared" si="3"/>
        <v>8.5229363715746658</v>
      </c>
      <c r="K45" s="91" t="s">
        <v>690</v>
      </c>
      <c r="L45" s="85">
        <f t="shared" si="4"/>
        <v>204.55047291779198</v>
      </c>
      <c r="M45" s="13" t="s">
        <v>693</v>
      </c>
      <c r="N45" s="85">
        <f t="shared" si="5"/>
        <v>2045.5047291779197</v>
      </c>
      <c r="O45" s="61" t="s">
        <v>695</v>
      </c>
      <c r="P45" s="160">
        <f t="shared" si="6"/>
        <v>4.7349646508748137E-16</v>
      </c>
    </row>
    <row r="46" spans="1:16" ht="12.75" customHeight="1">
      <c r="A46" s="15" t="s">
        <v>685</v>
      </c>
      <c r="B46" s="32">
        <f>B45*H11</f>
        <v>3.1462837725188354E-2</v>
      </c>
      <c r="C46" s="13" t="s">
        <v>239</v>
      </c>
      <c r="D46" s="159">
        <f t="shared" ref="D46:D48" si="7">B46*3600</f>
        <v>113.26621581067808</v>
      </c>
      <c r="E46" s="14" t="s">
        <v>690</v>
      </c>
      <c r="F46" s="9"/>
      <c r="G46" s="46" t="s">
        <v>716</v>
      </c>
      <c r="H46" s="44">
        <f>H45*H12</f>
        <v>1.1837411627187036E-3</v>
      </c>
      <c r="I46" s="88" t="s">
        <v>239</v>
      </c>
      <c r="J46" s="161">
        <f t="shared" si="3"/>
        <v>4.2614681857873329</v>
      </c>
      <c r="K46" s="162" t="s">
        <v>690</v>
      </c>
      <c r="L46" s="163">
        <f t="shared" si="4"/>
        <v>102.27523645889599</v>
      </c>
      <c r="M46" s="36" t="s">
        <v>693</v>
      </c>
      <c r="N46" s="163">
        <f t="shared" si="5"/>
        <v>1022.7523645889598</v>
      </c>
      <c r="O46" s="47" t="s">
        <v>695</v>
      </c>
      <c r="P46" s="164">
        <f t="shared" si="6"/>
        <v>2.3674823254374068E-16</v>
      </c>
    </row>
    <row r="47" spans="1:16" ht="12.75" customHeight="1">
      <c r="A47" s="15" t="s">
        <v>706</v>
      </c>
      <c r="B47" s="32">
        <f>B46*H13*I14</f>
        <v>4.9135219749232818E-4</v>
      </c>
      <c r="C47" s="13" t="s">
        <v>239</v>
      </c>
      <c r="D47" s="159">
        <f t="shared" si="7"/>
        <v>1.7688679109723815</v>
      </c>
      <c r="E47" s="14" t="s">
        <v>690</v>
      </c>
      <c r="F47" s="9"/>
      <c r="G47" s="13"/>
      <c r="H47" s="13"/>
      <c r="I47" s="13"/>
      <c r="J47" s="13"/>
      <c r="K47" s="13"/>
      <c r="L47" s="9"/>
      <c r="M47" s="13"/>
      <c r="N47" s="13"/>
      <c r="O47" s="9"/>
      <c r="P47" s="9"/>
    </row>
    <row r="48" spans="1:16" ht="12.75" customHeight="1">
      <c r="A48" s="46" t="s">
        <v>716</v>
      </c>
      <c r="B48" s="44">
        <f>B47*H12</f>
        <v>2.4567609874616409E-4</v>
      </c>
      <c r="C48" s="88" t="s">
        <v>239</v>
      </c>
      <c r="D48" s="161">
        <f t="shared" si="7"/>
        <v>0.88443395548619075</v>
      </c>
      <c r="E48" s="45" t="s">
        <v>690</v>
      </c>
      <c r="F48" s="9"/>
      <c r="G48" s="13"/>
      <c r="H48" s="13"/>
      <c r="I48" s="13"/>
      <c r="J48" s="13"/>
      <c r="K48" s="13"/>
      <c r="L48" s="9"/>
      <c r="M48" s="13"/>
      <c r="N48" s="13"/>
      <c r="O48" s="9"/>
      <c r="P48" s="9"/>
    </row>
    <row r="49" spans="1:14" ht="12.75" customHeight="1">
      <c r="D49" s="166"/>
      <c r="G49" s="4"/>
      <c r="H49" s="4"/>
      <c r="I49" s="4"/>
      <c r="J49" s="4"/>
      <c r="K49" s="4"/>
      <c r="M49" s="4"/>
      <c r="N49" s="4"/>
    </row>
    <row r="50" spans="1:14" ht="12.75" customHeight="1">
      <c r="A50" s="6" t="s">
        <v>742</v>
      </c>
      <c r="B50" s="167"/>
      <c r="C50" s="3"/>
      <c r="D50" s="3"/>
      <c r="E50" s="5"/>
      <c r="G50" s="4"/>
      <c r="H50" s="4"/>
      <c r="I50" s="4"/>
      <c r="J50" s="4"/>
      <c r="K50" s="4"/>
      <c r="M50" s="4"/>
      <c r="N50" s="4"/>
    </row>
    <row r="51" spans="1:14" ht="12.75" customHeight="1">
      <c r="A51" s="15" t="s">
        <v>745</v>
      </c>
      <c r="B51" s="11">
        <v>100</v>
      </c>
      <c r="C51" s="31" t="s">
        <v>746</v>
      </c>
      <c r="D51" s="150">
        <v>1.6000000000000001E-9</v>
      </c>
      <c r="E51" s="14" t="s">
        <v>684</v>
      </c>
      <c r="G51" s="4"/>
      <c r="H51" s="4"/>
      <c r="I51" s="4"/>
      <c r="J51" s="4"/>
      <c r="K51" s="4"/>
      <c r="M51" s="4"/>
      <c r="N51" s="4"/>
    </row>
    <row r="52" spans="1:14" ht="12.75" customHeight="1">
      <c r="A52" s="15" t="s">
        <v>745</v>
      </c>
      <c r="B52" s="168">
        <v>1.5</v>
      </c>
      <c r="C52" s="13" t="s">
        <v>746</v>
      </c>
      <c r="D52" s="13"/>
      <c r="E52" s="14"/>
      <c r="G52" s="4"/>
      <c r="H52" s="4"/>
      <c r="I52" s="4"/>
      <c r="J52" s="4"/>
      <c r="K52" s="4"/>
      <c r="M52" s="4"/>
      <c r="N52" s="4"/>
    </row>
    <row r="53" spans="1:14" ht="12.75" customHeight="1">
      <c r="A53" s="169" t="s">
        <v>749</v>
      </c>
      <c r="B53" s="12">
        <f>31.29*$A$4*$B$4*($E$12/($A$12*1000))^(1/2)</f>
        <v>16.418517597558278</v>
      </c>
      <c r="C53" s="31"/>
      <c r="D53" s="13"/>
      <c r="E53" s="14"/>
      <c r="G53" s="4"/>
      <c r="H53" s="4"/>
      <c r="I53" s="4"/>
      <c r="J53" s="4"/>
      <c r="K53" s="4"/>
      <c r="M53" s="4"/>
      <c r="N53" s="4"/>
    </row>
    <row r="54" spans="1:14" ht="12.75" customHeight="1">
      <c r="A54" s="46" t="s">
        <v>756</v>
      </c>
      <c r="B54" s="44">
        <f>1/($A$12*1000)*EXP(-$B$53)*$B$52</f>
        <v>3.1735958609583537E-10</v>
      </c>
      <c r="C54" s="88" t="s">
        <v>684</v>
      </c>
      <c r="D54" s="88"/>
      <c r="E54" s="45"/>
      <c r="G54" s="4"/>
      <c r="H54" s="4"/>
      <c r="I54" s="4"/>
      <c r="J54" s="4"/>
      <c r="K54" s="4"/>
      <c r="M54" s="4"/>
      <c r="N54" s="4"/>
    </row>
    <row r="55" spans="1:14" ht="12.75" customHeight="1">
      <c r="D55" s="4"/>
      <c r="G55" s="4"/>
      <c r="H55" s="4"/>
      <c r="I55" s="4"/>
      <c r="J55" s="4"/>
      <c r="K55" s="4"/>
      <c r="M55" s="4"/>
      <c r="N55" s="4"/>
    </row>
    <row r="56" spans="1:14" ht="12.75" customHeight="1">
      <c r="D56" s="4"/>
      <c r="G56" s="4"/>
      <c r="H56" s="4"/>
      <c r="I56" s="4"/>
      <c r="J56" s="4"/>
      <c r="K56" s="4"/>
      <c r="M56" s="4"/>
      <c r="N56" s="4"/>
    </row>
    <row r="57" spans="1:14" ht="12.75" customHeight="1">
      <c r="D57" s="4"/>
      <c r="G57" s="4"/>
      <c r="H57" s="4"/>
      <c r="I57" s="4"/>
      <c r="J57" s="4"/>
      <c r="K57" s="4"/>
      <c r="M57" s="4"/>
      <c r="N57" s="4"/>
    </row>
    <row r="58" spans="1:14" ht="12.75" customHeight="1">
      <c r="D58" s="4"/>
      <c r="G58" s="4"/>
      <c r="H58" s="4"/>
      <c r="I58" s="4"/>
      <c r="J58" s="4"/>
      <c r="K58" s="4"/>
      <c r="M58" s="4"/>
      <c r="N58" s="4"/>
    </row>
    <row r="59" spans="1:14" ht="12.75" customHeight="1">
      <c r="D59" s="4"/>
      <c r="G59" s="4"/>
      <c r="H59" s="4"/>
      <c r="I59" s="4"/>
      <c r="J59" s="4"/>
      <c r="K59" s="4"/>
      <c r="M59" s="4"/>
      <c r="N59" s="4"/>
    </row>
    <row r="60" spans="1:14" ht="12.75" customHeight="1">
      <c r="D60" s="4"/>
      <c r="G60" s="4"/>
      <c r="H60" s="4"/>
      <c r="I60" s="4"/>
      <c r="J60" s="4"/>
      <c r="K60" s="4"/>
      <c r="M60" s="4"/>
      <c r="N60" s="4"/>
    </row>
    <row r="61" spans="1:14" ht="12.75" customHeight="1">
      <c r="D61" s="4"/>
      <c r="G61" s="4"/>
      <c r="H61" s="4"/>
      <c r="I61" s="4"/>
      <c r="J61" s="4"/>
      <c r="K61" s="4"/>
      <c r="M61" s="4"/>
      <c r="N61" s="4"/>
    </row>
    <row r="62" spans="1:14" ht="12.75" customHeight="1">
      <c r="D62" s="4"/>
      <c r="G62" s="4"/>
      <c r="H62" s="4"/>
      <c r="I62" s="4"/>
      <c r="J62" s="4"/>
      <c r="K62" s="4"/>
      <c r="M62" s="4"/>
      <c r="N62" s="4"/>
    </row>
    <row r="63" spans="1:14" ht="12.75" customHeight="1">
      <c r="D63" s="4"/>
      <c r="G63" s="4"/>
      <c r="H63" s="4"/>
      <c r="I63" s="4"/>
      <c r="J63" s="4"/>
      <c r="K63" s="4"/>
      <c r="M63" s="4"/>
      <c r="N63" s="4"/>
    </row>
    <row r="64" spans="1:14" ht="12.75" customHeight="1">
      <c r="D64" s="4"/>
      <c r="G64" s="4"/>
      <c r="H64" s="4"/>
      <c r="I64" s="4"/>
      <c r="J64" s="4"/>
      <c r="K64" s="4"/>
      <c r="M64" s="4"/>
      <c r="N64" s="4"/>
    </row>
    <row r="65" spans="4:14" ht="12.75" customHeight="1">
      <c r="D65" s="4"/>
      <c r="G65" s="4"/>
      <c r="H65" s="4"/>
      <c r="I65" s="4"/>
      <c r="J65" s="4"/>
      <c r="K65" s="4"/>
      <c r="M65" s="4"/>
      <c r="N65" s="4"/>
    </row>
    <row r="66" spans="4:14" ht="12.75" customHeight="1">
      <c r="D66" s="4"/>
      <c r="G66" s="4"/>
      <c r="H66" s="4"/>
      <c r="I66" s="4"/>
      <c r="J66" s="4"/>
      <c r="K66" s="4"/>
      <c r="M66" s="4"/>
      <c r="N66" s="4"/>
    </row>
    <row r="67" spans="4:14" ht="12.75" customHeight="1">
      <c r="D67" s="4"/>
      <c r="G67" s="4"/>
      <c r="H67" s="4"/>
      <c r="I67" s="4"/>
      <c r="J67" s="4"/>
      <c r="K67" s="4"/>
      <c r="M67" s="4"/>
      <c r="N67" s="4"/>
    </row>
    <row r="68" spans="4:14" ht="12.75" customHeight="1">
      <c r="D68" s="4"/>
      <c r="G68" s="4"/>
      <c r="H68" s="4"/>
      <c r="I68" s="4"/>
      <c r="J68" s="4"/>
      <c r="K68" s="4"/>
      <c r="M68" s="4"/>
      <c r="N68" s="4"/>
    </row>
    <row r="69" spans="4:14" ht="12.75" customHeight="1">
      <c r="D69" s="4"/>
      <c r="G69" s="4"/>
      <c r="H69" s="4"/>
      <c r="I69" s="4"/>
      <c r="J69" s="4"/>
      <c r="K69" s="4"/>
      <c r="M69" s="4"/>
      <c r="N69" s="4"/>
    </row>
    <row r="70" spans="4:14" ht="12.75" customHeight="1">
      <c r="D70" s="4"/>
      <c r="G70" s="4"/>
      <c r="H70" s="4"/>
      <c r="I70" s="4"/>
      <c r="J70" s="4"/>
      <c r="K70" s="4"/>
      <c r="M70" s="4"/>
      <c r="N70" s="4"/>
    </row>
    <row r="71" spans="4:14" ht="12.75" customHeight="1">
      <c r="D71" s="4"/>
      <c r="G71" s="4"/>
      <c r="H71" s="4"/>
      <c r="I71" s="4"/>
      <c r="J71" s="4"/>
      <c r="K71" s="4"/>
      <c r="M71" s="4"/>
      <c r="N71" s="4"/>
    </row>
    <row r="72" spans="4:14" ht="12.75" customHeight="1">
      <c r="D72" s="4"/>
      <c r="G72" s="4"/>
      <c r="H72" s="4"/>
      <c r="I72" s="4"/>
      <c r="J72" s="4"/>
      <c r="K72" s="4"/>
      <c r="M72" s="4"/>
      <c r="N72" s="4"/>
    </row>
    <row r="73" spans="4:14" ht="12.75" customHeight="1">
      <c r="D73" s="4"/>
      <c r="G73" s="4"/>
      <c r="H73" s="4"/>
      <c r="I73" s="4"/>
      <c r="J73" s="4"/>
      <c r="K73" s="4"/>
      <c r="M73" s="4"/>
      <c r="N73" s="4"/>
    </row>
    <row r="74" spans="4:14" ht="12.75" customHeight="1">
      <c r="D74" s="4"/>
      <c r="G74" s="4"/>
      <c r="H74" s="4"/>
      <c r="I74" s="4"/>
      <c r="J74" s="4"/>
      <c r="K74" s="4"/>
      <c r="M74" s="4"/>
      <c r="N74" s="4"/>
    </row>
    <row r="75" spans="4:14" ht="12.75" customHeight="1">
      <c r="D75" s="4"/>
      <c r="G75" s="4"/>
      <c r="H75" s="4"/>
      <c r="I75" s="4"/>
      <c r="J75" s="4"/>
      <c r="K75" s="4"/>
      <c r="M75" s="4"/>
      <c r="N75" s="4"/>
    </row>
    <row r="76" spans="4:14" ht="12.75" customHeight="1">
      <c r="D76" s="4"/>
      <c r="G76" s="4"/>
      <c r="H76" s="4"/>
      <c r="I76" s="4"/>
      <c r="J76" s="4"/>
      <c r="K76" s="4"/>
      <c r="M76" s="4"/>
      <c r="N76" s="4"/>
    </row>
    <row r="77" spans="4:14" ht="12.75" customHeight="1">
      <c r="D77" s="4"/>
      <c r="G77" s="4"/>
      <c r="H77" s="4"/>
      <c r="I77" s="4"/>
      <c r="J77" s="4"/>
      <c r="K77" s="4"/>
      <c r="M77" s="4"/>
      <c r="N77" s="4"/>
    </row>
    <row r="78" spans="4:14" ht="12.75" customHeight="1">
      <c r="D78" s="4"/>
      <c r="G78" s="4"/>
      <c r="H78" s="4"/>
      <c r="I78" s="4"/>
      <c r="J78" s="4"/>
      <c r="K78" s="4"/>
      <c r="M78" s="4"/>
      <c r="N78" s="4"/>
    </row>
    <row r="79" spans="4:14" ht="12.75" customHeight="1">
      <c r="D79" s="4"/>
      <c r="G79" s="4"/>
      <c r="H79" s="4"/>
      <c r="I79" s="4"/>
      <c r="J79" s="4"/>
      <c r="K79" s="4"/>
      <c r="M79" s="4"/>
      <c r="N79" s="4"/>
    </row>
    <row r="80" spans="4:14" ht="12.75" customHeight="1">
      <c r="D80" s="4"/>
      <c r="G80" s="4"/>
      <c r="H80" s="4"/>
      <c r="I80" s="4"/>
      <c r="J80" s="4"/>
      <c r="K80" s="4"/>
      <c r="M80" s="4"/>
      <c r="N80" s="4"/>
    </row>
    <row r="81" spans="4:14" ht="12.75" customHeight="1">
      <c r="D81" s="4"/>
      <c r="G81" s="4"/>
      <c r="H81" s="4"/>
      <c r="I81" s="4"/>
      <c r="J81" s="4"/>
      <c r="K81" s="4"/>
      <c r="M81" s="4"/>
      <c r="N81" s="4"/>
    </row>
    <row r="82" spans="4:14" ht="12.75" customHeight="1">
      <c r="D82" s="4"/>
      <c r="G82" s="4"/>
      <c r="H82" s="4"/>
      <c r="I82" s="4"/>
      <c r="J82" s="4"/>
      <c r="K82" s="4"/>
      <c r="M82" s="4"/>
      <c r="N82" s="4"/>
    </row>
    <row r="83" spans="4:14" ht="12.75" customHeight="1">
      <c r="D83" s="4"/>
      <c r="G83" s="4"/>
      <c r="H83" s="4"/>
      <c r="I83" s="4"/>
      <c r="J83" s="4"/>
      <c r="K83" s="4"/>
      <c r="M83" s="4"/>
      <c r="N83" s="4"/>
    </row>
    <row r="84" spans="4:14" ht="12.75" customHeight="1">
      <c r="D84" s="4"/>
      <c r="G84" s="4"/>
      <c r="H84" s="4"/>
      <c r="I84" s="4"/>
      <c r="J84" s="4"/>
      <c r="K84" s="4"/>
      <c r="M84" s="4"/>
      <c r="N84" s="4"/>
    </row>
    <row r="85" spans="4:14" ht="12.75" customHeight="1">
      <c r="D85" s="4"/>
      <c r="G85" s="4"/>
      <c r="H85" s="4"/>
      <c r="I85" s="4"/>
      <c r="J85" s="4"/>
      <c r="K85" s="4"/>
      <c r="M85" s="4"/>
      <c r="N85" s="4"/>
    </row>
    <row r="86" spans="4:14" ht="12.75" customHeight="1">
      <c r="D86" s="4"/>
      <c r="G86" s="4"/>
      <c r="H86" s="4"/>
      <c r="I86" s="4"/>
      <c r="J86" s="4"/>
      <c r="K86" s="4"/>
      <c r="M86" s="4"/>
      <c r="N86" s="4"/>
    </row>
    <row r="87" spans="4:14" ht="12.75" customHeight="1">
      <c r="D87" s="4"/>
      <c r="G87" s="4"/>
      <c r="H87" s="4"/>
      <c r="I87" s="4"/>
      <c r="J87" s="4"/>
      <c r="K87" s="4"/>
      <c r="M87" s="4"/>
      <c r="N87" s="4"/>
    </row>
    <row r="88" spans="4:14" ht="12.75" customHeight="1">
      <c r="D88" s="4"/>
      <c r="G88" s="4"/>
      <c r="H88" s="4"/>
      <c r="I88" s="4"/>
      <c r="J88" s="4"/>
      <c r="K88" s="4"/>
      <c r="M88" s="4"/>
      <c r="N88" s="4"/>
    </row>
    <row r="89" spans="4:14" ht="12.75" customHeight="1">
      <c r="D89" s="4"/>
      <c r="G89" s="4"/>
      <c r="H89" s="4"/>
      <c r="I89" s="4"/>
      <c r="J89" s="4"/>
      <c r="K89" s="4"/>
      <c r="M89" s="4"/>
      <c r="N89" s="4"/>
    </row>
    <row r="90" spans="4:14" ht="12.75" customHeight="1">
      <c r="D90" s="4"/>
      <c r="G90" s="4"/>
      <c r="H90" s="4"/>
      <c r="I90" s="4"/>
      <c r="J90" s="4"/>
      <c r="K90" s="4"/>
      <c r="M90" s="4"/>
      <c r="N90" s="4"/>
    </row>
    <row r="91" spans="4:14" ht="12.75" customHeight="1">
      <c r="D91" s="4"/>
      <c r="G91" s="4"/>
      <c r="H91" s="4"/>
      <c r="I91" s="4"/>
      <c r="J91" s="4"/>
      <c r="K91" s="4"/>
      <c r="M91" s="4"/>
      <c r="N91" s="4"/>
    </row>
    <row r="92" spans="4:14" ht="12.75" customHeight="1">
      <c r="D92" s="4"/>
      <c r="G92" s="4"/>
      <c r="H92" s="4"/>
      <c r="I92" s="4"/>
      <c r="J92" s="4"/>
      <c r="K92" s="4"/>
      <c r="M92" s="4"/>
      <c r="N92" s="4"/>
    </row>
    <row r="93" spans="4:14" ht="12.75" customHeight="1">
      <c r="D93" s="4"/>
      <c r="G93" s="4"/>
      <c r="H93" s="4"/>
      <c r="I93" s="4"/>
      <c r="J93" s="4"/>
      <c r="K93" s="4"/>
      <c r="M93" s="4"/>
      <c r="N93" s="4"/>
    </row>
    <row r="94" spans="4:14" ht="12.75" customHeight="1">
      <c r="D94" s="4"/>
      <c r="G94" s="4"/>
      <c r="H94" s="4"/>
      <c r="I94" s="4"/>
      <c r="J94" s="4"/>
      <c r="K94" s="4"/>
      <c r="M94" s="4"/>
      <c r="N94" s="4"/>
    </row>
    <row r="95" spans="4:14" ht="12.75" customHeight="1">
      <c r="D95" s="4"/>
      <c r="G95" s="4"/>
      <c r="H95" s="4"/>
      <c r="I95" s="4"/>
      <c r="J95" s="4"/>
      <c r="K95" s="4"/>
      <c r="M95" s="4"/>
      <c r="N95" s="4"/>
    </row>
    <row r="96" spans="4:14" ht="12.75" customHeight="1">
      <c r="D96" s="4"/>
      <c r="G96" s="4"/>
      <c r="H96" s="4"/>
      <c r="I96" s="4"/>
      <c r="J96" s="4"/>
      <c r="K96" s="4"/>
      <c r="M96" s="4"/>
      <c r="N96" s="4"/>
    </row>
    <row r="97" spans="4:14" ht="12.75" customHeight="1">
      <c r="D97" s="4"/>
      <c r="G97" s="4"/>
      <c r="H97" s="4"/>
      <c r="I97" s="4"/>
      <c r="J97" s="4"/>
      <c r="K97" s="4"/>
      <c r="M97" s="4"/>
      <c r="N97" s="4"/>
    </row>
    <row r="98" spans="4:14" ht="12.75" customHeight="1">
      <c r="D98" s="4"/>
      <c r="G98" s="4"/>
      <c r="H98" s="4"/>
      <c r="I98" s="4"/>
      <c r="J98" s="4"/>
      <c r="K98" s="4"/>
      <c r="M98" s="4"/>
      <c r="N98" s="4"/>
    </row>
    <row r="99" spans="4:14" ht="12.75" customHeight="1">
      <c r="D99" s="4"/>
      <c r="G99" s="4"/>
      <c r="H99" s="4"/>
      <c r="I99" s="4"/>
      <c r="J99" s="4"/>
      <c r="K99" s="4"/>
      <c r="M99" s="4"/>
      <c r="N99" s="4"/>
    </row>
    <row r="100" spans="4:14" ht="12.75" customHeight="1">
      <c r="D100" s="4"/>
      <c r="G100" s="4"/>
      <c r="H100" s="4"/>
      <c r="I100" s="4"/>
      <c r="J100" s="4"/>
      <c r="K100" s="4"/>
      <c r="M100" s="4"/>
      <c r="N100" s="4"/>
    </row>
    <row r="101" spans="4:14" ht="12.75" customHeight="1">
      <c r="D101" s="4"/>
      <c r="G101" s="4"/>
      <c r="H101" s="4"/>
      <c r="I101" s="4"/>
      <c r="J101" s="4"/>
      <c r="K101" s="4"/>
      <c r="M101" s="4"/>
      <c r="N101" s="4"/>
    </row>
    <row r="102" spans="4:14" ht="12.75" customHeight="1">
      <c r="D102" s="4"/>
      <c r="G102" s="4"/>
      <c r="H102" s="4"/>
      <c r="I102" s="4"/>
      <c r="J102" s="4"/>
      <c r="K102" s="4"/>
      <c r="M102" s="4"/>
      <c r="N102" s="4"/>
    </row>
    <row r="103" spans="4:14" ht="12.75" customHeight="1">
      <c r="D103" s="4"/>
      <c r="G103" s="4"/>
      <c r="H103" s="4"/>
      <c r="I103" s="4"/>
      <c r="J103" s="4"/>
      <c r="K103" s="4"/>
      <c r="M103" s="4"/>
      <c r="N103" s="4"/>
    </row>
    <row r="104" spans="4:14" ht="12.75" customHeight="1">
      <c r="D104" s="4"/>
      <c r="G104" s="4"/>
      <c r="H104" s="4"/>
      <c r="I104" s="4"/>
      <c r="J104" s="4"/>
      <c r="K104" s="4"/>
      <c r="M104" s="4"/>
      <c r="N104" s="4"/>
    </row>
    <row r="105" spans="4:14" ht="12.75" customHeight="1">
      <c r="D105" s="4"/>
      <c r="G105" s="4"/>
      <c r="H105" s="4"/>
      <c r="I105" s="4"/>
      <c r="J105" s="4"/>
      <c r="K105" s="4"/>
      <c r="M105" s="4"/>
      <c r="N105" s="4"/>
    </row>
    <row r="106" spans="4:14" ht="12.75" customHeight="1">
      <c r="D106" s="4"/>
      <c r="G106" s="4"/>
      <c r="H106" s="4"/>
      <c r="I106" s="4"/>
      <c r="J106" s="4"/>
      <c r="K106" s="4"/>
      <c r="M106" s="4"/>
      <c r="N106" s="4"/>
    </row>
    <row r="107" spans="4:14" ht="12.75" customHeight="1">
      <c r="D107" s="4"/>
      <c r="G107" s="4"/>
      <c r="H107" s="4"/>
      <c r="I107" s="4"/>
      <c r="J107" s="4"/>
      <c r="K107" s="4"/>
      <c r="M107" s="4"/>
      <c r="N107" s="4"/>
    </row>
    <row r="108" spans="4:14" ht="12.75" customHeight="1">
      <c r="D108" s="4"/>
      <c r="G108" s="4"/>
      <c r="H108" s="4"/>
      <c r="I108" s="4"/>
      <c r="J108" s="4"/>
      <c r="K108" s="4"/>
      <c r="M108" s="4"/>
      <c r="N108" s="4"/>
    </row>
    <row r="109" spans="4:14" ht="12.75" customHeight="1">
      <c r="D109" s="4"/>
      <c r="G109" s="4"/>
      <c r="H109" s="4"/>
      <c r="I109" s="4"/>
      <c r="J109" s="4"/>
      <c r="K109" s="4"/>
      <c r="M109" s="4"/>
      <c r="N109" s="4"/>
    </row>
    <row r="110" spans="4:14" ht="12.75" customHeight="1">
      <c r="D110" s="4"/>
      <c r="G110" s="4"/>
      <c r="H110" s="4"/>
      <c r="I110" s="4"/>
      <c r="J110" s="4"/>
      <c r="K110" s="4"/>
      <c r="M110" s="4"/>
      <c r="N110" s="4"/>
    </row>
    <row r="111" spans="4:14" ht="12.75" customHeight="1">
      <c r="D111" s="4"/>
      <c r="G111" s="4"/>
      <c r="H111" s="4"/>
      <c r="I111" s="4"/>
      <c r="J111" s="4"/>
      <c r="K111" s="4"/>
      <c r="M111" s="4"/>
      <c r="N111" s="4"/>
    </row>
    <row r="112" spans="4:14" ht="12.75" customHeight="1">
      <c r="D112" s="4"/>
      <c r="G112" s="4"/>
      <c r="H112" s="4"/>
      <c r="I112" s="4"/>
      <c r="J112" s="4"/>
      <c r="K112" s="4"/>
      <c r="M112" s="4"/>
      <c r="N112" s="4"/>
    </row>
    <row r="113" spans="4:14" ht="12.75" customHeight="1">
      <c r="D113" s="4"/>
      <c r="G113" s="4"/>
      <c r="H113" s="4"/>
      <c r="I113" s="4"/>
      <c r="J113" s="4"/>
      <c r="K113" s="4"/>
      <c r="M113" s="4"/>
      <c r="N113" s="4"/>
    </row>
    <row r="114" spans="4:14" ht="12.75" customHeight="1">
      <c r="D114" s="4"/>
      <c r="G114" s="4"/>
      <c r="H114" s="4"/>
      <c r="I114" s="4"/>
      <c r="J114" s="4"/>
      <c r="K114" s="4"/>
      <c r="M114" s="4"/>
      <c r="N114" s="4"/>
    </row>
    <row r="115" spans="4:14" ht="12.75" customHeight="1">
      <c r="D115" s="4"/>
      <c r="G115" s="4"/>
      <c r="H115" s="4"/>
      <c r="I115" s="4"/>
      <c r="J115" s="4"/>
      <c r="K115" s="4"/>
      <c r="M115" s="4"/>
      <c r="N115" s="4"/>
    </row>
    <row r="116" spans="4:14" ht="12.75" customHeight="1">
      <c r="D116" s="4"/>
      <c r="G116" s="4"/>
      <c r="H116" s="4"/>
      <c r="I116" s="4"/>
      <c r="J116" s="4"/>
      <c r="K116" s="4"/>
      <c r="M116" s="4"/>
      <c r="N116" s="4"/>
    </row>
    <row r="117" spans="4:14" ht="12.75" customHeight="1">
      <c r="D117" s="4"/>
      <c r="G117" s="4"/>
      <c r="H117" s="4"/>
      <c r="I117" s="4"/>
      <c r="J117" s="4"/>
      <c r="K117" s="4"/>
      <c r="M117" s="4"/>
      <c r="N117" s="4"/>
    </row>
    <row r="118" spans="4:14" ht="12.75" customHeight="1">
      <c r="D118" s="4"/>
      <c r="G118" s="4"/>
      <c r="H118" s="4"/>
      <c r="I118" s="4"/>
      <c r="J118" s="4"/>
      <c r="K118" s="4"/>
      <c r="M118" s="4"/>
      <c r="N118" s="4"/>
    </row>
    <row r="119" spans="4:14" ht="12.75" customHeight="1">
      <c r="D119" s="4"/>
      <c r="G119" s="4"/>
      <c r="H119" s="4"/>
      <c r="I119" s="4"/>
      <c r="J119" s="4"/>
      <c r="K119" s="4"/>
      <c r="M119" s="4"/>
      <c r="N119" s="4"/>
    </row>
    <row r="120" spans="4:14" ht="12.75" customHeight="1">
      <c r="D120" s="4"/>
      <c r="G120" s="4"/>
      <c r="H120" s="4"/>
      <c r="I120" s="4"/>
      <c r="J120" s="4"/>
      <c r="K120" s="4"/>
      <c r="M120" s="4"/>
      <c r="N120" s="4"/>
    </row>
    <row r="121" spans="4:14" ht="12.75" customHeight="1">
      <c r="D121" s="4"/>
      <c r="G121" s="4"/>
      <c r="H121" s="4"/>
      <c r="I121" s="4"/>
      <c r="J121" s="4"/>
      <c r="K121" s="4"/>
      <c r="M121" s="4"/>
      <c r="N121" s="4"/>
    </row>
    <row r="122" spans="4:14" ht="12.75" customHeight="1">
      <c r="D122" s="4"/>
      <c r="G122" s="4"/>
      <c r="H122" s="4"/>
      <c r="I122" s="4"/>
      <c r="J122" s="4"/>
      <c r="K122" s="4"/>
      <c r="M122" s="4"/>
      <c r="N122" s="4"/>
    </row>
    <row r="123" spans="4:14" ht="12.75" customHeight="1">
      <c r="D123" s="4"/>
      <c r="G123" s="4"/>
      <c r="H123" s="4"/>
      <c r="I123" s="4"/>
      <c r="J123" s="4"/>
      <c r="K123" s="4"/>
      <c r="M123" s="4"/>
      <c r="N123" s="4"/>
    </row>
    <row r="124" spans="4:14" ht="12.75" customHeight="1">
      <c r="D124" s="4"/>
      <c r="G124" s="4"/>
      <c r="H124" s="4"/>
      <c r="I124" s="4"/>
      <c r="J124" s="4"/>
      <c r="K124" s="4"/>
      <c r="M124" s="4"/>
      <c r="N124" s="4"/>
    </row>
    <row r="125" spans="4:14" ht="12.75" customHeight="1">
      <c r="D125" s="4"/>
      <c r="G125" s="4"/>
      <c r="H125" s="4"/>
      <c r="I125" s="4"/>
      <c r="J125" s="4"/>
      <c r="K125" s="4"/>
      <c r="M125" s="4"/>
      <c r="N125" s="4"/>
    </row>
    <row r="126" spans="4:14" ht="12.75" customHeight="1">
      <c r="D126" s="4"/>
      <c r="G126" s="4"/>
      <c r="H126" s="4"/>
      <c r="I126" s="4"/>
      <c r="J126" s="4"/>
      <c r="K126" s="4"/>
      <c r="M126" s="4"/>
      <c r="N126" s="4"/>
    </row>
    <row r="127" spans="4:14" ht="12.75" customHeight="1">
      <c r="D127" s="4"/>
      <c r="G127" s="4"/>
      <c r="H127" s="4"/>
      <c r="I127" s="4"/>
      <c r="J127" s="4"/>
      <c r="K127" s="4"/>
      <c r="M127" s="4"/>
      <c r="N127" s="4"/>
    </row>
    <row r="128" spans="4:14" ht="12.75" customHeight="1">
      <c r="D128" s="4"/>
      <c r="G128" s="4"/>
      <c r="H128" s="4"/>
      <c r="I128" s="4"/>
      <c r="J128" s="4"/>
      <c r="K128" s="4"/>
      <c r="M128" s="4"/>
      <c r="N128" s="4"/>
    </row>
    <row r="129" spans="4:14" ht="12.75" customHeight="1">
      <c r="D129" s="4"/>
      <c r="G129" s="4"/>
      <c r="H129" s="4"/>
      <c r="I129" s="4"/>
      <c r="J129" s="4"/>
      <c r="K129" s="4"/>
      <c r="M129" s="4"/>
      <c r="N129" s="4"/>
    </row>
    <row r="130" spans="4:14" ht="12.75" customHeight="1">
      <c r="D130" s="4"/>
      <c r="G130" s="4"/>
      <c r="H130" s="4"/>
      <c r="I130" s="4"/>
      <c r="J130" s="4"/>
      <c r="K130" s="4"/>
      <c r="M130" s="4"/>
      <c r="N130" s="4"/>
    </row>
    <row r="131" spans="4:14" ht="12.75" customHeight="1">
      <c r="D131" s="4"/>
      <c r="G131" s="4"/>
      <c r="H131" s="4"/>
      <c r="I131" s="4"/>
      <c r="J131" s="4"/>
      <c r="K131" s="4"/>
      <c r="M131" s="4"/>
      <c r="N131" s="4"/>
    </row>
    <row r="132" spans="4:14" ht="12.75" customHeight="1">
      <c r="D132" s="4"/>
      <c r="G132" s="4"/>
      <c r="H132" s="4"/>
      <c r="I132" s="4"/>
      <c r="J132" s="4"/>
      <c r="K132" s="4"/>
      <c r="M132" s="4"/>
      <c r="N132" s="4"/>
    </row>
    <row r="133" spans="4:14" ht="12.75" customHeight="1">
      <c r="D133" s="4"/>
      <c r="G133" s="4"/>
      <c r="H133" s="4"/>
      <c r="I133" s="4"/>
      <c r="J133" s="4"/>
      <c r="K133" s="4"/>
      <c r="M133" s="4"/>
      <c r="N133" s="4"/>
    </row>
    <row r="134" spans="4:14" ht="12.75" customHeight="1">
      <c r="D134" s="4"/>
      <c r="G134" s="4"/>
      <c r="H134" s="4"/>
      <c r="I134" s="4"/>
      <c r="J134" s="4"/>
      <c r="K134" s="4"/>
      <c r="M134" s="4"/>
      <c r="N134" s="4"/>
    </row>
    <row r="135" spans="4:14" ht="12.75" customHeight="1">
      <c r="D135" s="4"/>
      <c r="G135" s="4"/>
      <c r="H135" s="4"/>
      <c r="I135" s="4"/>
      <c r="J135" s="4"/>
      <c r="K135" s="4"/>
      <c r="M135" s="4"/>
      <c r="N135" s="4"/>
    </row>
    <row r="136" spans="4:14" ht="12.75" customHeight="1">
      <c r="D136" s="4"/>
      <c r="G136" s="4"/>
      <c r="H136" s="4"/>
      <c r="I136" s="4"/>
      <c r="J136" s="4"/>
      <c r="K136" s="4"/>
      <c r="M136" s="4"/>
      <c r="N136" s="4"/>
    </row>
    <row r="137" spans="4:14" ht="12.75" customHeight="1">
      <c r="D137" s="4"/>
      <c r="G137" s="4"/>
      <c r="H137" s="4"/>
      <c r="I137" s="4"/>
      <c r="J137" s="4"/>
      <c r="K137" s="4"/>
      <c r="M137" s="4"/>
      <c r="N137" s="4"/>
    </row>
    <row r="138" spans="4:14" ht="12.75" customHeight="1">
      <c r="D138" s="4"/>
      <c r="G138" s="4"/>
      <c r="H138" s="4"/>
      <c r="I138" s="4"/>
      <c r="J138" s="4"/>
      <c r="K138" s="4"/>
      <c r="M138" s="4"/>
      <c r="N138" s="4"/>
    </row>
    <row r="139" spans="4:14" ht="12.75" customHeight="1">
      <c r="D139" s="4"/>
      <c r="G139" s="4"/>
      <c r="H139" s="4"/>
      <c r="I139" s="4"/>
      <c r="J139" s="4"/>
      <c r="K139" s="4"/>
      <c r="M139" s="4"/>
      <c r="N139" s="4"/>
    </row>
    <row r="140" spans="4:14" ht="12.75" customHeight="1">
      <c r="D140" s="4"/>
      <c r="G140" s="4"/>
      <c r="H140" s="4"/>
      <c r="I140" s="4"/>
      <c r="J140" s="4"/>
      <c r="K140" s="4"/>
      <c r="M140" s="4"/>
      <c r="N140" s="4"/>
    </row>
    <row r="141" spans="4:14" ht="12.75" customHeight="1">
      <c r="D141" s="4"/>
      <c r="G141" s="4"/>
      <c r="H141" s="4"/>
      <c r="I141" s="4"/>
      <c r="J141" s="4"/>
      <c r="K141" s="4"/>
      <c r="M141" s="4"/>
      <c r="N141" s="4"/>
    </row>
    <row r="142" spans="4:14" ht="12.75" customHeight="1">
      <c r="D142" s="4"/>
      <c r="G142" s="4"/>
      <c r="H142" s="4"/>
      <c r="I142" s="4"/>
      <c r="J142" s="4"/>
      <c r="K142" s="4"/>
      <c r="M142" s="4"/>
      <c r="N142" s="4"/>
    </row>
    <row r="143" spans="4:14" ht="12.75" customHeight="1">
      <c r="D143" s="4"/>
      <c r="G143" s="4"/>
      <c r="H143" s="4"/>
      <c r="I143" s="4"/>
      <c r="J143" s="4"/>
      <c r="K143" s="4"/>
      <c r="M143" s="4"/>
      <c r="N143" s="4"/>
    </row>
    <row r="144" spans="4:14" ht="12.75" customHeight="1">
      <c r="D144" s="4"/>
      <c r="G144" s="4"/>
      <c r="H144" s="4"/>
      <c r="I144" s="4"/>
      <c r="J144" s="4"/>
      <c r="K144" s="4"/>
      <c r="M144" s="4"/>
      <c r="N144" s="4"/>
    </row>
    <row r="145" spans="4:14" ht="12.75" customHeight="1">
      <c r="D145" s="4"/>
      <c r="G145" s="4"/>
      <c r="H145" s="4"/>
      <c r="I145" s="4"/>
      <c r="J145" s="4"/>
      <c r="K145" s="4"/>
      <c r="M145" s="4"/>
      <c r="N145" s="4"/>
    </row>
    <row r="146" spans="4:14" ht="12.75" customHeight="1">
      <c r="D146" s="4"/>
      <c r="G146" s="4"/>
      <c r="H146" s="4"/>
      <c r="I146" s="4"/>
      <c r="J146" s="4"/>
      <c r="K146" s="4"/>
      <c r="M146" s="4"/>
      <c r="N146" s="4"/>
    </row>
    <row r="147" spans="4:14" ht="12.75" customHeight="1">
      <c r="D147" s="4"/>
      <c r="G147" s="4"/>
      <c r="H147" s="4"/>
      <c r="I147" s="4"/>
      <c r="J147" s="4"/>
      <c r="K147" s="4"/>
      <c r="M147" s="4"/>
      <c r="N147" s="4"/>
    </row>
    <row r="148" spans="4:14" ht="12.75" customHeight="1">
      <c r="D148" s="4"/>
      <c r="G148" s="4"/>
      <c r="H148" s="4"/>
      <c r="I148" s="4"/>
      <c r="J148" s="4"/>
      <c r="K148" s="4"/>
      <c r="M148" s="4"/>
      <c r="N148" s="4"/>
    </row>
    <row r="149" spans="4:14" ht="12.75" customHeight="1">
      <c r="D149" s="4"/>
      <c r="G149" s="4"/>
      <c r="H149" s="4"/>
      <c r="I149" s="4"/>
      <c r="J149" s="4"/>
      <c r="K149" s="4"/>
      <c r="M149" s="4"/>
      <c r="N149" s="4"/>
    </row>
    <row r="150" spans="4:14" ht="12.75" customHeight="1">
      <c r="D150" s="4"/>
      <c r="G150" s="4"/>
      <c r="H150" s="4"/>
      <c r="I150" s="4"/>
      <c r="J150" s="4"/>
      <c r="K150" s="4"/>
      <c r="M150" s="4"/>
      <c r="N150" s="4"/>
    </row>
    <row r="151" spans="4:14" ht="12.75" customHeight="1">
      <c r="D151" s="4"/>
      <c r="G151" s="4"/>
      <c r="H151" s="4"/>
      <c r="I151" s="4"/>
      <c r="J151" s="4"/>
      <c r="K151" s="4"/>
      <c r="M151" s="4"/>
      <c r="N151" s="4"/>
    </row>
    <row r="152" spans="4:14" ht="12.75" customHeight="1">
      <c r="D152" s="4"/>
      <c r="G152" s="4"/>
      <c r="H152" s="4"/>
      <c r="I152" s="4"/>
      <c r="J152" s="4"/>
      <c r="K152" s="4"/>
      <c r="M152" s="4"/>
      <c r="N152" s="4"/>
    </row>
    <row r="153" spans="4:14" ht="12.75" customHeight="1">
      <c r="D153" s="4"/>
      <c r="G153" s="4"/>
      <c r="H153" s="4"/>
      <c r="I153" s="4"/>
      <c r="J153" s="4"/>
      <c r="K153" s="4"/>
      <c r="M153" s="4"/>
      <c r="N153" s="4"/>
    </row>
    <row r="154" spans="4:14" ht="12.75" customHeight="1">
      <c r="D154" s="4"/>
      <c r="G154" s="4"/>
      <c r="H154" s="4"/>
      <c r="I154" s="4"/>
      <c r="J154" s="4"/>
      <c r="K154" s="4"/>
      <c r="M154" s="4"/>
      <c r="N154" s="4"/>
    </row>
    <row r="155" spans="4:14" ht="12.75" customHeight="1">
      <c r="D155" s="4"/>
      <c r="G155" s="4"/>
      <c r="H155" s="4"/>
      <c r="I155" s="4"/>
      <c r="J155" s="4"/>
      <c r="K155" s="4"/>
      <c r="M155" s="4"/>
      <c r="N155" s="4"/>
    </row>
    <row r="156" spans="4:14" ht="12.75" customHeight="1">
      <c r="D156" s="4"/>
      <c r="G156" s="4"/>
      <c r="H156" s="4"/>
      <c r="I156" s="4"/>
      <c r="J156" s="4"/>
      <c r="K156" s="4"/>
      <c r="M156" s="4"/>
      <c r="N156" s="4"/>
    </row>
    <row r="157" spans="4:14" ht="12.75" customHeight="1">
      <c r="D157" s="4"/>
      <c r="G157" s="4"/>
      <c r="H157" s="4"/>
      <c r="I157" s="4"/>
      <c r="J157" s="4"/>
      <c r="K157" s="4"/>
      <c r="M157" s="4"/>
      <c r="N157" s="4"/>
    </row>
    <row r="158" spans="4:14" ht="12.75" customHeight="1">
      <c r="D158" s="4"/>
      <c r="G158" s="4"/>
      <c r="H158" s="4"/>
      <c r="I158" s="4"/>
      <c r="J158" s="4"/>
      <c r="K158" s="4"/>
      <c r="M158" s="4"/>
      <c r="N158" s="4"/>
    </row>
    <row r="159" spans="4:14" ht="12.75" customHeight="1">
      <c r="D159" s="4"/>
      <c r="G159" s="4"/>
      <c r="H159" s="4"/>
      <c r="I159" s="4"/>
      <c r="J159" s="4"/>
      <c r="K159" s="4"/>
      <c r="M159" s="4"/>
      <c r="N159" s="4"/>
    </row>
    <row r="160" spans="4:14" ht="12.75" customHeight="1">
      <c r="D160" s="4"/>
      <c r="G160" s="4"/>
      <c r="H160" s="4"/>
      <c r="I160" s="4"/>
      <c r="J160" s="4"/>
      <c r="K160" s="4"/>
      <c r="M160" s="4"/>
      <c r="N160" s="4"/>
    </row>
    <row r="161" spans="4:14" ht="12.75" customHeight="1">
      <c r="D161" s="4"/>
      <c r="G161" s="4"/>
      <c r="H161" s="4"/>
      <c r="I161" s="4"/>
      <c r="J161" s="4"/>
      <c r="K161" s="4"/>
      <c r="M161" s="4"/>
      <c r="N161" s="4"/>
    </row>
    <row r="162" spans="4:14" ht="12.75" customHeight="1">
      <c r="D162" s="4"/>
      <c r="G162" s="4"/>
      <c r="H162" s="4"/>
      <c r="I162" s="4"/>
      <c r="J162" s="4"/>
      <c r="K162" s="4"/>
      <c r="M162" s="4"/>
      <c r="N162" s="4"/>
    </row>
    <row r="163" spans="4:14" ht="12.75" customHeight="1">
      <c r="D163" s="4"/>
      <c r="G163" s="4"/>
      <c r="H163" s="4"/>
      <c r="I163" s="4"/>
      <c r="J163" s="4"/>
      <c r="K163" s="4"/>
      <c r="M163" s="4"/>
      <c r="N163" s="4"/>
    </row>
    <row r="164" spans="4:14" ht="12.75" customHeight="1">
      <c r="D164" s="4"/>
      <c r="G164" s="4"/>
      <c r="H164" s="4"/>
      <c r="I164" s="4"/>
      <c r="J164" s="4"/>
      <c r="K164" s="4"/>
      <c r="M164" s="4"/>
      <c r="N164" s="4"/>
    </row>
    <row r="165" spans="4:14" ht="12.75" customHeight="1">
      <c r="D165" s="4"/>
      <c r="G165" s="4"/>
      <c r="H165" s="4"/>
      <c r="I165" s="4"/>
      <c r="J165" s="4"/>
      <c r="K165" s="4"/>
      <c r="M165" s="4"/>
      <c r="N165" s="4"/>
    </row>
    <row r="166" spans="4:14" ht="12.75" customHeight="1">
      <c r="D166" s="4"/>
      <c r="G166" s="4"/>
      <c r="H166" s="4"/>
      <c r="I166" s="4"/>
      <c r="J166" s="4"/>
      <c r="K166" s="4"/>
      <c r="M166" s="4"/>
      <c r="N166" s="4"/>
    </row>
    <row r="167" spans="4:14" ht="12.75" customHeight="1">
      <c r="D167" s="4"/>
      <c r="G167" s="4"/>
      <c r="H167" s="4"/>
      <c r="I167" s="4"/>
      <c r="J167" s="4"/>
      <c r="K167" s="4"/>
      <c r="M167" s="4"/>
      <c r="N167" s="4"/>
    </row>
    <row r="168" spans="4:14" ht="12.75" customHeight="1">
      <c r="D168" s="4"/>
      <c r="G168" s="4"/>
      <c r="H168" s="4"/>
      <c r="I168" s="4"/>
      <c r="J168" s="4"/>
      <c r="K168" s="4"/>
      <c r="M168" s="4"/>
      <c r="N168" s="4"/>
    </row>
    <row r="169" spans="4:14" ht="12.75" customHeight="1">
      <c r="D169" s="4"/>
      <c r="G169" s="4"/>
      <c r="H169" s="4"/>
      <c r="I169" s="4"/>
      <c r="J169" s="4"/>
      <c r="K169" s="4"/>
      <c r="M169" s="4"/>
      <c r="N169" s="4"/>
    </row>
    <row r="170" spans="4:14" ht="12.75" customHeight="1">
      <c r="D170" s="4"/>
      <c r="G170" s="4"/>
      <c r="H170" s="4"/>
      <c r="I170" s="4"/>
      <c r="J170" s="4"/>
      <c r="K170" s="4"/>
      <c r="M170" s="4"/>
      <c r="N170" s="4"/>
    </row>
    <row r="171" spans="4:14" ht="12.75" customHeight="1">
      <c r="D171" s="4"/>
      <c r="G171" s="4"/>
      <c r="H171" s="4"/>
      <c r="I171" s="4"/>
      <c r="J171" s="4"/>
      <c r="K171" s="4"/>
      <c r="M171" s="4"/>
      <c r="N171" s="4"/>
    </row>
    <row r="172" spans="4:14" ht="12.75" customHeight="1">
      <c r="D172" s="4"/>
      <c r="G172" s="4"/>
      <c r="H172" s="4"/>
      <c r="I172" s="4"/>
      <c r="J172" s="4"/>
      <c r="K172" s="4"/>
      <c r="M172" s="4"/>
      <c r="N172" s="4"/>
    </row>
    <row r="173" spans="4:14" ht="12.75" customHeight="1">
      <c r="D173" s="4"/>
      <c r="G173" s="4"/>
      <c r="H173" s="4"/>
      <c r="I173" s="4"/>
      <c r="J173" s="4"/>
      <c r="K173" s="4"/>
      <c r="M173" s="4"/>
      <c r="N173" s="4"/>
    </row>
    <row r="174" spans="4:14" ht="12.75" customHeight="1">
      <c r="D174" s="4"/>
      <c r="G174" s="4"/>
      <c r="H174" s="4"/>
      <c r="I174" s="4"/>
      <c r="J174" s="4"/>
      <c r="K174" s="4"/>
      <c r="M174" s="4"/>
      <c r="N174" s="4"/>
    </row>
    <row r="175" spans="4:14" ht="12.75" customHeight="1">
      <c r="D175" s="4"/>
      <c r="G175" s="4"/>
      <c r="H175" s="4"/>
      <c r="I175" s="4"/>
      <c r="J175" s="4"/>
      <c r="K175" s="4"/>
      <c r="M175" s="4"/>
      <c r="N175" s="4"/>
    </row>
    <row r="176" spans="4:14" ht="12.75" customHeight="1">
      <c r="D176" s="4"/>
      <c r="G176" s="4"/>
      <c r="H176" s="4"/>
      <c r="I176" s="4"/>
      <c r="J176" s="4"/>
      <c r="K176" s="4"/>
      <c r="M176" s="4"/>
      <c r="N176" s="4"/>
    </row>
    <row r="177" spans="4:14" ht="12.75" customHeight="1">
      <c r="D177" s="4"/>
      <c r="G177" s="4"/>
      <c r="H177" s="4"/>
      <c r="I177" s="4"/>
      <c r="J177" s="4"/>
      <c r="K177" s="4"/>
      <c r="M177" s="4"/>
      <c r="N177" s="4"/>
    </row>
    <row r="178" spans="4:14" ht="12.75" customHeight="1">
      <c r="D178" s="4"/>
      <c r="G178" s="4"/>
      <c r="H178" s="4"/>
      <c r="I178" s="4"/>
      <c r="J178" s="4"/>
      <c r="K178" s="4"/>
      <c r="M178" s="4"/>
      <c r="N178" s="4"/>
    </row>
    <row r="179" spans="4:14" ht="12.75" customHeight="1">
      <c r="D179" s="4"/>
      <c r="G179" s="4"/>
      <c r="H179" s="4"/>
      <c r="I179" s="4"/>
      <c r="J179" s="4"/>
      <c r="K179" s="4"/>
      <c r="M179" s="4"/>
      <c r="N179" s="4"/>
    </row>
    <row r="180" spans="4:14" ht="12.75" customHeight="1">
      <c r="D180" s="4"/>
      <c r="G180" s="4"/>
      <c r="H180" s="4"/>
      <c r="I180" s="4"/>
      <c r="J180" s="4"/>
      <c r="K180" s="4"/>
      <c r="M180" s="4"/>
      <c r="N180" s="4"/>
    </row>
    <row r="181" spans="4:14" ht="12.75" customHeight="1">
      <c r="D181" s="4"/>
      <c r="G181" s="4"/>
      <c r="H181" s="4"/>
      <c r="I181" s="4"/>
      <c r="J181" s="4"/>
      <c r="K181" s="4"/>
      <c r="M181" s="4"/>
      <c r="N181" s="4"/>
    </row>
    <row r="182" spans="4:14" ht="12.75" customHeight="1">
      <c r="D182" s="4"/>
      <c r="G182" s="4"/>
      <c r="H182" s="4"/>
      <c r="I182" s="4"/>
      <c r="J182" s="4"/>
      <c r="K182" s="4"/>
      <c r="M182" s="4"/>
      <c r="N182" s="4"/>
    </row>
    <row r="183" spans="4:14" ht="12.75" customHeight="1">
      <c r="D183" s="4"/>
      <c r="G183" s="4"/>
      <c r="H183" s="4"/>
      <c r="I183" s="4"/>
      <c r="J183" s="4"/>
      <c r="K183" s="4"/>
      <c r="M183" s="4"/>
      <c r="N183" s="4"/>
    </row>
    <row r="184" spans="4:14" ht="12.75" customHeight="1">
      <c r="D184" s="4"/>
      <c r="G184" s="4"/>
      <c r="H184" s="4"/>
      <c r="I184" s="4"/>
      <c r="J184" s="4"/>
      <c r="K184" s="4"/>
      <c r="M184" s="4"/>
      <c r="N184" s="4"/>
    </row>
    <row r="185" spans="4:14" ht="12.75" customHeight="1">
      <c r="D185" s="4"/>
      <c r="G185" s="4"/>
      <c r="H185" s="4"/>
      <c r="I185" s="4"/>
      <c r="J185" s="4"/>
      <c r="K185" s="4"/>
      <c r="M185" s="4"/>
      <c r="N185" s="4"/>
    </row>
    <row r="186" spans="4:14" ht="12.75" customHeight="1">
      <c r="D186" s="4"/>
      <c r="G186" s="4"/>
      <c r="H186" s="4"/>
      <c r="I186" s="4"/>
      <c r="J186" s="4"/>
      <c r="K186" s="4"/>
      <c r="M186" s="4"/>
      <c r="N186" s="4"/>
    </row>
    <row r="187" spans="4:14" ht="12.75" customHeight="1">
      <c r="D187" s="4"/>
      <c r="G187" s="4"/>
      <c r="H187" s="4"/>
      <c r="I187" s="4"/>
      <c r="J187" s="4"/>
      <c r="K187" s="4"/>
      <c r="M187" s="4"/>
      <c r="N187" s="4"/>
    </row>
    <row r="188" spans="4:14" ht="12.75" customHeight="1">
      <c r="D188" s="4"/>
      <c r="G188" s="4"/>
      <c r="H188" s="4"/>
      <c r="I188" s="4"/>
      <c r="J188" s="4"/>
      <c r="K188" s="4"/>
      <c r="M188" s="4"/>
      <c r="N188" s="4"/>
    </row>
    <row r="189" spans="4:14" ht="12.75" customHeight="1">
      <c r="D189" s="4"/>
      <c r="G189" s="4"/>
      <c r="H189" s="4"/>
      <c r="I189" s="4"/>
      <c r="J189" s="4"/>
      <c r="K189" s="4"/>
      <c r="M189" s="4"/>
      <c r="N189" s="4"/>
    </row>
    <row r="190" spans="4:14" ht="12.75" customHeight="1">
      <c r="D190" s="4"/>
      <c r="G190" s="4"/>
      <c r="H190" s="4"/>
      <c r="I190" s="4"/>
      <c r="J190" s="4"/>
      <c r="K190" s="4"/>
      <c r="M190" s="4"/>
      <c r="N190" s="4"/>
    </row>
    <row r="191" spans="4:14" ht="12.75" customHeight="1">
      <c r="D191" s="4"/>
      <c r="G191" s="4"/>
      <c r="H191" s="4"/>
      <c r="I191" s="4"/>
      <c r="J191" s="4"/>
      <c r="K191" s="4"/>
      <c r="M191" s="4"/>
      <c r="N191" s="4"/>
    </row>
    <row r="192" spans="4:14" ht="12.75" customHeight="1">
      <c r="D192" s="4"/>
      <c r="G192" s="4"/>
      <c r="H192" s="4"/>
      <c r="I192" s="4"/>
      <c r="J192" s="4"/>
      <c r="K192" s="4"/>
      <c r="M192" s="4"/>
      <c r="N192" s="4"/>
    </row>
    <row r="193" spans="4:14" ht="12.75" customHeight="1">
      <c r="D193" s="4"/>
      <c r="G193" s="4"/>
      <c r="H193" s="4"/>
      <c r="I193" s="4"/>
      <c r="J193" s="4"/>
      <c r="K193" s="4"/>
      <c r="M193" s="4"/>
      <c r="N193" s="4"/>
    </row>
    <row r="194" spans="4:14" ht="12.75" customHeight="1">
      <c r="D194" s="4"/>
      <c r="G194" s="4"/>
      <c r="H194" s="4"/>
      <c r="I194" s="4"/>
      <c r="J194" s="4"/>
      <c r="K194" s="4"/>
      <c r="M194" s="4"/>
      <c r="N194" s="4"/>
    </row>
    <row r="195" spans="4:14" ht="12.75" customHeight="1">
      <c r="D195" s="4"/>
      <c r="G195" s="4"/>
      <c r="H195" s="4"/>
      <c r="I195" s="4"/>
      <c r="J195" s="4"/>
      <c r="K195" s="4"/>
      <c r="M195" s="4"/>
      <c r="N195" s="4"/>
    </row>
    <row r="196" spans="4:14" ht="12.75" customHeight="1">
      <c r="D196" s="4"/>
      <c r="G196" s="4"/>
      <c r="H196" s="4"/>
      <c r="I196" s="4"/>
      <c r="J196" s="4"/>
      <c r="K196" s="4"/>
      <c r="M196" s="4"/>
      <c r="N196" s="4"/>
    </row>
    <row r="197" spans="4:14" ht="12.75" customHeight="1">
      <c r="D197" s="4"/>
      <c r="G197" s="4"/>
      <c r="H197" s="4"/>
      <c r="I197" s="4"/>
      <c r="J197" s="4"/>
      <c r="K197" s="4"/>
      <c r="M197" s="4"/>
      <c r="N197" s="4"/>
    </row>
    <row r="198" spans="4:14" ht="12.75" customHeight="1">
      <c r="D198" s="4"/>
      <c r="G198" s="4"/>
      <c r="H198" s="4"/>
      <c r="I198" s="4"/>
      <c r="J198" s="4"/>
      <c r="K198" s="4"/>
      <c r="M198" s="4"/>
      <c r="N198" s="4"/>
    </row>
    <row r="199" spans="4:14" ht="12.75" customHeight="1">
      <c r="D199" s="4"/>
      <c r="G199" s="4"/>
      <c r="H199" s="4"/>
      <c r="I199" s="4"/>
      <c r="J199" s="4"/>
      <c r="K199" s="4"/>
      <c r="M199" s="4"/>
      <c r="N199" s="4"/>
    </row>
    <row r="200" spans="4:14" ht="12.75" customHeight="1">
      <c r="D200" s="4"/>
      <c r="G200" s="4"/>
      <c r="H200" s="4"/>
      <c r="I200" s="4"/>
      <c r="J200" s="4"/>
      <c r="K200" s="4"/>
      <c r="M200" s="4"/>
      <c r="N200" s="4"/>
    </row>
    <row r="201" spans="4:14" ht="12.75" customHeight="1">
      <c r="D201" s="4"/>
      <c r="G201" s="4"/>
      <c r="H201" s="4"/>
      <c r="I201" s="4"/>
      <c r="J201" s="4"/>
      <c r="K201" s="4"/>
      <c r="M201" s="4"/>
      <c r="N201" s="4"/>
    </row>
    <row r="202" spans="4:14" ht="12.75" customHeight="1">
      <c r="D202" s="4"/>
      <c r="G202" s="4"/>
      <c r="H202" s="4"/>
      <c r="I202" s="4"/>
      <c r="J202" s="4"/>
      <c r="K202" s="4"/>
      <c r="M202" s="4"/>
      <c r="N202" s="4"/>
    </row>
    <row r="203" spans="4:14" ht="12.75" customHeight="1">
      <c r="D203" s="4"/>
      <c r="G203" s="4"/>
      <c r="H203" s="4"/>
      <c r="I203" s="4"/>
      <c r="J203" s="4"/>
      <c r="K203" s="4"/>
      <c r="M203" s="4"/>
      <c r="N203" s="4"/>
    </row>
    <row r="204" spans="4:14" ht="12.75" customHeight="1">
      <c r="D204" s="4"/>
      <c r="G204" s="4"/>
      <c r="H204" s="4"/>
      <c r="I204" s="4"/>
      <c r="J204" s="4"/>
      <c r="K204" s="4"/>
      <c r="M204" s="4"/>
      <c r="N204" s="4"/>
    </row>
    <row r="205" spans="4:14" ht="12.75" customHeight="1">
      <c r="D205" s="4"/>
      <c r="G205" s="4"/>
      <c r="H205" s="4"/>
      <c r="I205" s="4"/>
      <c r="J205" s="4"/>
      <c r="K205" s="4"/>
      <c r="M205" s="4"/>
      <c r="N205" s="4"/>
    </row>
    <row r="206" spans="4:14" ht="12.75" customHeight="1">
      <c r="D206" s="4"/>
      <c r="G206" s="4"/>
      <c r="H206" s="4"/>
      <c r="I206" s="4"/>
      <c r="J206" s="4"/>
      <c r="K206" s="4"/>
      <c r="M206" s="4"/>
      <c r="N206" s="4"/>
    </row>
    <row r="207" spans="4:14" ht="12.75" customHeight="1">
      <c r="D207" s="4"/>
      <c r="G207" s="4"/>
      <c r="H207" s="4"/>
      <c r="I207" s="4"/>
      <c r="J207" s="4"/>
      <c r="K207" s="4"/>
      <c r="M207" s="4"/>
      <c r="N207" s="4"/>
    </row>
    <row r="208" spans="4:14" ht="12.75" customHeight="1">
      <c r="D208" s="4"/>
      <c r="G208" s="4"/>
      <c r="H208" s="4"/>
      <c r="I208" s="4"/>
      <c r="J208" s="4"/>
      <c r="K208" s="4"/>
      <c r="M208" s="4"/>
      <c r="N208" s="4"/>
    </row>
    <row r="209" spans="4:14" ht="12.75" customHeight="1">
      <c r="D209" s="4"/>
      <c r="G209" s="4"/>
      <c r="H209" s="4"/>
      <c r="I209" s="4"/>
      <c r="J209" s="4"/>
      <c r="K209" s="4"/>
      <c r="M209" s="4"/>
      <c r="N209" s="4"/>
    </row>
    <row r="210" spans="4:14" ht="12.75" customHeight="1">
      <c r="D210" s="4"/>
      <c r="G210" s="4"/>
      <c r="H210" s="4"/>
      <c r="I210" s="4"/>
      <c r="J210" s="4"/>
      <c r="K210" s="4"/>
      <c r="M210" s="4"/>
      <c r="N210" s="4"/>
    </row>
    <row r="211" spans="4:14" ht="12.75" customHeight="1">
      <c r="D211" s="4"/>
      <c r="G211" s="4"/>
      <c r="H211" s="4"/>
      <c r="I211" s="4"/>
      <c r="J211" s="4"/>
      <c r="K211" s="4"/>
      <c r="M211" s="4"/>
      <c r="N211" s="4"/>
    </row>
    <row r="212" spans="4:14" ht="12.75" customHeight="1">
      <c r="D212" s="4"/>
      <c r="G212" s="4"/>
      <c r="H212" s="4"/>
      <c r="I212" s="4"/>
      <c r="J212" s="4"/>
      <c r="K212" s="4"/>
      <c r="M212" s="4"/>
      <c r="N212" s="4"/>
    </row>
    <row r="213" spans="4:14" ht="12.75" customHeight="1">
      <c r="D213" s="4"/>
      <c r="G213" s="4"/>
      <c r="H213" s="4"/>
      <c r="I213" s="4"/>
      <c r="J213" s="4"/>
      <c r="K213" s="4"/>
      <c r="M213" s="4"/>
      <c r="N213" s="4"/>
    </row>
    <row r="214" spans="4:14" ht="12.75" customHeight="1">
      <c r="D214" s="4"/>
      <c r="G214" s="4"/>
      <c r="H214" s="4"/>
      <c r="I214" s="4"/>
      <c r="J214" s="4"/>
      <c r="K214" s="4"/>
      <c r="M214" s="4"/>
      <c r="N214" s="4"/>
    </row>
    <row r="215" spans="4:14" ht="12.75" customHeight="1">
      <c r="D215" s="4"/>
      <c r="G215" s="4"/>
      <c r="H215" s="4"/>
      <c r="I215" s="4"/>
      <c r="J215" s="4"/>
      <c r="K215" s="4"/>
      <c r="M215" s="4"/>
      <c r="N215" s="4"/>
    </row>
    <row r="216" spans="4:14" ht="12.75" customHeight="1">
      <c r="D216" s="4"/>
      <c r="G216" s="4"/>
      <c r="H216" s="4"/>
      <c r="I216" s="4"/>
      <c r="J216" s="4"/>
      <c r="K216" s="4"/>
      <c r="M216" s="4"/>
      <c r="N216" s="4"/>
    </row>
    <row r="217" spans="4:14" ht="12.75" customHeight="1">
      <c r="D217" s="4"/>
      <c r="G217" s="4"/>
      <c r="H217" s="4"/>
      <c r="I217" s="4"/>
      <c r="J217" s="4"/>
      <c r="K217" s="4"/>
      <c r="M217" s="4"/>
      <c r="N217" s="4"/>
    </row>
    <row r="218" spans="4:14" ht="12.75" customHeight="1">
      <c r="D218" s="4"/>
      <c r="G218" s="4"/>
      <c r="H218" s="4"/>
      <c r="I218" s="4"/>
      <c r="J218" s="4"/>
      <c r="K218" s="4"/>
      <c r="M218" s="4"/>
      <c r="N218" s="4"/>
    </row>
    <row r="219" spans="4:14" ht="12.75" customHeight="1">
      <c r="D219" s="4"/>
      <c r="G219" s="4"/>
      <c r="H219" s="4"/>
      <c r="I219" s="4"/>
      <c r="J219" s="4"/>
      <c r="K219" s="4"/>
      <c r="M219" s="4"/>
      <c r="N219" s="4"/>
    </row>
    <row r="220" spans="4:14" ht="12.75" customHeight="1">
      <c r="D220" s="4"/>
      <c r="G220" s="4"/>
      <c r="H220" s="4"/>
      <c r="I220" s="4"/>
      <c r="J220" s="4"/>
      <c r="K220" s="4"/>
      <c r="M220" s="4"/>
      <c r="N220" s="4"/>
    </row>
    <row r="221" spans="4:14" ht="12.75" customHeight="1">
      <c r="D221" s="4"/>
      <c r="G221" s="4"/>
      <c r="H221" s="4"/>
      <c r="I221" s="4"/>
      <c r="J221" s="4"/>
      <c r="K221" s="4"/>
      <c r="M221" s="4"/>
      <c r="N221" s="4"/>
    </row>
    <row r="222" spans="4:14" ht="12.75" customHeight="1">
      <c r="D222" s="4"/>
      <c r="G222" s="4"/>
      <c r="H222" s="4"/>
      <c r="I222" s="4"/>
      <c r="J222" s="4"/>
      <c r="K222" s="4"/>
      <c r="M222" s="4"/>
      <c r="N222" s="4"/>
    </row>
    <row r="223" spans="4:14" ht="12.75" customHeight="1">
      <c r="D223" s="4"/>
      <c r="G223" s="4"/>
      <c r="H223" s="4"/>
      <c r="I223" s="4"/>
      <c r="J223" s="4"/>
      <c r="K223" s="4"/>
      <c r="M223" s="4"/>
      <c r="N223" s="4"/>
    </row>
    <row r="224" spans="4:14" ht="12.75" customHeight="1">
      <c r="D224" s="4"/>
      <c r="G224" s="4"/>
      <c r="H224" s="4"/>
      <c r="I224" s="4"/>
      <c r="J224" s="4"/>
      <c r="K224" s="4"/>
      <c r="M224" s="4"/>
      <c r="N224" s="4"/>
    </row>
    <row r="225" spans="4:14" ht="12.75" customHeight="1">
      <c r="D225" s="4"/>
      <c r="G225" s="4"/>
      <c r="H225" s="4"/>
      <c r="I225" s="4"/>
      <c r="J225" s="4"/>
      <c r="K225" s="4"/>
      <c r="M225" s="4"/>
      <c r="N225" s="4"/>
    </row>
    <row r="226" spans="4:14" ht="12.75" customHeight="1">
      <c r="D226" s="4"/>
      <c r="G226" s="4"/>
      <c r="H226" s="4"/>
      <c r="I226" s="4"/>
      <c r="J226" s="4"/>
      <c r="K226" s="4"/>
      <c r="M226" s="4"/>
      <c r="N226" s="4"/>
    </row>
    <row r="227" spans="4:14" ht="12.75" customHeight="1">
      <c r="D227" s="4"/>
      <c r="G227" s="4"/>
      <c r="H227" s="4"/>
      <c r="I227" s="4"/>
      <c r="J227" s="4"/>
      <c r="K227" s="4"/>
      <c r="M227" s="4"/>
      <c r="N227" s="4"/>
    </row>
    <row r="228" spans="4:14" ht="12.75" customHeight="1">
      <c r="D228" s="4"/>
      <c r="G228" s="4"/>
      <c r="H228" s="4"/>
      <c r="I228" s="4"/>
      <c r="J228" s="4"/>
      <c r="K228" s="4"/>
      <c r="M228" s="4"/>
      <c r="N228" s="4"/>
    </row>
    <row r="229" spans="4:14" ht="12.75" customHeight="1">
      <c r="D229" s="4"/>
      <c r="G229" s="4"/>
      <c r="H229" s="4"/>
      <c r="I229" s="4"/>
      <c r="J229" s="4"/>
      <c r="K229" s="4"/>
      <c r="M229" s="4"/>
      <c r="N229" s="4"/>
    </row>
    <row r="230" spans="4:14" ht="12.75" customHeight="1">
      <c r="D230" s="4"/>
      <c r="G230" s="4"/>
      <c r="H230" s="4"/>
      <c r="I230" s="4"/>
      <c r="J230" s="4"/>
      <c r="K230" s="4"/>
      <c r="M230" s="4"/>
      <c r="N230" s="4"/>
    </row>
    <row r="231" spans="4:14" ht="12.75" customHeight="1">
      <c r="D231" s="4"/>
      <c r="G231" s="4"/>
      <c r="H231" s="4"/>
      <c r="I231" s="4"/>
      <c r="J231" s="4"/>
      <c r="K231" s="4"/>
      <c r="M231" s="4"/>
      <c r="N231" s="4"/>
    </row>
    <row r="232" spans="4:14" ht="12.75" customHeight="1">
      <c r="D232" s="4"/>
      <c r="G232" s="4"/>
      <c r="H232" s="4"/>
      <c r="I232" s="4"/>
      <c r="J232" s="4"/>
      <c r="K232" s="4"/>
      <c r="M232" s="4"/>
      <c r="N232" s="4"/>
    </row>
    <row r="233" spans="4:14" ht="12.75" customHeight="1">
      <c r="D233" s="4"/>
      <c r="G233" s="4"/>
      <c r="H233" s="4"/>
      <c r="I233" s="4"/>
      <c r="J233" s="4"/>
      <c r="K233" s="4"/>
      <c r="M233" s="4"/>
      <c r="N233" s="4"/>
    </row>
    <row r="234" spans="4:14" ht="12.75" customHeight="1">
      <c r="D234" s="4"/>
      <c r="G234" s="4"/>
      <c r="H234" s="4"/>
      <c r="I234" s="4"/>
      <c r="J234" s="4"/>
      <c r="K234" s="4"/>
      <c r="M234" s="4"/>
      <c r="N234" s="4"/>
    </row>
    <row r="235" spans="4:14" ht="12.75" customHeight="1">
      <c r="D235" s="4"/>
      <c r="G235" s="4"/>
      <c r="H235" s="4"/>
      <c r="I235" s="4"/>
      <c r="J235" s="4"/>
      <c r="K235" s="4"/>
      <c r="M235" s="4"/>
      <c r="N235" s="4"/>
    </row>
    <row r="236" spans="4:14" ht="12.75" customHeight="1">
      <c r="D236" s="4"/>
      <c r="G236" s="4"/>
      <c r="H236" s="4"/>
      <c r="I236" s="4"/>
      <c r="J236" s="4"/>
      <c r="K236" s="4"/>
      <c r="M236" s="4"/>
      <c r="N236" s="4"/>
    </row>
    <row r="237" spans="4:14" ht="12.75" customHeight="1">
      <c r="D237" s="4"/>
      <c r="G237" s="4"/>
      <c r="H237" s="4"/>
      <c r="I237" s="4"/>
      <c r="J237" s="4"/>
      <c r="K237" s="4"/>
      <c r="M237" s="4"/>
      <c r="N237" s="4"/>
    </row>
    <row r="238" spans="4:14" ht="12.75" customHeight="1">
      <c r="D238" s="4"/>
      <c r="G238" s="4"/>
      <c r="H238" s="4"/>
      <c r="I238" s="4"/>
      <c r="J238" s="4"/>
      <c r="K238" s="4"/>
      <c r="M238" s="4"/>
      <c r="N238" s="4"/>
    </row>
    <row r="239" spans="4:14" ht="12.75" customHeight="1">
      <c r="D239" s="4"/>
      <c r="G239" s="4"/>
      <c r="H239" s="4"/>
      <c r="I239" s="4"/>
      <c r="J239" s="4"/>
      <c r="K239" s="4"/>
      <c r="M239" s="4"/>
      <c r="N239" s="4"/>
    </row>
    <row r="240" spans="4:14" ht="12.75" customHeight="1">
      <c r="D240" s="4"/>
      <c r="G240" s="4"/>
      <c r="H240" s="4"/>
      <c r="I240" s="4"/>
      <c r="J240" s="4"/>
      <c r="K240" s="4"/>
      <c r="M240" s="4"/>
      <c r="N240" s="4"/>
    </row>
    <row r="241" spans="4:14" ht="12.75" customHeight="1">
      <c r="D241" s="4"/>
      <c r="G241" s="4"/>
      <c r="H241" s="4"/>
      <c r="I241" s="4"/>
      <c r="J241" s="4"/>
      <c r="K241" s="4"/>
      <c r="M241" s="4"/>
      <c r="N241" s="4"/>
    </row>
    <row r="242" spans="4:14" ht="12.75" customHeight="1">
      <c r="D242" s="4"/>
      <c r="G242" s="4"/>
      <c r="H242" s="4"/>
      <c r="I242" s="4"/>
      <c r="J242" s="4"/>
      <c r="K242" s="4"/>
      <c r="M242" s="4"/>
      <c r="N242" s="4"/>
    </row>
    <row r="243" spans="4:14" ht="12.75" customHeight="1">
      <c r="D243" s="4"/>
      <c r="G243" s="4"/>
      <c r="H243" s="4"/>
      <c r="I243" s="4"/>
      <c r="J243" s="4"/>
      <c r="K243" s="4"/>
      <c r="M243" s="4"/>
      <c r="N243" s="4"/>
    </row>
    <row r="244" spans="4:14" ht="12.75" customHeight="1">
      <c r="D244" s="4"/>
      <c r="G244" s="4"/>
      <c r="H244" s="4"/>
      <c r="I244" s="4"/>
      <c r="J244" s="4"/>
      <c r="K244" s="4"/>
      <c r="M244" s="4"/>
      <c r="N244" s="4"/>
    </row>
    <row r="245" spans="4:14" ht="12.75" customHeight="1">
      <c r="D245" s="4"/>
      <c r="G245" s="4"/>
      <c r="H245" s="4"/>
      <c r="I245" s="4"/>
      <c r="J245" s="4"/>
      <c r="K245" s="4"/>
      <c r="M245" s="4"/>
      <c r="N245" s="4"/>
    </row>
    <row r="246" spans="4:14" ht="12.75" customHeight="1">
      <c r="D246" s="4"/>
      <c r="G246" s="4"/>
      <c r="H246" s="4"/>
      <c r="I246" s="4"/>
      <c r="J246" s="4"/>
      <c r="K246" s="4"/>
      <c r="M246" s="4"/>
      <c r="N246" s="4"/>
    </row>
    <row r="247" spans="4:14" ht="12.75" customHeight="1">
      <c r="D247" s="4"/>
      <c r="G247" s="4"/>
      <c r="H247" s="4"/>
      <c r="I247" s="4"/>
      <c r="J247" s="4"/>
      <c r="K247" s="4"/>
      <c r="M247" s="4"/>
      <c r="N247" s="4"/>
    </row>
    <row r="248" spans="4:14" ht="12.75" customHeight="1">
      <c r="D248" s="4"/>
      <c r="G248" s="4"/>
      <c r="H248" s="4"/>
      <c r="I248" s="4"/>
      <c r="J248" s="4"/>
      <c r="K248" s="4"/>
      <c r="M248" s="4"/>
      <c r="N248" s="4"/>
    </row>
    <row r="249" spans="4:14" ht="12.75" customHeight="1">
      <c r="D249" s="4"/>
      <c r="G249" s="4"/>
      <c r="H249" s="4"/>
      <c r="I249" s="4"/>
      <c r="J249" s="4"/>
      <c r="K249" s="4"/>
      <c r="M249" s="4"/>
      <c r="N249" s="4"/>
    </row>
    <row r="250" spans="4:14" ht="12.75" customHeight="1">
      <c r="D250" s="4"/>
      <c r="G250" s="4"/>
      <c r="H250" s="4"/>
      <c r="I250" s="4"/>
      <c r="J250" s="4"/>
      <c r="K250" s="4"/>
      <c r="M250" s="4"/>
      <c r="N250" s="4"/>
    </row>
    <row r="251" spans="4:14" ht="12.75" customHeight="1">
      <c r="D251" s="4"/>
      <c r="G251" s="4"/>
      <c r="H251" s="4"/>
      <c r="I251" s="4"/>
      <c r="J251" s="4"/>
      <c r="K251" s="4"/>
      <c r="M251" s="4"/>
      <c r="N251" s="4"/>
    </row>
    <row r="252" spans="4:14" ht="12.75" customHeight="1">
      <c r="D252" s="4"/>
      <c r="G252" s="4"/>
      <c r="H252" s="4"/>
      <c r="I252" s="4"/>
      <c r="J252" s="4"/>
      <c r="K252" s="4"/>
      <c r="M252" s="4"/>
      <c r="N252" s="4"/>
    </row>
    <row r="253" spans="4:14" ht="12.75" customHeight="1">
      <c r="D253" s="4"/>
      <c r="G253" s="4"/>
      <c r="H253" s="4"/>
      <c r="I253" s="4"/>
      <c r="J253" s="4"/>
      <c r="K253" s="4"/>
      <c r="M253" s="4"/>
      <c r="N253" s="4"/>
    </row>
    <row r="254" spans="4:14" ht="12.75" customHeight="1">
      <c r="D254" s="4"/>
      <c r="G254" s="4"/>
      <c r="H254" s="4"/>
      <c r="I254" s="4"/>
      <c r="J254" s="4"/>
      <c r="K254" s="4"/>
      <c r="M254" s="4"/>
      <c r="N254" s="4"/>
    </row>
    <row r="255" spans="4:14" ht="12.75" customHeight="1">
      <c r="D255" s="4"/>
      <c r="G255" s="4"/>
      <c r="H255" s="4"/>
      <c r="I255" s="4"/>
      <c r="J255" s="4"/>
      <c r="K255" s="4"/>
      <c r="M255" s="4"/>
      <c r="N255" s="4"/>
    </row>
    <row r="256" spans="4:14" ht="12.75" customHeight="1">
      <c r="D256" s="4"/>
      <c r="G256" s="4"/>
      <c r="H256" s="4"/>
      <c r="I256" s="4"/>
      <c r="J256" s="4"/>
      <c r="K256" s="4"/>
      <c r="M256" s="4"/>
      <c r="N256" s="4"/>
    </row>
    <row r="257" spans="4:14" ht="12.75" customHeight="1">
      <c r="D257" s="4"/>
      <c r="G257" s="4"/>
      <c r="H257" s="4"/>
      <c r="I257" s="4"/>
      <c r="J257" s="4"/>
      <c r="K257" s="4"/>
      <c r="M257" s="4"/>
      <c r="N257" s="4"/>
    </row>
    <row r="258" spans="4:14" ht="12.75" customHeight="1">
      <c r="D258" s="4"/>
      <c r="G258" s="4"/>
      <c r="H258" s="4"/>
      <c r="I258" s="4"/>
      <c r="J258" s="4"/>
      <c r="K258" s="4"/>
      <c r="M258" s="4"/>
      <c r="N258" s="4"/>
    </row>
    <row r="259" spans="4:14" ht="12.75" customHeight="1">
      <c r="D259" s="4"/>
      <c r="G259" s="4"/>
      <c r="H259" s="4"/>
      <c r="I259" s="4"/>
      <c r="J259" s="4"/>
      <c r="K259" s="4"/>
      <c r="M259" s="4"/>
      <c r="N259" s="4"/>
    </row>
    <row r="260" spans="4:14" ht="12.75" customHeight="1">
      <c r="D260" s="4"/>
      <c r="G260" s="4"/>
      <c r="H260" s="4"/>
      <c r="I260" s="4"/>
      <c r="J260" s="4"/>
      <c r="K260" s="4"/>
      <c r="M260" s="4"/>
      <c r="N260" s="4"/>
    </row>
    <row r="261" spans="4:14" ht="12.75" customHeight="1">
      <c r="D261" s="4"/>
      <c r="G261" s="4"/>
      <c r="H261" s="4"/>
      <c r="I261" s="4"/>
      <c r="J261" s="4"/>
      <c r="K261" s="4"/>
      <c r="M261" s="4"/>
      <c r="N261" s="4"/>
    </row>
    <row r="262" spans="4:14" ht="12.75" customHeight="1">
      <c r="D262" s="4"/>
      <c r="G262" s="4"/>
      <c r="H262" s="4"/>
      <c r="I262" s="4"/>
      <c r="J262" s="4"/>
      <c r="K262" s="4"/>
      <c r="M262" s="4"/>
      <c r="N262" s="4"/>
    </row>
    <row r="263" spans="4:14" ht="12.75" customHeight="1">
      <c r="D263" s="4"/>
      <c r="G263" s="4"/>
      <c r="H263" s="4"/>
      <c r="I263" s="4"/>
      <c r="J263" s="4"/>
      <c r="K263" s="4"/>
      <c r="M263" s="4"/>
      <c r="N263" s="4"/>
    </row>
    <row r="264" spans="4:14" ht="12.75" customHeight="1">
      <c r="D264" s="4"/>
      <c r="G264" s="4"/>
      <c r="H264" s="4"/>
      <c r="I264" s="4"/>
      <c r="J264" s="4"/>
      <c r="K264" s="4"/>
      <c r="M264" s="4"/>
      <c r="N264" s="4"/>
    </row>
    <row r="265" spans="4:14" ht="12.75" customHeight="1">
      <c r="D265" s="4"/>
      <c r="G265" s="4"/>
      <c r="H265" s="4"/>
      <c r="I265" s="4"/>
      <c r="J265" s="4"/>
      <c r="K265" s="4"/>
      <c r="M265" s="4"/>
      <c r="N265" s="4"/>
    </row>
    <row r="266" spans="4:14" ht="12.75" customHeight="1">
      <c r="D266" s="4"/>
      <c r="G266" s="4"/>
      <c r="H266" s="4"/>
      <c r="I266" s="4"/>
      <c r="J266" s="4"/>
      <c r="K266" s="4"/>
      <c r="M266" s="4"/>
      <c r="N266" s="4"/>
    </row>
    <row r="267" spans="4:14" ht="12.75" customHeight="1">
      <c r="D267" s="4"/>
      <c r="G267" s="4"/>
      <c r="H267" s="4"/>
      <c r="I267" s="4"/>
      <c r="J267" s="4"/>
      <c r="K267" s="4"/>
      <c r="M267" s="4"/>
      <c r="N267" s="4"/>
    </row>
    <row r="268" spans="4:14" ht="12.75" customHeight="1">
      <c r="D268" s="4"/>
      <c r="G268" s="4"/>
      <c r="H268" s="4"/>
      <c r="I268" s="4"/>
      <c r="J268" s="4"/>
      <c r="K268" s="4"/>
      <c r="M268" s="4"/>
      <c r="N268" s="4"/>
    </row>
    <row r="269" spans="4:14" ht="12.75" customHeight="1">
      <c r="D269" s="4"/>
      <c r="G269" s="4"/>
      <c r="H269" s="4"/>
      <c r="I269" s="4"/>
      <c r="J269" s="4"/>
      <c r="K269" s="4"/>
      <c r="M269" s="4"/>
      <c r="N269" s="4"/>
    </row>
    <row r="270" spans="4:14" ht="12.75" customHeight="1">
      <c r="D270" s="4"/>
      <c r="G270" s="4"/>
      <c r="H270" s="4"/>
      <c r="I270" s="4"/>
      <c r="J270" s="4"/>
      <c r="K270" s="4"/>
      <c r="M270" s="4"/>
      <c r="N270" s="4"/>
    </row>
    <row r="271" spans="4:14" ht="12.75" customHeight="1">
      <c r="D271" s="4"/>
      <c r="G271" s="4"/>
      <c r="H271" s="4"/>
      <c r="I271" s="4"/>
      <c r="J271" s="4"/>
      <c r="K271" s="4"/>
      <c r="M271" s="4"/>
      <c r="N271" s="4"/>
    </row>
    <row r="272" spans="4:14" ht="12.75" customHeight="1">
      <c r="D272" s="4"/>
      <c r="G272" s="4"/>
      <c r="H272" s="4"/>
      <c r="I272" s="4"/>
      <c r="J272" s="4"/>
      <c r="K272" s="4"/>
      <c r="M272" s="4"/>
      <c r="N272" s="4"/>
    </row>
    <row r="273" spans="4:14" ht="12.75" customHeight="1">
      <c r="D273" s="4"/>
      <c r="G273" s="4"/>
      <c r="H273" s="4"/>
      <c r="I273" s="4"/>
      <c r="J273" s="4"/>
      <c r="K273" s="4"/>
      <c r="M273" s="4"/>
      <c r="N273" s="4"/>
    </row>
    <row r="274" spans="4:14" ht="12.75" customHeight="1">
      <c r="D274" s="4"/>
      <c r="G274" s="4"/>
      <c r="H274" s="4"/>
      <c r="I274" s="4"/>
      <c r="J274" s="4"/>
      <c r="K274" s="4"/>
      <c r="M274" s="4"/>
      <c r="N274" s="4"/>
    </row>
    <row r="275" spans="4:14" ht="12.75" customHeight="1">
      <c r="D275" s="4"/>
      <c r="G275" s="4"/>
      <c r="H275" s="4"/>
      <c r="I275" s="4"/>
      <c r="J275" s="4"/>
      <c r="K275" s="4"/>
      <c r="M275" s="4"/>
      <c r="N275" s="4"/>
    </row>
    <row r="276" spans="4:14" ht="12.75" customHeight="1">
      <c r="D276" s="4"/>
      <c r="G276" s="4"/>
      <c r="H276" s="4"/>
      <c r="I276" s="4"/>
      <c r="J276" s="4"/>
      <c r="K276" s="4"/>
      <c r="M276" s="4"/>
      <c r="N276" s="4"/>
    </row>
    <row r="277" spans="4:14" ht="12.75" customHeight="1">
      <c r="D277" s="4"/>
      <c r="G277" s="4"/>
      <c r="H277" s="4"/>
      <c r="I277" s="4"/>
      <c r="J277" s="4"/>
      <c r="K277" s="4"/>
      <c r="M277" s="4"/>
      <c r="N277" s="4"/>
    </row>
    <row r="278" spans="4:14" ht="12.75" customHeight="1">
      <c r="D278" s="4"/>
      <c r="G278" s="4"/>
      <c r="H278" s="4"/>
      <c r="I278" s="4"/>
      <c r="J278" s="4"/>
      <c r="K278" s="4"/>
      <c r="M278" s="4"/>
      <c r="N278" s="4"/>
    </row>
    <row r="279" spans="4:14" ht="12.75" customHeight="1">
      <c r="D279" s="4"/>
      <c r="G279" s="4"/>
      <c r="H279" s="4"/>
      <c r="I279" s="4"/>
      <c r="J279" s="4"/>
      <c r="K279" s="4"/>
      <c r="M279" s="4"/>
      <c r="N279" s="4"/>
    </row>
    <row r="280" spans="4:14" ht="12.75" customHeight="1">
      <c r="D280" s="4"/>
      <c r="G280" s="4"/>
      <c r="H280" s="4"/>
      <c r="I280" s="4"/>
      <c r="J280" s="4"/>
      <c r="K280" s="4"/>
      <c r="M280" s="4"/>
      <c r="N280" s="4"/>
    </row>
    <row r="281" spans="4:14" ht="12.75" customHeight="1">
      <c r="D281" s="4"/>
      <c r="G281" s="4"/>
      <c r="H281" s="4"/>
      <c r="I281" s="4"/>
      <c r="J281" s="4"/>
      <c r="K281" s="4"/>
      <c r="M281" s="4"/>
      <c r="N281" s="4"/>
    </row>
    <row r="282" spans="4:14" ht="12.75" customHeight="1">
      <c r="D282" s="4"/>
      <c r="G282" s="4"/>
      <c r="H282" s="4"/>
      <c r="I282" s="4"/>
      <c r="J282" s="4"/>
      <c r="K282" s="4"/>
      <c r="M282" s="4"/>
      <c r="N282" s="4"/>
    </row>
    <row r="283" spans="4:14" ht="12.75" customHeight="1">
      <c r="D283" s="4"/>
      <c r="G283" s="4"/>
      <c r="H283" s="4"/>
      <c r="I283" s="4"/>
      <c r="J283" s="4"/>
      <c r="K283" s="4"/>
      <c r="M283" s="4"/>
      <c r="N283" s="4"/>
    </row>
    <row r="284" spans="4:14" ht="12.75" customHeight="1">
      <c r="D284" s="4"/>
      <c r="G284" s="4"/>
      <c r="H284" s="4"/>
      <c r="I284" s="4"/>
      <c r="J284" s="4"/>
      <c r="K284" s="4"/>
      <c r="M284" s="4"/>
      <c r="N284" s="4"/>
    </row>
    <row r="285" spans="4:14" ht="12.75" customHeight="1">
      <c r="D285" s="4"/>
      <c r="G285" s="4"/>
      <c r="H285" s="4"/>
      <c r="I285" s="4"/>
      <c r="J285" s="4"/>
      <c r="K285" s="4"/>
      <c r="M285" s="4"/>
      <c r="N285" s="4"/>
    </row>
    <row r="286" spans="4:14" ht="12.75" customHeight="1">
      <c r="D286" s="4"/>
      <c r="G286" s="4"/>
      <c r="H286" s="4"/>
      <c r="I286" s="4"/>
      <c r="J286" s="4"/>
      <c r="K286" s="4"/>
      <c r="M286" s="4"/>
      <c r="N286" s="4"/>
    </row>
    <row r="287" spans="4:14" ht="12.75" customHeight="1">
      <c r="D287" s="4"/>
      <c r="G287" s="4"/>
      <c r="H287" s="4"/>
      <c r="I287" s="4"/>
      <c r="J287" s="4"/>
      <c r="K287" s="4"/>
      <c r="M287" s="4"/>
      <c r="N287" s="4"/>
    </row>
    <row r="288" spans="4:14" ht="12.75" customHeight="1">
      <c r="D288" s="4"/>
      <c r="G288" s="4"/>
      <c r="H288" s="4"/>
      <c r="I288" s="4"/>
      <c r="J288" s="4"/>
      <c r="K288" s="4"/>
      <c r="M288" s="4"/>
      <c r="N288" s="4"/>
    </row>
    <row r="289" spans="4:14" ht="12.75" customHeight="1">
      <c r="D289" s="4"/>
      <c r="G289" s="4"/>
      <c r="H289" s="4"/>
      <c r="I289" s="4"/>
      <c r="J289" s="4"/>
      <c r="K289" s="4"/>
      <c r="M289" s="4"/>
      <c r="N289" s="4"/>
    </row>
    <row r="290" spans="4:14" ht="12.75" customHeight="1">
      <c r="D290" s="4"/>
      <c r="G290" s="4"/>
      <c r="H290" s="4"/>
      <c r="I290" s="4"/>
      <c r="J290" s="4"/>
      <c r="K290" s="4"/>
      <c r="M290" s="4"/>
      <c r="N290" s="4"/>
    </row>
    <row r="291" spans="4:14" ht="12.75" customHeight="1">
      <c r="D291" s="4"/>
      <c r="G291" s="4"/>
      <c r="H291" s="4"/>
      <c r="I291" s="4"/>
      <c r="J291" s="4"/>
      <c r="K291" s="4"/>
      <c r="M291" s="4"/>
      <c r="N291" s="4"/>
    </row>
    <row r="292" spans="4:14" ht="12.75" customHeight="1">
      <c r="D292" s="4"/>
      <c r="G292" s="4"/>
      <c r="H292" s="4"/>
      <c r="I292" s="4"/>
      <c r="J292" s="4"/>
      <c r="K292" s="4"/>
      <c r="M292" s="4"/>
      <c r="N292" s="4"/>
    </row>
    <row r="293" spans="4:14" ht="12.75" customHeight="1">
      <c r="D293" s="4"/>
      <c r="G293" s="4"/>
      <c r="H293" s="4"/>
      <c r="I293" s="4"/>
      <c r="J293" s="4"/>
      <c r="K293" s="4"/>
      <c r="M293" s="4"/>
      <c r="N293" s="4"/>
    </row>
    <row r="294" spans="4:14" ht="12.75" customHeight="1">
      <c r="D294" s="4"/>
      <c r="G294" s="4"/>
      <c r="H294" s="4"/>
      <c r="I294" s="4"/>
      <c r="J294" s="4"/>
      <c r="K294" s="4"/>
      <c r="M294" s="4"/>
      <c r="N294" s="4"/>
    </row>
    <row r="295" spans="4:14" ht="12.75" customHeight="1">
      <c r="D295" s="4"/>
      <c r="G295" s="4"/>
      <c r="H295" s="4"/>
      <c r="I295" s="4"/>
      <c r="J295" s="4"/>
      <c r="K295" s="4"/>
      <c r="M295" s="4"/>
      <c r="N295" s="4"/>
    </row>
    <row r="296" spans="4:14" ht="12.75" customHeight="1">
      <c r="D296" s="4"/>
      <c r="G296" s="4"/>
      <c r="H296" s="4"/>
      <c r="I296" s="4"/>
      <c r="J296" s="4"/>
      <c r="K296" s="4"/>
      <c r="M296" s="4"/>
      <c r="N296" s="4"/>
    </row>
    <row r="297" spans="4:14" ht="12.75" customHeight="1">
      <c r="D297" s="4"/>
      <c r="G297" s="4"/>
      <c r="H297" s="4"/>
      <c r="I297" s="4"/>
      <c r="J297" s="4"/>
      <c r="K297" s="4"/>
      <c r="M297" s="4"/>
      <c r="N297" s="4"/>
    </row>
    <row r="298" spans="4:14" ht="12.75" customHeight="1">
      <c r="D298" s="4"/>
      <c r="G298" s="4"/>
      <c r="H298" s="4"/>
      <c r="I298" s="4"/>
      <c r="J298" s="4"/>
      <c r="K298" s="4"/>
      <c r="M298" s="4"/>
      <c r="N298" s="4"/>
    </row>
    <row r="299" spans="4:14" ht="12.75" customHeight="1">
      <c r="D299" s="4"/>
      <c r="G299" s="4"/>
      <c r="H299" s="4"/>
      <c r="I299" s="4"/>
      <c r="J299" s="4"/>
      <c r="K299" s="4"/>
      <c r="M299" s="4"/>
      <c r="N299" s="4"/>
    </row>
    <row r="300" spans="4:14" ht="12.75" customHeight="1">
      <c r="D300" s="4"/>
      <c r="G300" s="4"/>
      <c r="H300" s="4"/>
      <c r="I300" s="4"/>
      <c r="J300" s="4"/>
      <c r="K300" s="4"/>
      <c r="M300" s="4"/>
      <c r="N300" s="4"/>
    </row>
    <row r="301" spans="4:14" ht="12.75" customHeight="1">
      <c r="D301" s="4"/>
      <c r="G301" s="4"/>
      <c r="H301" s="4"/>
      <c r="I301" s="4"/>
      <c r="J301" s="4"/>
      <c r="K301" s="4"/>
      <c r="M301" s="4"/>
      <c r="N301" s="4"/>
    </row>
    <row r="302" spans="4:14" ht="12.75" customHeight="1">
      <c r="D302" s="4"/>
      <c r="G302" s="4"/>
      <c r="H302" s="4"/>
      <c r="I302" s="4"/>
      <c r="J302" s="4"/>
      <c r="K302" s="4"/>
      <c r="M302" s="4"/>
      <c r="N302" s="4"/>
    </row>
    <row r="303" spans="4:14" ht="12.75" customHeight="1">
      <c r="D303" s="4"/>
      <c r="G303" s="4"/>
      <c r="H303" s="4"/>
      <c r="I303" s="4"/>
      <c r="J303" s="4"/>
      <c r="K303" s="4"/>
      <c r="M303" s="4"/>
      <c r="N303" s="4"/>
    </row>
    <row r="304" spans="4:14" ht="12.75" customHeight="1">
      <c r="D304" s="4"/>
      <c r="G304" s="4"/>
      <c r="H304" s="4"/>
      <c r="I304" s="4"/>
      <c r="J304" s="4"/>
      <c r="K304" s="4"/>
      <c r="M304" s="4"/>
      <c r="N304" s="4"/>
    </row>
    <row r="305" spans="4:14" ht="12.75" customHeight="1">
      <c r="D305" s="4"/>
      <c r="G305" s="4"/>
      <c r="H305" s="4"/>
      <c r="I305" s="4"/>
      <c r="J305" s="4"/>
      <c r="K305" s="4"/>
      <c r="M305" s="4"/>
      <c r="N305" s="4"/>
    </row>
    <row r="306" spans="4:14" ht="12.75" customHeight="1">
      <c r="D306" s="4"/>
      <c r="G306" s="4"/>
      <c r="H306" s="4"/>
      <c r="I306" s="4"/>
      <c r="J306" s="4"/>
      <c r="K306" s="4"/>
      <c r="M306" s="4"/>
      <c r="N306" s="4"/>
    </row>
    <row r="307" spans="4:14" ht="12.75" customHeight="1">
      <c r="D307" s="4"/>
      <c r="G307" s="4"/>
      <c r="H307" s="4"/>
      <c r="I307" s="4"/>
      <c r="J307" s="4"/>
      <c r="K307" s="4"/>
      <c r="M307" s="4"/>
      <c r="N307" s="4"/>
    </row>
    <row r="308" spans="4:14" ht="12.75" customHeight="1">
      <c r="D308" s="4"/>
      <c r="G308" s="4"/>
      <c r="H308" s="4"/>
      <c r="I308" s="4"/>
      <c r="J308" s="4"/>
      <c r="K308" s="4"/>
      <c r="M308" s="4"/>
      <c r="N308" s="4"/>
    </row>
    <row r="309" spans="4:14" ht="12.75" customHeight="1">
      <c r="D309" s="4"/>
      <c r="G309" s="4"/>
      <c r="H309" s="4"/>
      <c r="I309" s="4"/>
      <c r="J309" s="4"/>
      <c r="K309" s="4"/>
      <c r="M309" s="4"/>
      <c r="N309" s="4"/>
    </row>
    <row r="310" spans="4:14" ht="12.75" customHeight="1">
      <c r="D310" s="4"/>
      <c r="G310" s="4"/>
      <c r="H310" s="4"/>
      <c r="I310" s="4"/>
      <c r="J310" s="4"/>
      <c r="K310" s="4"/>
      <c r="M310" s="4"/>
      <c r="N310" s="4"/>
    </row>
    <row r="311" spans="4:14" ht="12.75" customHeight="1">
      <c r="D311" s="4"/>
      <c r="G311" s="4"/>
      <c r="H311" s="4"/>
      <c r="I311" s="4"/>
      <c r="J311" s="4"/>
      <c r="K311" s="4"/>
      <c r="M311" s="4"/>
      <c r="N311" s="4"/>
    </row>
    <row r="312" spans="4:14" ht="12.75" customHeight="1">
      <c r="D312" s="4"/>
      <c r="G312" s="4"/>
      <c r="H312" s="4"/>
      <c r="I312" s="4"/>
      <c r="J312" s="4"/>
      <c r="K312" s="4"/>
      <c r="M312" s="4"/>
      <c r="N312" s="4"/>
    </row>
    <row r="313" spans="4:14" ht="12.75" customHeight="1">
      <c r="D313" s="4"/>
      <c r="G313" s="4"/>
      <c r="H313" s="4"/>
      <c r="I313" s="4"/>
      <c r="J313" s="4"/>
      <c r="K313" s="4"/>
      <c r="M313" s="4"/>
      <c r="N313" s="4"/>
    </row>
    <row r="314" spans="4:14" ht="12.75" customHeight="1">
      <c r="D314" s="4"/>
      <c r="G314" s="4"/>
      <c r="H314" s="4"/>
      <c r="I314" s="4"/>
      <c r="J314" s="4"/>
      <c r="K314" s="4"/>
      <c r="M314" s="4"/>
      <c r="N314" s="4"/>
    </row>
    <row r="315" spans="4:14" ht="12.75" customHeight="1">
      <c r="D315" s="4"/>
      <c r="G315" s="4"/>
      <c r="H315" s="4"/>
      <c r="I315" s="4"/>
      <c r="J315" s="4"/>
      <c r="K315" s="4"/>
      <c r="M315" s="4"/>
      <c r="N315" s="4"/>
    </row>
    <row r="316" spans="4:14" ht="12.75" customHeight="1">
      <c r="D316" s="4"/>
      <c r="G316" s="4"/>
      <c r="H316" s="4"/>
      <c r="I316" s="4"/>
      <c r="J316" s="4"/>
      <c r="K316" s="4"/>
      <c r="M316" s="4"/>
      <c r="N316" s="4"/>
    </row>
    <row r="317" spans="4:14" ht="12.75" customHeight="1">
      <c r="D317" s="4"/>
      <c r="G317" s="4"/>
      <c r="H317" s="4"/>
      <c r="I317" s="4"/>
      <c r="J317" s="4"/>
      <c r="K317" s="4"/>
      <c r="M317" s="4"/>
      <c r="N317" s="4"/>
    </row>
    <row r="318" spans="4:14" ht="12.75" customHeight="1">
      <c r="D318" s="4"/>
      <c r="G318" s="4"/>
      <c r="H318" s="4"/>
      <c r="I318" s="4"/>
      <c r="J318" s="4"/>
      <c r="K318" s="4"/>
      <c r="M318" s="4"/>
      <c r="N318" s="4"/>
    </row>
    <row r="319" spans="4:14" ht="12.75" customHeight="1">
      <c r="D319" s="4"/>
      <c r="G319" s="4"/>
      <c r="H319" s="4"/>
      <c r="I319" s="4"/>
      <c r="J319" s="4"/>
      <c r="K319" s="4"/>
      <c r="M319" s="4"/>
      <c r="N319" s="4"/>
    </row>
    <row r="320" spans="4:14" ht="12.75" customHeight="1">
      <c r="D320" s="4"/>
      <c r="G320" s="4"/>
      <c r="H320" s="4"/>
      <c r="I320" s="4"/>
      <c r="J320" s="4"/>
      <c r="K320" s="4"/>
      <c r="M320" s="4"/>
      <c r="N320" s="4"/>
    </row>
    <row r="321" spans="4:14" ht="12.75" customHeight="1">
      <c r="D321" s="4"/>
      <c r="G321" s="4"/>
      <c r="H321" s="4"/>
      <c r="I321" s="4"/>
      <c r="J321" s="4"/>
      <c r="K321" s="4"/>
      <c r="M321" s="4"/>
      <c r="N321" s="4"/>
    </row>
    <row r="322" spans="4:14" ht="12.75" customHeight="1">
      <c r="D322" s="4"/>
      <c r="G322" s="4"/>
      <c r="H322" s="4"/>
      <c r="I322" s="4"/>
      <c r="J322" s="4"/>
      <c r="K322" s="4"/>
      <c r="M322" s="4"/>
      <c r="N322" s="4"/>
    </row>
    <row r="323" spans="4:14" ht="12.75" customHeight="1">
      <c r="D323" s="4"/>
      <c r="G323" s="4"/>
      <c r="H323" s="4"/>
      <c r="I323" s="4"/>
      <c r="J323" s="4"/>
      <c r="K323" s="4"/>
      <c r="M323" s="4"/>
      <c r="N323" s="4"/>
    </row>
    <row r="324" spans="4:14" ht="12.75" customHeight="1">
      <c r="D324" s="4"/>
      <c r="G324" s="4"/>
      <c r="H324" s="4"/>
      <c r="I324" s="4"/>
      <c r="J324" s="4"/>
      <c r="K324" s="4"/>
      <c r="M324" s="4"/>
      <c r="N324" s="4"/>
    </row>
    <row r="325" spans="4:14" ht="12.75" customHeight="1">
      <c r="D325" s="4"/>
      <c r="G325" s="4"/>
      <c r="H325" s="4"/>
      <c r="I325" s="4"/>
      <c r="J325" s="4"/>
      <c r="K325" s="4"/>
      <c r="M325" s="4"/>
      <c r="N325" s="4"/>
    </row>
    <row r="326" spans="4:14" ht="12.75" customHeight="1">
      <c r="D326" s="4"/>
      <c r="G326" s="4"/>
      <c r="H326" s="4"/>
      <c r="I326" s="4"/>
      <c r="J326" s="4"/>
      <c r="K326" s="4"/>
      <c r="M326" s="4"/>
      <c r="N326" s="4"/>
    </row>
    <row r="327" spans="4:14" ht="12.75" customHeight="1">
      <c r="D327" s="4"/>
      <c r="G327" s="4"/>
      <c r="H327" s="4"/>
      <c r="I327" s="4"/>
      <c r="J327" s="4"/>
      <c r="K327" s="4"/>
      <c r="M327" s="4"/>
      <c r="N327" s="4"/>
    </row>
    <row r="328" spans="4:14" ht="12.75" customHeight="1">
      <c r="D328" s="4"/>
      <c r="G328" s="4"/>
      <c r="H328" s="4"/>
      <c r="I328" s="4"/>
      <c r="J328" s="4"/>
      <c r="K328" s="4"/>
      <c r="M328" s="4"/>
      <c r="N328" s="4"/>
    </row>
    <row r="329" spans="4:14" ht="12.75" customHeight="1">
      <c r="D329" s="4"/>
      <c r="G329" s="4"/>
      <c r="H329" s="4"/>
      <c r="I329" s="4"/>
      <c r="J329" s="4"/>
      <c r="K329" s="4"/>
      <c r="M329" s="4"/>
      <c r="N329" s="4"/>
    </row>
    <row r="330" spans="4:14" ht="12.75" customHeight="1">
      <c r="D330" s="4"/>
      <c r="G330" s="4"/>
      <c r="H330" s="4"/>
      <c r="I330" s="4"/>
      <c r="J330" s="4"/>
      <c r="K330" s="4"/>
      <c r="M330" s="4"/>
      <c r="N330" s="4"/>
    </row>
    <row r="331" spans="4:14" ht="12.75" customHeight="1">
      <c r="D331" s="4"/>
      <c r="G331" s="4"/>
      <c r="H331" s="4"/>
      <c r="I331" s="4"/>
      <c r="J331" s="4"/>
      <c r="K331" s="4"/>
      <c r="M331" s="4"/>
      <c r="N331" s="4"/>
    </row>
    <row r="332" spans="4:14" ht="12.75" customHeight="1">
      <c r="D332" s="4"/>
      <c r="G332" s="4"/>
      <c r="H332" s="4"/>
      <c r="I332" s="4"/>
      <c r="J332" s="4"/>
      <c r="K332" s="4"/>
      <c r="M332" s="4"/>
      <c r="N332" s="4"/>
    </row>
    <row r="333" spans="4:14" ht="12.75" customHeight="1">
      <c r="D333" s="4"/>
      <c r="G333" s="4"/>
      <c r="H333" s="4"/>
      <c r="I333" s="4"/>
      <c r="J333" s="4"/>
      <c r="K333" s="4"/>
      <c r="M333" s="4"/>
      <c r="N333" s="4"/>
    </row>
    <row r="334" spans="4:14" ht="12.75" customHeight="1">
      <c r="D334" s="4"/>
      <c r="G334" s="4"/>
      <c r="H334" s="4"/>
      <c r="I334" s="4"/>
      <c r="J334" s="4"/>
      <c r="K334" s="4"/>
      <c r="M334" s="4"/>
      <c r="N334" s="4"/>
    </row>
    <row r="335" spans="4:14" ht="12.75" customHeight="1">
      <c r="D335" s="4"/>
      <c r="G335" s="4"/>
      <c r="H335" s="4"/>
      <c r="I335" s="4"/>
      <c r="J335" s="4"/>
      <c r="K335" s="4"/>
      <c r="M335" s="4"/>
      <c r="N335" s="4"/>
    </row>
    <row r="336" spans="4:14" ht="12.75" customHeight="1">
      <c r="D336" s="4"/>
      <c r="G336" s="4"/>
      <c r="H336" s="4"/>
      <c r="I336" s="4"/>
      <c r="J336" s="4"/>
      <c r="K336" s="4"/>
      <c r="M336" s="4"/>
      <c r="N336" s="4"/>
    </row>
    <row r="337" spans="4:14" ht="12.75" customHeight="1">
      <c r="D337" s="4"/>
      <c r="G337" s="4"/>
      <c r="H337" s="4"/>
      <c r="I337" s="4"/>
      <c r="J337" s="4"/>
      <c r="K337" s="4"/>
      <c r="M337" s="4"/>
      <c r="N337" s="4"/>
    </row>
    <row r="338" spans="4:14" ht="12.75" customHeight="1">
      <c r="D338" s="4"/>
      <c r="G338" s="4"/>
      <c r="H338" s="4"/>
      <c r="I338" s="4"/>
      <c r="J338" s="4"/>
      <c r="K338" s="4"/>
      <c r="M338" s="4"/>
      <c r="N338" s="4"/>
    </row>
    <row r="339" spans="4:14" ht="12.75" customHeight="1">
      <c r="D339" s="4"/>
      <c r="G339" s="4"/>
      <c r="H339" s="4"/>
      <c r="I339" s="4"/>
      <c r="J339" s="4"/>
      <c r="K339" s="4"/>
      <c r="M339" s="4"/>
      <c r="N339" s="4"/>
    </row>
    <row r="340" spans="4:14" ht="12.75" customHeight="1">
      <c r="D340" s="4"/>
      <c r="G340" s="4"/>
      <c r="H340" s="4"/>
      <c r="I340" s="4"/>
      <c r="J340" s="4"/>
      <c r="K340" s="4"/>
      <c r="M340" s="4"/>
      <c r="N340" s="4"/>
    </row>
    <row r="341" spans="4:14" ht="12.75" customHeight="1">
      <c r="D341" s="4"/>
      <c r="G341" s="4"/>
      <c r="H341" s="4"/>
      <c r="I341" s="4"/>
      <c r="J341" s="4"/>
      <c r="K341" s="4"/>
      <c r="M341" s="4"/>
      <c r="N341" s="4"/>
    </row>
    <row r="342" spans="4:14" ht="12.75" customHeight="1">
      <c r="D342" s="4"/>
      <c r="G342" s="4"/>
      <c r="H342" s="4"/>
      <c r="I342" s="4"/>
      <c r="J342" s="4"/>
      <c r="K342" s="4"/>
      <c r="M342" s="4"/>
      <c r="N342" s="4"/>
    </row>
    <row r="343" spans="4:14" ht="12.75" customHeight="1">
      <c r="D343" s="4"/>
      <c r="G343" s="4"/>
      <c r="H343" s="4"/>
      <c r="I343" s="4"/>
      <c r="J343" s="4"/>
      <c r="K343" s="4"/>
      <c r="M343" s="4"/>
      <c r="N343" s="4"/>
    </row>
    <row r="344" spans="4:14" ht="12.75" customHeight="1">
      <c r="D344" s="4"/>
      <c r="G344" s="4"/>
      <c r="H344" s="4"/>
      <c r="I344" s="4"/>
      <c r="J344" s="4"/>
      <c r="K344" s="4"/>
      <c r="M344" s="4"/>
      <c r="N344" s="4"/>
    </row>
    <row r="345" spans="4:14" ht="12.75" customHeight="1">
      <c r="D345" s="4"/>
      <c r="G345" s="4"/>
      <c r="H345" s="4"/>
      <c r="I345" s="4"/>
      <c r="J345" s="4"/>
      <c r="K345" s="4"/>
      <c r="M345" s="4"/>
      <c r="N345" s="4"/>
    </row>
    <row r="346" spans="4:14" ht="12.75" customHeight="1">
      <c r="D346" s="4"/>
      <c r="G346" s="4"/>
      <c r="H346" s="4"/>
      <c r="I346" s="4"/>
      <c r="J346" s="4"/>
      <c r="K346" s="4"/>
      <c r="M346" s="4"/>
      <c r="N346" s="4"/>
    </row>
    <row r="347" spans="4:14" ht="12.75" customHeight="1">
      <c r="D347" s="4"/>
      <c r="G347" s="4"/>
      <c r="H347" s="4"/>
      <c r="I347" s="4"/>
      <c r="J347" s="4"/>
      <c r="K347" s="4"/>
      <c r="M347" s="4"/>
      <c r="N347" s="4"/>
    </row>
    <row r="348" spans="4:14" ht="12.75" customHeight="1">
      <c r="D348" s="4"/>
      <c r="G348" s="4"/>
      <c r="H348" s="4"/>
      <c r="I348" s="4"/>
      <c r="J348" s="4"/>
      <c r="K348" s="4"/>
      <c r="M348" s="4"/>
      <c r="N348" s="4"/>
    </row>
    <row r="349" spans="4:14" ht="12.75" customHeight="1">
      <c r="D349" s="4"/>
      <c r="G349" s="4"/>
      <c r="H349" s="4"/>
      <c r="I349" s="4"/>
      <c r="J349" s="4"/>
      <c r="K349" s="4"/>
      <c r="M349" s="4"/>
      <c r="N349" s="4"/>
    </row>
    <row r="350" spans="4:14" ht="12.75" customHeight="1">
      <c r="D350" s="4"/>
      <c r="G350" s="4"/>
      <c r="H350" s="4"/>
      <c r="I350" s="4"/>
      <c r="J350" s="4"/>
      <c r="K350" s="4"/>
      <c r="M350" s="4"/>
      <c r="N350" s="4"/>
    </row>
    <row r="351" spans="4:14" ht="12.75" customHeight="1">
      <c r="D351" s="4"/>
      <c r="G351" s="4"/>
      <c r="H351" s="4"/>
      <c r="I351" s="4"/>
      <c r="J351" s="4"/>
      <c r="K351" s="4"/>
      <c r="M351" s="4"/>
      <c r="N351" s="4"/>
    </row>
    <row r="352" spans="4:14" ht="12.75" customHeight="1">
      <c r="D352" s="4"/>
      <c r="G352" s="4"/>
      <c r="H352" s="4"/>
      <c r="I352" s="4"/>
      <c r="J352" s="4"/>
      <c r="K352" s="4"/>
      <c r="M352" s="4"/>
      <c r="N352" s="4"/>
    </row>
    <row r="353" spans="4:14" ht="12.75" customHeight="1">
      <c r="D353" s="4"/>
      <c r="G353" s="4"/>
      <c r="H353" s="4"/>
      <c r="I353" s="4"/>
      <c r="J353" s="4"/>
      <c r="K353" s="4"/>
      <c r="M353" s="4"/>
      <c r="N353" s="4"/>
    </row>
    <row r="354" spans="4:14" ht="12.75" customHeight="1">
      <c r="D354" s="4"/>
      <c r="G354" s="4"/>
      <c r="H354" s="4"/>
      <c r="I354" s="4"/>
      <c r="J354" s="4"/>
      <c r="K354" s="4"/>
      <c r="M354" s="4"/>
      <c r="N354" s="4"/>
    </row>
    <row r="355" spans="4:14" ht="12.75" customHeight="1">
      <c r="D355" s="4"/>
      <c r="G355" s="4"/>
      <c r="H355" s="4"/>
      <c r="I355" s="4"/>
      <c r="J355" s="4"/>
      <c r="K355" s="4"/>
      <c r="M355" s="4"/>
      <c r="N355" s="4"/>
    </row>
    <row r="356" spans="4:14" ht="12.75" customHeight="1">
      <c r="D356" s="4"/>
      <c r="G356" s="4"/>
      <c r="H356" s="4"/>
      <c r="I356" s="4"/>
      <c r="J356" s="4"/>
      <c r="K356" s="4"/>
      <c r="M356" s="4"/>
      <c r="N356" s="4"/>
    </row>
    <row r="357" spans="4:14" ht="12.75" customHeight="1">
      <c r="D357" s="4"/>
      <c r="G357" s="4"/>
      <c r="H357" s="4"/>
      <c r="I357" s="4"/>
      <c r="J357" s="4"/>
      <c r="K357" s="4"/>
      <c r="M357" s="4"/>
      <c r="N357" s="4"/>
    </row>
    <row r="358" spans="4:14" ht="12.75" customHeight="1">
      <c r="D358" s="4"/>
      <c r="G358" s="4"/>
      <c r="H358" s="4"/>
      <c r="I358" s="4"/>
      <c r="J358" s="4"/>
      <c r="K358" s="4"/>
      <c r="M358" s="4"/>
      <c r="N358" s="4"/>
    </row>
    <row r="359" spans="4:14" ht="12.75" customHeight="1">
      <c r="D359" s="4"/>
      <c r="G359" s="4"/>
      <c r="H359" s="4"/>
      <c r="I359" s="4"/>
      <c r="J359" s="4"/>
      <c r="K359" s="4"/>
      <c r="M359" s="4"/>
      <c r="N359" s="4"/>
    </row>
    <row r="360" spans="4:14" ht="12.75" customHeight="1">
      <c r="D360" s="4"/>
      <c r="G360" s="4"/>
      <c r="H360" s="4"/>
      <c r="I360" s="4"/>
      <c r="J360" s="4"/>
      <c r="K360" s="4"/>
      <c r="M360" s="4"/>
      <c r="N360" s="4"/>
    </row>
    <row r="361" spans="4:14" ht="12.75" customHeight="1">
      <c r="D361" s="4"/>
      <c r="G361" s="4"/>
      <c r="H361" s="4"/>
      <c r="I361" s="4"/>
      <c r="J361" s="4"/>
      <c r="K361" s="4"/>
      <c r="M361" s="4"/>
      <c r="N361" s="4"/>
    </row>
    <row r="362" spans="4:14" ht="12.75" customHeight="1">
      <c r="D362" s="4"/>
      <c r="G362" s="4"/>
      <c r="H362" s="4"/>
      <c r="I362" s="4"/>
      <c r="J362" s="4"/>
      <c r="K362" s="4"/>
      <c r="M362" s="4"/>
      <c r="N362" s="4"/>
    </row>
    <row r="363" spans="4:14" ht="12.75" customHeight="1">
      <c r="D363" s="4"/>
      <c r="G363" s="4"/>
      <c r="H363" s="4"/>
      <c r="I363" s="4"/>
      <c r="J363" s="4"/>
      <c r="K363" s="4"/>
      <c r="M363" s="4"/>
      <c r="N363" s="4"/>
    </row>
    <row r="364" spans="4:14" ht="12.75" customHeight="1">
      <c r="D364" s="4"/>
      <c r="G364" s="4"/>
      <c r="H364" s="4"/>
      <c r="I364" s="4"/>
      <c r="J364" s="4"/>
      <c r="K364" s="4"/>
      <c r="M364" s="4"/>
      <c r="N364" s="4"/>
    </row>
    <row r="365" spans="4:14" ht="12.75" customHeight="1">
      <c r="D365" s="4"/>
      <c r="G365" s="4"/>
      <c r="H365" s="4"/>
      <c r="I365" s="4"/>
      <c r="J365" s="4"/>
      <c r="K365" s="4"/>
      <c r="M365" s="4"/>
      <c r="N365" s="4"/>
    </row>
    <row r="366" spans="4:14" ht="12.75" customHeight="1">
      <c r="D366" s="4"/>
      <c r="G366" s="4"/>
      <c r="H366" s="4"/>
      <c r="I366" s="4"/>
      <c r="J366" s="4"/>
      <c r="K366" s="4"/>
      <c r="M366" s="4"/>
      <c r="N366" s="4"/>
    </row>
    <row r="367" spans="4:14" ht="12.75" customHeight="1">
      <c r="D367" s="4"/>
      <c r="G367" s="4"/>
      <c r="H367" s="4"/>
      <c r="I367" s="4"/>
      <c r="J367" s="4"/>
      <c r="K367" s="4"/>
      <c r="M367" s="4"/>
      <c r="N367" s="4"/>
    </row>
    <row r="368" spans="4:14" ht="12.75" customHeight="1">
      <c r="D368" s="4"/>
      <c r="G368" s="4"/>
      <c r="H368" s="4"/>
      <c r="I368" s="4"/>
      <c r="J368" s="4"/>
      <c r="K368" s="4"/>
      <c r="M368" s="4"/>
      <c r="N368" s="4"/>
    </row>
    <row r="369" spans="4:14" ht="12.75" customHeight="1">
      <c r="D369" s="4"/>
      <c r="G369" s="4"/>
      <c r="H369" s="4"/>
      <c r="I369" s="4"/>
      <c r="J369" s="4"/>
      <c r="K369" s="4"/>
      <c r="M369" s="4"/>
      <c r="N369" s="4"/>
    </row>
    <row r="370" spans="4:14" ht="12.75" customHeight="1">
      <c r="D370" s="4"/>
      <c r="G370" s="4"/>
      <c r="H370" s="4"/>
      <c r="I370" s="4"/>
      <c r="J370" s="4"/>
      <c r="K370" s="4"/>
      <c r="M370" s="4"/>
      <c r="N370" s="4"/>
    </row>
    <row r="371" spans="4:14" ht="12.75" customHeight="1">
      <c r="D371" s="4"/>
      <c r="G371" s="4"/>
      <c r="H371" s="4"/>
      <c r="I371" s="4"/>
      <c r="J371" s="4"/>
      <c r="K371" s="4"/>
      <c r="M371" s="4"/>
      <c r="N371" s="4"/>
    </row>
    <row r="372" spans="4:14" ht="12.75" customHeight="1">
      <c r="D372" s="4"/>
      <c r="G372" s="4"/>
      <c r="H372" s="4"/>
      <c r="I372" s="4"/>
      <c r="J372" s="4"/>
      <c r="K372" s="4"/>
      <c r="M372" s="4"/>
      <c r="N372" s="4"/>
    </row>
    <row r="373" spans="4:14" ht="12.75" customHeight="1">
      <c r="D373" s="4"/>
      <c r="G373" s="4"/>
      <c r="H373" s="4"/>
      <c r="I373" s="4"/>
      <c r="J373" s="4"/>
      <c r="K373" s="4"/>
      <c r="M373" s="4"/>
      <c r="N373" s="4"/>
    </row>
    <row r="374" spans="4:14" ht="12.75" customHeight="1">
      <c r="D374" s="4"/>
      <c r="G374" s="4"/>
      <c r="H374" s="4"/>
      <c r="I374" s="4"/>
      <c r="J374" s="4"/>
      <c r="K374" s="4"/>
      <c r="M374" s="4"/>
      <c r="N374" s="4"/>
    </row>
    <row r="375" spans="4:14" ht="12.75" customHeight="1">
      <c r="D375" s="4"/>
      <c r="G375" s="4"/>
      <c r="H375" s="4"/>
      <c r="I375" s="4"/>
      <c r="J375" s="4"/>
      <c r="K375" s="4"/>
      <c r="M375" s="4"/>
      <c r="N375" s="4"/>
    </row>
    <row r="376" spans="4:14" ht="12.75" customHeight="1">
      <c r="D376" s="4"/>
      <c r="G376" s="4"/>
      <c r="H376" s="4"/>
      <c r="I376" s="4"/>
      <c r="J376" s="4"/>
      <c r="K376" s="4"/>
      <c r="M376" s="4"/>
      <c r="N376" s="4"/>
    </row>
    <row r="377" spans="4:14" ht="12.75" customHeight="1">
      <c r="D377" s="4"/>
      <c r="G377" s="4"/>
      <c r="H377" s="4"/>
      <c r="I377" s="4"/>
      <c r="J377" s="4"/>
      <c r="K377" s="4"/>
      <c r="M377" s="4"/>
      <c r="N377" s="4"/>
    </row>
    <row r="378" spans="4:14" ht="12.75" customHeight="1">
      <c r="D378" s="4"/>
      <c r="G378" s="4"/>
      <c r="H378" s="4"/>
      <c r="I378" s="4"/>
      <c r="J378" s="4"/>
      <c r="K378" s="4"/>
      <c r="M378" s="4"/>
      <c r="N378" s="4"/>
    </row>
    <row r="379" spans="4:14" ht="12.75" customHeight="1">
      <c r="D379" s="4"/>
      <c r="G379" s="4"/>
      <c r="H379" s="4"/>
      <c r="I379" s="4"/>
      <c r="J379" s="4"/>
      <c r="K379" s="4"/>
      <c r="M379" s="4"/>
      <c r="N379" s="4"/>
    </row>
    <row r="380" spans="4:14" ht="12.75" customHeight="1">
      <c r="D380" s="4"/>
      <c r="G380" s="4"/>
      <c r="H380" s="4"/>
      <c r="I380" s="4"/>
      <c r="J380" s="4"/>
      <c r="K380" s="4"/>
      <c r="M380" s="4"/>
      <c r="N380" s="4"/>
    </row>
    <row r="381" spans="4:14" ht="12.75" customHeight="1">
      <c r="D381" s="4"/>
      <c r="G381" s="4"/>
      <c r="H381" s="4"/>
      <c r="I381" s="4"/>
      <c r="J381" s="4"/>
      <c r="K381" s="4"/>
      <c r="M381" s="4"/>
      <c r="N381" s="4"/>
    </row>
    <row r="382" spans="4:14" ht="12.75" customHeight="1">
      <c r="D382" s="4"/>
      <c r="G382" s="4"/>
      <c r="H382" s="4"/>
      <c r="I382" s="4"/>
      <c r="J382" s="4"/>
      <c r="K382" s="4"/>
      <c r="M382" s="4"/>
      <c r="N382" s="4"/>
    </row>
    <row r="383" spans="4:14" ht="12.75" customHeight="1">
      <c r="D383" s="4"/>
      <c r="G383" s="4"/>
      <c r="H383" s="4"/>
      <c r="I383" s="4"/>
      <c r="J383" s="4"/>
      <c r="K383" s="4"/>
      <c r="M383" s="4"/>
      <c r="N383" s="4"/>
    </row>
    <row r="384" spans="4:14" ht="12.75" customHeight="1">
      <c r="D384" s="4"/>
      <c r="G384" s="4"/>
      <c r="H384" s="4"/>
      <c r="I384" s="4"/>
      <c r="J384" s="4"/>
      <c r="K384" s="4"/>
      <c r="M384" s="4"/>
      <c r="N384" s="4"/>
    </row>
    <row r="385" spans="4:14" ht="12.75" customHeight="1">
      <c r="D385" s="4"/>
      <c r="G385" s="4"/>
      <c r="H385" s="4"/>
      <c r="I385" s="4"/>
      <c r="J385" s="4"/>
      <c r="K385" s="4"/>
      <c r="M385" s="4"/>
      <c r="N385" s="4"/>
    </row>
    <row r="386" spans="4:14" ht="12.75" customHeight="1">
      <c r="D386" s="4"/>
      <c r="G386" s="4"/>
      <c r="H386" s="4"/>
      <c r="I386" s="4"/>
      <c r="J386" s="4"/>
      <c r="K386" s="4"/>
      <c r="M386" s="4"/>
      <c r="N386" s="4"/>
    </row>
    <row r="387" spans="4:14" ht="12.75" customHeight="1">
      <c r="D387" s="4"/>
      <c r="G387" s="4"/>
      <c r="H387" s="4"/>
      <c r="I387" s="4"/>
      <c r="J387" s="4"/>
      <c r="K387" s="4"/>
      <c r="M387" s="4"/>
      <c r="N387" s="4"/>
    </row>
    <row r="388" spans="4:14" ht="12.75" customHeight="1">
      <c r="D388" s="4"/>
      <c r="G388" s="4"/>
      <c r="H388" s="4"/>
      <c r="I388" s="4"/>
      <c r="J388" s="4"/>
      <c r="K388" s="4"/>
      <c r="M388" s="4"/>
      <c r="N388" s="4"/>
    </row>
    <row r="389" spans="4:14" ht="12.75" customHeight="1">
      <c r="D389" s="4"/>
      <c r="G389" s="4"/>
      <c r="H389" s="4"/>
      <c r="I389" s="4"/>
      <c r="J389" s="4"/>
      <c r="K389" s="4"/>
      <c r="M389" s="4"/>
      <c r="N389" s="4"/>
    </row>
    <row r="390" spans="4:14" ht="12.75" customHeight="1">
      <c r="D390" s="4"/>
      <c r="G390" s="4"/>
      <c r="H390" s="4"/>
      <c r="I390" s="4"/>
      <c r="J390" s="4"/>
      <c r="K390" s="4"/>
      <c r="M390" s="4"/>
      <c r="N390" s="4"/>
    </row>
    <row r="391" spans="4:14" ht="12.75" customHeight="1">
      <c r="D391" s="4"/>
      <c r="G391" s="4"/>
      <c r="H391" s="4"/>
      <c r="I391" s="4"/>
      <c r="J391" s="4"/>
      <c r="K391" s="4"/>
      <c r="M391" s="4"/>
      <c r="N391" s="4"/>
    </row>
    <row r="392" spans="4:14" ht="12.75" customHeight="1">
      <c r="D392" s="4"/>
      <c r="G392" s="4"/>
      <c r="H392" s="4"/>
      <c r="I392" s="4"/>
      <c r="J392" s="4"/>
      <c r="K392" s="4"/>
      <c r="M392" s="4"/>
      <c r="N392" s="4"/>
    </row>
    <row r="393" spans="4:14" ht="12.75" customHeight="1">
      <c r="D393" s="4"/>
      <c r="G393" s="4"/>
      <c r="H393" s="4"/>
      <c r="I393" s="4"/>
      <c r="J393" s="4"/>
      <c r="K393" s="4"/>
      <c r="M393" s="4"/>
      <c r="N393" s="4"/>
    </row>
    <row r="394" spans="4:14" ht="12.75" customHeight="1">
      <c r="D394" s="4"/>
      <c r="G394" s="4"/>
      <c r="H394" s="4"/>
      <c r="I394" s="4"/>
      <c r="J394" s="4"/>
      <c r="K394" s="4"/>
      <c r="M394" s="4"/>
      <c r="N394" s="4"/>
    </row>
    <row r="395" spans="4:14" ht="12.75" customHeight="1">
      <c r="D395" s="4"/>
      <c r="G395" s="4"/>
      <c r="H395" s="4"/>
      <c r="I395" s="4"/>
      <c r="J395" s="4"/>
      <c r="K395" s="4"/>
      <c r="M395" s="4"/>
      <c r="N395" s="4"/>
    </row>
    <row r="396" spans="4:14" ht="12.75" customHeight="1">
      <c r="D396" s="4"/>
      <c r="G396" s="4"/>
      <c r="H396" s="4"/>
      <c r="I396" s="4"/>
      <c r="J396" s="4"/>
      <c r="K396" s="4"/>
      <c r="M396" s="4"/>
      <c r="N396" s="4"/>
    </row>
    <row r="397" spans="4:14" ht="12.75" customHeight="1">
      <c r="D397" s="4"/>
      <c r="G397" s="4"/>
      <c r="H397" s="4"/>
      <c r="I397" s="4"/>
      <c r="J397" s="4"/>
      <c r="K397" s="4"/>
      <c r="M397" s="4"/>
      <c r="N397" s="4"/>
    </row>
    <row r="398" spans="4:14" ht="12.75" customHeight="1">
      <c r="D398" s="4"/>
      <c r="G398" s="4"/>
      <c r="H398" s="4"/>
      <c r="I398" s="4"/>
      <c r="J398" s="4"/>
      <c r="K398" s="4"/>
      <c r="M398" s="4"/>
      <c r="N398" s="4"/>
    </row>
    <row r="399" spans="4:14" ht="12.75" customHeight="1">
      <c r="D399" s="4"/>
      <c r="G399" s="4"/>
      <c r="H399" s="4"/>
      <c r="I399" s="4"/>
      <c r="J399" s="4"/>
      <c r="K399" s="4"/>
      <c r="M399" s="4"/>
      <c r="N399" s="4"/>
    </row>
    <row r="400" spans="4:14" ht="12.75" customHeight="1">
      <c r="D400" s="4"/>
      <c r="G400" s="4"/>
      <c r="H400" s="4"/>
      <c r="I400" s="4"/>
      <c r="J400" s="4"/>
      <c r="K400" s="4"/>
      <c r="M400" s="4"/>
      <c r="N400" s="4"/>
    </row>
    <row r="401" spans="4:14" ht="12.75" customHeight="1">
      <c r="D401" s="4"/>
      <c r="G401" s="4"/>
      <c r="H401" s="4"/>
      <c r="I401" s="4"/>
      <c r="J401" s="4"/>
      <c r="K401" s="4"/>
      <c r="M401" s="4"/>
      <c r="N401" s="4"/>
    </row>
    <row r="402" spans="4:14" ht="12.75" customHeight="1">
      <c r="D402" s="4"/>
      <c r="G402" s="4"/>
      <c r="H402" s="4"/>
      <c r="I402" s="4"/>
      <c r="J402" s="4"/>
      <c r="K402" s="4"/>
      <c r="M402" s="4"/>
      <c r="N402" s="4"/>
    </row>
    <row r="403" spans="4:14" ht="12.75" customHeight="1">
      <c r="D403" s="4"/>
      <c r="G403" s="4"/>
      <c r="H403" s="4"/>
      <c r="I403" s="4"/>
      <c r="J403" s="4"/>
      <c r="K403" s="4"/>
      <c r="M403" s="4"/>
      <c r="N403" s="4"/>
    </row>
    <row r="404" spans="4:14" ht="12.75" customHeight="1">
      <c r="D404" s="4"/>
      <c r="G404" s="4"/>
      <c r="H404" s="4"/>
      <c r="I404" s="4"/>
      <c r="J404" s="4"/>
      <c r="K404" s="4"/>
      <c r="M404" s="4"/>
      <c r="N404" s="4"/>
    </row>
    <row r="405" spans="4:14" ht="12.75" customHeight="1">
      <c r="D405" s="4"/>
      <c r="G405" s="4"/>
      <c r="H405" s="4"/>
      <c r="I405" s="4"/>
      <c r="J405" s="4"/>
      <c r="K405" s="4"/>
      <c r="M405" s="4"/>
      <c r="N405" s="4"/>
    </row>
    <row r="406" spans="4:14" ht="12.75" customHeight="1">
      <c r="D406" s="4"/>
      <c r="G406" s="4"/>
      <c r="H406" s="4"/>
      <c r="I406" s="4"/>
      <c r="J406" s="4"/>
      <c r="K406" s="4"/>
      <c r="M406" s="4"/>
      <c r="N406" s="4"/>
    </row>
    <row r="407" spans="4:14" ht="12.75" customHeight="1">
      <c r="D407" s="4"/>
      <c r="G407" s="4"/>
      <c r="H407" s="4"/>
      <c r="I407" s="4"/>
      <c r="J407" s="4"/>
      <c r="K407" s="4"/>
      <c r="M407" s="4"/>
      <c r="N407" s="4"/>
    </row>
    <row r="408" spans="4:14" ht="12.75" customHeight="1">
      <c r="D408" s="4"/>
      <c r="G408" s="4"/>
      <c r="H408" s="4"/>
      <c r="I408" s="4"/>
      <c r="J408" s="4"/>
      <c r="K408" s="4"/>
      <c r="M408" s="4"/>
      <c r="N408" s="4"/>
    </row>
    <row r="409" spans="4:14" ht="12.75" customHeight="1">
      <c r="D409" s="4"/>
      <c r="G409" s="4"/>
      <c r="H409" s="4"/>
      <c r="I409" s="4"/>
      <c r="J409" s="4"/>
      <c r="K409" s="4"/>
      <c r="M409" s="4"/>
      <c r="N409" s="4"/>
    </row>
    <row r="410" spans="4:14" ht="12.75" customHeight="1">
      <c r="D410" s="4"/>
      <c r="G410" s="4"/>
      <c r="H410" s="4"/>
      <c r="I410" s="4"/>
      <c r="J410" s="4"/>
      <c r="K410" s="4"/>
      <c r="M410" s="4"/>
      <c r="N410" s="4"/>
    </row>
    <row r="411" spans="4:14" ht="12.75" customHeight="1">
      <c r="D411" s="4"/>
      <c r="G411" s="4"/>
      <c r="H411" s="4"/>
      <c r="I411" s="4"/>
      <c r="J411" s="4"/>
      <c r="K411" s="4"/>
      <c r="M411" s="4"/>
      <c r="N411" s="4"/>
    </row>
    <row r="412" spans="4:14" ht="12.75" customHeight="1">
      <c r="D412" s="4"/>
      <c r="G412" s="4"/>
      <c r="H412" s="4"/>
      <c r="I412" s="4"/>
      <c r="J412" s="4"/>
      <c r="K412" s="4"/>
      <c r="M412" s="4"/>
      <c r="N412" s="4"/>
    </row>
    <row r="413" spans="4:14" ht="12.75" customHeight="1">
      <c r="D413" s="4"/>
      <c r="G413" s="4"/>
      <c r="H413" s="4"/>
      <c r="I413" s="4"/>
      <c r="J413" s="4"/>
      <c r="K413" s="4"/>
      <c r="M413" s="4"/>
      <c r="N413" s="4"/>
    </row>
    <row r="414" spans="4:14" ht="12.75" customHeight="1">
      <c r="D414" s="4"/>
      <c r="G414" s="4"/>
      <c r="H414" s="4"/>
      <c r="I414" s="4"/>
      <c r="J414" s="4"/>
      <c r="K414" s="4"/>
      <c r="M414" s="4"/>
      <c r="N414" s="4"/>
    </row>
    <row r="415" spans="4:14" ht="12.75" customHeight="1">
      <c r="D415" s="4"/>
      <c r="G415" s="4"/>
      <c r="H415" s="4"/>
      <c r="I415" s="4"/>
      <c r="J415" s="4"/>
      <c r="K415" s="4"/>
      <c r="M415" s="4"/>
      <c r="N415" s="4"/>
    </row>
    <row r="416" spans="4:14" ht="12.75" customHeight="1">
      <c r="D416" s="4"/>
      <c r="G416" s="4"/>
      <c r="H416" s="4"/>
      <c r="I416" s="4"/>
      <c r="J416" s="4"/>
      <c r="K416" s="4"/>
      <c r="M416" s="4"/>
      <c r="N416" s="4"/>
    </row>
    <row r="417" spans="4:14" ht="12.75" customHeight="1">
      <c r="D417" s="4"/>
      <c r="G417" s="4"/>
      <c r="H417" s="4"/>
      <c r="I417" s="4"/>
      <c r="J417" s="4"/>
      <c r="K417" s="4"/>
      <c r="M417" s="4"/>
      <c r="N417" s="4"/>
    </row>
    <row r="418" spans="4:14" ht="12.75" customHeight="1">
      <c r="D418" s="4"/>
      <c r="G418" s="4"/>
      <c r="H418" s="4"/>
      <c r="I418" s="4"/>
      <c r="J418" s="4"/>
      <c r="K418" s="4"/>
      <c r="M418" s="4"/>
      <c r="N418" s="4"/>
    </row>
    <row r="419" spans="4:14" ht="12.75" customHeight="1">
      <c r="D419" s="4"/>
      <c r="G419" s="4"/>
      <c r="H419" s="4"/>
      <c r="I419" s="4"/>
      <c r="J419" s="4"/>
      <c r="K419" s="4"/>
      <c r="M419" s="4"/>
      <c r="N419" s="4"/>
    </row>
    <row r="420" spans="4:14" ht="12.75" customHeight="1">
      <c r="D420" s="4"/>
      <c r="G420" s="4"/>
      <c r="H420" s="4"/>
      <c r="I420" s="4"/>
      <c r="J420" s="4"/>
      <c r="K420" s="4"/>
      <c r="M420" s="4"/>
      <c r="N420" s="4"/>
    </row>
    <row r="421" spans="4:14" ht="12.75" customHeight="1">
      <c r="D421" s="4"/>
      <c r="G421" s="4"/>
      <c r="H421" s="4"/>
      <c r="I421" s="4"/>
      <c r="J421" s="4"/>
      <c r="K421" s="4"/>
      <c r="M421" s="4"/>
      <c r="N421" s="4"/>
    </row>
    <row r="422" spans="4:14" ht="12.75" customHeight="1">
      <c r="D422" s="4"/>
      <c r="G422" s="4"/>
      <c r="H422" s="4"/>
      <c r="I422" s="4"/>
      <c r="J422" s="4"/>
      <c r="K422" s="4"/>
      <c r="M422" s="4"/>
      <c r="N422" s="4"/>
    </row>
    <row r="423" spans="4:14" ht="12.75" customHeight="1">
      <c r="D423" s="4"/>
      <c r="G423" s="4"/>
      <c r="H423" s="4"/>
      <c r="I423" s="4"/>
      <c r="J423" s="4"/>
      <c r="K423" s="4"/>
      <c r="M423" s="4"/>
      <c r="N423" s="4"/>
    </row>
    <row r="424" spans="4:14" ht="12.75" customHeight="1">
      <c r="D424" s="4"/>
      <c r="G424" s="4"/>
      <c r="H424" s="4"/>
      <c r="I424" s="4"/>
      <c r="J424" s="4"/>
      <c r="K424" s="4"/>
      <c r="M424" s="4"/>
      <c r="N424" s="4"/>
    </row>
    <row r="425" spans="4:14" ht="12.75" customHeight="1">
      <c r="D425" s="4"/>
      <c r="G425" s="4"/>
      <c r="H425" s="4"/>
      <c r="I425" s="4"/>
      <c r="J425" s="4"/>
      <c r="K425" s="4"/>
      <c r="M425" s="4"/>
      <c r="N425" s="4"/>
    </row>
    <row r="426" spans="4:14" ht="12.75" customHeight="1">
      <c r="D426" s="4"/>
      <c r="G426" s="4"/>
      <c r="H426" s="4"/>
      <c r="I426" s="4"/>
      <c r="J426" s="4"/>
      <c r="K426" s="4"/>
      <c r="M426" s="4"/>
      <c r="N426" s="4"/>
    </row>
    <row r="427" spans="4:14" ht="12.75" customHeight="1">
      <c r="D427" s="4"/>
      <c r="G427" s="4"/>
      <c r="H427" s="4"/>
      <c r="I427" s="4"/>
      <c r="J427" s="4"/>
      <c r="K427" s="4"/>
      <c r="M427" s="4"/>
      <c r="N427" s="4"/>
    </row>
    <row r="428" spans="4:14" ht="12.75" customHeight="1">
      <c r="D428" s="4"/>
      <c r="G428" s="4"/>
      <c r="H428" s="4"/>
      <c r="I428" s="4"/>
      <c r="J428" s="4"/>
      <c r="K428" s="4"/>
      <c r="M428" s="4"/>
      <c r="N428" s="4"/>
    </row>
    <row r="429" spans="4:14" ht="12.75" customHeight="1">
      <c r="D429" s="4"/>
      <c r="G429" s="4"/>
      <c r="H429" s="4"/>
      <c r="I429" s="4"/>
      <c r="J429" s="4"/>
      <c r="K429" s="4"/>
      <c r="M429" s="4"/>
      <c r="N429" s="4"/>
    </row>
    <row r="430" spans="4:14" ht="12.75" customHeight="1">
      <c r="D430" s="4"/>
      <c r="G430" s="4"/>
      <c r="H430" s="4"/>
      <c r="I430" s="4"/>
      <c r="J430" s="4"/>
      <c r="K430" s="4"/>
      <c r="M430" s="4"/>
      <c r="N430" s="4"/>
    </row>
    <row r="431" spans="4:14" ht="12.75" customHeight="1">
      <c r="D431" s="4"/>
      <c r="G431" s="4"/>
      <c r="H431" s="4"/>
      <c r="I431" s="4"/>
      <c r="J431" s="4"/>
      <c r="K431" s="4"/>
      <c r="M431" s="4"/>
      <c r="N431" s="4"/>
    </row>
    <row r="432" spans="4:14" ht="12.75" customHeight="1">
      <c r="D432" s="4"/>
      <c r="G432" s="4"/>
      <c r="H432" s="4"/>
      <c r="I432" s="4"/>
      <c r="J432" s="4"/>
      <c r="K432" s="4"/>
      <c r="M432" s="4"/>
      <c r="N432" s="4"/>
    </row>
    <row r="433" spans="4:14" ht="12.75" customHeight="1">
      <c r="D433" s="4"/>
      <c r="G433" s="4"/>
      <c r="H433" s="4"/>
      <c r="I433" s="4"/>
      <c r="J433" s="4"/>
      <c r="K433" s="4"/>
      <c r="M433" s="4"/>
      <c r="N433" s="4"/>
    </row>
    <row r="434" spans="4:14" ht="12.75" customHeight="1">
      <c r="D434" s="4"/>
      <c r="G434" s="4"/>
      <c r="H434" s="4"/>
      <c r="I434" s="4"/>
      <c r="J434" s="4"/>
      <c r="K434" s="4"/>
      <c r="M434" s="4"/>
      <c r="N434" s="4"/>
    </row>
    <row r="435" spans="4:14" ht="12.75" customHeight="1">
      <c r="D435" s="4"/>
      <c r="G435" s="4"/>
      <c r="H435" s="4"/>
      <c r="I435" s="4"/>
      <c r="J435" s="4"/>
      <c r="K435" s="4"/>
      <c r="M435" s="4"/>
      <c r="N435" s="4"/>
    </row>
    <row r="436" spans="4:14" ht="12.75" customHeight="1">
      <c r="D436" s="4"/>
      <c r="G436" s="4"/>
      <c r="H436" s="4"/>
      <c r="I436" s="4"/>
      <c r="J436" s="4"/>
      <c r="K436" s="4"/>
      <c r="M436" s="4"/>
      <c r="N436" s="4"/>
    </row>
    <row r="437" spans="4:14" ht="12.75" customHeight="1">
      <c r="D437" s="4"/>
      <c r="G437" s="4"/>
      <c r="H437" s="4"/>
      <c r="I437" s="4"/>
      <c r="J437" s="4"/>
      <c r="K437" s="4"/>
      <c r="M437" s="4"/>
      <c r="N437" s="4"/>
    </row>
    <row r="438" spans="4:14" ht="12.75" customHeight="1">
      <c r="D438" s="4"/>
      <c r="G438" s="4"/>
      <c r="H438" s="4"/>
      <c r="I438" s="4"/>
      <c r="J438" s="4"/>
      <c r="K438" s="4"/>
      <c r="M438" s="4"/>
      <c r="N438" s="4"/>
    </row>
    <row r="439" spans="4:14" ht="12.75" customHeight="1">
      <c r="D439" s="4"/>
      <c r="G439" s="4"/>
      <c r="H439" s="4"/>
      <c r="I439" s="4"/>
      <c r="J439" s="4"/>
      <c r="K439" s="4"/>
      <c r="M439" s="4"/>
      <c r="N439" s="4"/>
    </row>
    <row r="440" spans="4:14" ht="12.75" customHeight="1">
      <c r="D440" s="4"/>
      <c r="G440" s="4"/>
      <c r="H440" s="4"/>
      <c r="I440" s="4"/>
      <c r="J440" s="4"/>
      <c r="K440" s="4"/>
      <c r="M440" s="4"/>
      <c r="N440" s="4"/>
    </row>
    <row r="441" spans="4:14" ht="12.75" customHeight="1">
      <c r="D441" s="4"/>
      <c r="G441" s="4"/>
      <c r="H441" s="4"/>
      <c r="I441" s="4"/>
      <c r="J441" s="4"/>
      <c r="K441" s="4"/>
      <c r="M441" s="4"/>
      <c r="N441" s="4"/>
    </row>
    <row r="442" spans="4:14" ht="12.75" customHeight="1">
      <c r="D442" s="4"/>
      <c r="G442" s="4"/>
      <c r="H442" s="4"/>
      <c r="I442" s="4"/>
      <c r="J442" s="4"/>
      <c r="K442" s="4"/>
      <c r="M442" s="4"/>
      <c r="N442" s="4"/>
    </row>
    <row r="443" spans="4:14" ht="12.75" customHeight="1">
      <c r="D443" s="4"/>
      <c r="G443" s="4"/>
      <c r="H443" s="4"/>
      <c r="I443" s="4"/>
      <c r="J443" s="4"/>
      <c r="K443" s="4"/>
      <c r="M443" s="4"/>
      <c r="N443" s="4"/>
    </row>
    <row r="444" spans="4:14" ht="12.75" customHeight="1">
      <c r="D444" s="4"/>
      <c r="G444" s="4"/>
      <c r="H444" s="4"/>
      <c r="I444" s="4"/>
      <c r="J444" s="4"/>
      <c r="K444" s="4"/>
      <c r="M444" s="4"/>
      <c r="N444" s="4"/>
    </row>
    <row r="445" spans="4:14" ht="12.75" customHeight="1">
      <c r="D445" s="4"/>
      <c r="G445" s="4"/>
      <c r="H445" s="4"/>
      <c r="I445" s="4"/>
      <c r="J445" s="4"/>
      <c r="K445" s="4"/>
      <c r="M445" s="4"/>
      <c r="N445" s="4"/>
    </row>
    <row r="446" spans="4:14" ht="12.75" customHeight="1">
      <c r="D446" s="4"/>
      <c r="G446" s="4"/>
      <c r="H446" s="4"/>
      <c r="I446" s="4"/>
      <c r="J446" s="4"/>
      <c r="K446" s="4"/>
      <c r="M446" s="4"/>
      <c r="N446" s="4"/>
    </row>
    <row r="447" spans="4:14" ht="12.75" customHeight="1">
      <c r="D447" s="4"/>
      <c r="G447" s="4"/>
      <c r="H447" s="4"/>
      <c r="I447" s="4"/>
      <c r="J447" s="4"/>
      <c r="K447" s="4"/>
      <c r="M447" s="4"/>
      <c r="N447" s="4"/>
    </row>
    <row r="448" spans="4:14" ht="12.75" customHeight="1">
      <c r="D448" s="4"/>
      <c r="G448" s="4"/>
      <c r="H448" s="4"/>
      <c r="I448" s="4"/>
      <c r="J448" s="4"/>
      <c r="K448" s="4"/>
      <c r="M448" s="4"/>
      <c r="N448" s="4"/>
    </row>
    <row r="449" spans="4:14" ht="12.75" customHeight="1">
      <c r="D449" s="4"/>
      <c r="G449" s="4"/>
      <c r="H449" s="4"/>
      <c r="I449" s="4"/>
      <c r="J449" s="4"/>
      <c r="K449" s="4"/>
      <c r="M449" s="4"/>
      <c r="N449" s="4"/>
    </row>
    <row r="450" spans="4:14" ht="12.75" customHeight="1">
      <c r="D450" s="4"/>
      <c r="G450" s="4"/>
      <c r="H450" s="4"/>
      <c r="I450" s="4"/>
      <c r="J450" s="4"/>
      <c r="K450" s="4"/>
      <c r="M450" s="4"/>
      <c r="N450" s="4"/>
    </row>
    <row r="451" spans="4:14" ht="12.75" customHeight="1">
      <c r="D451" s="4"/>
      <c r="G451" s="4"/>
      <c r="H451" s="4"/>
      <c r="I451" s="4"/>
      <c r="J451" s="4"/>
      <c r="K451" s="4"/>
      <c r="M451" s="4"/>
      <c r="N451" s="4"/>
    </row>
    <row r="452" spans="4:14" ht="12.75" customHeight="1">
      <c r="D452" s="4"/>
      <c r="G452" s="4"/>
      <c r="H452" s="4"/>
      <c r="I452" s="4"/>
      <c r="J452" s="4"/>
      <c r="K452" s="4"/>
      <c r="M452" s="4"/>
      <c r="N452" s="4"/>
    </row>
    <row r="453" spans="4:14" ht="12.75" customHeight="1">
      <c r="D453" s="4"/>
      <c r="G453" s="4"/>
      <c r="H453" s="4"/>
      <c r="I453" s="4"/>
      <c r="J453" s="4"/>
      <c r="K453" s="4"/>
      <c r="M453" s="4"/>
      <c r="N453" s="4"/>
    </row>
    <row r="454" spans="4:14" ht="12.75" customHeight="1">
      <c r="D454" s="4"/>
      <c r="G454" s="4"/>
      <c r="H454" s="4"/>
      <c r="I454" s="4"/>
      <c r="J454" s="4"/>
      <c r="K454" s="4"/>
      <c r="M454" s="4"/>
      <c r="N454" s="4"/>
    </row>
    <row r="455" spans="4:14" ht="12.75" customHeight="1">
      <c r="D455" s="4"/>
      <c r="G455" s="4"/>
      <c r="H455" s="4"/>
      <c r="I455" s="4"/>
      <c r="J455" s="4"/>
      <c r="K455" s="4"/>
      <c r="M455" s="4"/>
      <c r="N455" s="4"/>
    </row>
    <row r="456" spans="4:14" ht="12.75" customHeight="1">
      <c r="D456" s="4"/>
      <c r="G456" s="4"/>
      <c r="H456" s="4"/>
      <c r="I456" s="4"/>
      <c r="J456" s="4"/>
      <c r="K456" s="4"/>
      <c r="M456" s="4"/>
      <c r="N456" s="4"/>
    </row>
    <row r="457" spans="4:14" ht="12.75" customHeight="1">
      <c r="D457" s="4"/>
      <c r="G457" s="4"/>
      <c r="H457" s="4"/>
      <c r="I457" s="4"/>
      <c r="J457" s="4"/>
      <c r="K457" s="4"/>
      <c r="M457" s="4"/>
      <c r="N457" s="4"/>
    </row>
    <row r="458" spans="4:14" ht="12.75" customHeight="1">
      <c r="D458" s="4"/>
      <c r="G458" s="4"/>
      <c r="H458" s="4"/>
      <c r="I458" s="4"/>
      <c r="J458" s="4"/>
      <c r="K458" s="4"/>
      <c r="M458" s="4"/>
      <c r="N458" s="4"/>
    </row>
    <row r="459" spans="4:14" ht="12.75" customHeight="1">
      <c r="D459" s="4"/>
      <c r="G459" s="4"/>
      <c r="H459" s="4"/>
      <c r="I459" s="4"/>
      <c r="J459" s="4"/>
      <c r="K459" s="4"/>
      <c r="M459" s="4"/>
      <c r="N459" s="4"/>
    </row>
    <row r="460" spans="4:14" ht="12.75" customHeight="1">
      <c r="D460" s="4"/>
      <c r="G460" s="4"/>
      <c r="H460" s="4"/>
      <c r="I460" s="4"/>
      <c r="J460" s="4"/>
      <c r="K460" s="4"/>
      <c r="M460" s="4"/>
      <c r="N460" s="4"/>
    </row>
    <row r="461" spans="4:14" ht="12.75" customHeight="1">
      <c r="D461" s="4"/>
      <c r="G461" s="4"/>
      <c r="H461" s="4"/>
      <c r="I461" s="4"/>
      <c r="J461" s="4"/>
      <c r="K461" s="4"/>
      <c r="M461" s="4"/>
      <c r="N461" s="4"/>
    </row>
    <row r="462" spans="4:14" ht="12.75" customHeight="1">
      <c r="D462" s="4"/>
      <c r="G462" s="4"/>
      <c r="H462" s="4"/>
      <c r="I462" s="4"/>
      <c r="J462" s="4"/>
      <c r="K462" s="4"/>
      <c r="M462" s="4"/>
      <c r="N462" s="4"/>
    </row>
    <row r="463" spans="4:14" ht="12.75" customHeight="1">
      <c r="D463" s="4"/>
      <c r="G463" s="4"/>
      <c r="H463" s="4"/>
      <c r="I463" s="4"/>
      <c r="J463" s="4"/>
      <c r="K463" s="4"/>
      <c r="M463" s="4"/>
      <c r="N463" s="4"/>
    </row>
    <row r="464" spans="4:14" ht="12.75" customHeight="1">
      <c r="D464" s="4"/>
      <c r="G464" s="4"/>
      <c r="H464" s="4"/>
      <c r="I464" s="4"/>
      <c r="J464" s="4"/>
      <c r="K464" s="4"/>
      <c r="M464" s="4"/>
      <c r="N464" s="4"/>
    </row>
    <row r="465" spans="4:14" ht="12.75" customHeight="1">
      <c r="D465" s="4"/>
      <c r="G465" s="4"/>
      <c r="H465" s="4"/>
      <c r="I465" s="4"/>
      <c r="J465" s="4"/>
      <c r="K465" s="4"/>
      <c r="M465" s="4"/>
      <c r="N465" s="4"/>
    </row>
    <row r="466" spans="4:14" ht="12.75" customHeight="1">
      <c r="D466" s="4"/>
      <c r="G466" s="4"/>
      <c r="H466" s="4"/>
      <c r="I466" s="4"/>
      <c r="J466" s="4"/>
      <c r="K466" s="4"/>
      <c r="M466" s="4"/>
      <c r="N466" s="4"/>
    </row>
    <row r="467" spans="4:14" ht="12.75" customHeight="1">
      <c r="D467" s="4"/>
      <c r="G467" s="4"/>
      <c r="H467" s="4"/>
      <c r="I467" s="4"/>
      <c r="J467" s="4"/>
      <c r="K467" s="4"/>
      <c r="M467" s="4"/>
      <c r="N467" s="4"/>
    </row>
    <row r="468" spans="4:14" ht="12.75" customHeight="1">
      <c r="D468" s="4"/>
      <c r="G468" s="4"/>
      <c r="H468" s="4"/>
      <c r="I468" s="4"/>
      <c r="J468" s="4"/>
      <c r="K468" s="4"/>
      <c r="M468" s="4"/>
      <c r="N468" s="4"/>
    </row>
    <row r="469" spans="4:14" ht="12.75" customHeight="1">
      <c r="D469" s="4"/>
      <c r="G469" s="4"/>
      <c r="H469" s="4"/>
      <c r="I469" s="4"/>
      <c r="J469" s="4"/>
      <c r="K469" s="4"/>
      <c r="M469" s="4"/>
      <c r="N469" s="4"/>
    </row>
    <row r="470" spans="4:14" ht="12.75" customHeight="1">
      <c r="D470" s="4"/>
      <c r="G470" s="4"/>
      <c r="H470" s="4"/>
      <c r="I470" s="4"/>
      <c r="J470" s="4"/>
      <c r="K470" s="4"/>
      <c r="M470" s="4"/>
      <c r="N470" s="4"/>
    </row>
    <row r="471" spans="4:14" ht="12.75" customHeight="1">
      <c r="D471" s="4"/>
      <c r="G471" s="4"/>
      <c r="H471" s="4"/>
      <c r="I471" s="4"/>
      <c r="J471" s="4"/>
      <c r="K471" s="4"/>
      <c r="M471" s="4"/>
      <c r="N471" s="4"/>
    </row>
    <row r="472" spans="4:14" ht="12.75" customHeight="1">
      <c r="D472" s="4"/>
      <c r="G472" s="4"/>
      <c r="H472" s="4"/>
      <c r="I472" s="4"/>
      <c r="J472" s="4"/>
      <c r="K472" s="4"/>
      <c r="M472" s="4"/>
      <c r="N472" s="4"/>
    </row>
    <row r="473" spans="4:14" ht="12.75" customHeight="1">
      <c r="D473" s="4"/>
      <c r="G473" s="4"/>
      <c r="H473" s="4"/>
      <c r="I473" s="4"/>
      <c r="J473" s="4"/>
      <c r="K473" s="4"/>
      <c r="M473" s="4"/>
      <c r="N473" s="4"/>
    </row>
    <row r="474" spans="4:14" ht="12.75" customHeight="1">
      <c r="D474" s="4"/>
      <c r="G474" s="4"/>
      <c r="H474" s="4"/>
      <c r="I474" s="4"/>
      <c r="J474" s="4"/>
      <c r="K474" s="4"/>
      <c r="M474" s="4"/>
      <c r="N474" s="4"/>
    </row>
    <row r="475" spans="4:14" ht="12.75" customHeight="1">
      <c r="D475" s="4"/>
      <c r="G475" s="4"/>
      <c r="H475" s="4"/>
      <c r="I475" s="4"/>
      <c r="J475" s="4"/>
      <c r="K475" s="4"/>
      <c r="M475" s="4"/>
      <c r="N475" s="4"/>
    </row>
    <row r="476" spans="4:14" ht="12.75" customHeight="1">
      <c r="D476" s="4"/>
      <c r="G476" s="4"/>
      <c r="H476" s="4"/>
      <c r="I476" s="4"/>
      <c r="J476" s="4"/>
      <c r="K476" s="4"/>
      <c r="M476" s="4"/>
      <c r="N476" s="4"/>
    </row>
    <row r="477" spans="4:14" ht="12.75" customHeight="1">
      <c r="D477" s="4"/>
      <c r="G477" s="4"/>
      <c r="H477" s="4"/>
      <c r="I477" s="4"/>
      <c r="J477" s="4"/>
      <c r="K477" s="4"/>
      <c r="M477" s="4"/>
      <c r="N477" s="4"/>
    </row>
    <row r="478" spans="4:14" ht="12.75" customHeight="1">
      <c r="D478" s="4"/>
      <c r="G478" s="4"/>
      <c r="H478" s="4"/>
      <c r="I478" s="4"/>
      <c r="J478" s="4"/>
      <c r="K478" s="4"/>
      <c r="M478" s="4"/>
      <c r="N478" s="4"/>
    </row>
    <row r="479" spans="4:14" ht="12.75" customHeight="1">
      <c r="D479" s="4"/>
      <c r="G479" s="4"/>
      <c r="H479" s="4"/>
      <c r="I479" s="4"/>
      <c r="J479" s="4"/>
      <c r="K479" s="4"/>
      <c r="M479" s="4"/>
      <c r="N479" s="4"/>
    </row>
    <row r="480" spans="4:14" ht="12.75" customHeight="1">
      <c r="D480" s="4"/>
      <c r="G480" s="4"/>
      <c r="H480" s="4"/>
      <c r="I480" s="4"/>
      <c r="J480" s="4"/>
      <c r="K480" s="4"/>
      <c r="M480" s="4"/>
      <c r="N480" s="4"/>
    </row>
    <row r="481" spans="4:14" ht="12.75" customHeight="1">
      <c r="D481" s="4"/>
      <c r="G481" s="4"/>
      <c r="H481" s="4"/>
      <c r="I481" s="4"/>
      <c r="J481" s="4"/>
      <c r="K481" s="4"/>
      <c r="M481" s="4"/>
      <c r="N481" s="4"/>
    </row>
    <row r="482" spans="4:14" ht="12.75" customHeight="1">
      <c r="D482" s="4"/>
      <c r="G482" s="4"/>
      <c r="H482" s="4"/>
      <c r="I482" s="4"/>
      <c r="J482" s="4"/>
      <c r="K482" s="4"/>
      <c r="M482" s="4"/>
      <c r="N482" s="4"/>
    </row>
    <row r="483" spans="4:14" ht="12.75" customHeight="1">
      <c r="D483" s="4"/>
      <c r="G483" s="4"/>
      <c r="H483" s="4"/>
      <c r="I483" s="4"/>
      <c r="J483" s="4"/>
      <c r="K483" s="4"/>
      <c r="M483" s="4"/>
      <c r="N483" s="4"/>
    </row>
    <row r="484" spans="4:14" ht="12.75" customHeight="1">
      <c r="D484" s="4"/>
      <c r="G484" s="4"/>
      <c r="H484" s="4"/>
      <c r="I484" s="4"/>
      <c r="J484" s="4"/>
      <c r="K484" s="4"/>
      <c r="M484" s="4"/>
      <c r="N484" s="4"/>
    </row>
    <row r="485" spans="4:14" ht="12.75" customHeight="1">
      <c r="D485" s="4"/>
      <c r="G485" s="4"/>
      <c r="H485" s="4"/>
      <c r="I485" s="4"/>
      <c r="J485" s="4"/>
      <c r="K485" s="4"/>
      <c r="M485" s="4"/>
      <c r="N485" s="4"/>
    </row>
    <row r="486" spans="4:14" ht="12.75" customHeight="1">
      <c r="D486" s="4"/>
      <c r="G486" s="4"/>
      <c r="H486" s="4"/>
      <c r="I486" s="4"/>
      <c r="J486" s="4"/>
      <c r="K486" s="4"/>
      <c r="M486" s="4"/>
      <c r="N486" s="4"/>
    </row>
    <row r="487" spans="4:14" ht="12.75" customHeight="1">
      <c r="D487" s="4"/>
      <c r="G487" s="4"/>
      <c r="H487" s="4"/>
      <c r="I487" s="4"/>
      <c r="J487" s="4"/>
      <c r="K487" s="4"/>
      <c r="M487" s="4"/>
      <c r="N487" s="4"/>
    </row>
    <row r="488" spans="4:14" ht="12.75" customHeight="1">
      <c r="D488" s="4"/>
      <c r="G488" s="4"/>
      <c r="H488" s="4"/>
      <c r="I488" s="4"/>
      <c r="J488" s="4"/>
      <c r="K488" s="4"/>
      <c r="M488" s="4"/>
      <c r="N488" s="4"/>
    </row>
    <row r="489" spans="4:14" ht="12.75" customHeight="1">
      <c r="D489" s="4"/>
      <c r="G489" s="4"/>
      <c r="H489" s="4"/>
      <c r="I489" s="4"/>
      <c r="J489" s="4"/>
      <c r="K489" s="4"/>
      <c r="M489" s="4"/>
      <c r="N489" s="4"/>
    </row>
    <row r="490" spans="4:14" ht="12.75" customHeight="1">
      <c r="D490" s="4"/>
      <c r="G490" s="4"/>
      <c r="H490" s="4"/>
      <c r="I490" s="4"/>
      <c r="J490" s="4"/>
      <c r="K490" s="4"/>
      <c r="M490" s="4"/>
      <c r="N490" s="4"/>
    </row>
    <row r="491" spans="4:14" ht="12.75" customHeight="1">
      <c r="D491" s="4"/>
      <c r="G491" s="4"/>
      <c r="H491" s="4"/>
      <c r="I491" s="4"/>
      <c r="J491" s="4"/>
      <c r="K491" s="4"/>
      <c r="M491" s="4"/>
      <c r="N491" s="4"/>
    </row>
    <row r="492" spans="4:14" ht="12.75" customHeight="1">
      <c r="D492" s="4"/>
      <c r="G492" s="4"/>
      <c r="H492" s="4"/>
      <c r="I492" s="4"/>
      <c r="J492" s="4"/>
      <c r="K492" s="4"/>
      <c r="M492" s="4"/>
      <c r="N492" s="4"/>
    </row>
    <row r="493" spans="4:14" ht="12.75" customHeight="1">
      <c r="D493" s="4"/>
      <c r="G493" s="4"/>
      <c r="H493" s="4"/>
      <c r="I493" s="4"/>
      <c r="J493" s="4"/>
      <c r="K493" s="4"/>
      <c r="M493" s="4"/>
      <c r="N493" s="4"/>
    </row>
    <row r="494" spans="4:14" ht="12.75" customHeight="1">
      <c r="D494" s="4"/>
      <c r="G494" s="4"/>
      <c r="H494" s="4"/>
      <c r="I494" s="4"/>
      <c r="J494" s="4"/>
      <c r="K494" s="4"/>
      <c r="M494" s="4"/>
      <c r="N494" s="4"/>
    </row>
    <row r="495" spans="4:14" ht="12.75" customHeight="1">
      <c r="D495" s="4"/>
      <c r="G495" s="4"/>
      <c r="H495" s="4"/>
      <c r="I495" s="4"/>
      <c r="J495" s="4"/>
      <c r="K495" s="4"/>
      <c r="M495" s="4"/>
      <c r="N495" s="4"/>
    </row>
    <row r="496" spans="4:14" ht="12.75" customHeight="1">
      <c r="D496" s="4"/>
      <c r="G496" s="4"/>
      <c r="H496" s="4"/>
      <c r="I496" s="4"/>
      <c r="J496" s="4"/>
      <c r="K496" s="4"/>
      <c r="M496" s="4"/>
      <c r="N496" s="4"/>
    </row>
    <row r="497" spans="4:14" ht="12.75" customHeight="1">
      <c r="D497" s="4"/>
      <c r="G497" s="4"/>
      <c r="H497" s="4"/>
      <c r="I497" s="4"/>
      <c r="J497" s="4"/>
      <c r="K497" s="4"/>
      <c r="M497" s="4"/>
      <c r="N497" s="4"/>
    </row>
    <row r="498" spans="4:14" ht="12.75" customHeight="1">
      <c r="D498" s="4"/>
      <c r="G498" s="4"/>
      <c r="H498" s="4"/>
      <c r="I498" s="4"/>
      <c r="J498" s="4"/>
      <c r="K498" s="4"/>
      <c r="M498" s="4"/>
      <c r="N498" s="4"/>
    </row>
    <row r="499" spans="4:14" ht="12.75" customHeight="1">
      <c r="D499" s="4"/>
      <c r="G499" s="4"/>
      <c r="H499" s="4"/>
      <c r="I499" s="4"/>
      <c r="J499" s="4"/>
      <c r="K499" s="4"/>
      <c r="M499" s="4"/>
      <c r="N499" s="4"/>
    </row>
    <row r="500" spans="4:14" ht="12.75" customHeight="1">
      <c r="D500" s="4"/>
      <c r="G500" s="4"/>
      <c r="H500" s="4"/>
      <c r="I500" s="4"/>
      <c r="J500" s="4"/>
      <c r="K500" s="4"/>
      <c r="M500" s="4"/>
      <c r="N500" s="4"/>
    </row>
    <row r="501" spans="4:14" ht="12.75" customHeight="1">
      <c r="D501" s="4"/>
      <c r="G501" s="4"/>
      <c r="H501" s="4"/>
      <c r="I501" s="4"/>
      <c r="J501" s="4"/>
      <c r="K501" s="4"/>
      <c r="M501" s="4"/>
      <c r="N501" s="4"/>
    </row>
    <row r="502" spans="4:14" ht="12.75" customHeight="1">
      <c r="D502" s="4"/>
      <c r="G502" s="4"/>
      <c r="H502" s="4"/>
      <c r="I502" s="4"/>
      <c r="J502" s="4"/>
      <c r="K502" s="4"/>
      <c r="M502" s="4"/>
      <c r="N502" s="4"/>
    </row>
    <row r="503" spans="4:14" ht="12.75" customHeight="1">
      <c r="D503" s="4"/>
      <c r="G503" s="4"/>
      <c r="H503" s="4"/>
      <c r="I503" s="4"/>
      <c r="J503" s="4"/>
      <c r="K503" s="4"/>
      <c r="M503" s="4"/>
      <c r="N503" s="4"/>
    </row>
    <row r="504" spans="4:14" ht="12.75" customHeight="1">
      <c r="D504" s="4"/>
      <c r="G504" s="4"/>
      <c r="H504" s="4"/>
      <c r="I504" s="4"/>
      <c r="J504" s="4"/>
      <c r="K504" s="4"/>
      <c r="M504" s="4"/>
      <c r="N504" s="4"/>
    </row>
    <row r="505" spans="4:14" ht="12.75" customHeight="1">
      <c r="D505" s="4"/>
      <c r="G505" s="4"/>
      <c r="H505" s="4"/>
      <c r="I505" s="4"/>
      <c r="J505" s="4"/>
      <c r="K505" s="4"/>
      <c r="M505" s="4"/>
      <c r="N505" s="4"/>
    </row>
    <row r="506" spans="4:14" ht="12.75" customHeight="1">
      <c r="D506" s="4"/>
      <c r="G506" s="4"/>
      <c r="H506" s="4"/>
      <c r="I506" s="4"/>
      <c r="J506" s="4"/>
      <c r="K506" s="4"/>
      <c r="M506" s="4"/>
      <c r="N506" s="4"/>
    </row>
    <row r="507" spans="4:14" ht="12.75" customHeight="1">
      <c r="D507" s="4"/>
      <c r="G507" s="4"/>
      <c r="H507" s="4"/>
      <c r="I507" s="4"/>
      <c r="J507" s="4"/>
      <c r="K507" s="4"/>
      <c r="M507" s="4"/>
      <c r="N507" s="4"/>
    </row>
    <row r="508" spans="4:14" ht="12.75" customHeight="1">
      <c r="D508" s="4"/>
      <c r="G508" s="4"/>
      <c r="H508" s="4"/>
      <c r="I508" s="4"/>
      <c r="J508" s="4"/>
      <c r="K508" s="4"/>
      <c r="M508" s="4"/>
      <c r="N508" s="4"/>
    </row>
    <row r="509" spans="4:14" ht="12.75" customHeight="1">
      <c r="D509" s="4"/>
      <c r="G509" s="4"/>
      <c r="H509" s="4"/>
      <c r="I509" s="4"/>
      <c r="J509" s="4"/>
      <c r="K509" s="4"/>
      <c r="M509" s="4"/>
      <c r="N509" s="4"/>
    </row>
    <row r="510" spans="4:14" ht="12.75" customHeight="1">
      <c r="D510" s="4"/>
      <c r="G510" s="4"/>
      <c r="H510" s="4"/>
      <c r="I510" s="4"/>
      <c r="J510" s="4"/>
      <c r="K510" s="4"/>
      <c r="M510" s="4"/>
      <c r="N510" s="4"/>
    </row>
    <row r="511" spans="4:14" ht="12.75" customHeight="1">
      <c r="D511" s="4"/>
      <c r="G511" s="4"/>
      <c r="H511" s="4"/>
      <c r="I511" s="4"/>
      <c r="J511" s="4"/>
      <c r="K511" s="4"/>
      <c r="M511" s="4"/>
      <c r="N511" s="4"/>
    </row>
    <row r="512" spans="4:14" ht="12.75" customHeight="1">
      <c r="D512" s="4"/>
      <c r="G512" s="4"/>
      <c r="H512" s="4"/>
      <c r="I512" s="4"/>
      <c r="J512" s="4"/>
      <c r="K512" s="4"/>
      <c r="M512" s="4"/>
      <c r="N512" s="4"/>
    </row>
    <row r="513" spans="4:14" ht="12.75" customHeight="1">
      <c r="D513" s="4"/>
      <c r="G513" s="4"/>
      <c r="H513" s="4"/>
      <c r="I513" s="4"/>
      <c r="J513" s="4"/>
      <c r="K513" s="4"/>
      <c r="M513" s="4"/>
      <c r="N513" s="4"/>
    </row>
    <row r="514" spans="4:14" ht="12.75" customHeight="1">
      <c r="D514" s="4"/>
      <c r="G514" s="4"/>
      <c r="H514" s="4"/>
      <c r="I514" s="4"/>
      <c r="J514" s="4"/>
      <c r="K514" s="4"/>
      <c r="M514" s="4"/>
      <c r="N514" s="4"/>
    </row>
    <row r="515" spans="4:14" ht="12.75" customHeight="1">
      <c r="D515" s="4"/>
      <c r="G515" s="4"/>
      <c r="H515" s="4"/>
      <c r="I515" s="4"/>
      <c r="J515" s="4"/>
      <c r="K515" s="4"/>
      <c r="M515" s="4"/>
      <c r="N515" s="4"/>
    </row>
    <row r="516" spans="4:14" ht="12.75" customHeight="1">
      <c r="D516" s="4"/>
      <c r="G516" s="4"/>
      <c r="H516" s="4"/>
      <c r="I516" s="4"/>
      <c r="J516" s="4"/>
      <c r="K516" s="4"/>
      <c r="M516" s="4"/>
      <c r="N516" s="4"/>
    </row>
    <row r="517" spans="4:14" ht="12.75" customHeight="1">
      <c r="D517" s="4"/>
      <c r="G517" s="4"/>
      <c r="H517" s="4"/>
      <c r="I517" s="4"/>
      <c r="J517" s="4"/>
      <c r="K517" s="4"/>
      <c r="M517" s="4"/>
      <c r="N517" s="4"/>
    </row>
    <row r="518" spans="4:14" ht="12.75" customHeight="1">
      <c r="D518" s="4"/>
      <c r="G518" s="4"/>
      <c r="H518" s="4"/>
      <c r="I518" s="4"/>
      <c r="J518" s="4"/>
      <c r="K518" s="4"/>
      <c r="M518" s="4"/>
      <c r="N518" s="4"/>
    </row>
    <row r="519" spans="4:14" ht="12.75" customHeight="1">
      <c r="D519" s="4"/>
      <c r="G519" s="4"/>
      <c r="H519" s="4"/>
      <c r="I519" s="4"/>
      <c r="J519" s="4"/>
      <c r="K519" s="4"/>
      <c r="M519" s="4"/>
      <c r="N519" s="4"/>
    </row>
    <row r="520" spans="4:14" ht="12.75" customHeight="1">
      <c r="D520" s="4"/>
      <c r="G520" s="4"/>
      <c r="H520" s="4"/>
      <c r="I520" s="4"/>
      <c r="J520" s="4"/>
      <c r="K520" s="4"/>
      <c r="M520" s="4"/>
      <c r="N520" s="4"/>
    </row>
    <row r="521" spans="4:14" ht="12.75" customHeight="1">
      <c r="D521" s="4"/>
      <c r="G521" s="4"/>
      <c r="H521" s="4"/>
      <c r="I521" s="4"/>
      <c r="J521" s="4"/>
      <c r="K521" s="4"/>
      <c r="M521" s="4"/>
      <c r="N521" s="4"/>
    </row>
    <row r="522" spans="4:14" ht="12.75" customHeight="1">
      <c r="D522" s="4"/>
      <c r="G522" s="4"/>
      <c r="H522" s="4"/>
      <c r="I522" s="4"/>
      <c r="J522" s="4"/>
      <c r="K522" s="4"/>
      <c r="M522" s="4"/>
      <c r="N522" s="4"/>
    </row>
    <row r="523" spans="4:14" ht="12.75" customHeight="1">
      <c r="D523" s="4"/>
      <c r="G523" s="4"/>
      <c r="H523" s="4"/>
      <c r="I523" s="4"/>
      <c r="J523" s="4"/>
      <c r="K523" s="4"/>
      <c r="M523" s="4"/>
      <c r="N523" s="4"/>
    </row>
    <row r="524" spans="4:14" ht="12.75" customHeight="1">
      <c r="D524" s="4"/>
      <c r="G524" s="4"/>
      <c r="H524" s="4"/>
      <c r="I524" s="4"/>
      <c r="J524" s="4"/>
      <c r="K524" s="4"/>
      <c r="M524" s="4"/>
      <c r="N524" s="4"/>
    </row>
    <row r="525" spans="4:14" ht="12.75" customHeight="1">
      <c r="D525" s="4"/>
      <c r="G525" s="4"/>
      <c r="H525" s="4"/>
      <c r="I525" s="4"/>
      <c r="J525" s="4"/>
      <c r="K525" s="4"/>
      <c r="M525" s="4"/>
      <c r="N525" s="4"/>
    </row>
    <row r="526" spans="4:14" ht="12.75" customHeight="1">
      <c r="D526" s="4"/>
      <c r="G526" s="4"/>
      <c r="H526" s="4"/>
      <c r="I526" s="4"/>
      <c r="J526" s="4"/>
      <c r="K526" s="4"/>
      <c r="M526" s="4"/>
      <c r="N526" s="4"/>
    </row>
    <row r="527" spans="4:14" ht="12.75" customHeight="1">
      <c r="D527" s="4"/>
      <c r="G527" s="4"/>
      <c r="H527" s="4"/>
      <c r="I527" s="4"/>
      <c r="J527" s="4"/>
      <c r="K527" s="4"/>
      <c r="M527" s="4"/>
      <c r="N527" s="4"/>
    </row>
    <row r="528" spans="4:14" ht="12.75" customHeight="1">
      <c r="D528" s="4"/>
      <c r="G528" s="4"/>
      <c r="H528" s="4"/>
      <c r="I528" s="4"/>
      <c r="J528" s="4"/>
      <c r="K528" s="4"/>
      <c r="M528" s="4"/>
      <c r="N528" s="4"/>
    </row>
    <row r="529" spans="4:14" ht="12.75" customHeight="1">
      <c r="D529" s="4"/>
      <c r="G529" s="4"/>
      <c r="H529" s="4"/>
      <c r="I529" s="4"/>
      <c r="J529" s="4"/>
      <c r="K529" s="4"/>
      <c r="M529" s="4"/>
      <c r="N529" s="4"/>
    </row>
    <row r="530" spans="4:14" ht="12.75" customHeight="1">
      <c r="D530" s="4"/>
      <c r="G530" s="4"/>
      <c r="H530" s="4"/>
      <c r="I530" s="4"/>
      <c r="J530" s="4"/>
      <c r="K530" s="4"/>
      <c r="M530" s="4"/>
      <c r="N530" s="4"/>
    </row>
    <row r="531" spans="4:14" ht="12.75" customHeight="1">
      <c r="D531" s="4"/>
      <c r="G531" s="4"/>
      <c r="H531" s="4"/>
      <c r="I531" s="4"/>
      <c r="J531" s="4"/>
      <c r="K531" s="4"/>
      <c r="M531" s="4"/>
      <c r="N531" s="4"/>
    </row>
    <row r="532" spans="4:14" ht="12.75" customHeight="1">
      <c r="D532" s="4"/>
      <c r="G532" s="4"/>
      <c r="H532" s="4"/>
      <c r="I532" s="4"/>
      <c r="J532" s="4"/>
      <c r="K532" s="4"/>
      <c r="M532" s="4"/>
      <c r="N532" s="4"/>
    </row>
    <row r="533" spans="4:14" ht="12.75" customHeight="1">
      <c r="D533" s="4"/>
      <c r="G533" s="4"/>
      <c r="H533" s="4"/>
      <c r="I533" s="4"/>
      <c r="J533" s="4"/>
      <c r="K533" s="4"/>
      <c r="M533" s="4"/>
      <c r="N533" s="4"/>
    </row>
    <row r="534" spans="4:14" ht="12.75" customHeight="1">
      <c r="D534" s="4"/>
      <c r="G534" s="4"/>
      <c r="H534" s="4"/>
      <c r="I534" s="4"/>
      <c r="J534" s="4"/>
      <c r="K534" s="4"/>
      <c r="M534" s="4"/>
      <c r="N534" s="4"/>
    </row>
    <row r="535" spans="4:14" ht="12.75" customHeight="1">
      <c r="D535" s="4"/>
      <c r="G535" s="4"/>
      <c r="H535" s="4"/>
      <c r="I535" s="4"/>
      <c r="J535" s="4"/>
      <c r="K535" s="4"/>
      <c r="M535" s="4"/>
      <c r="N535" s="4"/>
    </row>
    <row r="536" spans="4:14" ht="12.75" customHeight="1">
      <c r="D536" s="4"/>
      <c r="G536" s="4"/>
      <c r="H536" s="4"/>
      <c r="I536" s="4"/>
      <c r="J536" s="4"/>
      <c r="K536" s="4"/>
      <c r="M536" s="4"/>
      <c r="N536" s="4"/>
    </row>
    <row r="537" spans="4:14" ht="12.75" customHeight="1">
      <c r="D537" s="4"/>
      <c r="G537" s="4"/>
      <c r="H537" s="4"/>
      <c r="I537" s="4"/>
      <c r="J537" s="4"/>
      <c r="K537" s="4"/>
      <c r="M537" s="4"/>
      <c r="N537" s="4"/>
    </row>
    <row r="538" spans="4:14" ht="12.75" customHeight="1">
      <c r="D538" s="4"/>
      <c r="G538" s="4"/>
      <c r="H538" s="4"/>
      <c r="I538" s="4"/>
      <c r="J538" s="4"/>
      <c r="K538" s="4"/>
      <c r="M538" s="4"/>
      <c r="N538" s="4"/>
    </row>
    <row r="539" spans="4:14" ht="12.75" customHeight="1">
      <c r="D539" s="4"/>
      <c r="G539" s="4"/>
      <c r="H539" s="4"/>
      <c r="I539" s="4"/>
      <c r="J539" s="4"/>
      <c r="K539" s="4"/>
      <c r="M539" s="4"/>
      <c r="N539" s="4"/>
    </row>
    <row r="540" spans="4:14" ht="12.75" customHeight="1">
      <c r="D540" s="4"/>
      <c r="G540" s="4"/>
      <c r="H540" s="4"/>
      <c r="I540" s="4"/>
      <c r="J540" s="4"/>
      <c r="K540" s="4"/>
      <c r="M540" s="4"/>
      <c r="N540" s="4"/>
    </row>
    <row r="541" spans="4:14" ht="12.75" customHeight="1">
      <c r="D541" s="4"/>
      <c r="G541" s="4"/>
      <c r="H541" s="4"/>
      <c r="I541" s="4"/>
      <c r="J541" s="4"/>
      <c r="K541" s="4"/>
      <c r="M541" s="4"/>
      <c r="N541" s="4"/>
    </row>
    <row r="542" spans="4:14" ht="12.75" customHeight="1">
      <c r="D542" s="4"/>
      <c r="G542" s="4"/>
      <c r="H542" s="4"/>
      <c r="I542" s="4"/>
      <c r="J542" s="4"/>
      <c r="K542" s="4"/>
      <c r="M542" s="4"/>
      <c r="N542" s="4"/>
    </row>
    <row r="543" spans="4:14" ht="12.75" customHeight="1">
      <c r="D543" s="4"/>
      <c r="G543" s="4"/>
      <c r="H543" s="4"/>
      <c r="I543" s="4"/>
      <c r="J543" s="4"/>
      <c r="K543" s="4"/>
      <c r="M543" s="4"/>
      <c r="N543" s="4"/>
    </row>
    <row r="544" spans="4:14" ht="12.75" customHeight="1">
      <c r="D544" s="4"/>
      <c r="G544" s="4"/>
      <c r="H544" s="4"/>
      <c r="I544" s="4"/>
      <c r="J544" s="4"/>
      <c r="K544" s="4"/>
      <c r="M544" s="4"/>
      <c r="N544" s="4"/>
    </row>
    <row r="545" spans="4:14" ht="12.75" customHeight="1">
      <c r="D545" s="4"/>
      <c r="G545" s="4"/>
      <c r="H545" s="4"/>
      <c r="I545" s="4"/>
      <c r="J545" s="4"/>
      <c r="K545" s="4"/>
      <c r="M545" s="4"/>
      <c r="N545" s="4"/>
    </row>
    <row r="546" spans="4:14" ht="12.75" customHeight="1">
      <c r="D546" s="4"/>
      <c r="G546" s="4"/>
      <c r="H546" s="4"/>
      <c r="I546" s="4"/>
      <c r="J546" s="4"/>
      <c r="K546" s="4"/>
      <c r="M546" s="4"/>
      <c r="N546" s="4"/>
    </row>
    <row r="547" spans="4:14" ht="12.75" customHeight="1">
      <c r="D547" s="4"/>
      <c r="G547" s="4"/>
      <c r="H547" s="4"/>
      <c r="I547" s="4"/>
      <c r="J547" s="4"/>
      <c r="K547" s="4"/>
      <c r="M547" s="4"/>
      <c r="N547" s="4"/>
    </row>
    <row r="548" spans="4:14" ht="12.75" customHeight="1">
      <c r="D548" s="4"/>
      <c r="G548" s="4"/>
      <c r="H548" s="4"/>
      <c r="I548" s="4"/>
      <c r="J548" s="4"/>
      <c r="K548" s="4"/>
      <c r="M548" s="4"/>
      <c r="N548" s="4"/>
    </row>
    <row r="549" spans="4:14" ht="12.75" customHeight="1">
      <c r="D549" s="4"/>
      <c r="G549" s="4"/>
      <c r="H549" s="4"/>
      <c r="I549" s="4"/>
      <c r="J549" s="4"/>
      <c r="K549" s="4"/>
      <c r="M549" s="4"/>
      <c r="N549" s="4"/>
    </row>
    <row r="550" spans="4:14" ht="12.75" customHeight="1">
      <c r="D550" s="4"/>
      <c r="G550" s="4"/>
      <c r="H550" s="4"/>
      <c r="I550" s="4"/>
      <c r="J550" s="4"/>
      <c r="K550" s="4"/>
      <c r="M550" s="4"/>
      <c r="N550" s="4"/>
    </row>
    <row r="551" spans="4:14" ht="12.75" customHeight="1">
      <c r="D551" s="4"/>
      <c r="G551" s="4"/>
      <c r="H551" s="4"/>
      <c r="I551" s="4"/>
      <c r="J551" s="4"/>
      <c r="K551" s="4"/>
      <c r="M551" s="4"/>
      <c r="N551" s="4"/>
    </row>
    <row r="552" spans="4:14" ht="12.75" customHeight="1">
      <c r="D552" s="4"/>
      <c r="G552" s="4"/>
      <c r="H552" s="4"/>
      <c r="I552" s="4"/>
      <c r="J552" s="4"/>
      <c r="K552" s="4"/>
      <c r="M552" s="4"/>
      <c r="N552" s="4"/>
    </row>
    <row r="553" spans="4:14" ht="12.75" customHeight="1">
      <c r="D553" s="4"/>
      <c r="G553" s="4"/>
      <c r="H553" s="4"/>
      <c r="I553" s="4"/>
      <c r="J553" s="4"/>
      <c r="K553" s="4"/>
      <c r="M553" s="4"/>
      <c r="N553" s="4"/>
    </row>
    <row r="554" spans="4:14" ht="12.75" customHeight="1">
      <c r="D554" s="4"/>
      <c r="G554" s="4"/>
      <c r="H554" s="4"/>
      <c r="I554" s="4"/>
      <c r="J554" s="4"/>
      <c r="K554" s="4"/>
      <c r="M554" s="4"/>
      <c r="N554" s="4"/>
    </row>
    <row r="555" spans="4:14" ht="12.75" customHeight="1">
      <c r="D555" s="4"/>
      <c r="G555" s="4"/>
      <c r="H555" s="4"/>
      <c r="I555" s="4"/>
      <c r="J555" s="4"/>
      <c r="K555" s="4"/>
      <c r="M555" s="4"/>
      <c r="N555" s="4"/>
    </row>
    <row r="556" spans="4:14" ht="12.75" customHeight="1">
      <c r="D556" s="4"/>
      <c r="G556" s="4"/>
      <c r="H556" s="4"/>
      <c r="I556" s="4"/>
      <c r="J556" s="4"/>
      <c r="K556" s="4"/>
      <c r="M556" s="4"/>
      <c r="N556" s="4"/>
    </row>
    <row r="557" spans="4:14" ht="12.75" customHeight="1">
      <c r="D557" s="4"/>
      <c r="G557" s="4"/>
      <c r="H557" s="4"/>
      <c r="I557" s="4"/>
      <c r="J557" s="4"/>
      <c r="K557" s="4"/>
      <c r="M557" s="4"/>
      <c r="N557" s="4"/>
    </row>
    <row r="558" spans="4:14" ht="12.75" customHeight="1">
      <c r="D558" s="4"/>
      <c r="G558" s="4"/>
      <c r="H558" s="4"/>
      <c r="I558" s="4"/>
      <c r="J558" s="4"/>
      <c r="K558" s="4"/>
      <c r="M558" s="4"/>
      <c r="N558" s="4"/>
    </row>
    <row r="559" spans="4:14" ht="12.75" customHeight="1">
      <c r="D559" s="4"/>
      <c r="G559" s="4"/>
      <c r="H559" s="4"/>
      <c r="I559" s="4"/>
      <c r="J559" s="4"/>
      <c r="K559" s="4"/>
      <c r="M559" s="4"/>
      <c r="N559" s="4"/>
    </row>
    <row r="560" spans="4:14" ht="12.75" customHeight="1">
      <c r="D560" s="4"/>
      <c r="G560" s="4"/>
      <c r="H560" s="4"/>
      <c r="I560" s="4"/>
      <c r="J560" s="4"/>
      <c r="K560" s="4"/>
      <c r="M560" s="4"/>
      <c r="N560" s="4"/>
    </row>
    <row r="561" spans="4:14" ht="12.75" customHeight="1">
      <c r="D561" s="4"/>
      <c r="G561" s="4"/>
      <c r="H561" s="4"/>
      <c r="I561" s="4"/>
      <c r="J561" s="4"/>
      <c r="K561" s="4"/>
      <c r="M561" s="4"/>
      <c r="N561" s="4"/>
    </row>
    <row r="562" spans="4:14" ht="12.75" customHeight="1">
      <c r="D562" s="4"/>
      <c r="G562" s="4"/>
      <c r="H562" s="4"/>
      <c r="I562" s="4"/>
      <c r="J562" s="4"/>
      <c r="K562" s="4"/>
      <c r="M562" s="4"/>
      <c r="N562" s="4"/>
    </row>
    <row r="563" spans="4:14" ht="12.75" customHeight="1">
      <c r="D563" s="4"/>
      <c r="G563" s="4"/>
      <c r="H563" s="4"/>
      <c r="I563" s="4"/>
      <c r="J563" s="4"/>
      <c r="K563" s="4"/>
      <c r="M563" s="4"/>
      <c r="N563" s="4"/>
    </row>
    <row r="564" spans="4:14" ht="12.75" customHeight="1">
      <c r="D564" s="4"/>
      <c r="G564" s="4"/>
      <c r="H564" s="4"/>
      <c r="I564" s="4"/>
      <c r="J564" s="4"/>
      <c r="K564" s="4"/>
      <c r="M564" s="4"/>
      <c r="N564" s="4"/>
    </row>
    <row r="565" spans="4:14" ht="12.75" customHeight="1">
      <c r="D565" s="4"/>
      <c r="G565" s="4"/>
      <c r="H565" s="4"/>
      <c r="I565" s="4"/>
      <c r="J565" s="4"/>
      <c r="K565" s="4"/>
      <c r="M565" s="4"/>
      <c r="N565" s="4"/>
    </row>
    <row r="566" spans="4:14" ht="12.75" customHeight="1">
      <c r="D566" s="4"/>
      <c r="G566" s="4"/>
      <c r="H566" s="4"/>
      <c r="I566" s="4"/>
      <c r="J566" s="4"/>
      <c r="K566" s="4"/>
      <c r="M566" s="4"/>
      <c r="N566" s="4"/>
    </row>
    <row r="567" spans="4:14" ht="12.75" customHeight="1">
      <c r="D567" s="4"/>
      <c r="G567" s="4"/>
      <c r="H567" s="4"/>
      <c r="I567" s="4"/>
      <c r="J567" s="4"/>
      <c r="K567" s="4"/>
      <c r="M567" s="4"/>
      <c r="N567" s="4"/>
    </row>
    <row r="568" spans="4:14" ht="12.75" customHeight="1">
      <c r="D568" s="4"/>
      <c r="G568" s="4"/>
      <c r="H568" s="4"/>
      <c r="I568" s="4"/>
      <c r="J568" s="4"/>
      <c r="K568" s="4"/>
      <c r="M568" s="4"/>
      <c r="N568" s="4"/>
    </row>
    <row r="569" spans="4:14" ht="12.75" customHeight="1">
      <c r="D569" s="4"/>
      <c r="G569" s="4"/>
      <c r="H569" s="4"/>
      <c r="I569" s="4"/>
      <c r="J569" s="4"/>
      <c r="K569" s="4"/>
      <c r="M569" s="4"/>
      <c r="N569" s="4"/>
    </row>
    <row r="570" spans="4:14" ht="12.75" customHeight="1">
      <c r="D570" s="4"/>
      <c r="G570" s="4"/>
      <c r="H570" s="4"/>
      <c r="I570" s="4"/>
      <c r="J570" s="4"/>
      <c r="K570" s="4"/>
      <c r="M570" s="4"/>
      <c r="N570" s="4"/>
    </row>
    <row r="571" spans="4:14" ht="12.75" customHeight="1">
      <c r="D571" s="4"/>
      <c r="G571" s="4"/>
      <c r="H571" s="4"/>
      <c r="I571" s="4"/>
      <c r="J571" s="4"/>
      <c r="K571" s="4"/>
      <c r="M571" s="4"/>
      <c r="N571" s="4"/>
    </row>
    <row r="572" spans="4:14" ht="12.75" customHeight="1">
      <c r="D572" s="4"/>
      <c r="G572" s="4"/>
      <c r="H572" s="4"/>
      <c r="I572" s="4"/>
      <c r="J572" s="4"/>
      <c r="K572" s="4"/>
      <c r="M572" s="4"/>
      <c r="N572" s="4"/>
    </row>
    <row r="573" spans="4:14" ht="12.75" customHeight="1">
      <c r="D573" s="4"/>
      <c r="G573" s="4"/>
      <c r="H573" s="4"/>
      <c r="I573" s="4"/>
      <c r="J573" s="4"/>
      <c r="K573" s="4"/>
      <c r="M573" s="4"/>
      <c r="N573" s="4"/>
    </row>
    <row r="574" spans="4:14" ht="12.75" customHeight="1">
      <c r="D574" s="4"/>
      <c r="G574" s="4"/>
      <c r="H574" s="4"/>
      <c r="I574" s="4"/>
      <c r="J574" s="4"/>
      <c r="K574" s="4"/>
      <c r="M574" s="4"/>
      <c r="N574" s="4"/>
    </row>
    <row r="575" spans="4:14" ht="12.75" customHeight="1">
      <c r="D575" s="4"/>
      <c r="G575" s="4"/>
      <c r="H575" s="4"/>
      <c r="I575" s="4"/>
      <c r="J575" s="4"/>
      <c r="K575" s="4"/>
      <c r="M575" s="4"/>
      <c r="N575" s="4"/>
    </row>
    <row r="576" spans="4:14" ht="12.75" customHeight="1">
      <c r="D576" s="4"/>
      <c r="G576" s="4"/>
      <c r="H576" s="4"/>
      <c r="I576" s="4"/>
      <c r="J576" s="4"/>
      <c r="K576" s="4"/>
      <c r="M576" s="4"/>
      <c r="N576" s="4"/>
    </row>
    <row r="577" spans="4:14" ht="12.75" customHeight="1">
      <c r="D577" s="4"/>
      <c r="G577" s="4"/>
      <c r="H577" s="4"/>
      <c r="I577" s="4"/>
      <c r="J577" s="4"/>
      <c r="K577" s="4"/>
      <c r="M577" s="4"/>
      <c r="N577" s="4"/>
    </row>
    <row r="578" spans="4:14" ht="12.75" customHeight="1">
      <c r="D578" s="4"/>
      <c r="G578" s="4"/>
      <c r="H578" s="4"/>
      <c r="I578" s="4"/>
      <c r="J578" s="4"/>
      <c r="K578" s="4"/>
      <c r="M578" s="4"/>
      <c r="N578" s="4"/>
    </row>
    <row r="579" spans="4:14" ht="12.75" customHeight="1">
      <c r="D579" s="4"/>
      <c r="G579" s="4"/>
      <c r="H579" s="4"/>
      <c r="I579" s="4"/>
      <c r="J579" s="4"/>
      <c r="K579" s="4"/>
      <c r="M579" s="4"/>
      <c r="N579" s="4"/>
    </row>
    <row r="580" spans="4:14" ht="12.75" customHeight="1">
      <c r="D580" s="4"/>
      <c r="G580" s="4"/>
      <c r="H580" s="4"/>
      <c r="I580" s="4"/>
      <c r="J580" s="4"/>
      <c r="K580" s="4"/>
      <c r="M580" s="4"/>
      <c r="N580" s="4"/>
    </row>
    <row r="581" spans="4:14" ht="12.75" customHeight="1">
      <c r="D581" s="4"/>
      <c r="G581" s="4"/>
      <c r="H581" s="4"/>
      <c r="I581" s="4"/>
      <c r="J581" s="4"/>
      <c r="K581" s="4"/>
      <c r="M581" s="4"/>
      <c r="N581" s="4"/>
    </row>
    <row r="582" spans="4:14" ht="12.75" customHeight="1">
      <c r="D582" s="4"/>
      <c r="G582" s="4"/>
      <c r="H582" s="4"/>
      <c r="I582" s="4"/>
      <c r="J582" s="4"/>
      <c r="K582" s="4"/>
      <c r="M582" s="4"/>
      <c r="N582" s="4"/>
    </row>
    <row r="583" spans="4:14" ht="12.75" customHeight="1">
      <c r="D583" s="4"/>
      <c r="G583" s="4"/>
      <c r="H583" s="4"/>
      <c r="I583" s="4"/>
      <c r="J583" s="4"/>
      <c r="K583" s="4"/>
      <c r="M583" s="4"/>
      <c r="N583" s="4"/>
    </row>
    <row r="584" spans="4:14" ht="12.75" customHeight="1">
      <c r="D584" s="4"/>
      <c r="G584" s="4"/>
      <c r="H584" s="4"/>
      <c r="I584" s="4"/>
      <c r="J584" s="4"/>
      <c r="K584" s="4"/>
      <c r="M584" s="4"/>
      <c r="N584" s="4"/>
    </row>
    <row r="585" spans="4:14" ht="12.75" customHeight="1">
      <c r="D585" s="4"/>
      <c r="G585" s="4"/>
      <c r="H585" s="4"/>
      <c r="I585" s="4"/>
      <c r="J585" s="4"/>
      <c r="K585" s="4"/>
      <c r="M585" s="4"/>
      <c r="N585" s="4"/>
    </row>
    <row r="586" spans="4:14" ht="12.75" customHeight="1">
      <c r="D586" s="4"/>
      <c r="G586" s="4"/>
      <c r="H586" s="4"/>
      <c r="I586" s="4"/>
      <c r="J586" s="4"/>
      <c r="K586" s="4"/>
      <c r="M586" s="4"/>
      <c r="N586" s="4"/>
    </row>
    <row r="587" spans="4:14" ht="12.75" customHeight="1">
      <c r="D587" s="4"/>
      <c r="G587" s="4"/>
      <c r="H587" s="4"/>
      <c r="I587" s="4"/>
      <c r="J587" s="4"/>
      <c r="K587" s="4"/>
      <c r="M587" s="4"/>
      <c r="N587" s="4"/>
    </row>
    <row r="588" spans="4:14" ht="12.75" customHeight="1">
      <c r="D588" s="4"/>
      <c r="G588" s="4"/>
      <c r="H588" s="4"/>
      <c r="I588" s="4"/>
      <c r="J588" s="4"/>
      <c r="K588" s="4"/>
      <c r="M588" s="4"/>
      <c r="N588" s="4"/>
    </row>
    <row r="589" spans="4:14" ht="12.75" customHeight="1">
      <c r="D589" s="4"/>
      <c r="G589" s="4"/>
      <c r="H589" s="4"/>
      <c r="I589" s="4"/>
      <c r="J589" s="4"/>
      <c r="K589" s="4"/>
      <c r="M589" s="4"/>
      <c r="N589" s="4"/>
    </row>
    <row r="590" spans="4:14" ht="12.75" customHeight="1">
      <c r="D590" s="4"/>
      <c r="G590" s="4"/>
      <c r="H590" s="4"/>
      <c r="I590" s="4"/>
      <c r="J590" s="4"/>
      <c r="K590" s="4"/>
      <c r="M590" s="4"/>
      <c r="N590" s="4"/>
    </row>
    <row r="591" spans="4:14" ht="12.75" customHeight="1">
      <c r="D591" s="4"/>
      <c r="G591" s="4"/>
      <c r="H591" s="4"/>
      <c r="I591" s="4"/>
      <c r="J591" s="4"/>
      <c r="K591" s="4"/>
      <c r="M591" s="4"/>
      <c r="N591" s="4"/>
    </row>
    <row r="592" spans="4:14" ht="12.75" customHeight="1">
      <c r="D592" s="4"/>
      <c r="G592" s="4"/>
      <c r="H592" s="4"/>
      <c r="I592" s="4"/>
      <c r="J592" s="4"/>
      <c r="K592" s="4"/>
      <c r="M592" s="4"/>
      <c r="N592" s="4"/>
    </row>
    <row r="593" spans="4:14" ht="12.75" customHeight="1">
      <c r="D593" s="4"/>
      <c r="G593" s="4"/>
      <c r="H593" s="4"/>
      <c r="I593" s="4"/>
      <c r="J593" s="4"/>
      <c r="K593" s="4"/>
      <c r="M593" s="4"/>
      <c r="N593" s="4"/>
    </row>
    <row r="594" spans="4:14" ht="12.75" customHeight="1">
      <c r="D594" s="4"/>
      <c r="G594" s="4"/>
      <c r="H594" s="4"/>
      <c r="I594" s="4"/>
      <c r="J594" s="4"/>
      <c r="K594" s="4"/>
      <c r="M594" s="4"/>
      <c r="N594" s="4"/>
    </row>
    <row r="595" spans="4:14" ht="12.75" customHeight="1">
      <c r="D595" s="4"/>
      <c r="G595" s="4"/>
      <c r="H595" s="4"/>
      <c r="I595" s="4"/>
      <c r="J595" s="4"/>
      <c r="K595" s="4"/>
      <c r="M595" s="4"/>
      <c r="N595" s="4"/>
    </row>
    <row r="596" spans="4:14" ht="12.75" customHeight="1">
      <c r="D596" s="4"/>
      <c r="G596" s="4"/>
      <c r="H596" s="4"/>
      <c r="I596" s="4"/>
      <c r="J596" s="4"/>
      <c r="K596" s="4"/>
      <c r="M596" s="4"/>
      <c r="N596" s="4"/>
    </row>
    <row r="597" spans="4:14" ht="12.75" customHeight="1">
      <c r="D597" s="4"/>
      <c r="G597" s="4"/>
      <c r="H597" s="4"/>
      <c r="I597" s="4"/>
      <c r="J597" s="4"/>
      <c r="K597" s="4"/>
      <c r="M597" s="4"/>
      <c r="N597" s="4"/>
    </row>
    <row r="598" spans="4:14" ht="12.75" customHeight="1">
      <c r="D598" s="4"/>
      <c r="G598" s="4"/>
      <c r="H598" s="4"/>
      <c r="I598" s="4"/>
      <c r="J598" s="4"/>
      <c r="K598" s="4"/>
      <c r="M598" s="4"/>
      <c r="N598" s="4"/>
    </row>
    <row r="599" spans="4:14" ht="12.75" customHeight="1">
      <c r="D599" s="4"/>
      <c r="G599" s="4"/>
      <c r="H599" s="4"/>
      <c r="I599" s="4"/>
      <c r="J599" s="4"/>
      <c r="K599" s="4"/>
      <c r="M599" s="4"/>
      <c r="N599" s="4"/>
    </row>
    <row r="600" spans="4:14" ht="12.75" customHeight="1">
      <c r="D600" s="4"/>
      <c r="G600" s="4"/>
      <c r="H600" s="4"/>
      <c r="I600" s="4"/>
      <c r="J600" s="4"/>
      <c r="K600" s="4"/>
      <c r="M600" s="4"/>
      <c r="N600" s="4"/>
    </row>
    <row r="601" spans="4:14" ht="12.75" customHeight="1">
      <c r="D601" s="4"/>
      <c r="G601" s="4"/>
      <c r="H601" s="4"/>
      <c r="I601" s="4"/>
      <c r="J601" s="4"/>
      <c r="K601" s="4"/>
      <c r="M601" s="4"/>
      <c r="N601" s="4"/>
    </row>
    <row r="602" spans="4:14" ht="12.75" customHeight="1">
      <c r="D602" s="4"/>
      <c r="G602" s="4"/>
      <c r="H602" s="4"/>
      <c r="I602" s="4"/>
      <c r="J602" s="4"/>
      <c r="K602" s="4"/>
      <c r="M602" s="4"/>
      <c r="N602" s="4"/>
    </row>
    <row r="603" spans="4:14" ht="12.75" customHeight="1">
      <c r="D603" s="4"/>
      <c r="G603" s="4"/>
      <c r="H603" s="4"/>
      <c r="I603" s="4"/>
      <c r="J603" s="4"/>
      <c r="K603" s="4"/>
      <c r="M603" s="4"/>
      <c r="N603" s="4"/>
    </row>
    <row r="604" spans="4:14" ht="12.75" customHeight="1">
      <c r="D604" s="4"/>
      <c r="G604" s="4"/>
      <c r="H604" s="4"/>
      <c r="I604" s="4"/>
      <c r="J604" s="4"/>
      <c r="K604" s="4"/>
      <c r="M604" s="4"/>
      <c r="N604" s="4"/>
    </row>
    <row r="605" spans="4:14" ht="12.75" customHeight="1">
      <c r="D605" s="4"/>
      <c r="G605" s="4"/>
      <c r="H605" s="4"/>
      <c r="I605" s="4"/>
      <c r="J605" s="4"/>
      <c r="K605" s="4"/>
      <c r="M605" s="4"/>
      <c r="N605" s="4"/>
    </row>
    <row r="606" spans="4:14" ht="12.75" customHeight="1">
      <c r="D606" s="4"/>
      <c r="G606" s="4"/>
      <c r="H606" s="4"/>
      <c r="I606" s="4"/>
      <c r="J606" s="4"/>
      <c r="K606" s="4"/>
      <c r="M606" s="4"/>
      <c r="N606" s="4"/>
    </row>
    <row r="607" spans="4:14" ht="12.75" customHeight="1">
      <c r="D607" s="4"/>
      <c r="G607" s="4"/>
      <c r="H607" s="4"/>
      <c r="I607" s="4"/>
      <c r="J607" s="4"/>
      <c r="K607" s="4"/>
      <c r="M607" s="4"/>
      <c r="N607" s="4"/>
    </row>
    <row r="608" spans="4:14" ht="12.75" customHeight="1">
      <c r="D608" s="4"/>
      <c r="G608" s="4"/>
      <c r="H608" s="4"/>
      <c r="I608" s="4"/>
      <c r="J608" s="4"/>
      <c r="K608" s="4"/>
      <c r="M608" s="4"/>
      <c r="N608" s="4"/>
    </row>
    <row r="609" spans="4:14" ht="12.75" customHeight="1">
      <c r="D609" s="4"/>
      <c r="G609" s="4"/>
      <c r="H609" s="4"/>
      <c r="I609" s="4"/>
      <c r="J609" s="4"/>
      <c r="K609" s="4"/>
      <c r="M609" s="4"/>
      <c r="N609" s="4"/>
    </row>
    <row r="610" spans="4:14" ht="12.75" customHeight="1">
      <c r="D610" s="4"/>
      <c r="G610" s="4"/>
      <c r="H610" s="4"/>
      <c r="I610" s="4"/>
      <c r="J610" s="4"/>
      <c r="K610" s="4"/>
      <c r="M610" s="4"/>
      <c r="N610" s="4"/>
    </row>
    <row r="611" spans="4:14" ht="12.75" customHeight="1">
      <c r="D611" s="4"/>
      <c r="G611" s="4"/>
      <c r="H611" s="4"/>
      <c r="I611" s="4"/>
      <c r="J611" s="4"/>
      <c r="K611" s="4"/>
      <c r="M611" s="4"/>
      <c r="N611" s="4"/>
    </row>
    <row r="612" spans="4:14" ht="12.75" customHeight="1">
      <c r="D612" s="4"/>
      <c r="G612" s="4"/>
      <c r="H612" s="4"/>
      <c r="I612" s="4"/>
      <c r="J612" s="4"/>
      <c r="K612" s="4"/>
      <c r="M612" s="4"/>
      <c r="N612" s="4"/>
    </row>
    <row r="613" spans="4:14" ht="12.75" customHeight="1">
      <c r="D613" s="4"/>
      <c r="G613" s="4"/>
      <c r="H613" s="4"/>
      <c r="I613" s="4"/>
      <c r="J613" s="4"/>
      <c r="K613" s="4"/>
      <c r="M613" s="4"/>
      <c r="N613" s="4"/>
    </row>
    <row r="614" spans="4:14" ht="12.75" customHeight="1">
      <c r="D614" s="4"/>
      <c r="G614" s="4"/>
      <c r="H614" s="4"/>
      <c r="I614" s="4"/>
      <c r="J614" s="4"/>
      <c r="K614" s="4"/>
      <c r="M614" s="4"/>
      <c r="N614" s="4"/>
    </row>
    <row r="615" spans="4:14" ht="12.75" customHeight="1">
      <c r="D615" s="4"/>
      <c r="G615" s="4"/>
      <c r="H615" s="4"/>
      <c r="I615" s="4"/>
      <c r="J615" s="4"/>
      <c r="K615" s="4"/>
      <c r="M615" s="4"/>
      <c r="N615" s="4"/>
    </row>
    <row r="616" spans="4:14" ht="12.75" customHeight="1">
      <c r="D616" s="4"/>
      <c r="G616" s="4"/>
      <c r="H616" s="4"/>
      <c r="I616" s="4"/>
      <c r="J616" s="4"/>
      <c r="K616" s="4"/>
      <c r="M616" s="4"/>
      <c r="N616" s="4"/>
    </row>
    <row r="617" spans="4:14" ht="12.75" customHeight="1">
      <c r="D617" s="4"/>
      <c r="G617" s="4"/>
      <c r="H617" s="4"/>
      <c r="I617" s="4"/>
      <c r="J617" s="4"/>
      <c r="K617" s="4"/>
      <c r="M617" s="4"/>
      <c r="N617" s="4"/>
    </row>
    <row r="618" spans="4:14" ht="12.75" customHeight="1">
      <c r="D618" s="4"/>
      <c r="G618" s="4"/>
      <c r="H618" s="4"/>
      <c r="I618" s="4"/>
      <c r="J618" s="4"/>
      <c r="K618" s="4"/>
      <c r="M618" s="4"/>
      <c r="N618" s="4"/>
    </row>
    <row r="619" spans="4:14" ht="12.75" customHeight="1">
      <c r="D619" s="4"/>
      <c r="G619" s="4"/>
      <c r="H619" s="4"/>
      <c r="I619" s="4"/>
      <c r="J619" s="4"/>
      <c r="K619" s="4"/>
      <c r="M619" s="4"/>
      <c r="N619" s="4"/>
    </row>
    <row r="620" spans="4:14" ht="12.75" customHeight="1">
      <c r="D620" s="4"/>
      <c r="G620" s="4"/>
      <c r="H620" s="4"/>
      <c r="I620" s="4"/>
      <c r="J620" s="4"/>
      <c r="K620" s="4"/>
      <c r="M620" s="4"/>
      <c r="N620" s="4"/>
    </row>
    <row r="621" spans="4:14" ht="12.75" customHeight="1">
      <c r="D621" s="4"/>
      <c r="G621" s="4"/>
      <c r="H621" s="4"/>
      <c r="I621" s="4"/>
      <c r="J621" s="4"/>
      <c r="K621" s="4"/>
      <c r="M621" s="4"/>
      <c r="N621" s="4"/>
    </row>
    <row r="622" spans="4:14" ht="12.75" customHeight="1">
      <c r="D622" s="4"/>
      <c r="G622" s="4"/>
      <c r="H622" s="4"/>
      <c r="I622" s="4"/>
      <c r="J622" s="4"/>
      <c r="K622" s="4"/>
      <c r="M622" s="4"/>
      <c r="N622" s="4"/>
    </row>
    <row r="623" spans="4:14" ht="12.75" customHeight="1">
      <c r="D623" s="4"/>
      <c r="G623" s="4"/>
      <c r="H623" s="4"/>
      <c r="I623" s="4"/>
      <c r="J623" s="4"/>
      <c r="K623" s="4"/>
      <c r="M623" s="4"/>
      <c r="N623" s="4"/>
    </row>
    <row r="624" spans="4:14" ht="12.75" customHeight="1">
      <c r="D624" s="4"/>
      <c r="G624" s="4"/>
      <c r="H624" s="4"/>
      <c r="I624" s="4"/>
      <c r="J624" s="4"/>
      <c r="K624" s="4"/>
      <c r="M624" s="4"/>
      <c r="N624" s="4"/>
    </row>
    <row r="625" spans="4:14" ht="12.75" customHeight="1">
      <c r="D625" s="4"/>
      <c r="G625" s="4"/>
      <c r="H625" s="4"/>
      <c r="I625" s="4"/>
      <c r="J625" s="4"/>
      <c r="K625" s="4"/>
      <c r="M625" s="4"/>
      <c r="N625" s="4"/>
    </row>
    <row r="626" spans="4:14" ht="12.75" customHeight="1">
      <c r="D626" s="4"/>
      <c r="G626" s="4"/>
      <c r="H626" s="4"/>
      <c r="I626" s="4"/>
      <c r="J626" s="4"/>
      <c r="K626" s="4"/>
      <c r="M626" s="4"/>
      <c r="N626" s="4"/>
    </row>
    <row r="627" spans="4:14" ht="12.75" customHeight="1">
      <c r="D627" s="4"/>
      <c r="G627" s="4"/>
      <c r="H627" s="4"/>
      <c r="I627" s="4"/>
      <c r="J627" s="4"/>
      <c r="K627" s="4"/>
      <c r="M627" s="4"/>
      <c r="N627" s="4"/>
    </row>
    <row r="628" spans="4:14" ht="12.75" customHeight="1">
      <c r="D628" s="4"/>
      <c r="G628" s="4"/>
      <c r="H628" s="4"/>
      <c r="I628" s="4"/>
      <c r="J628" s="4"/>
      <c r="K628" s="4"/>
      <c r="M628" s="4"/>
      <c r="N628" s="4"/>
    </row>
    <row r="629" spans="4:14" ht="12.75" customHeight="1">
      <c r="D629" s="4"/>
      <c r="G629" s="4"/>
      <c r="H629" s="4"/>
      <c r="I629" s="4"/>
      <c r="J629" s="4"/>
      <c r="K629" s="4"/>
      <c r="M629" s="4"/>
      <c r="N629" s="4"/>
    </row>
    <row r="630" spans="4:14" ht="12.75" customHeight="1">
      <c r="D630" s="4"/>
      <c r="G630" s="4"/>
      <c r="H630" s="4"/>
      <c r="I630" s="4"/>
      <c r="J630" s="4"/>
      <c r="K630" s="4"/>
      <c r="M630" s="4"/>
      <c r="N630" s="4"/>
    </row>
    <row r="631" spans="4:14" ht="12.75" customHeight="1">
      <c r="D631" s="4"/>
      <c r="G631" s="4"/>
      <c r="H631" s="4"/>
      <c r="I631" s="4"/>
      <c r="J631" s="4"/>
      <c r="K631" s="4"/>
      <c r="M631" s="4"/>
      <c r="N631" s="4"/>
    </row>
    <row r="632" spans="4:14" ht="12.75" customHeight="1">
      <c r="D632" s="4"/>
      <c r="G632" s="4"/>
      <c r="H632" s="4"/>
      <c r="I632" s="4"/>
      <c r="J632" s="4"/>
      <c r="K632" s="4"/>
      <c r="M632" s="4"/>
      <c r="N632" s="4"/>
    </row>
    <row r="633" spans="4:14" ht="12.75" customHeight="1">
      <c r="D633" s="4"/>
      <c r="G633" s="4"/>
      <c r="H633" s="4"/>
      <c r="I633" s="4"/>
      <c r="J633" s="4"/>
      <c r="K633" s="4"/>
      <c r="M633" s="4"/>
      <c r="N633" s="4"/>
    </row>
    <row r="634" spans="4:14" ht="12.75" customHeight="1">
      <c r="D634" s="4"/>
      <c r="G634" s="4"/>
      <c r="H634" s="4"/>
      <c r="I634" s="4"/>
      <c r="J634" s="4"/>
      <c r="K634" s="4"/>
      <c r="M634" s="4"/>
      <c r="N634" s="4"/>
    </row>
    <row r="635" spans="4:14" ht="12.75" customHeight="1">
      <c r="D635" s="4"/>
      <c r="G635" s="4"/>
      <c r="H635" s="4"/>
      <c r="I635" s="4"/>
      <c r="J635" s="4"/>
      <c r="K635" s="4"/>
      <c r="M635" s="4"/>
      <c r="N635" s="4"/>
    </row>
    <row r="636" spans="4:14" ht="12.75" customHeight="1">
      <c r="D636" s="4"/>
      <c r="G636" s="4"/>
      <c r="H636" s="4"/>
      <c r="I636" s="4"/>
      <c r="J636" s="4"/>
      <c r="K636" s="4"/>
      <c r="M636" s="4"/>
      <c r="N636" s="4"/>
    </row>
    <row r="637" spans="4:14" ht="12.75" customHeight="1">
      <c r="D637" s="4"/>
      <c r="G637" s="4"/>
      <c r="H637" s="4"/>
      <c r="I637" s="4"/>
      <c r="J637" s="4"/>
      <c r="K637" s="4"/>
      <c r="M637" s="4"/>
      <c r="N637" s="4"/>
    </row>
    <row r="638" spans="4:14" ht="12.75" customHeight="1">
      <c r="D638" s="4"/>
      <c r="G638" s="4"/>
      <c r="H638" s="4"/>
      <c r="I638" s="4"/>
      <c r="J638" s="4"/>
      <c r="K638" s="4"/>
      <c r="M638" s="4"/>
      <c r="N638" s="4"/>
    </row>
    <row r="639" spans="4:14" ht="12.75" customHeight="1">
      <c r="D639" s="4"/>
      <c r="G639" s="4"/>
      <c r="H639" s="4"/>
      <c r="I639" s="4"/>
      <c r="J639" s="4"/>
      <c r="K639" s="4"/>
      <c r="M639" s="4"/>
      <c r="N639" s="4"/>
    </row>
    <row r="640" spans="4:14" ht="12.75" customHeight="1">
      <c r="D640" s="4"/>
      <c r="G640" s="4"/>
      <c r="H640" s="4"/>
      <c r="I640" s="4"/>
      <c r="J640" s="4"/>
      <c r="K640" s="4"/>
      <c r="M640" s="4"/>
      <c r="N640" s="4"/>
    </row>
    <row r="641" spans="4:14" ht="12.75" customHeight="1">
      <c r="D641" s="4"/>
      <c r="G641" s="4"/>
      <c r="H641" s="4"/>
      <c r="I641" s="4"/>
      <c r="J641" s="4"/>
      <c r="K641" s="4"/>
      <c r="M641" s="4"/>
      <c r="N641" s="4"/>
    </row>
    <row r="642" spans="4:14" ht="12.75" customHeight="1">
      <c r="D642" s="4"/>
      <c r="G642" s="4"/>
      <c r="H642" s="4"/>
      <c r="I642" s="4"/>
      <c r="J642" s="4"/>
      <c r="K642" s="4"/>
      <c r="M642" s="4"/>
      <c r="N642" s="4"/>
    </row>
    <row r="643" spans="4:14" ht="12.75" customHeight="1">
      <c r="D643" s="4"/>
      <c r="G643" s="4"/>
      <c r="H643" s="4"/>
      <c r="I643" s="4"/>
      <c r="J643" s="4"/>
      <c r="K643" s="4"/>
      <c r="M643" s="4"/>
      <c r="N643" s="4"/>
    </row>
    <row r="644" spans="4:14" ht="12.75" customHeight="1">
      <c r="D644" s="4"/>
      <c r="G644" s="4"/>
      <c r="H644" s="4"/>
      <c r="I644" s="4"/>
      <c r="J644" s="4"/>
      <c r="K644" s="4"/>
      <c r="M644" s="4"/>
      <c r="N644" s="4"/>
    </row>
    <row r="645" spans="4:14" ht="12.75" customHeight="1">
      <c r="D645" s="4"/>
      <c r="G645" s="4"/>
      <c r="H645" s="4"/>
      <c r="I645" s="4"/>
      <c r="J645" s="4"/>
      <c r="K645" s="4"/>
      <c r="M645" s="4"/>
      <c r="N645" s="4"/>
    </row>
    <row r="646" spans="4:14" ht="12.75" customHeight="1">
      <c r="D646" s="4"/>
      <c r="G646" s="4"/>
      <c r="H646" s="4"/>
      <c r="I646" s="4"/>
      <c r="J646" s="4"/>
      <c r="K646" s="4"/>
      <c r="M646" s="4"/>
      <c r="N646" s="4"/>
    </row>
    <row r="647" spans="4:14" ht="12.75" customHeight="1">
      <c r="D647" s="4"/>
      <c r="G647" s="4"/>
      <c r="H647" s="4"/>
      <c r="I647" s="4"/>
      <c r="J647" s="4"/>
      <c r="K647" s="4"/>
      <c r="M647" s="4"/>
      <c r="N647" s="4"/>
    </row>
    <row r="648" spans="4:14" ht="12.75" customHeight="1">
      <c r="D648" s="4"/>
      <c r="G648" s="4"/>
      <c r="H648" s="4"/>
      <c r="I648" s="4"/>
      <c r="J648" s="4"/>
      <c r="K648" s="4"/>
      <c r="M648" s="4"/>
      <c r="N648" s="4"/>
    </row>
    <row r="649" spans="4:14" ht="12.75" customHeight="1">
      <c r="D649" s="4"/>
      <c r="G649" s="4"/>
      <c r="H649" s="4"/>
      <c r="I649" s="4"/>
      <c r="J649" s="4"/>
      <c r="K649" s="4"/>
      <c r="M649" s="4"/>
      <c r="N649" s="4"/>
    </row>
    <row r="650" spans="4:14" ht="12.75" customHeight="1">
      <c r="D650" s="4"/>
      <c r="G650" s="4"/>
      <c r="H650" s="4"/>
      <c r="I650" s="4"/>
      <c r="J650" s="4"/>
      <c r="K650" s="4"/>
      <c r="M650" s="4"/>
      <c r="N650" s="4"/>
    </row>
    <row r="651" spans="4:14" ht="12.75" customHeight="1">
      <c r="D651" s="4"/>
      <c r="G651" s="4"/>
      <c r="H651" s="4"/>
      <c r="I651" s="4"/>
      <c r="J651" s="4"/>
      <c r="K651" s="4"/>
      <c r="M651" s="4"/>
      <c r="N651" s="4"/>
    </row>
    <row r="652" spans="4:14" ht="12.75" customHeight="1">
      <c r="D652" s="4"/>
      <c r="G652" s="4"/>
      <c r="H652" s="4"/>
      <c r="I652" s="4"/>
      <c r="J652" s="4"/>
      <c r="K652" s="4"/>
      <c r="M652" s="4"/>
      <c r="N652" s="4"/>
    </row>
    <row r="653" spans="4:14" ht="12.75" customHeight="1">
      <c r="D653" s="4"/>
      <c r="G653" s="4"/>
      <c r="H653" s="4"/>
      <c r="I653" s="4"/>
      <c r="J653" s="4"/>
      <c r="K653" s="4"/>
      <c r="M653" s="4"/>
      <c r="N653" s="4"/>
    </row>
    <row r="654" spans="4:14" ht="12.75" customHeight="1">
      <c r="D654" s="4"/>
      <c r="G654" s="4"/>
      <c r="H654" s="4"/>
      <c r="I654" s="4"/>
      <c r="J654" s="4"/>
      <c r="K654" s="4"/>
      <c r="M654" s="4"/>
      <c r="N654" s="4"/>
    </row>
    <row r="655" spans="4:14" ht="12.75" customHeight="1">
      <c r="D655" s="4"/>
      <c r="G655" s="4"/>
      <c r="H655" s="4"/>
      <c r="I655" s="4"/>
      <c r="J655" s="4"/>
      <c r="K655" s="4"/>
      <c r="M655" s="4"/>
      <c r="N655" s="4"/>
    </row>
    <row r="656" spans="4:14" ht="12.75" customHeight="1">
      <c r="D656" s="4"/>
      <c r="G656" s="4"/>
      <c r="H656" s="4"/>
      <c r="I656" s="4"/>
      <c r="J656" s="4"/>
      <c r="K656" s="4"/>
      <c r="M656" s="4"/>
      <c r="N656" s="4"/>
    </row>
    <row r="657" spans="4:14" ht="12.75" customHeight="1">
      <c r="D657" s="4"/>
      <c r="G657" s="4"/>
      <c r="H657" s="4"/>
      <c r="I657" s="4"/>
      <c r="J657" s="4"/>
      <c r="K657" s="4"/>
      <c r="M657" s="4"/>
      <c r="N657" s="4"/>
    </row>
    <row r="658" spans="4:14" ht="12.75" customHeight="1">
      <c r="D658" s="4"/>
      <c r="G658" s="4"/>
      <c r="H658" s="4"/>
      <c r="I658" s="4"/>
      <c r="J658" s="4"/>
      <c r="K658" s="4"/>
      <c r="M658" s="4"/>
      <c r="N658" s="4"/>
    </row>
    <row r="659" spans="4:14" ht="12.75" customHeight="1">
      <c r="D659" s="4"/>
      <c r="G659" s="4"/>
      <c r="H659" s="4"/>
      <c r="I659" s="4"/>
      <c r="J659" s="4"/>
      <c r="K659" s="4"/>
      <c r="M659" s="4"/>
      <c r="N659" s="4"/>
    </row>
    <row r="660" spans="4:14" ht="12.75" customHeight="1">
      <c r="D660" s="4"/>
      <c r="G660" s="4"/>
      <c r="H660" s="4"/>
      <c r="I660" s="4"/>
      <c r="J660" s="4"/>
      <c r="K660" s="4"/>
      <c r="M660" s="4"/>
      <c r="N660" s="4"/>
    </row>
    <row r="661" spans="4:14" ht="12.75" customHeight="1">
      <c r="D661" s="4"/>
      <c r="G661" s="4"/>
      <c r="H661" s="4"/>
      <c r="I661" s="4"/>
      <c r="J661" s="4"/>
      <c r="K661" s="4"/>
      <c r="M661" s="4"/>
      <c r="N661" s="4"/>
    </row>
    <row r="662" spans="4:14" ht="12.75" customHeight="1">
      <c r="D662" s="4"/>
      <c r="G662" s="4"/>
      <c r="H662" s="4"/>
      <c r="I662" s="4"/>
      <c r="J662" s="4"/>
      <c r="K662" s="4"/>
      <c r="M662" s="4"/>
      <c r="N662" s="4"/>
    </row>
    <row r="663" spans="4:14" ht="12.75" customHeight="1">
      <c r="D663" s="4"/>
      <c r="G663" s="4"/>
      <c r="H663" s="4"/>
      <c r="I663" s="4"/>
      <c r="J663" s="4"/>
      <c r="K663" s="4"/>
      <c r="M663" s="4"/>
      <c r="N663" s="4"/>
    </row>
    <row r="664" spans="4:14" ht="12.75" customHeight="1">
      <c r="D664" s="4"/>
      <c r="G664" s="4"/>
      <c r="H664" s="4"/>
      <c r="I664" s="4"/>
      <c r="J664" s="4"/>
      <c r="K664" s="4"/>
      <c r="M664" s="4"/>
      <c r="N664" s="4"/>
    </row>
    <row r="665" spans="4:14" ht="12.75" customHeight="1">
      <c r="D665" s="4"/>
      <c r="G665" s="4"/>
      <c r="H665" s="4"/>
      <c r="I665" s="4"/>
      <c r="J665" s="4"/>
      <c r="K665" s="4"/>
      <c r="M665" s="4"/>
      <c r="N665" s="4"/>
    </row>
    <row r="666" spans="4:14" ht="12.75" customHeight="1">
      <c r="D666" s="4"/>
      <c r="G666" s="4"/>
      <c r="H666" s="4"/>
      <c r="I666" s="4"/>
      <c r="J666" s="4"/>
      <c r="K666" s="4"/>
      <c r="M666" s="4"/>
      <c r="N666" s="4"/>
    </row>
    <row r="667" spans="4:14" ht="12.75" customHeight="1">
      <c r="D667" s="4"/>
      <c r="G667" s="4"/>
      <c r="H667" s="4"/>
      <c r="I667" s="4"/>
      <c r="J667" s="4"/>
      <c r="K667" s="4"/>
      <c r="M667" s="4"/>
      <c r="N667" s="4"/>
    </row>
    <row r="668" spans="4:14" ht="12.75" customHeight="1">
      <c r="D668" s="4"/>
      <c r="G668" s="4"/>
      <c r="H668" s="4"/>
      <c r="I668" s="4"/>
      <c r="J668" s="4"/>
      <c r="K668" s="4"/>
      <c r="M668" s="4"/>
      <c r="N668" s="4"/>
    </row>
    <row r="669" spans="4:14" ht="12.75" customHeight="1">
      <c r="D669" s="4"/>
      <c r="G669" s="4"/>
      <c r="H669" s="4"/>
      <c r="I669" s="4"/>
      <c r="J669" s="4"/>
      <c r="K669" s="4"/>
      <c r="M669" s="4"/>
      <c r="N669" s="4"/>
    </row>
    <row r="670" spans="4:14" ht="12.75" customHeight="1">
      <c r="D670" s="4"/>
      <c r="G670" s="4"/>
      <c r="H670" s="4"/>
      <c r="I670" s="4"/>
      <c r="J670" s="4"/>
      <c r="K670" s="4"/>
      <c r="M670" s="4"/>
      <c r="N670" s="4"/>
    </row>
    <row r="671" spans="4:14" ht="12.75" customHeight="1">
      <c r="D671" s="4"/>
      <c r="G671" s="4"/>
      <c r="H671" s="4"/>
      <c r="I671" s="4"/>
      <c r="J671" s="4"/>
      <c r="K671" s="4"/>
      <c r="M671" s="4"/>
      <c r="N671" s="4"/>
    </row>
    <row r="672" spans="4:14" ht="12.75" customHeight="1">
      <c r="D672" s="4"/>
      <c r="G672" s="4"/>
      <c r="H672" s="4"/>
      <c r="I672" s="4"/>
      <c r="J672" s="4"/>
      <c r="K672" s="4"/>
      <c r="M672" s="4"/>
      <c r="N672" s="4"/>
    </row>
    <row r="673" spans="4:14" ht="12.75" customHeight="1">
      <c r="D673" s="4"/>
      <c r="G673" s="4"/>
      <c r="H673" s="4"/>
      <c r="I673" s="4"/>
      <c r="J673" s="4"/>
      <c r="K673" s="4"/>
      <c r="M673" s="4"/>
      <c r="N673" s="4"/>
    </row>
    <row r="674" spans="4:14" ht="12.75" customHeight="1">
      <c r="D674" s="4"/>
      <c r="G674" s="4"/>
      <c r="H674" s="4"/>
      <c r="I674" s="4"/>
      <c r="J674" s="4"/>
      <c r="K674" s="4"/>
      <c r="M674" s="4"/>
      <c r="N674" s="4"/>
    </row>
    <row r="675" spans="4:14" ht="12.75" customHeight="1">
      <c r="D675" s="4"/>
      <c r="G675" s="4"/>
      <c r="H675" s="4"/>
      <c r="I675" s="4"/>
      <c r="J675" s="4"/>
      <c r="K675" s="4"/>
      <c r="M675" s="4"/>
      <c r="N675" s="4"/>
    </row>
    <row r="676" spans="4:14" ht="12.75" customHeight="1">
      <c r="D676" s="4"/>
      <c r="G676" s="4"/>
      <c r="H676" s="4"/>
      <c r="I676" s="4"/>
      <c r="J676" s="4"/>
      <c r="K676" s="4"/>
      <c r="M676" s="4"/>
      <c r="N676" s="4"/>
    </row>
    <row r="677" spans="4:14" ht="12.75" customHeight="1">
      <c r="D677" s="4"/>
      <c r="G677" s="4"/>
      <c r="H677" s="4"/>
      <c r="I677" s="4"/>
      <c r="J677" s="4"/>
      <c r="K677" s="4"/>
      <c r="M677" s="4"/>
      <c r="N677" s="4"/>
    </row>
    <row r="678" spans="4:14" ht="12.75" customHeight="1">
      <c r="D678" s="4"/>
      <c r="G678" s="4"/>
      <c r="H678" s="4"/>
      <c r="I678" s="4"/>
      <c r="J678" s="4"/>
      <c r="K678" s="4"/>
      <c r="M678" s="4"/>
      <c r="N678" s="4"/>
    </row>
    <row r="679" spans="4:14" ht="12.75" customHeight="1">
      <c r="D679" s="4"/>
      <c r="G679" s="4"/>
      <c r="H679" s="4"/>
      <c r="I679" s="4"/>
      <c r="J679" s="4"/>
      <c r="K679" s="4"/>
      <c r="M679" s="4"/>
      <c r="N679" s="4"/>
    </row>
    <row r="680" spans="4:14" ht="12.75" customHeight="1">
      <c r="D680" s="4"/>
      <c r="G680" s="4"/>
      <c r="H680" s="4"/>
      <c r="I680" s="4"/>
      <c r="J680" s="4"/>
      <c r="K680" s="4"/>
      <c r="M680" s="4"/>
      <c r="N680" s="4"/>
    </row>
    <row r="681" spans="4:14" ht="12.75" customHeight="1">
      <c r="D681" s="4"/>
      <c r="G681" s="4"/>
      <c r="H681" s="4"/>
      <c r="I681" s="4"/>
      <c r="J681" s="4"/>
      <c r="K681" s="4"/>
      <c r="M681" s="4"/>
      <c r="N681" s="4"/>
    </row>
    <row r="682" spans="4:14" ht="12.75" customHeight="1">
      <c r="D682" s="4"/>
      <c r="G682" s="4"/>
      <c r="H682" s="4"/>
      <c r="I682" s="4"/>
      <c r="J682" s="4"/>
      <c r="K682" s="4"/>
      <c r="M682" s="4"/>
      <c r="N682" s="4"/>
    </row>
    <row r="683" spans="4:14" ht="12.75" customHeight="1">
      <c r="D683" s="4"/>
      <c r="G683" s="4"/>
      <c r="H683" s="4"/>
      <c r="I683" s="4"/>
      <c r="J683" s="4"/>
      <c r="K683" s="4"/>
      <c r="M683" s="4"/>
      <c r="N683" s="4"/>
    </row>
    <row r="684" spans="4:14" ht="12.75" customHeight="1">
      <c r="D684" s="4"/>
      <c r="G684" s="4"/>
      <c r="H684" s="4"/>
      <c r="I684" s="4"/>
      <c r="J684" s="4"/>
      <c r="K684" s="4"/>
      <c r="M684" s="4"/>
      <c r="N684" s="4"/>
    </row>
    <row r="685" spans="4:14" ht="12.75" customHeight="1">
      <c r="D685" s="4"/>
      <c r="G685" s="4"/>
      <c r="H685" s="4"/>
      <c r="I685" s="4"/>
      <c r="J685" s="4"/>
      <c r="K685" s="4"/>
      <c r="M685" s="4"/>
      <c r="N685" s="4"/>
    </row>
    <row r="686" spans="4:14" ht="12.75" customHeight="1">
      <c r="D686" s="4"/>
      <c r="G686" s="4"/>
      <c r="H686" s="4"/>
      <c r="I686" s="4"/>
      <c r="J686" s="4"/>
      <c r="K686" s="4"/>
      <c r="M686" s="4"/>
      <c r="N686" s="4"/>
    </row>
    <row r="687" spans="4:14" ht="12.75" customHeight="1">
      <c r="D687" s="4"/>
      <c r="G687" s="4"/>
      <c r="H687" s="4"/>
      <c r="I687" s="4"/>
      <c r="J687" s="4"/>
      <c r="K687" s="4"/>
      <c r="M687" s="4"/>
      <c r="N687" s="4"/>
    </row>
    <row r="688" spans="4:14" ht="12.75" customHeight="1">
      <c r="D688" s="4"/>
      <c r="G688" s="4"/>
      <c r="H688" s="4"/>
      <c r="I688" s="4"/>
      <c r="J688" s="4"/>
      <c r="K688" s="4"/>
      <c r="M688" s="4"/>
      <c r="N688" s="4"/>
    </row>
    <row r="689" spans="4:14" ht="12.75" customHeight="1">
      <c r="D689" s="4"/>
      <c r="G689" s="4"/>
      <c r="H689" s="4"/>
      <c r="I689" s="4"/>
      <c r="J689" s="4"/>
      <c r="K689" s="4"/>
      <c r="M689" s="4"/>
      <c r="N689" s="4"/>
    </row>
    <row r="690" spans="4:14" ht="12.75" customHeight="1">
      <c r="D690" s="4"/>
      <c r="G690" s="4"/>
      <c r="H690" s="4"/>
      <c r="I690" s="4"/>
      <c r="J690" s="4"/>
      <c r="K690" s="4"/>
      <c r="M690" s="4"/>
      <c r="N690" s="4"/>
    </row>
    <row r="691" spans="4:14" ht="12.75" customHeight="1">
      <c r="D691" s="4"/>
      <c r="G691" s="4"/>
      <c r="H691" s="4"/>
      <c r="I691" s="4"/>
      <c r="J691" s="4"/>
      <c r="K691" s="4"/>
      <c r="M691" s="4"/>
      <c r="N691" s="4"/>
    </row>
    <row r="692" spans="4:14" ht="12.75" customHeight="1">
      <c r="D692" s="4"/>
      <c r="G692" s="4"/>
      <c r="H692" s="4"/>
      <c r="I692" s="4"/>
      <c r="J692" s="4"/>
      <c r="K692" s="4"/>
      <c r="M692" s="4"/>
      <c r="N692" s="4"/>
    </row>
    <row r="693" spans="4:14" ht="12.75" customHeight="1">
      <c r="D693" s="4"/>
      <c r="G693" s="4"/>
      <c r="H693" s="4"/>
      <c r="I693" s="4"/>
      <c r="J693" s="4"/>
      <c r="K693" s="4"/>
      <c r="M693" s="4"/>
      <c r="N693" s="4"/>
    </row>
    <row r="694" spans="4:14" ht="12.75" customHeight="1">
      <c r="D694" s="4"/>
      <c r="G694" s="4"/>
      <c r="H694" s="4"/>
      <c r="I694" s="4"/>
      <c r="J694" s="4"/>
      <c r="K694" s="4"/>
      <c r="M694" s="4"/>
      <c r="N694" s="4"/>
    </row>
    <row r="695" spans="4:14" ht="12.75" customHeight="1">
      <c r="D695" s="4"/>
      <c r="G695" s="4"/>
      <c r="H695" s="4"/>
      <c r="I695" s="4"/>
      <c r="J695" s="4"/>
      <c r="K695" s="4"/>
      <c r="M695" s="4"/>
      <c r="N695" s="4"/>
    </row>
    <row r="696" spans="4:14" ht="12.75" customHeight="1">
      <c r="D696" s="4"/>
      <c r="G696" s="4"/>
      <c r="H696" s="4"/>
      <c r="I696" s="4"/>
      <c r="J696" s="4"/>
      <c r="K696" s="4"/>
      <c r="M696" s="4"/>
      <c r="N696" s="4"/>
    </row>
    <row r="697" spans="4:14" ht="12.75" customHeight="1">
      <c r="D697" s="4"/>
      <c r="G697" s="4"/>
      <c r="H697" s="4"/>
      <c r="I697" s="4"/>
      <c r="J697" s="4"/>
      <c r="K697" s="4"/>
      <c r="M697" s="4"/>
      <c r="N697" s="4"/>
    </row>
    <row r="698" spans="4:14" ht="12.75" customHeight="1">
      <c r="D698" s="4"/>
      <c r="G698" s="4"/>
      <c r="H698" s="4"/>
      <c r="I698" s="4"/>
      <c r="J698" s="4"/>
      <c r="K698" s="4"/>
      <c r="M698" s="4"/>
      <c r="N698" s="4"/>
    </row>
    <row r="699" spans="4:14" ht="12.75" customHeight="1">
      <c r="D699" s="4"/>
      <c r="G699" s="4"/>
      <c r="H699" s="4"/>
      <c r="I699" s="4"/>
      <c r="J699" s="4"/>
      <c r="K699" s="4"/>
      <c r="M699" s="4"/>
      <c r="N699" s="4"/>
    </row>
    <row r="700" spans="4:14" ht="12.75" customHeight="1">
      <c r="D700" s="4"/>
      <c r="G700" s="4"/>
      <c r="H700" s="4"/>
      <c r="I700" s="4"/>
      <c r="J700" s="4"/>
      <c r="K700" s="4"/>
      <c r="M700" s="4"/>
      <c r="N700" s="4"/>
    </row>
    <row r="701" spans="4:14" ht="12.75" customHeight="1">
      <c r="D701" s="4"/>
      <c r="G701" s="4"/>
      <c r="H701" s="4"/>
      <c r="I701" s="4"/>
      <c r="J701" s="4"/>
      <c r="K701" s="4"/>
      <c r="M701" s="4"/>
      <c r="N701" s="4"/>
    </row>
    <row r="702" spans="4:14" ht="12.75" customHeight="1">
      <c r="D702" s="4"/>
      <c r="G702" s="4"/>
      <c r="H702" s="4"/>
      <c r="I702" s="4"/>
      <c r="J702" s="4"/>
      <c r="K702" s="4"/>
      <c r="M702" s="4"/>
      <c r="N702" s="4"/>
    </row>
    <row r="703" spans="4:14" ht="12.75" customHeight="1">
      <c r="D703" s="4"/>
      <c r="G703" s="4"/>
      <c r="H703" s="4"/>
      <c r="I703" s="4"/>
      <c r="J703" s="4"/>
      <c r="K703" s="4"/>
      <c r="M703" s="4"/>
      <c r="N703" s="4"/>
    </row>
    <row r="704" spans="4:14" ht="12.75" customHeight="1">
      <c r="D704" s="4"/>
      <c r="G704" s="4"/>
      <c r="H704" s="4"/>
      <c r="I704" s="4"/>
      <c r="J704" s="4"/>
      <c r="K704" s="4"/>
      <c r="M704" s="4"/>
      <c r="N704" s="4"/>
    </row>
    <row r="705" spans="4:14" ht="12.75" customHeight="1">
      <c r="D705" s="4"/>
      <c r="G705" s="4"/>
      <c r="H705" s="4"/>
      <c r="I705" s="4"/>
      <c r="J705" s="4"/>
      <c r="K705" s="4"/>
      <c r="M705" s="4"/>
      <c r="N705" s="4"/>
    </row>
    <row r="706" spans="4:14" ht="12.75" customHeight="1">
      <c r="D706" s="4"/>
      <c r="G706" s="4"/>
      <c r="H706" s="4"/>
      <c r="I706" s="4"/>
      <c r="J706" s="4"/>
      <c r="K706" s="4"/>
      <c r="M706" s="4"/>
      <c r="N706" s="4"/>
    </row>
    <row r="707" spans="4:14" ht="12.75" customHeight="1">
      <c r="D707" s="4"/>
      <c r="G707" s="4"/>
      <c r="H707" s="4"/>
      <c r="I707" s="4"/>
      <c r="J707" s="4"/>
      <c r="K707" s="4"/>
      <c r="M707" s="4"/>
      <c r="N707" s="4"/>
    </row>
    <row r="708" spans="4:14" ht="12.75" customHeight="1">
      <c r="D708" s="4"/>
      <c r="G708" s="4"/>
      <c r="H708" s="4"/>
      <c r="I708" s="4"/>
      <c r="J708" s="4"/>
      <c r="K708" s="4"/>
      <c r="M708" s="4"/>
      <c r="N708" s="4"/>
    </row>
    <row r="709" spans="4:14" ht="12.75" customHeight="1">
      <c r="D709" s="4"/>
      <c r="G709" s="4"/>
      <c r="H709" s="4"/>
      <c r="I709" s="4"/>
      <c r="J709" s="4"/>
      <c r="K709" s="4"/>
      <c r="M709" s="4"/>
      <c r="N709" s="4"/>
    </row>
    <row r="710" spans="4:14" ht="12.75" customHeight="1">
      <c r="D710" s="4"/>
      <c r="G710" s="4"/>
      <c r="H710" s="4"/>
      <c r="I710" s="4"/>
      <c r="J710" s="4"/>
      <c r="K710" s="4"/>
      <c r="M710" s="4"/>
      <c r="N710" s="4"/>
    </row>
    <row r="711" spans="4:14" ht="12.75" customHeight="1">
      <c r="D711" s="4"/>
      <c r="G711" s="4"/>
      <c r="H711" s="4"/>
      <c r="I711" s="4"/>
      <c r="J711" s="4"/>
      <c r="K711" s="4"/>
      <c r="M711" s="4"/>
      <c r="N711" s="4"/>
    </row>
    <row r="712" spans="4:14" ht="12.75" customHeight="1">
      <c r="D712" s="4"/>
      <c r="G712" s="4"/>
      <c r="H712" s="4"/>
      <c r="I712" s="4"/>
      <c r="J712" s="4"/>
      <c r="K712" s="4"/>
      <c r="M712" s="4"/>
      <c r="N712" s="4"/>
    </row>
    <row r="713" spans="4:14" ht="12.75" customHeight="1">
      <c r="D713" s="4"/>
      <c r="G713" s="4"/>
      <c r="H713" s="4"/>
      <c r="I713" s="4"/>
      <c r="J713" s="4"/>
      <c r="K713" s="4"/>
      <c r="M713" s="4"/>
      <c r="N713" s="4"/>
    </row>
    <row r="714" spans="4:14" ht="12.75" customHeight="1">
      <c r="D714" s="4"/>
      <c r="G714" s="4"/>
      <c r="H714" s="4"/>
      <c r="I714" s="4"/>
      <c r="J714" s="4"/>
      <c r="K714" s="4"/>
      <c r="M714" s="4"/>
      <c r="N714" s="4"/>
    </row>
    <row r="715" spans="4:14" ht="12.75" customHeight="1">
      <c r="D715" s="4"/>
      <c r="G715" s="4"/>
      <c r="H715" s="4"/>
      <c r="I715" s="4"/>
      <c r="J715" s="4"/>
      <c r="K715" s="4"/>
      <c r="M715" s="4"/>
      <c r="N715" s="4"/>
    </row>
    <row r="716" spans="4:14" ht="12.75" customHeight="1">
      <c r="D716" s="4"/>
      <c r="G716" s="4"/>
      <c r="H716" s="4"/>
      <c r="I716" s="4"/>
      <c r="J716" s="4"/>
      <c r="K716" s="4"/>
      <c r="M716" s="4"/>
      <c r="N716" s="4"/>
    </row>
    <row r="717" spans="4:14" ht="12.75" customHeight="1">
      <c r="D717" s="4"/>
      <c r="G717" s="4"/>
      <c r="H717" s="4"/>
      <c r="I717" s="4"/>
      <c r="J717" s="4"/>
      <c r="K717" s="4"/>
      <c r="M717" s="4"/>
      <c r="N717" s="4"/>
    </row>
    <row r="718" spans="4:14" ht="12.75" customHeight="1">
      <c r="D718" s="4"/>
      <c r="G718" s="4"/>
      <c r="H718" s="4"/>
      <c r="I718" s="4"/>
      <c r="J718" s="4"/>
      <c r="K718" s="4"/>
      <c r="M718" s="4"/>
      <c r="N718" s="4"/>
    </row>
    <row r="719" spans="4:14" ht="12.75" customHeight="1">
      <c r="D719" s="4"/>
      <c r="G719" s="4"/>
      <c r="H719" s="4"/>
      <c r="I719" s="4"/>
      <c r="J719" s="4"/>
      <c r="K719" s="4"/>
      <c r="M719" s="4"/>
      <c r="N719" s="4"/>
    </row>
    <row r="720" spans="4:14" ht="12.75" customHeight="1">
      <c r="D720" s="4"/>
      <c r="G720" s="4"/>
      <c r="H720" s="4"/>
      <c r="I720" s="4"/>
      <c r="J720" s="4"/>
      <c r="K720" s="4"/>
      <c r="M720" s="4"/>
      <c r="N720" s="4"/>
    </row>
    <row r="721" spans="4:14" ht="12.75" customHeight="1">
      <c r="D721" s="4"/>
      <c r="G721" s="4"/>
      <c r="H721" s="4"/>
      <c r="I721" s="4"/>
      <c r="J721" s="4"/>
      <c r="K721" s="4"/>
      <c r="M721" s="4"/>
      <c r="N721" s="4"/>
    </row>
    <row r="722" spans="4:14" ht="12.75" customHeight="1">
      <c r="D722" s="4"/>
      <c r="G722" s="4"/>
      <c r="H722" s="4"/>
      <c r="I722" s="4"/>
      <c r="J722" s="4"/>
      <c r="K722" s="4"/>
      <c r="M722" s="4"/>
      <c r="N722" s="4"/>
    </row>
    <row r="723" spans="4:14" ht="12.75" customHeight="1">
      <c r="D723" s="4"/>
      <c r="G723" s="4"/>
      <c r="H723" s="4"/>
      <c r="I723" s="4"/>
      <c r="J723" s="4"/>
      <c r="K723" s="4"/>
      <c r="M723" s="4"/>
      <c r="N723" s="4"/>
    </row>
    <row r="724" spans="4:14" ht="12.75" customHeight="1">
      <c r="D724" s="4"/>
      <c r="G724" s="4"/>
      <c r="H724" s="4"/>
      <c r="I724" s="4"/>
      <c r="J724" s="4"/>
      <c r="K724" s="4"/>
      <c r="M724" s="4"/>
      <c r="N724" s="4"/>
    </row>
    <row r="725" spans="4:14" ht="12.75" customHeight="1">
      <c r="D725" s="4"/>
      <c r="G725" s="4"/>
      <c r="H725" s="4"/>
      <c r="I725" s="4"/>
      <c r="J725" s="4"/>
      <c r="K725" s="4"/>
      <c r="M725" s="4"/>
      <c r="N725" s="4"/>
    </row>
    <row r="726" spans="4:14" ht="12.75" customHeight="1">
      <c r="D726" s="4"/>
      <c r="G726" s="4"/>
      <c r="H726" s="4"/>
      <c r="I726" s="4"/>
      <c r="J726" s="4"/>
      <c r="K726" s="4"/>
      <c r="M726" s="4"/>
      <c r="N726" s="4"/>
    </row>
    <row r="727" spans="4:14" ht="12.75" customHeight="1">
      <c r="D727" s="4"/>
      <c r="G727" s="4"/>
      <c r="H727" s="4"/>
      <c r="I727" s="4"/>
      <c r="J727" s="4"/>
      <c r="K727" s="4"/>
      <c r="M727" s="4"/>
      <c r="N727" s="4"/>
    </row>
    <row r="728" spans="4:14" ht="12.75" customHeight="1">
      <c r="D728" s="4"/>
      <c r="G728" s="4"/>
      <c r="H728" s="4"/>
      <c r="I728" s="4"/>
      <c r="J728" s="4"/>
      <c r="K728" s="4"/>
      <c r="M728" s="4"/>
      <c r="N728" s="4"/>
    </row>
    <row r="729" spans="4:14" ht="12.75" customHeight="1">
      <c r="D729" s="4"/>
      <c r="G729" s="4"/>
      <c r="H729" s="4"/>
      <c r="I729" s="4"/>
      <c r="J729" s="4"/>
      <c r="K729" s="4"/>
      <c r="M729" s="4"/>
      <c r="N729" s="4"/>
    </row>
    <row r="730" spans="4:14" ht="12.75" customHeight="1">
      <c r="D730" s="4"/>
      <c r="G730" s="4"/>
      <c r="H730" s="4"/>
      <c r="I730" s="4"/>
      <c r="J730" s="4"/>
      <c r="K730" s="4"/>
      <c r="M730" s="4"/>
      <c r="N730" s="4"/>
    </row>
    <row r="731" spans="4:14" ht="12.75" customHeight="1">
      <c r="D731" s="4"/>
      <c r="G731" s="4"/>
      <c r="H731" s="4"/>
      <c r="I731" s="4"/>
      <c r="J731" s="4"/>
      <c r="K731" s="4"/>
      <c r="M731" s="4"/>
      <c r="N731" s="4"/>
    </row>
    <row r="732" spans="4:14" ht="12.75" customHeight="1">
      <c r="D732" s="4"/>
      <c r="G732" s="4"/>
      <c r="H732" s="4"/>
      <c r="I732" s="4"/>
      <c r="J732" s="4"/>
      <c r="K732" s="4"/>
      <c r="M732" s="4"/>
      <c r="N732" s="4"/>
    </row>
    <row r="733" spans="4:14" ht="12.75" customHeight="1">
      <c r="D733" s="4"/>
      <c r="G733" s="4"/>
      <c r="H733" s="4"/>
      <c r="I733" s="4"/>
      <c r="J733" s="4"/>
      <c r="K733" s="4"/>
      <c r="M733" s="4"/>
      <c r="N733" s="4"/>
    </row>
    <row r="734" spans="4:14" ht="12.75" customHeight="1">
      <c r="D734" s="4"/>
      <c r="G734" s="4"/>
      <c r="H734" s="4"/>
      <c r="I734" s="4"/>
      <c r="J734" s="4"/>
      <c r="K734" s="4"/>
      <c r="M734" s="4"/>
      <c r="N734" s="4"/>
    </row>
    <row r="735" spans="4:14" ht="12.75" customHeight="1">
      <c r="D735" s="4"/>
      <c r="G735" s="4"/>
      <c r="H735" s="4"/>
      <c r="I735" s="4"/>
      <c r="J735" s="4"/>
      <c r="K735" s="4"/>
      <c r="M735" s="4"/>
      <c r="N735" s="4"/>
    </row>
    <row r="736" spans="4:14" ht="12.75" customHeight="1">
      <c r="D736" s="4"/>
      <c r="G736" s="4"/>
      <c r="H736" s="4"/>
      <c r="I736" s="4"/>
      <c r="J736" s="4"/>
      <c r="K736" s="4"/>
      <c r="M736" s="4"/>
      <c r="N736" s="4"/>
    </row>
    <row r="737" spans="4:14" ht="12.75" customHeight="1">
      <c r="D737" s="4"/>
      <c r="G737" s="4"/>
      <c r="H737" s="4"/>
      <c r="I737" s="4"/>
      <c r="J737" s="4"/>
      <c r="K737" s="4"/>
      <c r="M737" s="4"/>
      <c r="N737" s="4"/>
    </row>
    <row r="738" spans="4:14" ht="12.75" customHeight="1">
      <c r="D738" s="4"/>
      <c r="G738" s="4"/>
      <c r="H738" s="4"/>
      <c r="I738" s="4"/>
      <c r="J738" s="4"/>
      <c r="K738" s="4"/>
      <c r="M738" s="4"/>
      <c r="N738" s="4"/>
    </row>
    <row r="739" spans="4:14" ht="12.75" customHeight="1">
      <c r="D739" s="4"/>
      <c r="G739" s="4"/>
      <c r="H739" s="4"/>
      <c r="I739" s="4"/>
      <c r="J739" s="4"/>
      <c r="K739" s="4"/>
      <c r="M739" s="4"/>
      <c r="N739" s="4"/>
    </row>
    <row r="740" spans="4:14" ht="12.75" customHeight="1">
      <c r="D740" s="4"/>
      <c r="G740" s="4"/>
      <c r="H740" s="4"/>
      <c r="I740" s="4"/>
      <c r="J740" s="4"/>
      <c r="K740" s="4"/>
      <c r="M740" s="4"/>
      <c r="N740" s="4"/>
    </row>
    <row r="741" spans="4:14" ht="12.75" customHeight="1">
      <c r="D741" s="4"/>
      <c r="G741" s="4"/>
      <c r="H741" s="4"/>
      <c r="I741" s="4"/>
      <c r="J741" s="4"/>
      <c r="K741" s="4"/>
      <c r="M741" s="4"/>
      <c r="N741" s="4"/>
    </row>
    <row r="742" spans="4:14" ht="12.75" customHeight="1">
      <c r="D742" s="4"/>
      <c r="G742" s="4"/>
      <c r="H742" s="4"/>
      <c r="I742" s="4"/>
      <c r="J742" s="4"/>
      <c r="K742" s="4"/>
      <c r="M742" s="4"/>
      <c r="N742" s="4"/>
    </row>
    <row r="743" spans="4:14" ht="12.75" customHeight="1">
      <c r="D743" s="4"/>
      <c r="G743" s="4"/>
      <c r="H743" s="4"/>
      <c r="I743" s="4"/>
      <c r="J743" s="4"/>
      <c r="K743" s="4"/>
      <c r="M743" s="4"/>
      <c r="N743" s="4"/>
    </row>
    <row r="744" spans="4:14" ht="12.75" customHeight="1">
      <c r="D744" s="4"/>
      <c r="G744" s="4"/>
      <c r="H744" s="4"/>
      <c r="I744" s="4"/>
      <c r="J744" s="4"/>
      <c r="K744" s="4"/>
      <c r="M744" s="4"/>
      <c r="N744" s="4"/>
    </row>
    <row r="745" spans="4:14" ht="12.75" customHeight="1">
      <c r="D745" s="4"/>
      <c r="G745" s="4"/>
      <c r="H745" s="4"/>
      <c r="I745" s="4"/>
      <c r="J745" s="4"/>
      <c r="K745" s="4"/>
      <c r="M745" s="4"/>
      <c r="N745" s="4"/>
    </row>
    <row r="746" spans="4:14" ht="12.75" customHeight="1">
      <c r="D746" s="4"/>
      <c r="G746" s="4"/>
      <c r="H746" s="4"/>
      <c r="I746" s="4"/>
      <c r="J746" s="4"/>
      <c r="K746" s="4"/>
      <c r="M746" s="4"/>
      <c r="N746" s="4"/>
    </row>
    <row r="747" spans="4:14" ht="12.75" customHeight="1">
      <c r="D747" s="4"/>
      <c r="G747" s="4"/>
      <c r="H747" s="4"/>
      <c r="I747" s="4"/>
      <c r="J747" s="4"/>
      <c r="K747" s="4"/>
      <c r="M747" s="4"/>
      <c r="N747" s="4"/>
    </row>
    <row r="748" spans="4:14" ht="12.75" customHeight="1">
      <c r="D748" s="4"/>
      <c r="G748" s="4"/>
      <c r="H748" s="4"/>
      <c r="I748" s="4"/>
      <c r="J748" s="4"/>
      <c r="K748" s="4"/>
      <c r="M748" s="4"/>
      <c r="N748" s="4"/>
    </row>
    <row r="749" spans="4:14" ht="12.75" customHeight="1">
      <c r="D749" s="4"/>
      <c r="G749" s="4"/>
      <c r="H749" s="4"/>
      <c r="I749" s="4"/>
      <c r="J749" s="4"/>
      <c r="K749" s="4"/>
      <c r="M749" s="4"/>
      <c r="N749" s="4"/>
    </row>
    <row r="750" spans="4:14" ht="12.75" customHeight="1">
      <c r="D750" s="4"/>
      <c r="G750" s="4"/>
      <c r="H750" s="4"/>
      <c r="I750" s="4"/>
      <c r="J750" s="4"/>
      <c r="K750" s="4"/>
      <c r="M750" s="4"/>
      <c r="N750" s="4"/>
    </row>
    <row r="751" spans="4:14" ht="12.75" customHeight="1">
      <c r="D751" s="4"/>
      <c r="G751" s="4"/>
      <c r="H751" s="4"/>
      <c r="I751" s="4"/>
      <c r="J751" s="4"/>
      <c r="K751" s="4"/>
      <c r="M751" s="4"/>
      <c r="N751" s="4"/>
    </row>
    <row r="752" spans="4:14" ht="12.75" customHeight="1">
      <c r="D752" s="4"/>
      <c r="G752" s="4"/>
      <c r="H752" s="4"/>
      <c r="I752" s="4"/>
      <c r="J752" s="4"/>
      <c r="K752" s="4"/>
      <c r="M752" s="4"/>
      <c r="N752" s="4"/>
    </row>
    <row r="753" spans="4:14" ht="12.75" customHeight="1">
      <c r="D753" s="4"/>
      <c r="G753" s="4"/>
      <c r="H753" s="4"/>
      <c r="I753" s="4"/>
      <c r="J753" s="4"/>
      <c r="K753" s="4"/>
      <c r="M753" s="4"/>
      <c r="N753" s="4"/>
    </row>
    <row r="754" spans="4:14" ht="12.75" customHeight="1">
      <c r="D754" s="4"/>
      <c r="G754" s="4"/>
      <c r="H754" s="4"/>
      <c r="I754" s="4"/>
      <c r="J754" s="4"/>
      <c r="K754" s="4"/>
      <c r="M754" s="4"/>
      <c r="N754" s="4"/>
    </row>
    <row r="755" spans="4:14" ht="12.75" customHeight="1">
      <c r="D755" s="4"/>
      <c r="G755" s="4"/>
      <c r="H755" s="4"/>
      <c r="I755" s="4"/>
      <c r="J755" s="4"/>
      <c r="K755" s="4"/>
      <c r="M755" s="4"/>
      <c r="N755" s="4"/>
    </row>
    <row r="756" spans="4:14" ht="12.75" customHeight="1">
      <c r="D756" s="4"/>
      <c r="G756" s="4"/>
      <c r="H756" s="4"/>
      <c r="I756" s="4"/>
      <c r="J756" s="4"/>
      <c r="K756" s="4"/>
      <c r="M756" s="4"/>
      <c r="N756" s="4"/>
    </row>
    <row r="757" spans="4:14" ht="12.75" customHeight="1">
      <c r="D757" s="4"/>
      <c r="G757" s="4"/>
      <c r="H757" s="4"/>
      <c r="I757" s="4"/>
      <c r="J757" s="4"/>
      <c r="K757" s="4"/>
      <c r="M757" s="4"/>
      <c r="N757" s="4"/>
    </row>
    <row r="758" spans="4:14" ht="12.75" customHeight="1">
      <c r="D758" s="4"/>
      <c r="G758" s="4"/>
      <c r="H758" s="4"/>
      <c r="I758" s="4"/>
      <c r="J758" s="4"/>
      <c r="K758" s="4"/>
      <c r="M758" s="4"/>
      <c r="N758" s="4"/>
    </row>
    <row r="759" spans="4:14" ht="12.75" customHeight="1">
      <c r="D759" s="4"/>
      <c r="G759" s="4"/>
      <c r="H759" s="4"/>
      <c r="I759" s="4"/>
      <c r="J759" s="4"/>
      <c r="K759" s="4"/>
      <c r="M759" s="4"/>
      <c r="N759" s="4"/>
    </row>
    <row r="760" spans="4:14" ht="12.75" customHeight="1">
      <c r="D760" s="4"/>
      <c r="G760" s="4"/>
      <c r="H760" s="4"/>
      <c r="I760" s="4"/>
      <c r="J760" s="4"/>
      <c r="K760" s="4"/>
      <c r="M760" s="4"/>
      <c r="N760" s="4"/>
    </row>
    <row r="761" spans="4:14" ht="12.75" customHeight="1">
      <c r="D761" s="4"/>
      <c r="G761" s="4"/>
      <c r="H761" s="4"/>
      <c r="I761" s="4"/>
      <c r="J761" s="4"/>
      <c r="K761" s="4"/>
      <c r="M761" s="4"/>
      <c r="N761" s="4"/>
    </row>
    <row r="762" spans="4:14" ht="12.75" customHeight="1">
      <c r="D762" s="4"/>
      <c r="G762" s="4"/>
      <c r="H762" s="4"/>
      <c r="I762" s="4"/>
      <c r="J762" s="4"/>
      <c r="K762" s="4"/>
      <c r="M762" s="4"/>
      <c r="N762" s="4"/>
    </row>
    <row r="763" spans="4:14" ht="12.75" customHeight="1">
      <c r="D763" s="4"/>
      <c r="G763" s="4"/>
      <c r="H763" s="4"/>
      <c r="I763" s="4"/>
      <c r="J763" s="4"/>
      <c r="K763" s="4"/>
      <c r="M763" s="4"/>
      <c r="N763" s="4"/>
    </row>
    <row r="764" spans="4:14" ht="12.75" customHeight="1">
      <c r="D764" s="4"/>
      <c r="G764" s="4"/>
      <c r="H764" s="4"/>
      <c r="I764" s="4"/>
      <c r="J764" s="4"/>
      <c r="K764" s="4"/>
      <c r="M764" s="4"/>
      <c r="N764" s="4"/>
    </row>
    <row r="765" spans="4:14" ht="12.75" customHeight="1">
      <c r="D765" s="4"/>
      <c r="G765" s="4"/>
      <c r="H765" s="4"/>
      <c r="I765" s="4"/>
      <c r="J765" s="4"/>
      <c r="K765" s="4"/>
      <c r="M765" s="4"/>
      <c r="N765" s="4"/>
    </row>
    <row r="766" spans="4:14" ht="12.75" customHeight="1">
      <c r="D766" s="4"/>
      <c r="G766" s="4"/>
      <c r="H766" s="4"/>
      <c r="I766" s="4"/>
      <c r="J766" s="4"/>
      <c r="K766" s="4"/>
      <c r="M766" s="4"/>
      <c r="N766" s="4"/>
    </row>
    <row r="767" spans="4:14" ht="12.75" customHeight="1">
      <c r="D767" s="4"/>
      <c r="G767" s="4"/>
      <c r="H767" s="4"/>
      <c r="I767" s="4"/>
      <c r="J767" s="4"/>
      <c r="K767" s="4"/>
      <c r="M767" s="4"/>
      <c r="N767" s="4"/>
    </row>
    <row r="768" spans="4:14" ht="12.75" customHeight="1">
      <c r="D768" s="4"/>
      <c r="G768" s="4"/>
      <c r="H768" s="4"/>
      <c r="I768" s="4"/>
      <c r="J768" s="4"/>
      <c r="K768" s="4"/>
      <c r="M768" s="4"/>
      <c r="N768" s="4"/>
    </row>
    <row r="769" spans="4:14" ht="12.75" customHeight="1">
      <c r="D769" s="4"/>
      <c r="G769" s="4"/>
      <c r="H769" s="4"/>
      <c r="I769" s="4"/>
      <c r="J769" s="4"/>
      <c r="K769" s="4"/>
      <c r="M769" s="4"/>
      <c r="N769" s="4"/>
    </row>
    <row r="770" spans="4:14" ht="12.75" customHeight="1">
      <c r="D770" s="4"/>
      <c r="G770" s="4"/>
      <c r="H770" s="4"/>
      <c r="I770" s="4"/>
      <c r="J770" s="4"/>
      <c r="K770" s="4"/>
      <c r="M770" s="4"/>
      <c r="N770" s="4"/>
    </row>
    <row r="771" spans="4:14" ht="12.75" customHeight="1">
      <c r="D771" s="4"/>
      <c r="G771" s="4"/>
      <c r="H771" s="4"/>
      <c r="I771" s="4"/>
      <c r="J771" s="4"/>
      <c r="K771" s="4"/>
      <c r="M771" s="4"/>
      <c r="N771" s="4"/>
    </row>
    <row r="772" spans="4:14" ht="12.75" customHeight="1">
      <c r="D772" s="4"/>
      <c r="G772" s="4"/>
      <c r="H772" s="4"/>
      <c r="I772" s="4"/>
      <c r="J772" s="4"/>
      <c r="K772" s="4"/>
      <c r="M772" s="4"/>
      <c r="N772" s="4"/>
    </row>
    <row r="773" spans="4:14" ht="12.75" customHeight="1">
      <c r="D773" s="4"/>
      <c r="G773" s="4"/>
      <c r="H773" s="4"/>
      <c r="I773" s="4"/>
      <c r="J773" s="4"/>
      <c r="K773" s="4"/>
      <c r="M773" s="4"/>
      <c r="N773" s="4"/>
    </row>
    <row r="774" spans="4:14" ht="12.75" customHeight="1">
      <c r="D774" s="4"/>
      <c r="G774" s="4"/>
      <c r="H774" s="4"/>
      <c r="I774" s="4"/>
      <c r="J774" s="4"/>
      <c r="K774" s="4"/>
      <c r="M774" s="4"/>
      <c r="N774" s="4"/>
    </row>
    <row r="775" spans="4:14" ht="12.75" customHeight="1">
      <c r="D775" s="4"/>
      <c r="G775" s="4"/>
      <c r="H775" s="4"/>
      <c r="I775" s="4"/>
      <c r="J775" s="4"/>
      <c r="K775" s="4"/>
      <c r="M775" s="4"/>
      <c r="N775" s="4"/>
    </row>
    <row r="776" spans="4:14" ht="12.75" customHeight="1">
      <c r="D776" s="4"/>
      <c r="G776" s="4"/>
      <c r="H776" s="4"/>
      <c r="I776" s="4"/>
      <c r="J776" s="4"/>
      <c r="K776" s="4"/>
      <c r="M776" s="4"/>
      <c r="N776" s="4"/>
    </row>
    <row r="777" spans="4:14" ht="12.75" customHeight="1">
      <c r="D777" s="4"/>
      <c r="G777" s="4"/>
      <c r="H777" s="4"/>
      <c r="I777" s="4"/>
      <c r="J777" s="4"/>
      <c r="K777" s="4"/>
      <c r="M777" s="4"/>
      <c r="N777" s="4"/>
    </row>
    <row r="778" spans="4:14" ht="12.75" customHeight="1">
      <c r="D778" s="4"/>
      <c r="G778" s="4"/>
      <c r="H778" s="4"/>
      <c r="I778" s="4"/>
      <c r="J778" s="4"/>
      <c r="K778" s="4"/>
      <c r="M778" s="4"/>
      <c r="N778" s="4"/>
    </row>
    <row r="779" spans="4:14" ht="12.75" customHeight="1">
      <c r="D779" s="4"/>
      <c r="G779" s="4"/>
      <c r="H779" s="4"/>
      <c r="I779" s="4"/>
      <c r="J779" s="4"/>
      <c r="K779" s="4"/>
      <c r="M779" s="4"/>
      <c r="N779" s="4"/>
    </row>
    <row r="780" spans="4:14" ht="12.75" customHeight="1">
      <c r="D780" s="4"/>
      <c r="G780" s="4"/>
      <c r="H780" s="4"/>
      <c r="I780" s="4"/>
      <c r="J780" s="4"/>
      <c r="K780" s="4"/>
      <c r="M780" s="4"/>
      <c r="N780" s="4"/>
    </row>
    <row r="781" spans="4:14" ht="12.75" customHeight="1">
      <c r="D781" s="4"/>
      <c r="G781" s="4"/>
      <c r="H781" s="4"/>
      <c r="I781" s="4"/>
      <c r="J781" s="4"/>
      <c r="K781" s="4"/>
      <c r="M781" s="4"/>
      <c r="N781" s="4"/>
    </row>
    <row r="782" spans="4:14" ht="12.75" customHeight="1">
      <c r="D782" s="4"/>
      <c r="G782" s="4"/>
      <c r="H782" s="4"/>
      <c r="I782" s="4"/>
      <c r="J782" s="4"/>
      <c r="K782" s="4"/>
      <c r="M782" s="4"/>
      <c r="N782" s="4"/>
    </row>
    <row r="783" spans="4:14" ht="12.75" customHeight="1">
      <c r="D783" s="4"/>
      <c r="G783" s="4"/>
      <c r="H783" s="4"/>
      <c r="I783" s="4"/>
      <c r="J783" s="4"/>
      <c r="K783" s="4"/>
      <c r="M783" s="4"/>
      <c r="N783" s="4"/>
    </row>
    <row r="784" spans="4:14" ht="12.75" customHeight="1">
      <c r="D784" s="4"/>
      <c r="G784" s="4"/>
      <c r="H784" s="4"/>
      <c r="I784" s="4"/>
      <c r="J784" s="4"/>
      <c r="K784" s="4"/>
      <c r="M784" s="4"/>
      <c r="N784" s="4"/>
    </row>
    <row r="785" spans="4:14" ht="12.75" customHeight="1">
      <c r="D785" s="4"/>
      <c r="G785" s="4"/>
      <c r="H785" s="4"/>
      <c r="I785" s="4"/>
      <c r="J785" s="4"/>
      <c r="K785" s="4"/>
      <c r="M785" s="4"/>
      <c r="N785" s="4"/>
    </row>
    <row r="786" spans="4:14" ht="12.75" customHeight="1">
      <c r="D786" s="4"/>
      <c r="G786" s="4"/>
      <c r="H786" s="4"/>
      <c r="I786" s="4"/>
      <c r="J786" s="4"/>
      <c r="K786" s="4"/>
      <c r="M786" s="4"/>
      <c r="N786" s="4"/>
    </row>
    <row r="787" spans="4:14" ht="12.75" customHeight="1">
      <c r="D787" s="4"/>
      <c r="G787" s="4"/>
      <c r="H787" s="4"/>
      <c r="I787" s="4"/>
      <c r="J787" s="4"/>
      <c r="K787" s="4"/>
      <c r="M787" s="4"/>
      <c r="N787" s="4"/>
    </row>
    <row r="788" spans="4:14" ht="12.75" customHeight="1">
      <c r="D788" s="4"/>
      <c r="G788" s="4"/>
      <c r="H788" s="4"/>
      <c r="I788" s="4"/>
      <c r="J788" s="4"/>
      <c r="K788" s="4"/>
      <c r="M788" s="4"/>
      <c r="N788" s="4"/>
    </row>
    <row r="789" spans="4:14" ht="12.75" customHeight="1">
      <c r="D789" s="4"/>
      <c r="G789" s="4"/>
      <c r="H789" s="4"/>
      <c r="I789" s="4"/>
      <c r="J789" s="4"/>
      <c r="K789" s="4"/>
      <c r="M789" s="4"/>
      <c r="N789" s="4"/>
    </row>
    <row r="790" spans="4:14" ht="12.75" customHeight="1">
      <c r="D790" s="4"/>
      <c r="G790" s="4"/>
      <c r="H790" s="4"/>
      <c r="I790" s="4"/>
      <c r="J790" s="4"/>
      <c r="K790" s="4"/>
      <c r="M790" s="4"/>
      <c r="N790" s="4"/>
    </row>
    <row r="791" spans="4:14" ht="12.75" customHeight="1">
      <c r="D791" s="4"/>
      <c r="G791" s="4"/>
      <c r="H791" s="4"/>
      <c r="I791" s="4"/>
      <c r="J791" s="4"/>
      <c r="K791" s="4"/>
      <c r="M791" s="4"/>
      <c r="N791" s="4"/>
    </row>
    <row r="792" spans="4:14" ht="12.75" customHeight="1">
      <c r="D792" s="4"/>
      <c r="G792" s="4"/>
      <c r="H792" s="4"/>
      <c r="I792" s="4"/>
      <c r="J792" s="4"/>
      <c r="K792" s="4"/>
      <c r="M792" s="4"/>
      <c r="N792" s="4"/>
    </row>
    <row r="793" spans="4:14" ht="12.75" customHeight="1">
      <c r="D793" s="4"/>
      <c r="G793" s="4"/>
      <c r="H793" s="4"/>
      <c r="I793" s="4"/>
      <c r="J793" s="4"/>
      <c r="K793" s="4"/>
      <c r="M793" s="4"/>
      <c r="N793" s="4"/>
    </row>
    <row r="794" spans="4:14" ht="12.75" customHeight="1">
      <c r="D794" s="4"/>
      <c r="G794" s="4"/>
      <c r="H794" s="4"/>
      <c r="I794" s="4"/>
      <c r="J794" s="4"/>
      <c r="K794" s="4"/>
      <c r="M794" s="4"/>
      <c r="N794" s="4"/>
    </row>
    <row r="795" spans="4:14" ht="12.75" customHeight="1">
      <c r="D795" s="4"/>
      <c r="G795" s="4"/>
      <c r="H795" s="4"/>
      <c r="I795" s="4"/>
      <c r="J795" s="4"/>
      <c r="K795" s="4"/>
      <c r="M795" s="4"/>
      <c r="N795" s="4"/>
    </row>
    <row r="796" spans="4:14" ht="12.75" customHeight="1">
      <c r="D796" s="4"/>
      <c r="G796" s="4"/>
      <c r="H796" s="4"/>
      <c r="I796" s="4"/>
      <c r="J796" s="4"/>
      <c r="K796" s="4"/>
      <c r="M796" s="4"/>
      <c r="N796" s="4"/>
    </row>
    <row r="797" spans="4:14" ht="12.75" customHeight="1">
      <c r="D797" s="4"/>
      <c r="G797" s="4"/>
      <c r="H797" s="4"/>
      <c r="I797" s="4"/>
      <c r="J797" s="4"/>
      <c r="K797" s="4"/>
      <c r="M797" s="4"/>
      <c r="N797" s="4"/>
    </row>
    <row r="798" spans="4:14" ht="12.75" customHeight="1">
      <c r="D798" s="4"/>
      <c r="G798" s="4"/>
      <c r="H798" s="4"/>
      <c r="I798" s="4"/>
      <c r="J798" s="4"/>
      <c r="K798" s="4"/>
      <c r="M798" s="4"/>
      <c r="N798" s="4"/>
    </row>
    <row r="799" spans="4:14" ht="12.75" customHeight="1">
      <c r="D799" s="4"/>
      <c r="G799" s="4"/>
      <c r="H799" s="4"/>
      <c r="I799" s="4"/>
      <c r="J799" s="4"/>
      <c r="K799" s="4"/>
      <c r="M799" s="4"/>
      <c r="N799" s="4"/>
    </row>
    <row r="800" spans="4:14" ht="12.75" customHeight="1">
      <c r="D800" s="4"/>
      <c r="G800" s="4"/>
      <c r="H800" s="4"/>
      <c r="I800" s="4"/>
      <c r="J800" s="4"/>
      <c r="K800" s="4"/>
      <c r="M800" s="4"/>
      <c r="N800" s="4"/>
    </row>
    <row r="801" spans="4:14" ht="12.75" customHeight="1">
      <c r="D801" s="4"/>
      <c r="G801" s="4"/>
      <c r="H801" s="4"/>
      <c r="I801" s="4"/>
      <c r="J801" s="4"/>
      <c r="K801" s="4"/>
      <c r="M801" s="4"/>
      <c r="N801" s="4"/>
    </row>
    <row r="802" spans="4:14" ht="12.75" customHeight="1">
      <c r="D802" s="4"/>
      <c r="G802" s="4"/>
      <c r="H802" s="4"/>
      <c r="I802" s="4"/>
      <c r="J802" s="4"/>
      <c r="K802" s="4"/>
      <c r="M802" s="4"/>
      <c r="N802" s="4"/>
    </row>
    <row r="803" spans="4:14" ht="12.75" customHeight="1">
      <c r="D803" s="4"/>
      <c r="G803" s="4"/>
      <c r="H803" s="4"/>
      <c r="I803" s="4"/>
      <c r="J803" s="4"/>
      <c r="K803" s="4"/>
      <c r="M803" s="4"/>
      <c r="N803" s="4"/>
    </row>
    <row r="804" spans="4:14" ht="12.75" customHeight="1">
      <c r="D804" s="4"/>
      <c r="G804" s="4"/>
      <c r="H804" s="4"/>
      <c r="I804" s="4"/>
      <c r="J804" s="4"/>
      <c r="K804" s="4"/>
      <c r="M804" s="4"/>
      <c r="N804" s="4"/>
    </row>
    <row r="805" spans="4:14" ht="12.75" customHeight="1">
      <c r="D805" s="4"/>
      <c r="G805" s="4"/>
      <c r="H805" s="4"/>
      <c r="I805" s="4"/>
      <c r="J805" s="4"/>
      <c r="K805" s="4"/>
      <c r="M805" s="4"/>
      <c r="N805" s="4"/>
    </row>
    <row r="806" spans="4:14" ht="12.75" customHeight="1">
      <c r="D806" s="4"/>
      <c r="G806" s="4"/>
      <c r="H806" s="4"/>
      <c r="I806" s="4"/>
      <c r="J806" s="4"/>
      <c r="K806" s="4"/>
      <c r="M806" s="4"/>
      <c r="N806" s="4"/>
    </row>
    <row r="807" spans="4:14" ht="12.75" customHeight="1">
      <c r="D807" s="4"/>
      <c r="G807" s="4"/>
      <c r="H807" s="4"/>
      <c r="I807" s="4"/>
      <c r="J807" s="4"/>
      <c r="K807" s="4"/>
      <c r="M807" s="4"/>
      <c r="N807" s="4"/>
    </row>
    <row r="808" spans="4:14" ht="12.75" customHeight="1">
      <c r="D808" s="4"/>
      <c r="G808" s="4"/>
      <c r="H808" s="4"/>
      <c r="I808" s="4"/>
      <c r="J808" s="4"/>
      <c r="K808" s="4"/>
      <c r="M808" s="4"/>
      <c r="N808" s="4"/>
    </row>
    <row r="809" spans="4:14" ht="12.75" customHeight="1">
      <c r="D809" s="4"/>
      <c r="G809" s="4"/>
      <c r="H809" s="4"/>
      <c r="I809" s="4"/>
      <c r="J809" s="4"/>
      <c r="K809" s="4"/>
      <c r="M809" s="4"/>
      <c r="N809" s="4"/>
    </row>
    <row r="810" spans="4:14" ht="12.75" customHeight="1">
      <c r="D810" s="4"/>
      <c r="G810" s="4"/>
      <c r="H810" s="4"/>
      <c r="I810" s="4"/>
      <c r="J810" s="4"/>
      <c r="K810" s="4"/>
      <c r="M810" s="4"/>
      <c r="N810" s="4"/>
    </row>
    <row r="811" spans="4:14" ht="12.75" customHeight="1">
      <c r="D811" s="4"/>
      <c r="G811" s="4"/>
      <c r="H811" s="4"/>
      <c r="I811" s="4"/>
      <c r="J811" s="4"/>
      <c r="K811" s="4"/>
      <c r="M811" s="4"/>
      <c r="N811" s="4"/>
    </row>
    <row r="812" spans="4:14" ht="12.75" customHeight="1">
      <c r="D812" s="4"/>
      <c r="G812" s="4"/>
      <c r="H812" s="4"/>
      <c r="I812" s="4"/>
      <c r="J812" s="4"/>
      <c r="K812" s="4"/>
      <c r="M812" s="4"/>
      <c r="N812" s="4"/>
    </row>
    <row r="813" spans="4:14" ht="12.75" customHeight="1">
      <c r="D813" s="4"/>
      <c r="G813" s="4"/>
      <c r="H813" s="4"/>
      <c r="I813" s="4"/>
      <c r="J813" s="4"/>
      <c r="K813" s="4"/>
      <c r="M813" s="4"/>
      <c r="N813" s="4"/>
    </row>
    <row r="814" spans="4:14" ht="12.75" customHeight="1">
      <c r="D814" s="4"/>
      <c r="G814" s="4"/>
      <c r="H814" s="4"/>
      <c r="I814" s="4"/>
      <c r="J814" s="4"/>
      <c r="K814" s="4"/>
      <c r="M814" s="4"/>
      <c r="N814" s="4"/>
    </row>
    <row r="815" spans="4:14" ht="12.75" customHeight="1">
      <c r="D815" s="4"/>
      <c r="G815" s="4"/>
      <c r="H815" s="4"/>
      <c r="I815" s="4"/>
      <c r="J815" s="4"/>
      <c r="K815" s="4"/>
      <c r="M815" s="4"/>
      <c r="N815" s="4"/>
    </row>
    <row r="816" spans="4:14" ht="12.75" customHeight="1">
      <c r="D816" s="4"/>
      <c r="G816" s="4"/>
      <c r="H816" s="4"/>
      <c r="I816" s="4"/>
      <c r="J816" s="4"/>
      <c r="K816" s="4"/>
      <c r="M816" s="4"/>
      <c r="N816" s="4"/>
    </row>
    <row r="817" spans="4:14" ht="12.75" customHeight="1">
      <c r="D817" s="4"/>
      <c r="G817" s="4"/>
      <c r="H817" s="4"/>
      <c r="I817" s="4"/>
      <c r="J817" s="4"/>
      <c r="K817" s="4"/>
      <c r="M817" s="4"/>
      <c r="N817" s="4"/>
    </row>
    <row r="818" spans="4:14" ht="12.75" customHeight="1">
      <c r="D818" s="4"/>
      <c r="G818" s="4"/>
      <c r="H818" s="4"/>
      <c r="I818" s="4"/>
      <c r="J818" s="4"/>
      <c r="K818" s="4"/>
      <c r="M818" s="4"/>
      <c r="N818" s="4"/>
    </row>
    <row r="819" spans="4:14" ht="12.75" customHeight="1">
      <c r="D819" s="4"/>
      <c r="G819" s="4"/>
      <c r="H819" s="4"/>
      <c r="I819" s="4"/>
      <c r="J819" s="4"/>
      <c r="K819" s="4"/>
      <c r="M819" s="4"/>
      <c r="N819" s="4"/>
    </row>
    <row r="820" spans="4:14" ht="12.75" customHeight="1">
      <c r="D820" s="4"/>
      <c r="G820" s="4"/>
      <c r="H820" s="4"/>
      <c r="I820" s="4"/>
      <c r="J820" s="4"/>
      <c r="K820" s="4"/>
      <c r="M820" s="4"/>
      <c r="N820" s="4"/>
    </row>
    <row r="821" spans="4:14" ht="12.75" customHeight="1">
      <c r="D821" s="4"/>
      <c r="G821" s="4"/>
      <c r="H821" s="4"/>
      <c r="I821" s="4"/>
      <c r="J821" s="4"/>
      <c r="K821" s="4"/>
      <c r="M821" s="4"/>
      <c r="N821" s="4"/>
    </row>
    <row r="822" spans="4:14" ht="12.75" customHeight="1">
      <c r="D822" s="4"/>
      <c r="G822" s="4"/>
      <c r="H822" s="4"/>
      <c r="I822" s="4"/>
      <c r="J822" s="4"/>
      <c r="K822" s="4"/>
      <c r="M822" s="4"/>
      <c r="N822" s="4"/>
    </row>
    <row r="823" spans="4:14" ht="12.75" customHeight="1">
      <c r="D823" s="4"/>
      <c r="G823" s="4"/>
      <c r="H823" s="4"/>
      <c r="I823" s="4"/>
      <c r="J823" s="4"/>
      <c r="K823" s="4"/>
      <c r="M823" s="4"/>
      <c r="N823" s="4"/>
    </row>
    <row r="824" spans="4:14" ht="12.75" customHeight="1">
      <c r="D824" s="4"/>
      <c r="G824" s="4"/>
      <c r="H824" s="4"/>
      <c r="I824" s="4"/>
      <c r="J824" s="4"/>
      <c r="K824" s="4"/>
      <c r="M824" s="4"/>
      <c r="N824" s="4"/>
    </row>
    <row r="825" spans="4:14" ht="12.75" customHeight="1">
      <c r="D825" s="4"/>
      <c r="G825" s="4"/>
      <c r="H825" s="4"/>
      <c r="I825" s="4"/>
      <c r="J825" s="4"/>
      <c r="K825" s="4"/>
      <c r="M825" s="4"/>
      <c r="N825" s="4"/>
    </row>
    <row r="826" spans="4:14" ht="12.75" customHeight="1">
      <c r="D826" s="4"/>
      <c r="G826" s="4"/>
      <c r="H826" s="4"/>
      <c r="I826" s="4"/>
      <c r="J826" s="4"/>
      <c r="K826" s="4"/>
      <c r="M826" s="4"/>
      <c r="N826" s="4"/>
    </row>
    <row r="827" spans="4:14" ht="12.75" customHeight="1">
      <c r="D827" s="4"/>
      <c r="G827" s="4"/>
      <c r="H827" s="4"/>
      <c r="I827" s="4"/>
      <c r="J827" s="4"/>
      <c r="K827" s="4"/>
      <c r="M827" s="4"/>
      <c r="N827" s="4"/>
    </row>
    <row r="828" spans="4:14" ht="12.75" customHeight="1">
      <c r="D828" s="4"/>
      <c r="G828" s="4"/>
      <c r="H828" s="4"/>
      <c r="I828" s="4"/>
      <c r="J828" s="4"/>
      <c r="K828" s="4"/>
      <c r="M828" s="4"/>
      <c r="N828" s="4"/>
    </row>
    <row r="829" spans="4:14" ht="12.75" customHeight="1">
      <c r="D829" s="4"/>
      <c r="G829" s="4"/>
      <c r="H829" s="4"/>
      <c r="I829" s="4"/>
      <c r="J829" s="4"/>
      <c r="K829" s="4"/>
      <c r="M829" s="4"/>
      <c r="N829" s="4"/>
    </row>
    <row r="830" spans="4:14" ht="12.75" customHeight="1">
      <c r="D830" s="4"/>
      <c r="G830" s="4"/>
      <c r="H830" s="4"/>
      <c r="I830" s="4"/>
      <c r="J830" s="4"/>
      <c r="K830" s="4"/>
      <c r="M830" s="4"/>
      <c r="N830" s="4"/>
    </row>
    <row r="831" spans="4:14" ht="12.75" customHeight="1">
      <c r="D831" s="4"/>
      <c r="G831" s="4"/>
      <c r="H831" s="4"/>
      <c r="I831" s="4"/>
      <c r="J831" s="4"/>
      <c r="K831" s="4"/>
      <c r="M831" s="4"/>
      <c r="N831" s="4"/>
    </row>
    <row r="832" spans="4:14" ht="12.75" customHeight="1">
      <c r="D832" s="4"/>
      <c r="G832" s="4"/>
      <c r="H832" s="4"/>
      <c r="I832" s="4"/>
      <c r="J832" s="4"/>
      <c r="K832" s="4"/>
      <c r="M832" s="4"/>
      <c r="N832" s="4"/>
    </row>
    <row r="833" spans="4:14" ht="12.75" customHeight="1">
      <c r="D833" s="4"/>
      <c r="G833" s="4"/>
      <c r="H833" s="4"/>
      <c r="I833" s="4"/>
      <c r="J833" s="4"/>
      <c r="K833" s="4"/>
      <c r="M833" s="4"/>
      <c r="N833" s="4"/>
    </row>
    <row r="834" spans="4:14" ht="12.75" customHeight="1">
      <c r="D834" s="4"/>
      <c r="G834" s="4"/>
      <c r="H834" s="4"/>
      <c r="I834" s="4"/>
      <c r="J834" s="4"/>
      <c r="K834" s="4"/>
      <c r="M834" s="4"/>
      <c r="N834" s="4"/>
    </row>
    <row r="835" spans="4:14" ht="12.75" customHeight="1">
      <c r="D835" s="4"/>
      <c r="G835" s="4"/>
      <c r="H835" s="4"/>
      <c r="I835" s="4"/>
      <c r="J835" s="4"/>
      <c r="K835" s="4"/>
      <c r="M835" s="4"/>
      <c r="N835" s="4"/>
    </row>
    <row r="836" spans="4:14" ht="12.75" customHeight="1">
      <c r="D836" s="4"/>
      <c r="G836" s="4"/>
      <c r="H836" s="4"/>
      <c r="I836" s="4"/>
      <c r="J836" s="4"/>
      <c r="K836" s="4"/>
      <c r="M836" s="4"/>
      <c r="N836" s="4"/>
    </row>
    <row r="837" spans="4:14" ht="12.75" customHeight="1">
      <c r="D837" s="4"/>
      <c r="G837" s="4"/>
      <c r="H837" s="4"/>
      <c r="I837" s="4"/>
      <c r="J837" s="4"/>
      <c r="K837" s="4"/>
      <c r="M837" s="4"/>
      <c r="N837" s="4"/>
    </row>
    <row r="838" spans="4:14" ht="12.75" customHeight="1">
      <c r="D838" s="4"/>
      <c r="G838" s="4"/>
      <c r="H838" s="4"/>
      <c r="I838" s="4"/>
      <c r="J838" s="4"/>
      <c r="K838" s="4"/>
      <c r="M838" s="4"/>
      <c r="N838" s="4"/>
    </row>
    <row r="839" spans="4:14" ht="12.75" customHeight="1">
      <c r="D839" s="4"/>
      <c r="G839" s="4"/>
      <c r="H839" s="4"/>
      <c r="I839" s="4"/>
      <c r="J839" s="4"/>
      <c r="K839" s="4"/>
      <c r="M839" s="4"/>
      <c r="N839" s="4"/>
    </row>
    <row r="840" spans="4:14" ht="12.75" customHeight="1">
      <c r="D840" s="4"/>
      <c r="G840" s="4"/>
      <c r="H840" s="4"/>
      <c r="I840" s="4"/>
      <c r="J840" s="4"/>
      <c r="K840" s="4"/>
      <c r="M840" s="4"/>
      <c r="N840" s="4"/>
    </row>
    <row r="841" spans="4:14" ht="12.75" customHeight="1">
      <c r="D841" s="4"/>
      <c r="G841" s="4"/>
      <c r="H841" s="4"/>
      <c r="I841" s="4"/>
      <c r="J841" s="4"/>
      <c r="K841" s="4"/>
      <c r="M841" s="4"/>
      <c r="N841" s="4"/>
    </row>
    <row r="842" spans="4:14" ht="12.75" customHeight="1">
      <c r="D842" s="4"/>
      <c r="G842" s="4"/>
      <c r="H842" s="4"/>
      <c r="I842" s="4"/>
      <c r="J842" s="4"/>
      <c r="K842" s="4"/>
      <c r="M842" s="4"/>
      <c r="N842" s="4"/>
    </row>
    <row r="843" spans="4:14" ht="12.75" customHeight="1">
      <c r="D843" s="4"/>
      <c r="G843" s="4"/>
      <c r="H843" s="4"/>
      <c r="I843" s="4"/>
      <c r="J843" s="4"/>
      <c r="K843" s="4"/>
      <c r="M843" s="4"/>
      <c r="N843" s="4"/>
    </row>
    <row r="844" spans="4:14" ht="12.75" customHeight="1">
      <c r="D844" s="4"/>
      <c r="G844" s="4"/>
      <c r="H844" s="4"/>
      <c r="I844" s="4"/>
      <c r="J844" s="4"/>
      <c r="K844" s="4"/>
      <c r="M844" s="4"/>
      <c r="N844" s="4"/>
    </row>
    <row r="845" spans="4:14" ht="12.75" customHeight="1">
      <c r="D845" s="4"/>
      <c r="G845" s="4"/>
      <c r="H845" s="4"/>
      <c r="I845" s="4"/>
      <c r="J845" s="4"/>
      <c r="K845" s="4"/>
      <c r="M845" s="4"/>
      <c r="N845" s="4"/>
    </row>
    <row r="846" spans="4:14" ht="12.75" customHeight="1">
      <c r="D846" s="4"/>
      <c r="G846" s="4"/>
      <c r="H846" s="4"/>
      <c r="I846" s="4"/>
      <c r="J846" s="4"/>
      <c r="K846" s="4"/>
      <c r="M846" s="4"/>
      <c r="N846" s="4"/>
    </row>
    <row r="847" spans="4:14" ht="12.75" customHeight="1">
      <c r="D847" s="4"/>
      <c r="G847" s="4"/>
      <c r="H847" s="4"/>
      <c r="I847" s="4"/>
      <c r="J847" s="4"/>
      <c r="K847" s="4"/>
      <c r="M847" s="4"/>
      <c r="N847" s="4"/>
    </row>
    <row r="848" spans="4:14" ht="12.75" customHeight="1">
      <c r="D848" s="4"/>
      <c r="G848" s="4"/>
      <c r="H848" s="4"/>
      <c r="I848" s="4"/>
      <c r="J848" s="4"/>
      <c r="K848" s="4"/>
      <c r="M848" s="4"/>
      <c r="N848" s="4"/>
    </row>
    <row r="849" spans="4:14" ht="12.75" customHeight="1">
      <c r="D849" s="4"/>
      <c r="G849" s="4"/>
      <c r="H849" s="4"/>
      <c r="I849" s="4"/>
      <c r="J849" s="4"/>
      <c r="K849" s="4"/>
      <c r="M849" s="4"/>
      <c r="N849" s="4"/>
    </row>
    <row r="850" spans="4:14" ht="12.75" customHeight="1">
      <c r="D850" s="4"/>
      <c r="G850" s="4"/>
      <c r="H850" s="4"/>
      <c r="I850" s="4"/>
      <c r="J850" s="4"/>
      <c r="K850" s="4"/>
      <c r="M850" s="4"/>
      <c r="N850" s="4"/>
    </row>
    <row r="851" spans="4:14" ht="12.75" customHeight="1">
      <c r="D851" s="4"/>
      <c r="G851" s="4"/>
      <c r="H851" s="4"/>
      <c r="I851" s="4"/>
      <c r="J851" s="4"/>
      <c r="K851" s="4"/>
      <c r="M851" s="4"/>
      <c r="N851" s="4"/>
    </row>
    <row r="852" spans="4:14" ht="12.75" customHeight="1">
      <c r="D852" s="4"/>
      <c r="G852" s="4"/>
      <c r="H852" s="4"/>
      <c r="I852" s="4"/>
      <c r="J852" s="4"/>
      <c r="K852" s="4"/>
      <c r="M852" s="4"/>
      <c r="N852" s="4"/>
    </row>
    <row r="853" spans="4:14" ht="12.75" customHeight="1">
      <c r="D853" s="4"/>
      <c r="G853" s="4"/>
      <c r="H853" s="4"/>
      <c r="I853" s="4"/>
      <c r="J853" s="4"/>
      <c r="K853" s="4"/>
      <c r="M853" s="4"/>
      <c r="N853" s="4"/>
    </row>
    <row r="854" spans="4:14" ht="12.75" customHeight="1">
      <c r="D854" s="4"/>
      <c r="G854" s="4"/>
      <c r="H854" s="4"/>
      <c r="I854" s="4"/>
      <c r="J854" s="4"/>
      <c r="K854" s="4"/>
      <c r="M854" s="4"/>
      <c r="N854" s="4"/>
    </row>
    <row r="855" spans="4:14" ht="12.75" customHeight="1">
      <c r="D855" s="4"/>
      <c r="G855" s="4"/>
      <c r="H855" s="4"/>
      <c r="I855" s="4"/>
      <c r="J855" s="4"/>
      <c r="K855" s="4"/>
      <c r="M855" s="4"/>
      <c r="N855" s="4"/>
    </row>
    <row r="856" spans="4:14" ht="12.75" customHeight="1">
      <c r="D856" s="4"/>
      <c r="G856" s="4"/>
      <c r="H856" s="4"/>
      <c r="I856" s="4"/>
      <c r="J856" s="4"/>
      <c r="K856" s="4"/>
      <c r="M856" s="4"/>
      <c r="N856" s="4"/>
    </row>
    <row r="857" spans="4:14" ht="12.75" customHeight="1">
      <c r="D857" s="4"/>
      <c r="G857" s="4"/>
      <c r="H857" s="4"/>
      <c r="I857" s="4"/>
      <c r="J857" s="4"/>
      <c r="K857" s="4"/>
      <c r="M857" s="4"/>
      <c r="N857" s="4"/>
    </row>
    <row r="858" spans="4:14" ht="12.75" customHeight="1">
      <c r="D858" s="4"/>
      <c r="G858" s="4"/>
      <c r="H858" s="4"/>
      <c r="I858" s="4"/>
      <c r="J858" s="4"/>
      <c r="K858" s="4"/>
      <c r="M858" s="4"/>
      <c r="N858" s="4"/>
    </row>
    <row r="859" spans="4:14" ht="12.75" customHeight="1">
      <c r="D859" s="4"/>
      <c r="G859" s="4"/>
      <c r="H859" s="4"/>
      <c r="I859" s="4"/>
      <c r="J859" s="4"/>
      <c r="K859" s="4"/>
      <c r="M859" s="4"/>
      <c r="N859" s="4"/>
    </row>
    <row r="860" spans="4:14" ht="12.75" customHeight="1">
      <c r="D860" s="4"/>
      <c r="G860" s="4"/>
      <c r="H860" s="4"/>
      <c r="I860" s="4"/>
      <c r="J860" s="4"/>
      <c r="K860" s="4"/>
      <c r="M860" s="4"/>
      <c r="N860" s="4"/>
    </row>
    <row r="861" spans="4:14" ht="12.75" customHeight="1">
      <c r="D861" s="4"/>
      <c r="G861" s="4"/>
      <c r="H861" s="4"/>
      <c r="I861" s="4"/>
      <c r="J861" s="4"/>
      <c r="K861" s="4"/>
      <c r="M861" s="4"/>
      <c r="N861" s="4"/>
    </row>
    <row r="862" spans="4:14" ht="12.75" customHeight="1">
      <c r="D862" s="4"/>
      <c r="G862" s="4"/>
      <c r="H862" s="4"/>
      <c r="I862" s="4"/>
      <c r="J862" s="4"/>
      <c r="K862" s="4"/>
      <c r="M862" s="4"/>
      <c r="N862" s="4"/>
    </row>
    <row r="863" spans="4:14" ht="12.75" customHeight="1">
      <c r="D863" s="4"/>
      <c r="G863" s="4"/>
      <c r="H863" s="4"/>
      <c r="I863" s="4"/>
      <c r="J863" s="4"/>
      <c r="K863" s="4"/>
      <c r="M863" s="4"/>
      <c r="N863" s="4"/>
    </row>
    <row r="864" spans="4:14" ht="12.75" customHeight="1">
      <c r="D864" s="4"/>
      <c r="G864" s="4"/>
      <c r="H864" s="4"/>
      <c r="I864" s="4"/>
      <c r="J864" s="4"/>
      <c r="K864" s="4"/>
      <c r="M864" s="4"/>
      <c r="N864" s="4"/>
    </row>
    <row r="865" spans="4:14" ht="12.75" customHeight="1">
      <c r="D865" s="4"/>
      <c r="G865" s="4"/>
      <c r="H865" s="4"/>
      <c r="I865" s="4"/>
      <c r="J865" s="4"/>
      <c r="K865" s="4"/>
      <c r="M865" s="4"/>
      <c r="N865" s="4"/>
    </row>
    <row r="866" spans="4:14" ht="12.75" customHeight="1">
      <c r="D866" s="4"/>
      <c r="G866" s="4"/>
      <c r="H866" s="4"/>
      <c r="I866" s="4"/>
      <c r="J866" s="4"/>
      <c r="K866" s="4"/>
      <c r="M866" s="4"/>
      <c r="N866" s="4"/>
    </row>
    <row r="867" spans="4:14" ht="12.75" customHeight="1">
      <c r="D867" s="4"/>
      <c r="G867" s="4"/>
      <c r="H867" s="4"/>
      <c r="I867" s="4"/>
      <c r="J867" s="4"/>
      <c r="K867" s="4"/>
      <c r="M867" s="4"/>
      <c r="N867" s="4"/>
    </row>
    <row r="868" spans="4:14" ht="12.75" customHeight="1">
      <c r="D868" s="4"/>
      <c r="G868" s="4"/>
      <c r="H868" s="4"/>
      <c r="I868" s="4"/>
      <c r="J868" s="4"/>
      <c r="K868" s="4"/>
      <c r="M868" s="4"/>
      <c r="N868" s="4"/>
    </row>
    <row r="869" spans="4:14" ht="12.75" customHeight="1">
      <c r="D869" s="4"/>
      <c r="G869" s="4"/>
      <c r="H869" s="4"/>
      <c r="I869" s="4"/>
      <c r="J869" s="4"/>
      <c r="K869" s="4"/>
      <c r="M869" s="4"/>
      <c r="N869" s="4"/>
    </row>
    <row r="870" spans="4:14" ht="12.75" customHeight="1">
      <c r="D870" s="4"/>
      <c r="G870" s="4"/>
      <c r="H870" s="4"/>
      <c r="I870" s="4"/>
      <c r="J870" s="4"/>
      <c r="K870" s="4"/>
      <c r="M870" s="4"/>
      <c r="N870" s="4"/>
    </row>
    <row r="871" spans="4:14" ht="12.75" customHeight="1">
      <c r="D871" s="4"/>
      <c r="G871" s="4"/>
      <c r="H871" s="4"/>
      <c r="I871" s="4"/>
      <c r="J871" s="4"/>
      <c r="K871" s="4"/>
      <c r="M871" s="4"/>
      <c r="N871" s="4"/>
    </row>
    <row r="872" spans="4:14" ht="12.75" customHeight="1">
      <c r="D872" s="4"/>
      <c r="G872" s="4"/>
      <c r="H872" s="4"/>
      <c r="I872" s="4"/>
      <c r="J872" s="4"/>
      <c r="K872" s="4"/>
      <c r="M872" s="4"/>
      <c r="N872" s="4"/>
    </row>
    <row r="873" spans="4:14" ht="12.75" customHeight="1">
      <c r="D873" s="4"/>
      <c r="G873" s="4"/>
      <c r="H873" s="4"/>
      <c r="I873" s="4"/>
      <c r="J873" s="4"/>
      <c r="K873" s="4"/>
      <c r="M873" s="4"/>
      <c r="N873" s="4"/>
    </row>
    <row r="874" spans="4:14" ht="12.75" customHeight="1">
      <c r="D874" s="4"/>
      <c r="G874" s="4"/>
      <c r="H874" s="4"/>
      <c r="I874" s="4"/>
      <c r="J874" s="4"/>
      <c r="K874" s="4"/>
      <c r="M874" s="4"/>
      <c r="N874" s="4"/>
    </row>
    <row r="875" spans="4:14" ht="12.75" customHeight="1">
      <c r="D875" s="4"/>
      <c r="G875" s="4"/>
      <c r="H875" s="4"/>
      <c r="I875" s="4"/>
      <c r="J875" s="4"/>
      <c r="K875" s="4"/>
      <c r="M875" s="4"/>
      <c r="N875" s="4"/>
    </row>
    <row r="876" spans="4:14" ht="12.75" customHeight="1">
      <c r="D876" s="4"/>
      <c r="G876" s="4"/>
      <c r="H876" s="4"/>
      <c r="I876" s="4"/>
      <c r="J876" s="4"/>
      <c r="K876" s="4"/>
      <c r="M876" s="4"/>
      <c r="N876" s="4"/>
    </row>
    <row r="877" spans="4:14" ht="12.75" customHeight="1">
      <c r="D877" s="4"/>
      <c r="G877" s="4"/>
      <c r="H877" s="4"/>
      <c r="I877" s="4"/>
      <c r="J877" s="4"/>
      <c r="K877" s="4"/>
      <c r="M877" s="4"/>
      <c r="N877" s="4"/>
    </row>
    <row r="878" spans="4:14" ht="12.75" customHeight="1">
      <c r="D878" s="4"/>
      <c r="G878" s="4"/>
      <c r="H878" s="4"/>
      <c r="I878" s="4"/>
      <c r="J878" s="4"/>
      <c r="K878" s="4"/>
      <c r="M878" s="4"/>
      <c r="N878" s="4"/>
    </row>
    <row r="879" spans="4:14" ht="12.75" customHeight="1">
      <c r="D879" s="4"/>
      <c r="G879" s="4"/>
      <c r="H879" s="4"/>
      <c r="I879" s="4"/>
      <c r="J879" s="4"/>
      <c r="K879" s="4"/>
      <c r="M879" s="4"/>
      <c r="N879" s="4"/>
    </row>
    <row r="880" spans="4:14" ht="12.75" customHeight="1">
      <c r="D880" s="4"/>
      <c r="G880" s="4"/>
      <c r="H880" s="4"/>
      <c r="I880" s="4"/>
      <c r="J880" s="4"/>
      <c r="K880" s="4"/>
      <c r="M880" s="4"/>
      <c r="N880" s="4"/>
    </row>
    <row r="881" spans="4:14" ht="12.75" customHeight="1">
      <c r="D881" s="4"/>
      <c r="G881" s="4"/>
      <c r="H881" s="4"/>
      <c r="I881" s="4"/>
      <c r="J881" s="4"/>
      <c r="K881" s="4"/>
      <c r="M881" s="4"/>
      <c r="N881" s="4"/>
    </row>
    <row r="882" spans="4:14" ht="12.75" customHeight="1">
      <c r="D882" s="4"/>
      <c r="G882" s="4"/>
      <c r="H882" s="4"/>
      <c r="I882" s="4"/>
      <c r="J882" s="4"/>
      <c r="K882" s="4"/>
      <c r="M882" s="4"/>
      <c r="N882" s="4"/>
    </row>
    <row r="883" spans="4:14" ht="12.75" customHeight="1">
      <c r="D883" s="4"/>
      <c r="G883" s="4"/>
      <c r="H883" s="4"/>
      <c r="I883" s="4"/>
      <c r="J883" s="4"/>
      <c r="K883" s="4"/>
      <c r="M883" s="4"/>
      <c r="N883" s="4"/>
    </row>
    <row r="884" spans="4:14" ht="12.75" customHeight="1">
      <c r="D884" s="4"/>
      <c r="G884" s="4"/>
      <c r="H884" s="4"/>
      <c r="I884" s="4"/>
      <c r="J884" s="4"/>
      <c r="K884" s="4"/>
      <c r="M884" s="4"/>
      <c r="N884" s="4"/>
    </row>
    <row r="885" spans="4:14" ht="12.75" customHeight="1">
      <c r="D885" s="4"/>
      <c r="G885" s="4"/>
      <c r="H885" s="4"/>
      <c r="I885" s="4"/>
      <c r="J885" s="4"/>
      <c r="K885" s="4"/>
      <c r="M885" s="4"/>
      <c r="N885" s="4"/>
    </row>
    <row r="886" spans="4:14" ht="12.75" customHeight="1">
      <c r="D886" s="4"/>
      <c r="G886" s="4"/>
      <c r="H886" s="4"/>
      <c r="I886" s="4"/>
      <c r="J886" s="4"/>
      <c r="K886" s="4"/>
      <c r="M886" s="4"/>
      <c r="N886" s="4"/>
    </row>
    <row r="887" spans="4:14" ht="12.75" customHeight="1">
      <c r="D887" s="4"/>
      <c r="G887" s="4"/>
      <c r="H887" s="4"/>
      <c r="I887" s="4"/>
      <c r="J887" s="4"/>
      <c r="K887" s="4"/>
      <c r="M887" s="4"/>
      <c r="N887" s="4"/>
    </row>
    <row r="888" spans="4:14" ht="12.75" customHeight="1">
      <c r="D888" s="4"/>
      <c r="G888" s="4"/>
      <c r="H888" s="4"/>
      <c r="I888" s="4"/>
      <c r="J888" s="4"/>
      <c r="K888" s="4"/>
      <c r="M888" s="4"/>
      <c r="N888" s="4"/>
    </row>
    <row r="889" spans="4:14" ht="12.75" customHeight="1">
      <c r="D889" s="4"/>
      <c r="G889" s="4"/>
      <c r="H889" s="4"/>
      <c r="I889" s="4"/>
      <c r="J889" s="4"/>
      <c r="K889" s="4"/>
      <c r="M889" s="4"/>
      <c r="N889" s="4"/>
    </row>
    <row r="890" spans="4:14" ht="12.75" customHeight="1">
      <c r="D890" s="4"/>
      <c r="G890" s="4"/>
      <c r="H890" s="4"/>
      <c r="I890" s="4"/>
      <c r="J890" s="4"/>
      <c r="K890" s="4"/>
      <c r="M890" s="4"/>
      <c r="N890" s="4"/>
    </row>
    <row r="891" spans="4:14" ht="12.75" customHeight="1">
      <c r="D891" s="4"/>
      <c r="G891" s="4"/>
      <c r="H891" s="4"/>
      <c r="I891" s="4"/>
      <c r="J891" s="4"/>
      <c r="K891" s="4"/>
      <c r="M891" s="4"/>
      <c r="N891" s="4"/>
    </row>
    <row r="892" spans="4:14" ht="12.75" customHeight="1">
      <c r="D892" s="4"/>
      <c r="G892" s="4"/>
      <c r="H892" s="4"/>
      <c r="I892" s="4"/>
      <c r="J892" s="4"/>
      <c r="K892" s="4"/>
      <c r="M892" s="4"/>
      <c r="N892" s="4"/>
    </row>
    <row r="893" spans="4:14" ht="12.75" customHeight="1">
      <c r="D893" s="4"/>
      <c r="G893" s="4"/>
      <c r="H893" s="4"/>
      <c r="I893" s="4"/>
      <c r="J893" s="4"/>
      <c r="K893" s="4"/>
      <c r="M893" s="4"/>
      <c r="N893" s="4"/>
    </row>
    <row r="894" spans="4:14" ht="12.75" customHeight="1">
      <c r="D894" s="4"/>
      <c r="G894" s="4"/>
      <c r="H894" s="4"/>
      <c r="I894" s="4"/>
      <c r="J894" s="4"/>
      <c r="K894" s="4"/>
      <c r="M894" s="4"/>
      <c r="N894" s="4"/>
    </row>
    <row r="895" spans="4:14" ht="12.75" customHeight="1">
      <c r="D895" s="4"/>
      <c r="G895" s="4"/>
      <c r="H895" s="4"/>
      <c r="I895" s="4"/>
      <c r="J895" s="4"/>
      <c r="K895" s="4"/>
      <c r="M895" s="4"/>
      <c r="N895" s="4"/>
    </row>
    <row r="896" spans="4:14" ht="12.75" customHeight="1">
      <c r="D896" s="4"/>
      <c r="G896" s="4"/>
      <c r="H896" s="4"/>
      <c r="I896" s="4"/>
      <c r="J896" s="4"/>
      <c r="K896" s="4"/>
      <c r="M896" s="4"/>
      <c r="N896" s="4"/>
    </row>
    <row r="897" spans="4:14" ht="12.75" customHeight="1">
      <c r="D897" s="4"/>
      <c r="G897" s="4"/>
      <c r="H897" s="4"/>
      <c r="I897" s="4"/>
      <c r="J897" s="4"/>
      <c r="K897" s="4"/>
      <c r="M897" s="4"/>
      <c r="N897" s="4"/>
    </row>
    <row r="898" spans="4:14" ht="12.75" customHeight="1">
      <c r="D898" s="4"/>
      <c r="G898" s="4"/>
      <c r="H898" s="4"/>
      <c r="I898" s="4"/>
      <c r="J898" s="4"/>
      <c r="K898" s="4"/>
      <c r="M898" s="4"/>
      <c r="N898" s="4"/>
    </row>
    <row r="899" spans="4:14" ht="12.75" customHeight="1">
      <c r="D899" s="4"/>
      <c r="G899" s="4"/>
      <c r="H899" s="4"/>
      <c r="I899" s="4"/>
      <c r="J899" s="4"/>
      <c r="K899" s="4"/>
      <c r="M899" s="4"/>
      <c r="N899" s="4"/>
    </row>
    <row r="900" spans="4:14" ht="12.75" customHeight="1">
      <c r="D900" s="4"/>
      <c r="G900" s="4"/>
      <c r="H900" s="4"/>
      <c r="I900" s="4"/>
      <c r="J900" s="4"/>
      <c r="K900" s="4"/>
      <c r="M900" s="4"/>
      <c r="N900" s="4"/>
    </row>
    <row r="901" spans="4:14" ht="12.75" customHeight="1">
      <c r="D901" s="4"/>
      <c r="G901" s="4"/>
      <c r="H901" s="4"/>
      <c r="I901" s="4"/>
      <c r="J901" s="4"/>
      <c r="K901" s="4"/>
      <c r="M901" s="4"/>
      <c r="N901" s="4"/>
    </row>
    <row r="902" spans="4:14" ht="12.75" customHeight="1">
      <c r="D902" s="4"/>
      <c r="G902" s="4"/>
      <c r="H902" s="4"/>
      <c r="I902" s="4"/>
      <c r="J902" s="4"/>
      <c r="K902" s="4"/>
      <c r="M902" s="4"/>
      <c r="N902" s="4"/>
    </row>
    <row r="903" spans="4:14" ht="12.75" customHeight="1">
      <c r="D903" s="4"/>
      <c r="G903" s="4"/>
      <c r="H903" s="4"/>
      <c r="I903" s="4"/>
      <c r="J903" s="4"/>
      <c r="K903" s="4"/>
      <c r="M903" s="4"/>
      <c r="N903" s="4"/>
    </row>
    <row r="904" spans="4:14" ht="12.75" customHeight="1">
      <c r="D904" s="4"/>
      <c r="G904" s="4"/>
      <c r="H904" s="4"/>
      <c r="I904" s="4"/>
      <c r="J904" s="4"/>
      <c r="K904" s="4"/>
      <c r="M904" s="4"/>
      <c r="N904" s="4"/>
    </row>
    <row r="905" spans="4:14" ht="12.75" customHeight="1">
      <c r="D905" s="4"/>
      <c r="G905" s="4"/>
      <c r="H905" s="4"/>
      <c r="I905" s="4"/>
      <c r="J905" s="4"/>
      <c r="K905" s="4"/>
      <c r="M905" s="4"/>
      <c r="N905" s="4"/>
    </row>
    <row r="906" spans="4:14" ht="12.75" customHeight="1">
      <c r="D906" s="4"/>
      <c r="G906" s="4"/>
      <c r="H906" s="4"/>
      <c r="I906" s="4"/>
      <c r="J906" s="4"/>
      <c r="K906" s="4"/>
      <c r="M906" s="4"/>
      <c r="N906" s="4"/>
    </row>
    <row r="907" spans="4:14" ht="12.75" customHeight="1">
      <c r="D907" s="4"/>
      <c r="G907" s="4"/>
      <c r="H907" s="4"/>
      <c r="I907" s="4"/>
      <c r="J907" s="4"/>
      <c r="K907" s="4"/>
      <c r="M907" s="4"/>
      <c r="N907" s="4"/>
    </row>
    <row r="908" spans="4:14" ht="12.75" customHeight="1">
      <c r="D908" s="4"/>
      <c r="G908" s="4"/>
      <c r="H908" s="4"/>
      <c r="I908" s="4"/>
      <c r="J908" s="4"/>
      <c r="K908" s="4"/>
      <c r="M908" s="4"/>
      <c r="N908" s="4"/>
    </row>
    <row r="909" spans="4:14" ht="12.75" customHeight="1">
      <c r="D909" s="4"/>
      <c r="G909" s="4"/>
      <c r="H909" s="4"/>
      <c r="I909" s="4"/>
      <c r="J909" s="4"/>
      <c r="K909" s="4"/>
      <c r="M909" s="4"/>
      <c r="N909" s="4"/>
    </row>
    <row r="910" spans="4:14" ht="12.75" customHeight="1">
      <c r="D910" s="4"/>
      <c r="G910" s="4"/>
      <c r="H910" s="4"/>
      <c r="I910" s="4"/>
      <c r="J910" s="4"/>
      <c r="K910" s="4"/>
      <c r="M910" s="4"/>
      <c r="N910" s="4"/>
    </row>
    <row r="911" spans="4:14" ht="12.75" customHeight="1">
      <c r="D911" s="4"/>
      <c r="G911" s="4"/>
      <c r="H911" s="4"/>
      <c r="I911" s="4"/>
      <c r="J911" s="4"/>
      <c r="K911" s="4"/>
      <c r="M911" s="4"/>
      <c r="N911" s="4"/>
    </row>
    <row r="912" spans="4:14" ht="12.75" customHeight="1">
      <c r="D912" s="4"/>
      <c r="G912" s="4"/>
      <c r="H912" s="4"/>
      <c r="I912" s="4"/>
      <c r="J912" s="4"/>
      <c r="K912" s="4"/>
      <c r="M912" s="4"/>
      <c r="N912" s="4"/>
    </row>
    <row r="913" spans="4:14" ht="12.75" customHeight="1">
      <c r="D913" s="4"/>
      <c r="G913" s="4"/>
      <c r="H913" s="4"/>
      <c r="I913" s="4"/>
      <c r="J913" s="4"/>
      <c r="K913" s="4"/>
      <c r="M913" s="4"/>
      <c r="N913" s="4"/>
    </row>
    <row r="914" spans="4:14" ht="12.75" customHeight="1">
      <c r="D914" s="4"/>
      <c r="G914" s="4"/>
      <c r="H914" s="4"/>
      <c r="I914" s="4"/>
      <c r="J914" s="4"/>
      <c r="K914" s="4"/>
      <c r="M914" s="4"/>
      <c r="N914" s="4"/>
    </row>
    <row r="915" spans="4:14" ht="12.75" customHeight="1">
      <c r="D915" s="4"/>
      <c r="G915" s="4"/>
      <c r="H915" s="4"/>
      <c r="I915" s="4"/>
      <c r="J915" s="4"/>
      <c r="K915" s="4"/>
      <c r="M915" s="4"/>
      <c r="N915" s="4"/>
    </row>
    <row r="916" spans="4:14" ht="12.75" customHeight="1">
      <c r="D916" s="4"/>
      <c r="G916" s="4"/>
      <c r="H916" s="4"/>
      <c r="I916" s="4"/>
      <c r="J916" s="4"/>
      <c r="K916" s="4"/>
      <c r="M916" s="4"/>
      <c r="N916" s="4"/>
    </row>
    <row r="917" spans="4:14" ht="12.75" customHeight="1">
      <c r="D917" s="4"/>
      <c r="G917" s="4"/>
      <c r="H917" s="4"/>
      <c r="I917" s="4"/>
      <c r="J917" s="4"/>
      <c r="K917" s="4"/>
      <c r="M917" s="4"/>
      <c r="N917" s="4"/>
    </row>
    <row r="918" spans="4:14" ht="12.75" customHeight="1">
      <c r="D918" s="4"/>
      <c r="G918" s="4"/>
      <c r="H918" s="4"/>
      <c r="I918" s="4"/>
      <c r="J918" s="4"/>
      <c r="K918" s="4"/>
      <c r="M918" s="4"/>
      <c r="N918" s="4"/>
    </row>
    <row r="919" spans="4:14" ht="12.75" customHeight="1">
      <c r="D919" s="4"/>
      <c r="G919" s="4"/>
      <c r="H919" s="4"/>
      <c r="I919" s="4"/>
      <c r="J919" s="4"/>
      <c r="K919" s="4"/>
      <c r="M919" s="4"/>
      <c r="N919" s="4"/>
    </row>
    <row r="920" spans="4:14" ht="12.75" customHeight="1">
      <c r="D920" s="4"/>
      <c r="G920" s="4"/>
      <c r="H920" s="4"/>
      <c r="I920" s="4"/>
      <c r="J920" s="4"/>
      <c r="K920" s="4"/>
      <c r="M920" s="4"/>
      <c r="N920" s="4"/>
    </row>
    <row r="921" spans="4:14" ht="12.75" customHeight="1">
      <c r="D921" s="4"/>
      <c r="G921" s="4"/>
      <c r="H921" s="4"/>
      <c r="I921" s="4"/>
      <c r="J921" s="4"/>
      <c r="K921" s="4"/>
      <c r="M921" s="4"/>
      <c r="N921" s="4"/>
    </row>
    <row r="922" spans="4:14" ht="12.75" customHeight="1">
      <c r="D922" s="4"/>
      <c r="G922" s="4"/>
      <c r="H922" s="4"/>
      <c r="I922" s="4"/>
      <c r="J922" s="4"/>
      <c r="K922" s="4"/>
      <c r="M922" s="4"/>
      <c r="N922" s="4"/>
    </row>
    <row r="923" spans="4:14" ht="12.75" customHeight="1">
      <c r="D923" s="4"/>
      <c r="G923" s="4"/>
      <c r="H923" s="4"/>
      <c r="I923" s="4"/>
      <c r="J923" s="4"/>
      <c r="K923" s="4"/>
      <c r="M923" s="4"/>
      <c r="N923" s="4"/>
    </row>
    <row r="924" spans="4:14" ht="12.75" customHeight="1">
      <c r="D924" s="4"/>
      <c r="G924" s="4"/>
      <c r="H924" s="4"/>
      <c r="I924" s="4"/>
      <c r="J924" s="4"/>
      <c r="K924" s="4"/>
      <c r="M924" s="4"/>
      <c r="N924" s="4"/>
    </row>
    <row r="925" spans="4:14" ht="12.75" customHeight="1">
      <c r="D925" s="4"/>
      <c r="G925" s="4"/>
      <c r="H925" s="4"/>
      <c r="I925" s="4"/>
      <c r="J925" s="4"/>
      <c r="K925" s="4"/>
      <c r="M925" s="4"/>
      <c r="N925" s="4"/>
    </row>
    <row r="926" spans="4:14" ht="12.75" customHeight="1">
      <c r="D926" s="4"/>
      <c r="G926" s="4"/>
      <c r="H926" s="4"/>
      <c r="I926" s="4"/>
      <c r="J926" s="4"/>
      <c r="K926" s="4"/>
      <c r="M926" s="4"/>
      <c r="N926" s="4"/>
    </row>
    <row r="927" spans="4:14" ht="12.75" customHeight="1">
      <c r="D927" s="4"/>
      <c r="G927" s="4"/>
      <c r="H927" s="4"/>
      <c r="I927" s="4"/>
      <c r="J927" s="4"/>
      <c r="K927" s="4"/>
      <c r="M927" s="4"/>
      <c r="N927" s="4"/>
    </row>
    <row r="928" spans="4:14" ht="12.75" customHeight="1">
      <c r="D928" s="4"/>
      <c r="G928" s="4"/>
      <c r="H928" s="4"/>
      <c r="I928" s="4"/>
      <c r="J928" s="4"/>
      <c r="K928" s="4"/>
      <c r="M928" s="4"/>
      <c r="N928" s="4"/>
    </row>
    <row r="929" spans="4:14" ht="12.75" customHeight="1">
      <c r="D929" s="4"/>
      <c r="G929" s="4"/>
      <c r="H929" s="4"/>
      <c r="I929" s="4"/>
      <c r="J929" s="4"/>
      <c r="K929" s="4"/>
      <c r="M929" s="4"/>
      <c r="N929" s="4"/>
    </row>
    <row r="930" spans="4:14" ht="12.75" customHeight="1">
      <c r="D930" s="4"/>
      <c r="G930" s="4"/>
      <c r="H930" s="4"/>
      <c r="I930" s="4"/>
      <c r="J930" s="4"/>
      <c r="K930" s="4"/>
      <c r="M930" s="4"/>
      <c r="N930" s="4"/>
    </row>
    <row r="931" spans="4:14" ht="12.75" customHeight="1">
      <c r="D931" s="4"/>
      <c r="G931" s="4"/>
      <c r="H931" s="4"/>
      <c r="I931" s="4"/>
      <c r="J931" s="4"/>
      <c r="K931" s="4"/>
      <c r="M931" s="4"/>
      <c r="N931" s="4"/>
    </row>
    <row r="932" spans="4:14" ht="12.75" customHeight="1">
      <c r="D932" s="4"/>
      <c r="G932" s="4"/>
      <c r="H932" s="4"/>
      <c r="I932" s="4"/>
      <c r="J932" s="4"/>
      <c r="K932" s="4"/>
      <c r="M932" s="4"/>
      <c r="N932" s="4"/>
    </row>
    <row r="933" spans="4:14" ht="12.75" customHeight="1">
      <c r="D933" s="4"/>
      <c r="G933" s="4"/>
      <c r="H933" s="4"/>
      <c r="I933" s="4"/>
      <c r="J933" s="4"/>
      <c r="K933" s="4"/>
      <c r="M933" s="4"/>
      <c r="N933" s="4"/>
    </row>
    <row r="934" spans="4:14" ht="12.75" customHeight="1">
      <c r="D934" s="4"/>
      <c r="G934" s="4"/>
      <c r="H934" s="4"/>
      <c r="I934" s="4"/>
      <c r="J934" s="4"/>
      <c r="K934" s="4"/>
      <c r="M934" s="4"/>
      <c r="N934" s="4"/>
    </row>
    <row r="935" spans="4:14" ht="12.75" customHeight="1">
      <c r="D935" s="4"/>
      <c r="G935" s="4"/>
      <c r="H935" s="4"/>
      <c r="I935" s="4"/>
      <c r="J935" s="4"/>
      <c r="K935" s="4"/>
      <c r="M935" s="4"/>
      <c r="N935" s="4"/>
    </row>
    <row r="936" spans="4:14" ht="12.75" customHeight="1">
      <c r="D936" s="4"/>
      <c r="G936" s="4"/>
      <c r="H936" s="4"/>
      <c r="I936" s="4"/>
      <c r="J936" s="4"/>
      <c r="K936" s="4"/>
      <c r="M936" s="4"/>
      <c r="N936" s="4"/>
    </row>
    <row r="937" spans="4:14" ht="12.75" customHeight="1">
      <c r="D937" s="4"/>
      <c r="G937" s="4"/>
      <c r="H937" s="4"/>
      <c r="I937" s="4"/>
      <c r="J937" s="4"/>
      <c r="K937" s="4"/>
      <c r="M937" s="4"/>
      <c r="N937" s="4"/>
    </row>
    <row r="938" spans="4:14" ht="12.75" customHeight="1">
      <c r="D938" s="4"/>
      <c r="G938" s="4"/>
      <c r="H938" s="4"/>
      <c r="I938" s="4"/>
      <c r="J938" s="4"/>
      <c r="K938" s="4"/>
      <c r="M938" s="4"/>
      <c r="N938" s="4"/>
    </row>
    <row r="939" spans="4:14" ht="12.75" customHeight="1">
      <c r="D939" s="4"/>
      <c r="G939" s="4"/>
      <c r="H939" s="4"/>
      <c r="I939" s="4"/>
      <c r="J939" s="4"/>
      <c r="K939" s="4"/>
      <c r="M939" s="4"/>
      <c r="N939" s="4"/>
    </row>
    <row r="940" spans="4:14" ht="12.75" customHeight="1">
      <c r="D940" s="4"/>
      <c r="G940" s="4"/>
      <c r="H940" s="4"/>
      <c r="I940" s="4"/>
      <c r="J940" s="4"/>
      <c r="K940" s="4"/>
      <c r="M940" s="4"/>
      <c r="N940" s="4"/>
    </row>
    <row r="941" spans="4:14" ht="12.75" customHeight="1">
      <c r="D941" s="4"/>
      <c r="G941" s="4"/>
      <c r="H941" s="4"/>
      <c r="I941" s="4"/>
      <c r="J941" s="4"/>
      <c r="K941" s="4"/>
      <c r="M941" s="4"/>
      <c r="N941" s="4"/>
    </row>
    <row r="942" spans="4:14" ht="12.75" customHeight="1">
      <c r="D942" s="4"/>
      <c r="G942" s="4"/>
      <c r="H942" s="4"/>
      <c r="I942" s="4"/>
      <c r="J942" s="4"/>
      <c r="K942" s="4"/>
      <c r="M942" s="4"/>
      <c r="N942" s="4"/>
    </row>
    <row r="943" spans="4:14" ht="12.75" customHeight="1">
      <c r="D943" s="4"/>
      <c r="G943" s="4"/>
      <c r="H943" s="4"/>
      <c r="I943" s="4"/>
      <c r="J943" s="4"/>
      <c r="K943" s="4"/>
      <c r="M943" s="4"/>
      <c r="N943" s="4"/>
    </row>
    <row r="944" spans="4:14" ht="12.75" customHeight="1">
      <c r="D944" s="4"/>
      <c r="G944" s="4"/>
      <c r="H944" s="4"/>
      <c r="I944" s="4"/>
      <c r="J944" s="4"/>
      <c r="K944" s="4"/>
      <c r="M944" s="4"/>
      <c r="N944" s="4"/>
    </row>
    <row r="945" spans="4:14" ht="12.75" customHeight="1">
      <c r="D945" s="4"/>
      <c r="G945" s="4"/>
      <c r="H945" s="4"/>
      <c r="I945" s="4"/>
      <c r="J945" s="4"/>
      <c r="K945" s="4"/>
      <c r="M945" s="4"/>
      <c r="N945" s="4"/>
    </row>
    <row r="946" spans="4:14" ht="12.75" customHeight="1">
      <c r="D946" s="4"/>
      <c r="G946" s="4"/>
      <c r="H946" s="4"/>
      <c r="I946" s="4"/>
      <c r="J946" s="4"/>
      <c r="K946" s="4"/>
      <c r="M946" s="4"/>
      <c r="N946" s="4"/>
    </row>
    <row r="947" spans="4:14" ht="12.75" customHeight="1">
      <c r="D947" s="4"/>
      <c r="G947" s="4"/>
      <c r="H947" s="4"/>
      <c r="I947" s="4"/>
      <c r="J947" s="4"/>
      <c r="K947" s="4"/>
      <c r="M947" s="4"/>
      <c r="N947" s="4"/>
    </row>
    <row r="948" spans="4:14" ht="12.75" customHeight="1">
      <c r="D948" s="4"/>
      <c r="G948" s="4"/>
      <c r="H948" s="4"/>
      <c r="I948" s="4"/>
      <c r="J948" s="4"/>
      <c r="K948" s="4"/>
      <c r="M948" s="4"/>
      <c r="N948" s="4"/>
    </row>
    <row r="949" spans="4:14" ht="12.75" customHeight="1">
      <c r="D949" s="4"/>
      <c r="G949" s="4"/>
      <c r="H949" s="4"/>
      <c r="I949" s="4"/>
      <c r="J949" s="4"/>
      <c r="K949" s="4"/>
      <c r="M949" s="4"/>
      <c r="N949" s="4"/>
    </row>
    <row r="950" spans="4:14" ht="12.75" customHeight="1">
      <c r="D950" s="4"/>
      <c r="G950" s="4"/>
      <c r="H950" s="4"/>
      <c r="I950" s="4"/>
      <c r="J950" s="4"/>
      <c r="K950" s="4"/>
      <c r="M950" s="4"/>
      <c r="N950" s="4"/>
    </row>
    <row r="951" spans="4:14" ht="12.75" customHeight="1">
      <c r="D951" s="4"/>
      <c r="G951" s="4"/>
      <c r="H951" s="4"/>
      <c r="I951" s="4"/>
      <c r="J951" s="4"/>
      <c r="K951" s="4"/>
      <c r="M951" s="4"/>
      <c r="N951" s="4"/>
    </row>
    <row r="952" spans="4:14" ht="12.75" customHeight="1">
      <c r="D952" s="4"/>
      <c r="G952" s="4"/>
      <c r="H952" s="4"/>
      <c r="I952" s="4"/>
      <c r="J952" s="4"/>
      <c r="K952" s="4"/>
      <c r="M952" s="4"/>
      <c r="N952" s="4"/>
    </row>
    <row r="953" spans="4:14" ht="12.75" customHeight="1">
      <c r="D953" s="4"/>
      <c r="G953" s="4"/>
      <c r="H953" s="4"/>
      <c r="I953" s="4"/>
      <c r="J953" s="4"/>
      <c r="K953" s="4"/>
      <c r="M953" s="4"/>
      <c r="N953" s="4"/>
    </row>
    <row r="954" spans="4:14" ht="12.75" customHeight="1">
      <c r="D954" s="4"/>
      <c r="G954" s="4"/>
      <c r="H954" s="4"/>
      <c r="I954" s="4"/>
      <c r="J954" s="4"/>
      <c r="K954" s="4"/>
      <c r="M954" s="4"/>
      <c r="N954" s="4"/>
    </row>
    <row r="955" spans="4:14" ht="12.75" customHeight="1">
      <c r="D955" s="4"/>
      <c r="G955" s="4"/>
      <c r="H955" s="4"/>
      <c r="I955" s="4"/>
      <c r="J955" s="4"/>
      <c r="K955" s="4"/>
      <c r="M955" s="4"/>
      <c r="N955" s="4"/>
    </row>
    <row r="956" spans="4:14" ht="12.75" customHeight="1">
      <c r="D956" s="4"/>
      <c r="G956" s="4"/>
      <c r="H956" s="4"/>
      <c r="I956" s="4"/>
      <c r="J956" s="4"/>
      <c r="K956" s="4"/>
      <c r="M956" s="4"/>
      <c r="N956" s="4"/>
    </row>
    <row r="957" spans="4:14" ht="12.75" customHeight="1">
      <c r="D957" s="4"/>
      <c r="G957" s="4"/>
      <c r="H957" s="4"/>
      <c r="I957" s="4"/>
      <c r="J957" s="4"/>
      <c r="K957" s="4"/>
      <c r="M957" s="4"/>
      <c r="N957" s="4"/>
    </row>
    <row r="958" spans="4:14" ht="12.75" customHeight="1">
      <c r="D958" s="4"/>
      <c r="G958" s="4"/>
      <c r="H958" s="4"/>
      <c r="I958" s="4"/>
      <c r="J958" s="4"/>
      <c r="K958" s="4"/>
      <c r="M958" s="4"/>
      <c r="N958" s="4"/>
    </row>
    <row r="959" spans="4:14" ht="12.75" customHeight="1">
      <c r="D959" s="4"/>
      <c r="G959" s="4"/>
      <c r="H959" s="4"/>
      <c r="I959" s="4"/>
      <c r="J959" s="4"/>
      <c r="K959" s="4"/>
      <c r="M959" s="4"/>
      <c r="N959" s="4"/>
    </row>
    <row r="960" spans="4:14" ht="12.75" customHeight="1">
      <c r="D960" s="4"/>
      <c r="G960" s="4"/>
      <c r="H960" s="4"/>
      <c r="I960" s="4"/>
      <c r="J960" s="4"/>
      <c r="K960" s="4"/>
      <c r="M960" s="4"/>
      <c r="N960" s="4"/>
    </row>
    <row r="961" spans="4:14" ht="12.75" customHeight="1">
      <c r="D961" s="4"/>
      <c r="G961" s="4"/>
      <c r="H961" s="4"/>
      <c r="I961" s="4"/>
      <c r="J961" s="4"/>
      <c r="K961" s="4"/>
      <c r="M961" s="4"/>
      <c r="N961" s="4"/>
    </row>
    <row r="962" spans="4:14" ht="12.75" customHeight="1">
      <c r="D962" s="4"/>
      <c r="G962" s="4"/>
      <c r="H962" s="4"/>
      <c r="I962" s="4"/>
      <c r="J962" s="4"/>
      <c r="K962" s="4"/>
      <c r="M962" s="4"/>
      <c r="N962" s="4"/>
    </row>
    <row r="963" spans="4:14" ht="12.75" customHeight="1">
      <c r="D963" s="4"/>
      <c r="G963" s="4"/>
      <c r="H963" s="4"/>
      <c r="I963" s="4"/>
      <c r="J963" s="4"/>
      <c r="K963" s="4"/>
      <c r="M963" s="4"/>
      <c r="N963" s="4"/>
    </row>
    <row r="964" spans="4:14" ht="12.75" customHeight="1">
      <c r="D964" s="4"/>
      <c r="G964" s="4"/>
      <c r="H964" s="4"/>
      <c r="I964" s="4"/>
      <c r="J964" s="4"/>
      <c r="K964" s="4"/>
      <c r="M964" s="4"/>
      <c r="N964" s="4"/>
    </row>
    <row r="965" spans="4:14" ht="12.75" customHeight="1">
      <c r="D965" s="4"/>
      <c r="G965" s="4"/>
      <c r="H965" s="4"/>
      <c r="I965" s="4"/>
      <c r="J965" s="4"/>
      <c r="K965" s="4"/>
      <c r="M965" s="4"/>
      <c r="N965" s="4"/>
    </row>
    <row r="966" spans="4:14" ht="12.75" customHeight="1">
      <c r="D966" s="4"/>
      <c r="G966" s="4"/>
      <c r="H966" s="4"/>
      <c r="I966" s="4"/>
      <c r="J966" s="4"/>
      <c r="K966" s="4"/>
      <c r="M966" s="4"/>
      <c r="N966" s="4"/>
    </row>
    <row r="967" spans="4:14" ht="12.75" customHeight="1">
      <c r="D967" s="4"/>
      <c r="G967" s="4"/>
      <c r="H967" s="4"/>
      <c r="I967" s="4"/>
      <c r="J967" s="4"/>
      <c r="K967" s="4"/>
      <c r="M967" s="4"/>
      <c r="N967" s="4"/>
    </row>
    <row r="968" spans="4:14" ht="12.75" customHeight="1">
      <c r="D968" s="4"/>
      <c r="G968" s="4"/>
      <c r="H968" s="4"/>
      <c r="I968" s="4"/>
      <c r="J968" s="4"/>
      <c r="K968" s="4"/>
      <c r="M968" s="4"/>
      <c r="N968" s="4"/>
    </row>
    <row r="969" spans="4:14" ht="12.75" customHeight="1">
      <c r="D969" s="4"/>
      <c r="G969" s="4"/>
      <c r="H969" s="4"/>
      <c r="I969" s="4"/>
      <c r="J969" s="4"/>
      <c r="K969" s="4"/>
      <c r="M969" s="4"/>
      <c r="N969" s="4"/>
    </row>
    <row r="970" spans="4:14" ht="12.75" customHeight="1">
      <c r="D970" s="4"/>
      <c r="G970" s="4"/>
      <c r="H970" s="4"/>
      <c r="I970" s="4"/>
      <c r="J970" s="4"/>
      <c r="K970" s="4"/>
      <c r="M970" s="4"/>
      <c r="N970" s="4"/>
    </row>
    <row r="971" spans="4:14" ht="12.75" customHeight="1">
      <c r="D971" s="4"/>
      <c r="G971" s="4"/>
      <c r="H971" s="4"/>
      <c r="I971" s="4"/>
      <c r="J971" s="4"/>
      <c r="K971" s="4"/>
      <c r="M971" s="4"/>
      <c r="N971" s="4"/>
    </row>
    <row r="972" spans="4:14" ht="12.75" customHeight="1">
      <c r="D972" s="4"/>
      <c r="G972" s="4"/>
      <c r="H972" s="4"/>
      <c r="I972" s="4"/>
      <c r="J972" s="4"/>
      <c r="K972" s="4"/>
      <c r="M972" s="4"/>
      <c r="N972" s="4"/>
    </row>
    <row r="973" spans="4:14" ht="12.75" customHeight="1">
      <c r="D973" s="4"/>
      <c r="G973" s="4"/>
      <c r="H973" s="4"/>
      <c r="I973" s="4"/>
      <c r="J973" s="4"/>
      <c r="K973" s="4"/>
      <c r="M973" s="4"/>
      <c r="N973" s="4"/>
    </row>
    <row r="974" spans="4:14" ht="12.75" customHeight="1">
      <c r="D974" s="4"/>
      <c r="G974" s="4"/>
      <c r="H974" s="4"/>
      <c r="I974" s="4"/>
      <c r="J974" s="4"/>
      <c r="K974" s="4"/>
      <c r="M974" s="4"/>
      <c r="N974" s="4"/>
    </row>
    <row r="975" spans="4:14" ht="12.75" customHeight="1">
      <c r="D975" s="4"/>
      <c r="G975" s="4"/>
      <c r="H975" s="4"/>
      <c r="I975" s="4"/>
      <c r="J975" s="4"/>
      <c r="K975" s="4"/>
      <c r="M975" s="4"/>
      <c r="N975" s="4"/>
    </row>
    <row r="976" spans="4:14" ht="12.75" customHeight="1">
      <c r="D976" s="4"/>
      <c r="G976" s="4"/>
      <c r="H976" s="4"/>
      <c r="I976" s="4"/>
      <c r="J976" s="4"/>
      <c r="K976" s="4"/>
      <c r="M976" s="4"/>
      <c r="N976" s="4"/>
    </row>
    <row r="977" spans="4:14" ht="12.75" customHeight="1">
      <c r="D977" s="4"/>
      <c r="G977" s="4"/>
      <c r="H977" s="4"/>
      <c r="I977" s="4"/>
      <c r="J977" s="4"/>
      <c r="K977" s="4"/>
      <c r="M977" s="4"/>
      <c r="N977" s="4"/>
    </row>
    <row r="978" spans="4:14" ht="12.75" customHeight="1">
      <c r="D978" s="4"/>
      <c r="G978" s="4"/>
      <c r="H978" s="4"/>
      <c r="I978" s="4"/>
      <c r="J978" s="4"/>
      <c r="K978" s="4"/>
      <c r="M978" s="4"/>
      <c r="N978" s="4"/>
    </row>
    <row r="979" spans="4:14" ht="12.75" customHeight="1">
      <c r="D979" s="4"/>
      <c r="G979" s="4"/>
      <c r="H979" s="4"/>
      <c r="I979" s="4"/>
      <c r="J979" s="4"/>
      <c r="K979" s="4"/>
      <c r="M979" s="4"/>
      <c r="N979" s="4"/>
    </row>
    <row r="980" spans="4:14" ht="12.75" customHeight="1">
      <c r="D980" s="4"/>
      <c r="G980" s="4"/>
      <c r="H980" s="4"/>
      <c r="I980" s="4"/>
      <c r="J980" s="4"/>
      <c r="K980" s="4"/>
      <c r="M980" s="4"/>
      <c r="N980" s="4"/>
    </row>
    <row r="981" spans="4:14" ht="12.75" customHeight="1">
      <c r="D981" s="4"/>
      <c r="G981" s="4"/>
      <c r="H981" s="4"/>
      <c r="I981" s="4"/>
      <c r="J981" s="4"/>
      <c r="K981" s="4"/>
      <c r="M981" s="4"/>
      <c r="N981" s="4"/>
    </row>
    <row r="982" spans="4:14" ht="12.75" customHeight="1">
      <c r="D982" s="4"/>
      <c r="G982" s="4"/>
      <c r="H982" s="4"/>
      <c r="I982" s="4"/>
      <c r="J982" s="4"/>
      <c r="K982" s="4"/>
      <c r="M982" s="4"/>
      <c r="N982" s="4"/>
    </row>
    <row r="983" spans="4:14" ht="12.75" customHeight="1">
      <c r="D983" s="4"/>
      <c r="G983" s="4"/>
      <c r="H983" s="4"/>
      <c r="I983" s="4"/>
      <c r="J983" s="4"/>
      <c r="K983" s="4"/>
      <c r="M983" s="4"/>
      <c r="N983" s="4"/>
    </row>
    <row r="984" spans="4:14" ht="12.75" customHeight="1">
      <c r="D984" s="4"/>
      <c r="G984" s="4"/>
      <c r="H984" s="4"/>
      <c r="I984" s="4"/>
      <c r="J984" s="4"/>
      <c r="K984" s="4"/>
      <c r="M984" s="4"/>
      <c r="N984" s="4"/>
    </row>
    <row r="985" spans="4:14" ht="12.75" customHeight="1">
      <c r="D985" s="4"/>
      <c r="G985" s="4"/>
      <c r="H985" s="4"/>
      <c r="I985" s="4"/>
      <c r="J985" s="4"/>
      <c r="K985" s="4"/>
      <c r="M985" s="4"/>
      <c r="N985" s="4"/>
    </row>
    <row r="986" spans="4:14" ht="12.75" customHeight="1">
      <c r="D986" s="4"/>
      <c r="G986" s="4"/>
      <c r="H986" s="4"/>
      <c r="I986" s="4"/>
      <c r="J986" s="4"/>
      <c r="K986" s="4"/>
      <c r="M986" s="4"/>
      <c r="N986" s="4"/>
    </row>
    <row r="987" spans="4:14" ht="12.75" customHeight="1">
      <c r="D987" s="4"/>
      <c r="G987" s="4"/>
      <c r="H987" s="4"/>
      <c r="I987" s="4"/>
      <c r="J987" s="4"/>
      <c r="K987" s="4"/>
      <c r="M987" s="4"/>
      <c r="N987" s="4"/>
    </row>
    <row r="988" spans="4:14" ht="12.75" customHeight="1">
      <c r="D988" s="4"/>
      <c r="G988" s="4"/>
      <c r="H988" s="4"/>
      <c r="I988" s="4"/>
      <c r="J988" s="4"/>
      <c r="K988" s="4"/>
      <c r="M988" s="4"/>
      <c r="N988" s="4"/>
    </row>
    <row r="989" spans="4:14" ht="12.75" customHeight="1">
      <c r="D989" s="4"/>
      <c r="G989" s="4"/>
      <c r="H989" s="4"/>
      <c r="I989" s="4"/>
      <c r="J989" s="4"/>
      <c r="K989" s="4"/>
      <c r="M989" s="4"/>
      <c r="N989" s="4"/>
    </row>
    <row r="990" spans="4:14" ht="12.75" customHeight="1">
      <c r="D990" s="4"/>
      <c r="G990" s="4"/>
      <c r="H990" s="4"/>
      <c r="I990" s="4"/>
      <c r="J990" s="4"/>
      <c r="K990" s="4"/>
      <c r="M990" s="4"/>
      <c r="N990" s="4"/>
    </row>
    <row r="991" spans="4:14" ht="12.75" customHeight="1">
      <c r="D991" s="4"/>
      <c r="G991" s="4"/>
      <c r="H991" s="4"/>
      <c r="I991" s="4"/>
      <c r="J991" s="4"/>
      <c r="K991" s="4"/>
      <c r="M991" s="4"/>
      <c r="N991" s="4"/>
    </row>
    <row r="992" spans="4:14" ht="12.75" customHeight="1">
      <c r="D992" s="4"/>
      <c r="G992" s="4"/>
      <c r="H992" s="4"/>
      <c r="I992" s="4"/>
      <c r="J992" s="4"/>
      <c r="K992" s="4"/>
      <c r="M992" s="4"/>
      <c r="N992" s="4"/>
    </row>
    <row r="993" spans="4:14" ht="12.75" customHeight="1">
      <c r="D993" s="4"/>
      <c r="G993" s="4"/>
      <c r="H993" s="4"/>
      <c r="I993" s="4"/>
      <c r="J993" s="4"/>
      <c r="K993" s="4"/>
      <c r="M993" s="4"/>
      <c r="N993" s="4"/>
    </row>
    <row r="994" spans="4:14" ht="12.75" customHeight="1">
      <c r="D994" s="4"/>
      <c r="G994" s="4"/>
      <c r="H994" s="4"/>
      <c r="I994" s="4"/>
      <c r="J994" s="4"/>
      <c r="K994" s="4"/>
      <c r="M994" s="4"/>
      <c r="N994" s="4"/>
    </row>
    <row r="995" spans="4:14" ht="12.75" customHeight="1">
      <c r="D995" s="4"/>
      <c r="G995" s="4"/>
      <c r="H995" s="4"/>
      <c r="I995" s="4"/>
      <c r="J995" s="4"/>
      <c r="K995" s="4"/>
      <c r="M995" s="4"/>
      <c r="N995" s="4"/>
    </row>
    <row r="996" spans="4:14" ht="12.75" customHeight="1">
      <c r="D996" s="4"/>
      <c r="G996" s="4"/>
      <c r="H996" s="4"/>
      <c r="I996" s="4"/>
      <c r="J996" s="4"/>
      <c r="K996" s="4"/>
      <c r="M996" s="4"/>
      <c r="N996" s="4"/>
    </row>
    <row r="997" spans="4:14" ht="12.75" customHeight="1">
      <c r="D997" s="4"/>
      <c r="G997" s="4"/>
      <c r="H997" s="4"/>
      <c r="I997" s="4"/>
      <c r="J997" s="4"/>
      <c r="K997" s="4"/>
      <c r="M997" s="4"/>
      <c r="N997" s="4"/>
    </row>
    <row r="998" spans="4:14" ht="12.75" customHeight="1">
      <c r="D998" s="4"/>
      <c r="G998" s="4"/>
      <c r="H998" s="4"/>
      <c r="I998" s="4"/>
      <c r="J998" s="4"/>
      <c r="K998" s="4"/>
      <c r="M998" s="4"/>
      <c r="N998" s="4"/>
    </row>
    <row r="999" spans="4:14" ht="12.75" customHeight="1">
      <c r="D999" s="4"/>
      <c r="G999" s="4"/>
      <c r="H999" s="4"/>
      <c r="I999" s="4"/>
      <c r="J999" s="4"/>
      <c r="K999" s="4"/>
      <c r="M999" s="4"/>
      <c r="N999" s="4"/>
    </row>
    <row r="1000" spans="4:14" ht="12.75" customHeight="1">
      <c r="D1000" s="4"/>
      <c r="G1000" s="4"/>
      <c r="H1000" s="4"/>
      <c r="I1000" s="4"/>
      <c r="J1000" s="4"/>
      <c r="K1000" s="4"/>
      <c r="M1000" s="4"/>
      <c r="N1000" s="4"/>
    </row>
  </sheetData>
  <mergeCells count="2">
    <mergeCell ref="A38:C39"/>
    <mergeCell ref="G38:I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11"/>
  <sheetViews>
    <sheetView workbookViewId="0"/>
  </sheetViews>
  <sheetFormatPr baseColWidth="10" defaultColWidth="17.33203125" defaultRowHeight="15" customHeight="1"/>
  <cols>
    <col min="1" max="1" width="10" customWidth="1"/>
    <col min="2" max="2" width="11.5" customWidth="1"/>
    <col min="3" max="26" width="10" customWidth="1"/>
  </cols>
  <sheetData>
    <row r="1" spans="1:7" ht="12.75" customHeight="1">
      <c r="A1" s="4" t="s">
        <v>260</v>
      </c>
      <c r="B1" s="4" t="s">
        <v>548</v>
      </c>
    </row>
    <row r="2" spans="1:7" ht="12.75" customHeight="1">
      <c r="B2" s="4"/>
      <c r="E2" s="4" t="s">
        <v>550</v>
      </c>
      <c r="F2" s="4" t="s">
        <v>551</v>
      </c>
      <c r="G2" s="4" t="s">
        <v>552</v>
      </c>
    </row>
    <row r="3" spans="1:7" ht="12.75" customHeight="1">
      <c r="A3" s="4" t="s">
        <v>554</v>
      </c>
      <c r="B3" s="128">
        <f>IF('Kinematics &amp; Yield'!B4=1,F3,G3)</f>
        <v>0.44515000000000005</v>
      </c>
      <c r="C3" s="129"/>
      <c r="E3" s="4" t="s">
        <v>554</v>
      </c>
      <c r="F3" s="130">
        <v>0.44515000000000005</v>
      </c>
      <c r="G3" s="130">
        <v>0.44515000000000005</v>
      </c>
    </row>
    <row r="4" spans="1:7" ht="12.75" customHeight="1">
      <c r="A4" s="4" t="s">
        <v>564</v>
      </c>
      <c r="B4" s="128">
        <f>IF('Kinematics &amp; Yield'!B4=1,F4,G4)</f>
        <v>1.4211</v>
      </c>
      <c r="C4" s="129"/>
      <c r="E4" s="4" t="s">
        <v>564</v>
      </c>
      <c r="F4" s="130">
        <v>1.4211</v>
      </c>
      <c r="G4" s="130">
        <v>1.1326000000000001</v>
      </c>
    </row>
    <row r="5" spans="1:7" ht="12.75" customHeight="1">
      <c r="A5" s="4" t="s">
        <v>571</v>
      </c>
      <c r="B5" s="128">
        <f>IF('Kinematics &amp; Yield'!B4=1,F5,G5)</f>
        <v>0.44950000000000001</v>
      </c>
      <c r="C5" s="129"/>
      <c r="E5" s="4" t="s">
        <v>571</v>
      </c>
      <c r="F5" s="130">
        <v>0.44950000000000001</v>
      </c>
      <c r="G5" s="130">
        <v>0.34490000000000004</v>
      </c>
    </row>
    <row r="6" spans="1:7" ht="12.75" customHeight="1">
      <c r="A6" s="4" t="s">
        <v>575</v>
      </c>
      <c r="B6" s="130">
        <v>6.7635000000000001E-2</v>
      </c>
      <c r="C6" s="129"/>
    </row>
    <row r="7" spans="1:7" ht="12.75" customHeight="1">
      <c r="A7" s="4" t="s">
        <v>576</v>
      </c>
      <c r="B7" s="130">
        <v>0.23675000000000002</v>
      </c>
      <c r="C7" s="129"/>
    </row>
    <row r="8" spans="1:7" ht="12.75" customHeight="1">
      <c r="A8" s="4" t="s">
        <v>578</v>
      </c>
      <c r="B8" s="130">
        <v>0.5477200000000001</v>
      </c>
      <c r="C8" s="129"/>
    </row>
    <row r="9" spans="1:7" ht="12.75" customHeight="1">
      <c r="B9" s="4"/>
    </row>
    <row r="10" spans="1:7" ht="12.75" customHeight="1">
      <c r="A10" s="4" t="s">
        <v>580</v>
      </c>
      <c r="B10" s="135">
        <f>'Kinematics &amp; Yield'!C4</f>
        <v>11</v>
      </c>
      <c r="C10" s="4" t="s">
        <v>354</v>
      </c>
      <c r="D10" s="21">
        <f>'Kinematics &amp; Yield'!A4</f>
        <v>10</v>
      </c>
      <c r="E10" s="21" t="s">
        <v>100</v>
      </c>
    </row>
    <row r="11" spans="1:7" ht="12.75" customHeight="1">
      <c r="A11" s="4" t="s">
        <v>587</v>
      </c>
      <c r="B11" s="137">
        <f>'Kinematics &amp; Yield'!B27/'Kinematics &amp; Yield'!C2</f>
        <v>0.33199920662746474</v>
      </c>
      <c r="C11" s="4" t="s">
        <v>591</v>
      </c>
      <c r="D11" s="21">
        <f>'Kinematics &amp; Yield'!A15/'Kinematics &amp; Yield'!A2</f>
        <v>0.36305856891406374</v>
      </c>
      <c r="E11" s="21" t="s">
        <v>591</v>
      </c>
    </row>
    <row r="12" spans="1:7" ht="12.75" customHeight="1">
      <c r="B12" s="135"/>
    </row>
    <row r="13" spans="1:7" ht="12.75" customHeight="1">
      <c r="A13" s="4" t="s">
        <v>595</v>
      </c>
      <c r="B13" s="135">
        <f>$B10*(1-EXP(-B4/$B10^B3*SQRT($B11/$B6)+B5))</f>
        <v>5.1605470311824631</v>
      </c>
      <c r="D13" s="135">
        <f>$B10*(1-EXP(-B4/$B10^B3*SQRT($D11/$B6)+B5))</f>
        <v>5.4426469409211942</v>
      </c>
    </row>
    <row r="14" spans="1:7" ht="12.75" customHeight="1">
      <c r="A14" s="4" t="s">
        <v>48</v>
      </c>
      <c r="B14" s="135">
        <f>B7*B10^B8</f>
        <v>0.88040315292142235</v>
      </c>
      <c r="D14" s="135">
        <f>B7*D10^B8</f>
        <v>0.83562223520947132</v>
      </c>
    </row>
    <row r="15" spans="1:7" ht="12.75" customHeight="1">
      <c r="B15" s="4"/>
    </row>
    <row r="16" spans="1:7" ht="12.75" customHeight="1">
      <c r="A16" s="4" t="s">
        <v>610</v>
      </c>
      <c r="B16" s="4" t="s">
        <v>611</v>
      </c>
      <c r="C16" s="21" t="s">
        <v>100</v>
      </c>
    </row>
    <row r="17" spans="1:5" ht="12.75" customHeight="1">
      <c r="A17" s="143">
        <v>1</v>
      </c>
      <c r="B17" s="146">
        <f t="shared" ref="B17:B43" si="0">1/(SQRT(2*PI())*B$14)*EXP(-((A17-B$13)^2)/(2*B$14^2))</f>
        <v>6.4089045925140367E-6</v>
      </c>
      <c r="D17" s="146">
        <f t="shared" ref="D17:D43" si="1">1/(SQRT(2*PI())*D$14)*EXP(-((A17-D$13)^2)/(2*D$14^2))</f>
        <v>3.4755733034452824E-7</v>
      </c>
      <c r="E17" s="148"/>
    </row>
    <row r="18" spans="1:5" ht="12.75" customHeight="1">
      <c r="A18" s="143">
        <v>2</v>
      </c>
      <c r="B18" s="146">
        <f t="shared" si="0"/>
        <v>7.2076006978771584E-4</v>
      </c>
      <c r="D18" s="146">
        <f t="shared" si="1"/>
        <v>9.8447743260019654E-5</v>
      </c>
    </row>
    <row r="19" spans="1:5" ht="12.75" customHeight="1">
      <c r="A19" s="143">
        <v>3</v>
      </c>
      <c r="B19" s="146">
        <f t="shared" si="0"/>
        <v>2.2309866542691955E-2</v>
      </c>
      <c r="D19" s="146">
        <f t="shared" si="1"/>
        <v>6.6592049866300417E-3</v>
      </c>
    </row>
    <row r="20" spans="1:5" ht="12.75" customHeight="1">
      <c r="A20" s="143">
        <v>4</v>
      </c>
      <c r="B20" s="146">
        <f t="shared" si="0"/>
        <v>0.19006518271885231</v>
      </c>
      <c r="D20" s="146">
        <f t="shared" si="1"/>
        <v>0.1075663193545109</v>
      </c>
    </row>
    <row r="21" spans="1:5" ht="12.75" customHeight="1">
      <c r="A21" s="143">
        <v>5</v>
      </c>
      <c r="B21" s="146">
        <f t="shared" si="0"/>
        <v>0.44566394884010141</v>
      </c>
      <c r="D21" s="146">
        <f t="shared" si="1"/>
        <v>0.41492302857573338</v>
      </c>
    </row>
    <row r="22" spans="1:5" ht="12.75" customHeight="1">
      <c r="A22" s="143">
        <v>6</v>
      </c>
      <c r="B22" s="146">
        <f t="shared" si="0"/>
        <v>0.28761516556330363</v>
      </c>
      <c r="D22" s="146">
        <f t="shared" si="1"/>
        <v>0.38220474644363422</v>
      </c>
    </row>
    <row r="23" spans="1:5" ht="12.75" customHeight="1">
      <c r="A23" s="143">
        <v>7</v>
      </c>
      <c r="B23" s="146">
        <f t="shared" si="0"/>
        <v>5.1087588322788653E-2</v>
      </c>
      <c r="D23" s="146">
        <f t="shared" si="1"/>
        <v>8.4074040391568836E-2</v>
      </c>
    </row>
    <row r="24" spans="1:5" ht="12.75" customHeight="1">
      <c r="A24" s="143">
        <v>8</v>
      </c>
      <c r="B24" s="146">
        <f t="shared" si="0"/>
        <v>2.4975739871849192E-3</v>
      </c>
      <c r="D24" s="146">
        <f t="shared" si="1"/>
        <v>4.4163661053367069E-3</v>
      </c>
    </row>
    <row r="25" spans="1:5" ht="12.75" customHeight="1">
      <c r="A25" s="143">
        <v>9</v>
      </c>
      <c r="B25" s="146">
        <f t="shared" si="0"/>
        <v>3.3606297280038907E-5</v>
      </c>
      <c r="D25" s="146">
        <f t="shared" si="1"/>
        <v>5.5399458947108618E-5</v>
      </c>
    </row>
    <row r="26" spans="1:5" ht="12.75" customHeight="1">
      <c r="A26" s="143">
        <v>10</v>
      </c>
      <c r="B26" s="146">
        <f t="shared" si="0"/>
        <v>1.2445785410279247E-7</v>
      </c>
      <c r="D26" s="146">
        <f t="shared" si="1"/>
        <v>1.65952303308675E-7</v>
      </c>
    </row>
    <row r="27" spans="1:5" ht="12.75" customHeight="1">
      <c r="A27" s="143">
        <v>11</v>
      </c>
      <c r="B27" s="146">
        <f t="shared" si="0"/>
        <v>1.2685958720017716E-10</v>
      </c>
      <c r="D27" s="146">
        <f t="shared" si="1"/>
        <v>1.1871301958735858E-10</v>
      </c>
    </row>
    <row r="28" spans="1:5" ht="12.75" customHeight="1">
      <c r="A28" s="143">
        <v>12</v>
      </c>
      <c r="B28" s="146">
        <f t="shared" si="0"/>
        <v>3.5589642094735434E-14</v>
      </c>
      <c r="D28" s="146">
        <f t="shared" si="1"/>
        <v>2.0279195652668143E-14</v>
      </c>
    </row>
    <row r="29" spans="1:5" ht="12.75" customHeight="1">
      <c r="A29" s="143">
        <v>13</v>
      </c>
      <c r="B29" s="146">
        <f t="shared" si="0"/>
        <v>2.7480415107540389E-18</v>
      </c>
      <c r="D29" s="146">
        <f t="shared" si="1"/>
        <v>8.2725691257888941E-19</v>
      </c>
    </row>
    <row r="30" spans="1:5" ht="12.75" customHeight="1">
      <c r="A30" s="143">
        <v>14</v>
      </c>
      <c r="B30" s="146">
        <f t="shared" si="0"/>
        <v>5.8401270922804655E-23</v>
      </c>
      <c r="D30" s="146">
        <f t="shared" si="1"/>
        <v>8.0587445673768595E-24</v>
      </c>
    </row>
    <row r="31" spans="1:5" ht="12.75" customHeight="1">
      <c r="A31" s="143">
        <v>15</v>
      </c>
      <c r="B31" s="146">
        <f t="shared" si="0"/>
        <v>3.4160219239545759E-28</v>
      </c>
      <c r="D31" s="146">
        <f t="shared" si="1"/>
        <v>1.8746995803505362E-29</v>
      </c>
    </row>
    <row r="32" spans="1:5" ht="12.75" customHeight="1">
      <c r="A32" s="143">
        <v>16</v>
      </c>
      <c r="B32" s="146">
        <f t="shared" si="0"/>
        <v>5.4994383997085807E-34</v>
      </c>
      <c r="D32" s="146">
        <f t="shared" si="1"/>
        <v>1.041437663839991E-35</v>
      </c>
    </row>
    <row r="33" spans="1:4" ht="12.75" customHeight="1">
      <c r="A33" s="158">
        <v>17</v>
      </c>
      <c r="B33" s="146">
        <f t="shared" si="0"/>
        <v>2.4367746932195902E-40</v>
      </c>
      <c r="D33" s="146">
        <f t="shared" si="1"/>
        <v>1.3815677403780263E-42</v>
      </c>
    </row>
    <row r="34" spans="1:4" ht="12.75" customHeight="1">
      <c r="A34" s="158">
        <v>18</v>
      </c>
      <c r="B34" s="146">
        <f t="shared" si="0"/>
        <v>2.9717464397212291E-47</v>
      </c>
      <c r="D34" s="146">
        <f t="shared" si="1"/>
        <v>4.3767162744870443E-50</v>
      </c>
    </row>
    <row r="35" spans="1:4" ht="12.75" customHeight="1">
      <c r="A35" s="158">
        <v>19</v>
      </c>
      <c r="B35" s="146">
        <f t="shared" si="0"/>
        <v>9.974875134277684E-55</v>
      </c>
      <c r="D35" s="146">
        <f t="shared" si="1"/>
        <v>3.3110208074725495E-58</v>
      </c>
    </row>
    <row r="36" spans="1:4" ht="12.75" customHeight="1">
      <c r="A36" s="158">
        <v>20</v>
      </c>
      <c r="B36" s="146">
        <f t="shared" si="0"/>
        <v>9.2151524884968853E-63</v>
      </c>
      <c r="D36" s="146">
        <f t="shared" si="1"/>
        <v>5.9815361557018929E-67</v>
      </c>
    </row>
    <row r="37" spans="1:4" ht="12.75" customHeight="1">
      <c r="A37" s="158">
        <v>21</v>
      </c>
      <c r="B37" s="146">
        <f t="shared" si="0"/>
        <v>2.3431329206206453E-71</v>
      </c>
      <c r="D37" s="146">
        <f t="shared" si="1"/>
        <v>2.5804821572264596E-76</v>
      </c>
    </row>
    <row r="38" spans="1:4" ht="12.75" customHeight="1">
      <c r="A38" s="158">
        <v>22</v>
      </c>
      <c r="B38" s="146">
        <f t="shared" si="0"/>
        <v>1.6397991878509716E-80</v>
      </c>
      <c r="D38" s="146">
        <f t="shared" si="1"/>
        <v>2.6584365229189923E-86</v>
      </c>
    </row>
    <row r="39" spans="1:4" ht="12.75" customHeight="1">
      <c r="A39" s="158">
        <v>23</v>
      </c>
      <c r="B39" s="146">
        <f t="shared" si="0"/>
        <v>3.1585208606939017E-90</v>
      </c>
      <c r="D39" s="146">
        <f t="shared" si="1"/>
        <v>6.5401699723438619E-97</v>
      </c>
    </row>
    <row r="40" spans="1:4" ht="12.75" customHeight="1">
      <c r="A40" s="158">
        <v>24</v>
      </c>
      <c r="B40" s="146">
        <f t="shared" si="0"/>
        <v>1.6744653830318609E-100</v>
      </c>
      <c r="D40" s="146">
        <f t="shared" si="1"/>
        <v>3.8422806345110572E-108</v>
      </c>
    </row>
    <row r="41" spans="1:4" ht="12.75" customHeight="1">
      <c r="A41" s="158">
        <v>25</v>
      </c>
      <c r="B41" s="146">
        <f t="shared" si="0"/>
        <v>2.4432501780153426E-111</v>
      </c>
      <c r="D41" s="146">
        <f t="shared" si="1"/>
        <v>5.3904675325946298E-120</v>
      </c>
    </row>
    <row r="42" spans="1:4" ht="12.75" customHeight="1">
      <c r="A42" s="158">
        <v>26</v>
      </c>
      <c r="B42" s="146">
        <f t="shared" si="0"/>
        <v>9.8120340358020907E-123</v>
      </c>
      <c r="D42" s="146">
        <f t="shared" si="1"/>
        <v>1.8059307518493331E-132</v>
      </c>
    </row>
    <row r="43" spans="1:4" ht="12.75" customHeight="1">
      <c r="A43" s="158">
        <v>27</v>
      </c>
      <c r="B43" s="146">
        <f t="shared" si="0"/>
        <v>1.0845497894625234E-134</v>
      </c>
      <c r="D43" s="146">
        <f t="shared" si="1"/>
        <v>1.4448177159283771E-145</v>
      </c>
    </row>
    <row r="44" spans="1:4" ht="12.75" customHeight="1">
      <c r="A44" s="4" t="s">
        <v>727</v>
      </c>
      <c r="B44" s="165">
        <f>SUM(B17:B43)</f>
        <v>1.0000002258313323</v>
      </c>
      <c r="D44" s="146">
        <f>SUM(D17:D43)</f>
        <v>0.99999806668798819</v>
      </c>
    </row>
    <row r="45" spans="1:4" ht="12.75" customHeight="1">
      <c r="B45" s="4"/>
    </row>
    <row r="46" spans="1:4" ht="12.75" customHeight="1">
      <c r="B46" s="4"/>
    </row>
    <row r="47" spans="1:4" ht="12.75" customHeight="1">
      <c r="B47" s="4"/>
    </row>
    <row r="48" spans="1:4" ht="12.75" customHeight="1">
      <c r="B48" s="4"/>
    </row>
    <row r="49" spans="2:2" ht="12.75" customHeight="1">
      <c r="B49" s="4"/>
    </row>
    <row r="50" spans="2:2" ht="12.75" customHeight="1">
      <c r="B50" s="4"/>
    </row>
    <row r="51" spans="2:2" ht="12.75" customHeight="1">
      <c r="B51" s="4"/>
    </row>
    <row r="52" spans="2:2" ht="12.75" customHeight="1">
      <c r="B52" s="4"/>
    </row>
    <row r="53" spans="2:2" ht="12.75" customHeight="1">
      <c r="B53" s="4"/>
    </row>
    <row r="54" spans="2:2" ht="12.75" customHeight="1">
      <c r="B54" s="4"/>
    </row>
    <row r="55" spans="2:2" ht="12.75" customHeight="1">
      <c r="B55" s="4"/>
    </row>
    <row r="56" spans="2:2" ht="12.75" customHeight="1">
      <c r="B56" s="4"/>
    </row>
    <row r="57" spans="2:2" ht="12.75" customHeight="1">
      <c r="B57" s="4"/>
    </row>
    <row r="58" spans="2:2" ht="12.75" customHeight="1">
      <c r="B58" s="4"/>
    </row>
    <row r="59" spans="2:2" ht="12.75" customHeight="1">
      <c r="B59" s="4"/>
    </row>
    <row r="60" spans="2:2" ht="12.75" customHeight="1">
      <c r="B60" s="4"/>
    </row>
    <row r="61" spans="2:2" ht="12.75" customHeight="1">
      <c r="B61" s="4"/>
    </row>
    <row r="62" spans="2:2" ht="12.75" customHeight="1">
      <c r="B62" s="4"/>
    </row>
    <row r="63" spans="2:2" ht="12.75" customHeight="1">
      <c r="B63" s="4"/>
    </row>
    <row r="64" spans="2:2" ht="12.75" customHeight="1">
      <c r="B64" s="4"/>
    </row>
    <row r="65" spans="2:2" ht="12.75" customHeight="1">
      <c r="B65" s="4"/>
    </row>
    <row r="66" spans="2:2" ht="12.75" customHeight="1">
      <c r="B66" s="4"/>
    </row>
    <row r="67" spans="2:2" ht="12.75" customHeight="1">
      <c r="B67" s="4"/>
    </row>
    <row r="68" spans="2:2" ht="12.75" customHeight="1">
      <c r="B68" s="4"/>
    </row>
    <row r="69" spans="2:2" ht="12.75" customHeight="1">
      <c r="B69" s="4"/>
    </row>
    <row r="70" spans="2:2" ht="12.75" customHeight="1">
      <c r="B70" s="4"/>
    </row>
    <row r="71" spans="2:2" ht="12.75" customHeight="1">
      <c r="B71" s="4"/>
    </row>
    <row r="72" spans="2:2" ht="12.75" customHeight="1">
      <c r="B72" s="4"/>
    </row>
    <row r="73" spans="2:2" ht="12.75" customHeight="1">
      <c r="B73" s="4"/>
    </row>
    <row r="74" spans="2:2" ht="12.75" customHeight="1">
      <c r="B74" s="4"/>
    </row>
    <row r="75" spans="2:2" ht="12.75" customHeight="1">
      <c r="B75" s="4"/>
    </row>
    <row r="76" spans="2:2" ht="12.75" customHeight="1">
      <c r="B76" s="4"/>
    </row>
    <row r="77" spans="2:2" ht="12.75" customHeight="1">
      <c r="B77" s="4"/>
    </row>
    <row r="78" spans="2:2" ht="12.75" customHeight="1">
      <c r="B78" s="4"/>
    </row>
    <row r="79" spans="2:2" ht="12.75" customHeight="1">
      <c r="B79" s="4"/>
    </row>
    <row r="80" spans="2:2" ht="12.75" customHeight="1">
      <c r="B80" s="4"/>
    </row>
    <row r="81" spans="2:2" ht="12.75" customHeight="1">
      <c r="B81" s="4"/>
    </row>
    <row r="82" spans="2:2" ht="12.75" customHeight="1">
      <c r="B82" s="4"/>
    </row>
    <row r="83" spans="2:2" ht="12.75" customHeight="1">
      <c r="B83" s="4"/>
    </row>
    <row r="84" spans="2:2" ht="12.75" customHeight="1">
      <c r="B84" s="4"/>
    </row>
    <row r="85" spans="2:2" ht="12.75" customHeight="1">
      <c r="B85" s="4"/>
    </row>
    <row r="86" spans="2:2" ht="12.75" customHeight="1">
      <c r="B86" s="4"/>
    </row>
    <row r="87" spans="2:2" ht="12.75" customHeight="1">
      <c r="B87" s="4"/>
    </row>
    <row r="88" spans="2:2" ht="12.75" customHeight="1">
      <c r="B88" s="4"/>
    </row>
    <row r="89" spans="2:2" ht="12.75" customHeight="1">
      <c r="B89" s="4"/>
    </row>
    <row r="90" spans="2:2" ht="12.75" customHeight="1">
      <c r="B90" s="4"/>
    </row>
    <row r="91" spans="2:2" ht="12.75" customHeight="1">
      <c r="B91" s="4"/>
    </row>
    <row r="92" spans="2:2" ht="12.75" customHeight="1">
      <c r="B92" s="4"/>
    </row>
    <row r="93" spans="2:2" ht="12.75" customHeight="1">
      <c r="B93" s="4"/>
    </row>
    <row r="94" spans="2:2" ht="12.75" customHeight="1">
      <c r="B94" s="4"/>
    </row>
    <row r="95" spans="2:2" ht="12.75" customHeight="1">
      <c r="B95" s="4"/>
    </row>
    <row r="96" spans="2:2" ht="12.75" customHeight="1">
      <c r="B96" s="4"/>
    </row>
    <row r="97" spans="2:2" ht="12.75" customHeight="1">
      <c r="B97" s="4"/>
    </row>
    <row r="98" spans="2:2" ht="12.75" customHeight="1">
      <c r="B98" s="4"/>
    </row>
    <row r="99" spans="2:2" ht="12.75" customHeight="1">
      <c r="B99" s="4"/>
    </row>
    <row r="100" spans="2:2" ht="12.75" customHeight="1">
      <c r="B100" s="4"/>
    </row>
    <row r="101" spans="2:2" ht="12.75" customHeight="1">
      <c r="B101" s="4"/>
    </row>
    <row r="102" spans="2:2" ht="12.75" customHeight="1">
      <c r="B102" s="4"/>
    </row>
    <row r="103" spans="2:2" ht="12.75" customHeight="1">
      <c r="B103" s="4"/>
    </row>
    <row r="104" spans="2:2" ht="12.75" customHeight="1">
      <c r="B104" s="4"/>
    </row>
    <row r="105" spans="2:2" ht="12.75" customHeight="1">
      <c r="B105" s="4"/>
    </row>
    <row r="106" spans="2:2" ht="12.75" customHeight="1">
      <c r="B106" s="4"/>
    </row>
    <row r="107" spans="2:2" ht="12.75" customHeight="1">
      <c r="B107" s="4"/>
    </row>
    <row r="108" spans="2:2" ht="12.75" customHeight="1">
      <c r="B108" s="4"/>
    </row>
    <row r="109" spans="2:2" ht="12.75" customHeight="1">
      <c r="B109" s="4"/>
    </row>
    <row r="110" spans="2:2" ht="12.75" customHeight="1">
      <c r="B110" s="4"/>
    </row>
    <row r="111" spans="2:2" ht="12.75" customHeight="1">
      <c r="B111" s="4"/>
    </row>
    <row r="112" spans="2:2" ht="12.75" customHeight="1">
      <c r="B112" s="4"/>
    </row>
    <row r="113" spans="2:2" ht="12.75" customHeight="1">
      <c r="B113" s="4"/>
    </row>
    <row r="114" spans="2:2" ht="12.75" customHeight="1">
      <c r="B114" s="4"/>
    </row>
    <row r="115" spans="2:2" ht="12.75" customHeight="1">
      <c r="B115" s="4"/>
    </row>
    <row r="116" spans="2:2" ht="12.75" customHeight="1">
      <c r="B116" s="4"/>
    </row>
    <row r="117" spans="2:2" ht="12.75" customHeight="1">
      <c r="B117" s="4"/>
    </row>
    <row r="118" spans="2:2" ht="12.75" customHeight="1">
      <c r="B118" s="4"/>
    </row>
    <row r="119" spans="2:2" ht="12.75" customHeight="1">
      <c r="B119" s="4"/>
    </row>
    <row r="120" spans="2:2" ht="12.75" customHeight="1">
      <c r="B120" s="4"/>
    </row>
    <row r="121" spans="2:2" ht="12.75" customHeight="1">
      <c r="B121" s="4"/>
    </row>
    <row r="122" spans="2:2" ht="12.75" customHeight="1">
      <c r="B122" s="4"/>
    </row>
    <row r="123" spans="2:2" ht="12.75" customHeight="1">
      <c r="B123" s="4"/>
    </row>
    <row r="124" spans="2:2" ht="12.75" customHeight="1">
      <c r="B124" s="4"/>
    </row>
    <row r="125" spans="2:2" ht="12.75" customHeight="1">
      <c r="B125" s="4"/>
    </row>
    <row r="126" spans="2:2" ht="12.75" customHeight="1">
      <c r="B126" s="4"/>
    </row>
    <row r="127" spans="2:2" ht="12.75" customHeight="1">
      <c r="B127" s="4"/>
    </row>
    <row r="128" spans="2:2" ht="12.75" customHeight="1">
      <c r="B128" s="4"/>
    </row>
    <row r="129" spans="2:2" ht="12.75" customHeight="1">
      <c r="B129" s="4"/>
    </row>
    <row r="130" spans="2:2" ht="12.75" customHeight="1">
      <c r="B130" s="4"/>
    </row>
    <row r="131" spans="2:2" ht="12.75" customHeight="1">
      <c r="B131" s="4"/>
    </row>
    <row r="132" spans="2:2" ht="12.75" customHeight="1">
      <c r="B132" s="4"/>
    </row>
    <row r="133" spans="2:2" ht="12.75" customHeight="1">
      <c r="B133" s="4"/>
    </row>
    <row r="134" spans="2:2" ht="12.75" customHeight="1">
      <c r="B134" s="4"/>
    </row>
    <row r="135" spans="2:2" ht="12.75" customHeight="1">
      <c r="B135" s="4"/>
    </row>
    <row r="136" spans="2:2" ht="12.75" customHeight="1">
      <c r="B136" s="4"/>
    </row>
    <row r="137" spans="2:2" ht="12.75" customHeight="1">
      <c r="B137" s="4"/>
    </row>
    <row r="138" spans="2:2" ht="12.75" customHeight="1">
      <c r="B138" s="4"/>
    </row>
    <row r="139" spans="2:2" ht="12.75" customHeight="1">
      <c r="B139" s="4"/>
    </row>
    <row r="140" spans="2:2" ht="12.75" customHeight="1">
      <c r="B140" s="4"/>
    </row>
    <row r="141" spans="2:2" ht="12.75" customHeight="1">
      <c r="B141" s="4"/>
    </row>
    <row r="142" spans="2:2" ht="12.75" customHeight="1">
      <c r="B142" s="4"/>
    </row>
    <row r="143" spans="2:2" ht="12.75" customHeight="1">
      <c r="B143" s="4"/>
    </row>
    <row r="144" spans="2:2" ht="12.75" customHeight="1">
      <c r="B144" s="4"/>
    </row>
    <row r="145" spans="2:2" ht="12.75" customHeight="1">
      <c r="B145" s="4"/>
    </row>
    <row r="146" spans="2:2" ht="12.75" customHeight="1">
      <c r="B146" s="4"/>
    </row>
    <row r="147" spans="2:2" ht="12.75" customHeight="1">
      <c r="B147" s="4"/>
    </row>
    <row r="148" spans="2:2" ht="12.75" customHeight="1">
      <c r="B148" s="4"/>
    </row>
    <row r="149" spans="2:2" ht="12.75" customHeight="1">
      <c r="B149" s="4"/>
    </row>
    <row r="150" spans="2:2" ht="12.75" customHeight="1">
      <c r="B150" s="4"/>
    </row>
    <row r="151" spans="2:2" ht="12.75" customHeight="1">
      <c r="B151" s="4"/>
    </row>
    <row r="152" spans="2:2" ht="12.75" customHeight="1">
      <c r="B152" s="4"/>
    </row>
    <row r="153" spans="2:2" ht="12.75" customHeight="1">
      <c r="B153" s="4"/>
    </row>
    <row r="154" spans="2:2" ht="12.75" customHeight="1">
      <c r="B154" s="4"/>
    </row>
    <row r="155" spans="2:2" ht="12.75" customHeight="1">
      <c r="B155" s="4"/>
    </row>
    <row r="156" spans="2:2" ht="12.75" customHeight="1">
      <c r="B156" s="4"/>
    </row>
    <row r="157" spans="2:2" ht="12.75" customHeight="1">
      <c r="B157" s="4"/>
    </row>
    <row r="158" spans="2:2" ht="12.75" customHeight="1">
      <c r="B158" s="4"/>
    </row>
    <row r="159" spans="2:2" ht="12.75" customHeight="1">
      <c r="B159" s="4"/>
    </row>
    <row r="160" spans="2:2" ht="12.75" customHeight="1">
      <c r="B160" s="4"/>
    </row>
    <row r="161" spans="2:2" ht="12.75" customHeight="1">
      <c r="B161" s="4"/>
    </row>
    <row r="162" spans="2:2" ht="12.75" customHeight="1">
      <c r="B162" s="4"/>
    </row>
    <row r="163" spans="2:2" ht="12.75" customHeight="1">
      <c r="B163" s="4"/>
    </row>
    <row r="164" spans="2:2" ht="12.75" customHeight="1">
      <c r="B164" s="4"/>
    </row>
    <row r="165" spans="2:2" ht="12.75" customHeight="1">
      <c r="B165" s="4"/>
    </row>
    <row r="166" spans="2:2" ht="12.75" customHeight="1">
      <c r="B166" s="4"/>
    </row>
    <row r="167" spans="2:2" ht="12.75" customHeight="1">
      <c r="B167" s="4"/>
    </row>
    <row r="168" spans="2:2" ht="12.75" customHeight="1">
      <c r="B168" s="4"/>
    </row>
    <row r="169" spans="2:2" ht="12.75" customHeight="1">
      <c r="B169" s="4"/>
    </row>
    <row r="170" spans="2:2" ht="12.75" customHeight="1">
      <c r="B170" s="4"/>
    </row>
    <row r="171" spans="2:2" ht="12.75" customHeight="1">
      <c r="B171" s="4"/>
    </row>
    <row r="172" spans="2:2" ht="12.75" customHeight="1">
      <c r="B172" s="4"/>
    </row>
    <row r="173" spans="2:2" ht="12.75" customHeight="1">
      <c r="B173" s="4"/>
    </row>
    <row r="174" spans="2:2" ht="12.75" customHeight="1">
      <c r="B174" s="4"/>
    </row>
    <row r="175" spans="2:2" ht="12.75" customHeight="1">
      <c r="B175" s="4"/>
    </row>
    <row r="176" spans="2:2" ht="12.75" customHeight="1">
      <c r="B176" s="4"/>
    </row>
    <row r="177" spans="2:2" ht="12.75" customHeight="1">
      <c r="B177" s="4"/>
    </row>
    <row r="178" spans="2:2" ht="12.75" customHeight="1">
      <c r="B178" s="4"/>
    </row>
    <row r="179" spans="2:2" ht="12.75" customHeight="1">
      <c r="B179" s="4"/>
    </row>
    <row r="180" spans="2:2" ht="12.75" customHeight="1">
      <c r="B180" s="4"/>
    </row>
    <row r="181" spans="2:2" ht="12.75" customHeight="1">
      <c r="B181" s="4"/>
    </row>
    <row r="182" spans="2:2" ht="12.75" customHeight="1">
      <c r="B182" s="4"/>
    </row>
    <row r="183" spans="2:2" ht="12.75" customHeight="1">
      <c r="B183" s="4"/>
    </row>
    <row r="184" spans="2:2" ht="12.75" customHeight="1">
      <c r="B184" s="4"/>
    </row>
    <row r="185" spans="2:2" ht="12.75" customHeight="1">
      <c r="B185" s="4"/>
    </row>
    <row r="186" spans="2:2" ht="12.75" customHeight="1">
      <c r="B186" s="4"/>
    </row>
    <row r="187" spans="2:2" ht="12.75" customHeight="1">
      <c r="B187" s="4"/>
    </row>
    <row r="188" spans="2:2" ht="12.75" customHeight="1">
      <c r="B188" s="4"/>
    </row>
    <row r="189" spans="2:2" ht="12.75" customHeight="1">
      <c r="B189" s="4"/>
    </row>
    <row r="190" spans="2:2" ht="12.75" customHeight="1">
      <c r="B190" s="4"/>
    </row>
    <row r="191" spans="2:2" ht="12.75" customHeight="1">
      <c r="B191" s="4"/>
    </row>
    <row r="192" spans="2:2" ht="12.75" customHeight="1">
      <c r="B192" s="4"/>
    </row>
    <row r="193" spans="2:2" ht="12.75" customHeight="1">
      <c r="B193" s="4"/>
    </row>
    <row r="194" spans="2:2" ht="12.75" customHeight="1">
      <c r="B194" s="4"/>
    </row>
    <row r="195" spans="2:2" ht="12.75" customHeight="1">
      <c r="B195" s="4"/>
    </row>
    <row r="196" spans="2:2" ht="12.75" customHeight="1">
      <c r="B196" s="4"/>
    </row>
    <row r="197" spans="2:2" ht="12.75" customHeight="1">
      <c r="B197" s="4"/>
    </row>
    <row r="198" spans="2:2" ht="12.75" customHeight="1">
      <c r="B198" s="4"/>
    </row>
    <row r="199" spans="2:2" ht="12.75" customHeight="1">
      <c r="B199" s="4"/>
    </row>
    <row r="200" spans="2:2" ht="12.75" customHeight="1">
      <c r="B200" s="4"/>
    </row>
    <row r="201" spans="2:2" ht="12.75" customHeight="1">
      <c r="B201" s="4"/>
    </row>
    <row r="202" spans="2:2" ht="12.75" customHeight="1">
      <c r="B202" s="4"/>
    </row>
    <row r="203" spans="2:2" ht="12.75" customHeight="1">
      <c r="B203" s="4"/>
    </row>
    <row r="204" spans="2:2" ht="12.75" customHeight="1">
      <c r="B204" s="4"/>
    </row>
    <row r="205" spans="2:2" ht="12.75" customHeight="1">
      <c r="B205" s="4"/>
    </row>
    <row r="206" spans="2:2" ht="12.75" customHeight="1">
      <c r="B206" s="4"/>
    </row>
    <row r="207" spans="2:2" ht="12.75" customHeight="1">
      <c r="B207" s="4"/>
    </row>
    <row r="208" spans="2:2" ht="12.75" customHeight="1">
      <c r="B208" s="4"/>
    </row>
    <row r="209" spans="2:2" ht="12.75" customHeight="1">
      <c r="B209" s="4"/>
    </row>
    <row r="210" spans="2:2" ht="12.75" customHeight="1">
      <c r="B210" s="4"/>
    </row>
    <row r="211" spans="2:2" ht="12.75" customHeight="1">
      <c r="B211" s="4"/>
    </row>
    <row r="212" spans="2:2" ht="12.75" customHeight="1">
      <c r="B212" s="4"/>
    </row>
    <row r="213" spans="2:2" ht="12.75" customHeight="1">
      <c r="B213" s="4"/>
    </row>
    <row r="214" spans="2:2" ht="12.75" customHeight="1">
      <c r="B214" s="4"/>
    </row>
    <row r="215" spans="2:2" ht="12.75" customHeight="1">
      <c r="B215" s="4"/>
    </row>
    <row r="216" spans="2:2" ht="12.75" customHeight="1">
      <c r="B216" s="4"/>
    </row>
    <row r="217" spans="2:2" ht="12.75" customHeight="1">
      <c r="B217" s="4"/>
    </row>
    <row r="218" spans="2:2" ht="12.75" customHeight="1">
      <c r="B218" s="4"/>
    </row>
    <row r="219" spans="2:2" ht="12.75" customHeight="1">
      <c r="B219" s="4"/>
    </row>
    <row r="220" spans="2:2" ht="12.75" customHeight="1">
      <c r="B220" s="4"/>
    </row>
    <row r="221" spans="2:2" ht="12.75" customHeight="1">
      <c r="B221" s="4"/>
    </row>
    <row r="222" spans="2:2" ht="12.75" customHeight="1">
      <c r="B222" s="4"/>
    </row>
    <row r="223" spans="2:2" ht="12.75" customHeight="1">
      <c r="B223" s="4"/>
    </row>
    <row r="224" spans="2:2" ht="12.75" customHeight="1">
      <c r="B224" s="4"/>
    </row>
    <row r="225" spans="2:2" ht="12.75" customHeight="1">
      <c r="B225" s="4"/>
    </row>
    <row r="226" spans="2:2" ht="12.75" customHeight="1">
      <c r="B226" s="4"/>
    </row>
    <row r="227" spans="2:2" ht="12.75" customHeight="1">
      <c r="B227" s="4"/>
    </row>
    <row r="228" spans="2:2" ht="12.75" customHeight="1">
      <c r="B228" s="4"/>
    </row>
    <row r="229" spans="2:2" ht="12.75" customHeight="1">
      <c r="B229" s="4"/>
    </row>
    <row r="230" spans="2:2" ht="12.75" customHeight="1">
      <c r="B230" s="4"/>
    </row>
    <row r="231" spans="2:2" ht="12.75" customHeight="1">
      <c r="B231" s="4"/>
    </row>
    <row r="232" spans="2:2" ht="12.75" customHeight="1">
      <c r="B232" s="4"/>
    </row>
    <row r="233" spans="2:2" ht="12.75" customHeight="1">
      <c r="B233" s="4"/>
    </row>
    <row r="234" spans="2:2" ht="12.75" customHeight="1">
      <c r="B234" s="4"/>
    </row>
    <row r="235" spans="2:2" ht="12.75" customHeight="1">
      <c r="B235" s="4"/>
    </row>
    <row r="236" spans="2:2" ht="12.75" customHeight="1">
      <c r="B236" s="4"/>
    </row>
    <row r="237" spans="2:2" ht="12.75" customHeight="1">
      <c r="B237" s="4"/>
    </row>
    <row r="238" spans="2:2" ht="12.75" customHeight="1">
      <c r="B238" s="4"/>
    </row>
    <row r="239" spans="2:2" ht="12.75" customHeight="1">
      <c r="B239" s="4"/>
    </row>
    <row r="240" spans="2:2" ht="12.75" customHeight="1">
      <c r="B240" s="4"/>
    </row>
    <row r="241" spans="2:2" ht="12.75" customHeight="1">
      <c r="B241" s="4"/>
    </row>
    <row r="242" spans="2:2" ht="12.75" customHeight="1">
      <c r="B242" s="4"/>
    </row>
    <row r="243" spans="2:2" ht="12.75" customHeight="1">
      <c r="B243" s="4"/>
    </row>
    <row r="244" spans="2:2" ht="12.75" customHeight="1">
      <c r="B244" s="4"/>
    </row>
    <row r="245" spans="2:2" ht="12.75" customHeight="1">
      <c r="B245" s="4"/>
    </row>
    <row r="246" spans="2:2" ht="12.75" customHeight="1">
      <c r="B246" s="4"/>
    </row>
    <row r="247" spans="2:2" ht="12.75" customHeight="1">
      <c r="B247" s="4"/>
    </row>
    <row r="248" spans="2:2" ht="12.75" customHeight="1">
      <c r="B248" s="4"/>
    </row>
    <row r="249" spans="2:2" ht="12.75" customHeight="1">
      <c r="B249" s="4"/>
    </row>
    <row r="250" spans="2:2" ht="12.75" customHeight="1">
      <c r="B250" s="4"/>
    </row>
    <row r="251" spans="2:2" ht="12.75" customHeight="1">
      <c r="B251" s="4"/>
    </row>
    <row r="252" spans="2:2" ht="12.75" customHeight="1">
      <c r="B252" s="4"/>
    </row>
    <row r="253" spans="2:2" ht="12.75" customHeight="1">
      <c r="B253" s="4"/>
    </row>
    <row r="254" spans="2:2" ht="12.75" customHeight="1">
      <c r="B254" s="4"/>
    </row>
    <row r="255" spans="2:2" ht="12.75" customHeight="1">
      <c r="B255" s="4"/>
    </row>
    <row r="256" spans="2:2" ht="12.75" customHeight="1">
      <c r="B256" s="4"/>
    </row>
    <row r="257" spans="2:2" ht="12.75" customHeight="1">
      <c r="B257" s="4"/>
    </row>
    <row r="258" spans="2:2" ht="12.75" customHeight="1">
      <c r="B258" s="4"/>
    </row>
    <row r="259" spans="2:2" ht="12.75" customHeight="1">
      <c r="B259" s="4"/>
    </row>
    <row r="260" spans="2:2" ht="12.75" customHeight="1">
      <c r="B260" s="4"/>
    </row>
    <row r="261" spans="2:2" ht="12.75" customHeight="1">
      <c r="B261" s="4"/>
    </row>
    <row r="262" spans="2:2" ht="12.75" customHeight="1">
      <c r="B262" s="4"/>
    </row>
    <row r="263" spans="2:2" ht="12.75" customHeight="1">
      <c r="B263" s="4"/>
    </row>
    <row r="264" spans="2:2" ht="12.75" customHeight="1">
      <c r="B264" s="4"/>
    </row>
    <row r="265" spans="2:2" ht="12.75" customHeight="1">
      <c r="B265" s="4"/>
    </row>
    <row r="266" spans="2:2" ht="12.75" customHeight="1">
      <c r="B266" s="4"/>
    </row>
    <row r="267" spans="2:2" ht="12.75" customHeight="1">
      <c r="B267" s="4"/>
    </row>
    <row r="268" spans="2:2" ht="12.75" customHeight="1">
      <c r="B268" s="4"/>
    </row>
    <row r="269" spans="2:2" ht="12.75" customHeight="1">
      <c r="B269" s="4"/>
    </row>
    <row r="270" spans="2:2" ht="12.75" customHeight="1">
      <c r="B270" s="4"/>
    </row>
    <row r="271" spans="2:2" ht="12.75" customHeight="1">
      <c r="B271" s="4"/>
    </row>
    <row r="272" spans="2:2" ht="12.75" customHeight="1">
      <c r="B272" s="4"/>
    </row>
    <row r="273" spans="2:2" ht="12.75" customHeight="1">
      <c r="B273" s="4"/>
    </row>
    <row r="274" spans="2:2" ht="12.75" customHeight="1">
      <c r="B274" s="4"/>
    </row>
    <row r="275" spans="2:2" ht="12.75" customHeight="1">
      <c r="B275" s="4"/>
    </row>
    <row r="276" spans="2:2" ht="12.75" customHeight="1">
      <c r="B276" s="4"/>
    </row>
    <row r="277" spans="2:2" ht="12.75" customHeight="1">
      <c r="B277" s="4"/>
    </row>
    <row r="278" spans="2:2" ht="12.75" customHeight="1">
      <c r="B278" s="4"/>
    </row>
    <row r="279" spans="2:2" ht="12.75" customHeight="1">
      <c r="B279" s="4"/>
    </row>
    <row r="280" spans="2:2" ht="12.75" customHeight="1">
      <c r="B280" s="4"/>
    </row>
    <row r="281" spans="2:2" ht="12.75" customHeight="1">
      <c r="B281" s="4"/>
    </row>
    <row r="282" spans="2:2" ht="12.75" customHeight="1">
      <c r="B282" s="4"/>
    </row>
    <row r="283" spans="2:2" ht="12.75" customHeight="1">
      <c r="B283" s="4"/>
    </row>
    <row r="284" spans="2:2" ht="12.75" customHeight="1">
      <c r="B284" s="4"/>
    </row>
    <row r="285" spans="2:2" ht="12.75" customHeight="1">
      <c r="B285" s="4"/>
    </row>
    <row r="286" spans="2:2" ht="12.75" customHeight="1">
      <c r="B286" s="4"/>
    </row>
    <row r="287" spans="2:2" ht="12.75" customHeight="1">
      <c r="B287" s="4"/>
    </row>
    <row r="288" spans="2:2" ht="12.75" customHeight="1">
      <c r="B288" s="4"/>
    </row>
    <row r="289" spans="2:2" ht="12.75" customHeight="1">
      <c r="B289" s="4"/>
    </row>
    <row r="290" spans="2:2" ht="12.75" customHeight="1">
      <c r="B290" s="4"/>
    </row>
    <row r="291" spans="2:2" ht="12.75" customHeight="1">
      <c r="B291" s="4"/>
    </row>
    <row r="292" spans="2:2" ht="12.75" customHeight="1">
      <c r="B292" s="4"/>
    </row>
    <row r="293" spans="2:2" ht="12.75" customHeight="1">
      <c r="B293" s="4"/>
    </row>
    <row r="294" spans="2:2" ht="12.75" customHeight="1">
      <c r="B294" s="4"/>
    </row>
    <row r="295" spans="2:2" ht="12.75" customHeight="1">
      <c r="B295" s="4"/>
    </row>
    <row r="296" spans="2:2" ht="12.75" customHeight="1">
      <c r="B296" s="4"/>
    </row>
    <row r="297" spans="2:2" ht="12.75" customHeight="1">
      <c r="B297" s="4"/>
    </row>
    <row r="298" spans="2:2" ht="12.75" customHeight="1">
      <c r="B298" s="4"/>
    </row>
    <row r="299" spans="2:2" ht="12.75" customHeight="1">
      <c r="B299" s="4"/>
    </row>
    <row r="300" spans="2:2" ht="12.75" customHeight="1">
      <c r="B300" s="4"/>
    </row>
    <row r="301" spans="2:2" ht="12.75" customHeight="1">
      <c r="B301" s="4"/>
    </row>
    <row r="302" spans="2:2" ht="12.75" customHeight="1">
      <c r="B302" s="4"/>
    </row>
    <row r="303" spans="2:2" ht="12.75" customHeight="1">
      <c r="B303" s="4"/>
    </row>
    <row r="304" spans="2:2" ht="12.75" customHeight="1">
      <c r="B304" s="4"/>
    </row>
    <row r="305" spans="2:2" ht="12.75" customHeight="1">
      <c r="B305" s="4"/>
    </row>
    <row r="306" spans="2:2" ht="12.75" customHeight="1">
      <c r="B306" s="4"/>
    </row>
    <row r="307" spans="2:2" ht="12.75" customHeight="1">
      <c r="B307" s="4"/>
    </row>
    <row r="308" spans="2:2" ht="12.75" customHeight="1">
      <c r="B308" s="4"/>
    </row>
    <row r="309" spans="2:2" ht="12.75" customHeight="1">
      <c r="B309" s="4"/>
    </row>
    <row r="310" spans="2:2" ht="12.75" customHeight="1">
      <c r="B310" s="4"/>
    </row>
    <row r="311" spans="2:2" ht="12.75" customHeight="1">
      <c r="B311" s="4"/>
    </row>
    <row r="312" spans="2:2" ht="12.75" customHeight="1">
      <c r="B312" s="4"/>
    </row>
    <row r="313" spans="2:2" ht="12.75" customHeight="1">
      <c r="B313" s="4"/>
    </row>
    <row r="314" spans="2:2" ht="12.75" customHeight="1">
      <c r="B314" s="4"/>
    </row>
    <row r="315" spans="2:2" ht="12.75" customHeight="1">
      <c r="B315" s="4"/>
    </row>
    <row r="316" spans="2:2" ht="12.75" customHeight="1">
      <c r="B316" s="4"/>
    </row>
    <row r="317" spans="2:2" ht="12.75" customHeight="1">
      <c r="B317" s="4"/>
    </row>
    <row r="318" spans="2:2" ht="12.75" customHeight="1">
      <c r="B318" s="4"/>
    </row>
    <row r="319" spans="2:2" ht="12.75" customHeight="1">
      <c r="B319" s="4"/>
    </row>
    <row r="320" spans="2:2" ht="12.75" customHeight="1">
      <c r="B320" s="4"/>
    </row>
    <row r="321" spans="2:2" ht="12.75" customHeight="1">
      <c r="B321" s="4"/>
    </row>
    <row r="322" spans="2:2" ht="12.75" customHeight="1">
      <c r="B322" s="4"/>
    </row>
    <row r="323" spans="2:2" ht="12.75" customHeight="1">
      <c r="B323" s="4"/>
    </row>
    <row r="324" spans="2:2" ht="12.75" customHeight="1">
      <c r="B324" s="4"/>
    </row>
    <row r="325" spans="2:2" ht="12.75" customHeight="1">
      <c r="B325" s="4"/>
    </row>
    <row r="326" spans="2:2" ht="12.75" customHeight="1">
      <c r="B326" s="4"/>
    </row>
    <row r="327" spans="2:2" ht="12.75" customHeight="1">
      <c r="B327" s="4"/>
    </row>
    <row r="328" spans="2:2" ht="12.75" customHeight="1">
      <c r="B328" s="4"/>
    </row>
    <row r="329" spans="2:2" ht="12.75" customHeight="1">
      <c r="B329" s="4"/>
    </row>
    <row r="330" spans="2:2" ht="12.75" customHeight="1">
      <c r="B330" s="4"/>
    </row>
    <row r="331" spans="2:2" ht="12.75" customHeight="1">
      <c r="B331" s="4"/>
    </row>
    <row r="332" spans="2:2" ht="12.75" customHeight="1">
      <c r="B332" s="4"/>
    </row>
    <row r="333" spans="2:2" ht="12.75" customHeight="1">
      <c r="B333" s="4"/>
    </row>
    <row r="334" spans="2:2" ht="12.75" customHeight="1">
      <c r="B334" s="4"/>
    </row>
    <row r="335" spans="2:2" ht="12.75" customHeight="1">
      <c r="B335" s="4"/>
    </row>
    <row r="336" spans="2:2" ht="12.75" customHeight="1">
      <c r="B336" s="4"/>
    </row>
    <row r="337" spans="2:2" ht="12.75" customHeight="1">
      <c r="B337" s="4"/>
    </row>
    <row r="338" spans="2:2" ht="12.75" customHeight="1">
      <c r="B338" s="4"/>
    </row>
    <row r="339" spans="2:2" ht="12.75" customHeight="1">
      <c r="B339" s="4"/>
    </row>
    <row r="340" spans="2:2" ht="12.75" customHeight="1">
      <c r="B340" s="4"/>
    </row>
    <row r="341" spans="2:2" ht="12.75" customHeight="1">
      <c r="B341" s="4"/>
    </row>
    <row r="342" spans="2:2" ht="12.75" customHeight="1">
      <c r="B342" s="4"/>
    </row>
    <row r="343" spans="2:2" ht="12.75" customHeight="1">
      <c r="B343" s="4"/>
    </row>
    <row r="344" spans="2:2" ht="12.75" customHeight="1">
      <c r="B344" s="4"/>
    </row>
    <row r="345" spans="2:2" ht="12.75" customHeight="1">
      <c r="B345" s="4"/>
    </row>
    <row r="346" spans="2:2" ht="12.75" customHeight="1">
      <c r="B346" s="4"/>
    </row>
    <row r="347" spans="2:2" ht="12.75" customHeight="1">
      <c r="B347" s="4"/>
    </row>
    <row r="348" spans="2:2" ht="12.75" customHeight="1">
      <c r="B348" s="4"/>
    </row>
    <row r="349" spans="2:2" ht="12.75" customHeight="1">
      <c r="B349" s="4"/>
    </row>
    <row r="350" spans="2:2" ht="12.75" customHeight="1">
      <c r="B350" s="4"/>
    </row>
    <row r="351" spans="2:2" ht="12.75" customHeight="1">
      <c r="B351" s="4"/>
    </row>
    <row r="352" spans="2:2" ht="12.75" customHeight="1">
      <c r="B352" s="4"/>
    </row>
    <row r="353" spans="2:2" ht="12.75" customHeight="1">
      <c r="B353" s="4"/>
    </row>
    <row r="354" spans="2:2" ht="12.75" customHeight="1">
      <c r="B354" s="4"/>
    </row>
    <row r="355" spans="2:2" ht="12.75" customHeight="1">
      <c r="B355" s="4"/>
    </row>
    <row r="356" spans="2:2" ht="12.75" customHeight="1">
      <c r="B356" s="4"/>
    </row>
    <row r="357" spans="2:2" ht="12.75" customHeight="1">
      <c r="B357" s="4"/>
    </row>
    <row r="358" spans="2:2" ht="12.75" customHeight="1">
      <c r="B358" s="4"/>
    </row>
    <row r="359" spans="2:2" ht="12.75" customHeight="1">
      <c r="B359" s="4"/>
    </row>
    <row r="360" spans="2:2" ht="12.75" customHeight="1">
      <c r="B360" s="4"/>
    </row>
    <row r="361" spans="2:2" ht="12.75" customHeight="1">
      <c r="B361" s="4"/>
    </row>
    <row r="362" spans="2:2" ht="12.75" customHeight="1">
      <c r="B362" s="4"/>
    </row>
    <row r="363" spans="2:2" ht="12.75" customHeight="1">
      <c r="B363" s="4"/>
    </row>
    <row r="364" spans="2:2" ht="12.75" customHeight="1">
      <c r="B364" s="4"/>
    </row>
    <row r="365" spans="2:2" ht="12.75" customHeight="1">
      <c r="B365" s="4"/>
    </row>
    <row r="366" spans="2:2" ht="12.75" customHeight="1">
      <c r="B366" s="4"/>
    </row>
    <row r="367" spans="2:2" ht="12.75" customHeight="1">
      <c r="B367" s="4"/>
    </row>
    <row r="368" spans="2:2" ht="12.75" customHeight="1">
      <c r="B368" s="4"/>
    </row>
    <row r="369" spans="2:2" ht="12.75" customHeight="1">
      <c r="B369" s="4"/>
    </row>
    <row r="370" spans="2:2" ht="12.75" customHeight="1">
      <c r="B370" s="4"/>
    </row>
    <row r="371" spans="2:2" ht="12.75" customHeight="1">
      <c r="B371" s="4"/>
    </row>
    <row r="372" spans="2:2" ht="12.75" customHeight="1">
      <c r="B372" s="4"/>
    </row>
    <row r="373" spans="2:2" ht="12.75" customHeight="1">
      <c r="B373" s="4"/>
    </row>
    <row r="374" spans="2:2" ht="12.75" customHeight="1">
      <c r="B374" s="4"/>
    </row>
    <row r="375" spans="2:2" ht="12.75" customHeight="1">
      <c r="B375" s="4"/>
    </row>
    <row r="376" spans="2:2" ht="12.75" customHeight="1">
      <c r="B376" s="4"/>
    </row>
    <row r="377" spans="2:2" ht="12.75" customHeight="1">
      <c r="B377" s="4"/>
    </row>
    <row r="378" spans="2:2" ht="12.75" customHeight="1">
      <c r="B378" s="4"/>
    </row>
    <row r="379" spans="2:2" ht="12.75" customHeight="1">
      <c r="B379" s="4"/>
    </row>
    <row r="380" spans="2:2" ht="12.75" customHeight="1">
      <c r="B380" s="4"/>
    </row>
    <row r="381" spans="2:2" ht="12.75" customHeight="1">
      <c r="B381" s="4"/>
    </row>
    <row r="382" spans="2:2" ht="12.75" customHeight="1">
      <c r="B382" s="4"/>
    </row>
    <row r="383" spans="2:2" ht="12.75" customHeight="1">
      <c r="B383" s="4"/>
    </row>
    <row r="384" spans="2:2" ht="12.75" customHeight="1">
      <c r="B384" s="4"/>
    </row>
    <row r="385" spans="2:2" ht="12.75" customHeight="1">
      <c r="B385" s="4"/>
    </row>
    <row r="386" spans="2:2" ht="12.75" customHeight="1">
      <c r="B386" s="4"/>
    </row>
    <row r="387" spans="2:2" ht="12.75" customHeight="1">
      <c r="B387" s="4"/>
    </row>
    <row r="388" spans="2:2" ht="12.75" customHeight="1">
      <c r="B388" s="4"/>
    </row>
    <row r="389" spans="2:2" ht="12.75" customHeight="1">
      <c r="B389" s="4"/>
    </row>
    <row r="390" spans="2:2" ht="12.75" customHeight="1">
      <c r="B390" s="4"/>
    </row>
    <row r="391" spans="2:2" ht="12.75" customHeight="1">
      <c r="B391" s="4"/>
    </row>
    <row r="392" spans="2:2" ht="12.75" customHeight="1">
      <c r="B392" s="4"/>
    </row>
    <row r="393" spans="2:2" ht="12.75" customHeight="1">
      <c r="B393" s="4"/>
    </row>
    <row r="394" spans="2:2" ht="12.75" customHeight="1">
      <c r="B394" s="4"/>
    </row>
    <row r="395" spans="2:2" ht="12.75" customHeight="1">
      <c r="B395" s="4"/>
    </row>
    <row r="396" spans="2:2" ht="12.75" customHeight="1">
      <c r="B396" s="4"/>
    </row>
    <row r="397" spans="2:2" ht="12.75" customHeight="1">
      <c r="B397" s="4"/>
    </row>
    <row r="398" spans="2:2" ht="12.75" customHeight="1">
      <c r="B398" s="4"/>
    </row>
    <row r="399" spans="2:2" ht="12.75" customHeight="1">
      <c r="B399" s="4"/>
    </row>
    <row r="400" spans="2:2" ht="12.75" customHeight="1">
      <c r="B400" s="4"/>
    </row>
    <row r="401" spans="2:2" ht="12.75" customHeight="1">
      <c r="B401" s="4"/>
    </row>
    <row r="402" spans="2:2" ht="12.75" customHeight="1">
      <c r="B402" s="4"/>
    </row>
    <row r="403" spans="2:2" ht="12.75" customHeight="1">
      <c r="B403" s="4"/>
    </row>
    <row r="404" spans="2:2" ht="12.75" customHeight="1">
      <c r="B404" s="4"/>
    </row>
    <row r="405" spans="2:2" ht="12.75" customHeight="1">
      <c r="B405" s="4"/>
    </row>
    <row r="406" spans="2:2" ht="12.75" customHeight="1">
      <c r="B406" s="4"/>
    </row>
    <row r="407" spans="2:2" ht="12.75" customHeight="1">
      <c r="B407" s="4"/>
    </row>
    <row r="408" spans="2:2" ht="12.75" customHeight="1">
      <c r="B408" s="4"/>
    </row>
    <row r="409" spans="2:2" ht="12.75" customHeight="1">
      <c r="B409" s="4"/>
    </row>
    <row r="410" spans="2:2" ht="12.75" customHeight="1">
      <c r="B410" s="4"/>
    </row>
    <row r="411" spans="2:2" ht="12.75" customHeight="1">
      <c r="B411" s="4"/>
    </row>
    <row r="412" spans="2:2" ht="12.75" customHeight="1">
      <c r="B412" s="4"/>
    </row>
    <row r="413" spans="2:2" ht="12.75" customHeight="1">
      <c r="B413" s="4"/>
    </row>
    <row r="414" spans="2:2" ht="12.75" customHeight="1">
      <c r="B414" s="4"/>
    </row>
    <row r="415" spans="2:2" ht="12.75" customHeight="1">
      <c r="B415" s="4"/>
    </row>
    <row r="416" spans="2:2" ht="12.75" customHeight="1">
      <c r="B416" s="4"/>
    </row>
    <row r="417" spans="2:2" ht="12.75" customHeight="1">
      <c r="B417" s="4"/>
    </row>
    <row r="418" spans="2:2" ht="12.75" customHeight="1">
      <c r="B418" s="4"/>
    </row>
    <row r="419" spans="2:2" ht="12.75" customHeight="1">
      <c r="B419" s="4"/>
    </row>
    <row r="420" spans="2:2" ht="12.75" customHeight="1">
      <c r="B420" s="4"/>
    </row>
    <row r="421" spans="2:2" ht="12.75" customHeight="1">
      <c r="B421" s="4"/>
    </row>
    <row r="422" spans="2:2" ht="12.75" customHeight="1">
      <c r="B422" s="4"/>
    </row>
    <row r="423" spans="2:2" ht="12.75" customHeight="1">
      <c r="B423" s="4"/>
    </row>
    <row r="424" spans="2:2" ht="12.75" customHeight="1">
      <c r="B424" s="4"/>
    </row>
    <row r="425" spans="2:2" ht="12.75" customHeight="1">
      <c r="B425" s="4"/>
    </row>
    <row r="426" spans="2:2" ht="12.75" customHeight="1">
      <c r="B426" s="4"/>
    </row>
    <row r="427" spans="2:2" ht="12.75" customHeight="1">
      <c r="B427" s="4"/>
    </row>
    <row r="428" spans="2:2" ht="12.75" customHeight="1">
      <c r="B428" s="4"/>
    </row>
    <row r="429" spans="2:2" ht="12.75" customHeight="1">
      <c r="B429" s="4"/>
    </row>
    <row r="430" spans="2:2" ht="12.75" customHeight="1">
      <c r="B430" s="4"/>
    </row>
    <row r="431" spans="2:2" ht="12.75" customHeight="1">
      <c r="B431" s="4"/>
    </row>
    <row r="432" spans="2:2" ht="12.75" customHeight="1">
      <c r="B432" s="4"/>
    </row>
    <row r="433" spans="2:2" ht="12.75" customHeight="1">
      <c r="B433" s="4"/>
    </row>
    <row r="434" spans="2:2" ht="12.75" customHeight="1">
      <c r="B434" s="4"/>
    </row>
    <row r="435" spans="2:2" ht="12.75" customHeight="1">
      <c r="B435" s="4"/>
    </row>
    <row r="436" spans="2:2" ht="12.75" customHeight="1">
      <c r="B436" s="4"/>
    </row>
    <row r="437" spans="2:2" ht="12.75" customHeight="1">
      <c r="B437" s="4"/>
    </row>
    <row r="438" spans="2:2" ht="12.75" customHeight="1">
      <c r="B438" s="4"/>
    </row>
    <row r="439" spans="2:2" ht="12.75" customHeight="1">
      <c r="B439" s="4"/>
    </row>
    <row r="440" spans="2:2" ht="12.75" customHeight="1">
      <c r="B440" s="4"/>
    </row>
    <row r="441" spans="2:2" ht="12.75" customHeight="1">
      <c r="B441" s="4"/>
    </row>
    <row r="442" spans="2:2" ht="12.75" customHeight="1">
      <c r="B442" s="4"/>
    </row>
    <row r="443" spans="2:2" ht="12.75" customHeight="1">
      <c r="B443" s="4"/>
    </row>
    <row r="444" spans="2:2" ht="12.75" customHeight="1">
      <c r="B444" s="4"/>
    </row>
    <row r="445" spans="2:2" ht="12.75" customHeight="1">
      <c r="B445" s="4"/>
    </row>
    <row r="446" spans="2:2" ht="12.75" customHeight="1">
      <c r="B446" s="4"/>
    </row>
    <row r="447" spans="2:2" ht="12.75" customHeight="1">
      <c r="B447" s="4"/>
    </row>
    <row r="448" spans="2:2" ht="12.75" customHeight="1">
      <c r="B448" s="4"/>
    </row>
    <row r="449" spans="2:2" ht="12.75" customHeight="1">
      <c r="B449" s="4"/>
    </row>
    <row r="450" spans="2:2" ht="12.75" customHeight="1">
      <c r="B450" s="4"/>
    </row>
    <row r="451" spans="2:2" ht="12.75" customHeight="1">
      <c r="B451" s="4"/>
    </row>
    <row r="452" spans="2:2" ht="12.75" customHeight="1">
      <c r="B452" s="4"/>
    </row>
    <row r="453" spans="2:2" ht="12.75" customHeight="1">
      <c r="B453" s="4"/>
    </row>
    <row r="454" spans="2:2" ht="12.75" customHeight="1">
      <c r="B454" s="4"/>
    </row>
    <row r="455" spans="2:2" ht="12.75" customHeight="1">
      <c r="B455" s="4"/>
    </row>
    <row r="456" spans="2:2" ht="12.75" customHeight="1">
      <c r="B456" s="4"/>
    </row>
    <row r="457" spans="2:2" ht="12.75" customHeight="1">
      <c r="B457" s="4"/>
    </row>
    <row r="458" spans="2:2" ht="12.75" customHeight="1">
      <c r="B458" s="4"/>
    </row>
    <row r="459" spans="2:2" ht="12.75" customHeight="1">
      <c r="B459" s="4"/>
    </row>
    <row r="460" spans="2:2" ht="12.75" customHeight="1">
      <c r="B460" s="4"/>
    </row>
    <row r="461" spans="2:2" ht="12.75" customHeight="1">
      <c r="B461" s="4"/>
    </row>
    <row r="462" spans="2:2" ht="12.75" customHeight="1">
      <c r="B462" s="4"/>
    </row>
    <row r="463" spans="2:2" ht="12.75" customHeight="1">
      <c r="B463" s="4"/>
    </row>
    <row r="464" spans="2:2" ht="12.75" customHeight="1">
      <c r="B464" s="4"/>
    </row>
    <row r="465" spans="2:2" ht="12.75" customHeight="1">
      <c r="B465" s="4"/>
    </row>
    <row r="466" spans="2:2" ht="12.75" customHeight="1">
      <c r="B466" s="4"/>
    </row>
    <row r="467" spans="2:2" ht="12.75" customHeight="1">
      <c r="B467" s="4"/>
    </row>
    <row r="468" spans="2:2" ht="12.75" customHeight="1">
      <c r="B468" s="4"/>
    </row>
    <row r="469" spans="2:2" ht="12.75" customHeight="1">
      <c r="B469" s="4"/>
    </row>
    <row r="470" spans="2:2" ht="12.75" customHeight="1">
      <c r="B470" s="4"/>
    </row>
    <row r="471" spans="2:2" ht="12.75" customHeight="1">
      <c r="B471" s="4"/>
    </row>
    <row r="472" spans="2:2" ht="12.75" customHeight="1">
      <c r="B472" s="4"/>
    </row>
    <row r="473" spans="2:2" ht="12.75" customHeight="1">
      <c r="B473" s="4"/>
    </row>
    <row r="474" spans="2:2" ht="12.75" customHeight="1">
      <c r="B474" s="4"/>
    </row>
    <row r="475" spans="2:2" ht="12.75" customHeight="1">
      <c r="B475" s="4"/>
    </row>
    <row r="476" spans="2:2" ht="12.75" customHeight="1">
      <c r="B476" s="4"/>
    </row>
    <row r="477" spans="2:2" ht="12.75" customHeight="1">
      <c r="B477" s="4"/>
    </row>
    <row r="478" spans="2:2" ht="12.75" customHeight="1">
      <c r="B478" s="4"/>
    </row>
    <row r="479" spans="2:2" ht="12.75" customHeight="1">
      <c r="B479" s="4"/>
    </row>
    <row r="480" spans="2:2" ht="12.75" customHeight="1">
      <c r="B480" s="4"/>
    </row>
    <row r="481" spans="2:2" ht="12.75" customHeight="1">
      <c r="B481" s="4"/>
    </row>
    <row r="482" spans="2:2" ht="12.75" customHeight="1">
      <c r="B482" s="4"/>
    </row>
    <row r="483" spans="2:2" ht="12.75" customHeight="1">
      <c r="B483" s="4"/>
    </row>
    <row r="484" spans="2:2" ht="12.75" customHeight="1">
      <c r="B484" s="4"/>
    </row>
    <row r="485" spans="2:2" ht="12.75" customHeight="1">
      <c r="B485" s="4"/>
    </row>
    <row r="486" spans="2:2" ht="12.75" customHeight="1">
      <c r="B486" s="4"/>
    </row>
    <row r="487" spans="2:2" ht="12.75" customHeight="1">
      <c r="B487" s="4"/>
    </row>
    <row r="488" spans="2:2" ht="12.75" customHeight="1">
      <c r="B488" s="4"/>
    </row>
    <row r="489" spans="2:2" ht="12.75" customHeight="1">
      <c r="B489" s="4"/>
    </row>
    <row r="490" spans="2:2" ht="12.75" customHeight="1">
      <c r="B490" s="4"/>
    </row>
    <row r="491" spans="2:2" ht="12.75" customHeight="1">
      <c r="B491" s="4"/>
    </row>
    <row r="492" spans="2:2" ht="12.75" customHeight="1">
      <c r="B492" s="4"/>
    </row>
    <row r="493" spans="2:2" ht="12.75" customHeight="1">
      <c r="B493" s="4"/>
    </row>
    <row r="494" spans="2:2" ht="12.75" customHeight="1">
      <c r="B494" s="4"/>
    </row>
    <row r="495" spans="2:2" ht="12.75" customHeight="1">
      <c r="B495" s="4"/>
    </row>
    <row r="496" spans="2:2" ht="12.75" customHeight="1">
      <c r="B496" s="4"/>
    </row>
    <row r="497" spans="2:2" ht="12.75" customHeight="1">
      <c r="B497" s="4"/>
    </row>
    <row r="498" spans="2:2" ht="12.75" customHeight="1">
      <c r="B498" s="4"/>
    </row>
    <row r="499" spans="2:2" ht="12.75" customHeight="1">
      <c r="B499" s="4"/>
    </row>
    <row r="500" spans="2:2" ht="12.75" customHeight="1">
      <c r="B500" s="4"/>
    </row>
    <row r="501" spans="2:2" ht="12.75" customHeight="1">
      <c r="B501" s="4"/>
    </row>
    <row r="502" spans="2:2" ht="12.75" customHeight="1">
      <c r="B502" s="4"/>
    </row>
    <row r="503" spans="2:2" ht="12.75" customHeight="1">
      <c r="B503" s="4"/>
    </row>
    <row r="504" spans="2:2" ht="12.75" customHeight="1">
      <c r="B504" s="4"/>
    </row>
    <row r="505" spans="2:2" ht="12.75" customHeight="1">
      <c r="B505" s="4"/>
    </row>
    <row r="506" spans="2:2" ht="12.75" customHeight="1">
      <c r="B506" s="4"/>
    </row>
    <row r="507" spans="2:2" ht="12.75" customHeight="1">
      <c r="B507" s="4"/>
    </row>
    <row r="508" spans="2:2" ht="12.75" customHeight="1">
      <c r="B508" s="4"/>
    </row>
    <row r="509" spans="2:2" ht="12.75" customHeight="1">
      <c r="B509" s="4"/>
    </row>
    <row r="510" spans="2:2" ht="12.75" customHeight="1">
      <c r="B510" s="4"/>
    </row>
    <row r="511" spans="2:2" ht="12.75" customHeight="1">
      <c r="B511" s="4"/>
    </row>
    <row r="512" spans="2:2" ht="12.75" customHeight="1">
      <c r="B512" s="4"/>
    </row>
    <row r="513" spans="2:2" ht="12.75" customHeight="1">
      <c r="B513" s="4"/>
    </row>
    <row r="514" spans="2:2" ht="12.75" customHeight="1">
      <c r="B514" s="4"/>
    </row>
    <row r="515" spans="2:2" ht="12.75" customHeight="1">
      <c r="B515" s="4"/>
    </row>
    <row r="516" spans="2:2" ht="12.75" customHeight="1">
      <c r="B516" s="4"/>
    </row>
    <row r="517" spans="2:2" ht="12.75" customHeight="1">
      <c r="B517" s="4"/>
    </row>
    <row r="518" spans="2:2" ht="12.75" customHeight="1">
      <c r="B518" s="4"/>
    </row>
    <row r="519" spans="2:2" ht="12.75" customHeight="1">
      <c r="B519" s="4"/>
    </row>
    <row r="520" spans="2:2" ht="12.75" customHeight="1">
      <c r="B520" s="4"/>
    </row>
    <row r="521" spans="2:2" ht="12.75" customHeight="1">
      <c r="B521" s="4"/>
    </row>
    <row r="522" spans="2:2" ht="12.75" customHeight="1">
      <c r="B522" s="4"/>
    </row>
    <row r="523" spans="2:2" ht="12.75" customHeight="1">
      <c r="B523" s="4"/>
    </row>
    <row r="524" spans="2:2" ht="12.75" customHeight="1">
      <c r="B524" s="4"/>
    </row>
    <row r="525" spans="2:2" ht="12.75" customHeight="1">
      <c r="B525" s="4"/>
    </row>
    <row r="526" spans="2:2" ht="12.75" customHeight="1">
      <c r="B526" s="4"/>
    </row>
    <row r="527" spans="2:2" ht="12.75" customHeight="1">
      <c r="B527" s="4"/>
    </row>
    <row r="528" spans="2:2" ht="12.75" customHeight="1">
      <c r="B528" s="4"/>
    </row>
    <row r="529" spans="2:2" ht="12.75" customHeight="1">
      <c r="B529" s="4"/>
    </row>
    <row r="530" spans="2:2" ht="12.75" customHeight="1">
      <c r="B530" s="4"/>
    </row>
    <row r="531" spans="2:2" ht="12.75" customHeight="1">
      <c r="B531" s="4"/>
    </row>
    <row r="532" spans="2:2" ht="12.75" customHeight="1">
      <c r="B532" s="4"/>
    </row>
    <row r="533" spans="2:2" ht="12.75" customHeight="1">
      <c r="B533" s="4"/>
    </row>
    <row r="534" spans="2:2" ht="12.75" customHeight="1">
      <c r="B534" s="4"/>
    </row>
    <row r="535" spans="2:2" ht="12.75" customHeight="1">
      <c r="B535" s="4"/>
    </row>
    <row r="536" spans="2:2" ht="12.75" customHeight="1">
      <c r="B536" s="4"/>
    </row>
    <row r="537" spans="2:2" ht="12.75" customHeight="1">
      <c r="B537" s="4"/>
    </row>
    <row r="538" spans="2:2" ht="12.75" customHeight="1">
      <c r="B538" s="4"/>
    </row>
    <row r="539" spans="2:2" ht="12.75" customHeight="1">
      <c r="B539" s="4"/>
    </row>
    <row r="540" spans="2:2" ht="12.75" customHeight="1">
      <c r="B540" s="4"/>
    </row>
    <row r="541" spans="2:2" ht="12.75" customHeight="1">
      <c r="B541" s="4"/>
    </row>
    <row r="542" spans="2:2" ht="12.75" customHeight="1">
      <c r="B542" s="4"/>
    </row>
    <row r="543" spans="2:2" ht="12.75" customHeight="1">
      <c r="B543" s="4"/>
    </row>
    <row r="544" spans="2:2" ht="12.75" customHeight="1">
      <c r="B544" s="4"/>
    </row>
    <row r="545" spans="2:2" ht="12.75" customHeight="1">
      <c r="B545" s="4"/>
    </row>
    <row r="546" spans="2:2" ht="12.75" customHeight="1">
      <c r="B546" s="4"/>
    </row>
    <row r="547" spans="2:2" ht="12.75" customHeight="1">
      <c r="B547" s="4"/>
    </row>
    <row r="548" spans="2:2" ht="12.75" customHeight="1">
      <c r="B548" s="4"/>
    </row>
    <row r="549" spans="2:2" ht="12.75" customHeight="1">
      <c r="B549" s="4"/>
    </row>
    <row r="550" spans="2:2" ht="12.75" customHeight="1">
      <c r="B550" s="4"/>
    </row>
    <row r="551" spans="2:2" ht="12.75" customHeight="1">
      <c r="B551" s="4"/>
    </row>
    <row r="552" spans="2:2" ht="12.75" customHeight="1">
      <c r="B552" s="4"/>
    </row>
    <row r="553" spans="2:2" ht="12.75" customHeight="1">
      <c r="B553" s="4"/>
    </row>
    <row r="554" spans="2:2" ht="12.75" customHeight="1">
      <c r="B554" s="4"/>
    </row>
    <row r="555" spans="2:2" ht="12.75" customHeight="1">
      <c r="B555" s="4"/>
    </row>
    <row r="556" spans="2:2" ht="12.75" customHeight="1">
      <c r="B556" s="4"/>
    </row>
    <row r="557" spans="2:2" ht="12.75" customHeight="1">
      <c r="B557" s="4"/>
    </row>
    <row r="558" spans="2:2" ht="12.75" customHeight="1">
      <c r="B558" s="4"/>
    </row>
    <row r="559" spans="2:2" ht="12.75" customHeight="1">
      <c r="B559" s="4"/>
    </row>
    <row r="560" spans="2:2" ht="12.75" customHeight="1">
      <c r="B560" s="4"/>
    </row>
    <row r="561" spans="2:2" ht="12.75" customHeight="1">
      <c r="B561" s="4"/>
    </row>
    <row r="562" spans="2:2" ht="12.75" customHeight="1">
      <c r="B562" s="4"/>
    </row>
    <row r="563" spans="2:2" ht="12.75" customHeight="1">
      <c r="B563" s="4"/>
    </row>
    <row r="564" spans="2:2" ht="12.75" customHeight="1">
      <c r="B564" s="4"/>
    </row>
    <row r="565" spans="2:2" ht="12.75" customHeight="1">
      <c r="B565" s="4"/>
    </row>
    <row r="566" spans="2:2" ht="12.75" customHeight="1">
      <c r="B566" s="4"/>
    </row>
    <row r="567" spans="2:2" ht="12.75" customHeight="1">
      <c r="B567" s="4"/>
    </row>
    <row r="568" spans="2:2" ht="12.75" customHeight="1">
      <c r="B568" s="4"/>
    </row>
    <row r="569" spans="2:2" ht="12.75" customHeight="1">
      <c r="B569" s="4"/>
    </row>
    <row r="570" spans="2:2" ht="12.75" customHeight="1">
      <c r="B570" s="4"/>
    </row>
    <row r="571" spans="2:2" ht="12.75" customHeight="1">
      <c r="B571" s="4"/>
    </row>
    <row r="572" spans="2:2" ht="12.75" customHeight="1">
      <c r="B572" s="4"/>
    </row>
    <row r="573" spans="2:2" ht="12.75" customHeight="1">
      <c r="B573" s="4"/>
    </row>
    <row r="574" spans="2:2" ht="12.75" customHeight="1">
      <c r="B574" s="4"/>
    </row>
    <row r="575" spans="2:2" ht="12.75" customHeight="1">
      <c r="B575" s="4"/>
    </row>
    <row r="576" spans="2:2" ht="12.75" customHeight="1">
      <c r="B576" s="4"/>
    </row>
    <row r="577" spans="2:2" ht="12.75" customHeight="1">
      <c r="B577" s="4"/>
    </row>
    <row r="578" spans="2:2" ht="12.75" customHeight="1">
      <c r="B578" s="4"/>
    </row>
    <row r="579" spans="2:2" ht="12.75" customHeight="1">
      <c r="B579" s="4"/>
    </row>
    <row r="580" spans="2:2" ht="12.75" customHeight="1">
      <c r="B580" s="4"/>
    </row>
    <row r="581" spans="2:2" ht="12.75" customHeight="1">
      <c r="B581" s="4"/>
    </row>
    <row r="582" spans="2:2" ht="12.75" customHeight="1">
      <c r="B582" s="4"/>
    </row>
    <row r="583" spans="2:2" ht="12.75" customHeight="1">
      <c r="B583" s="4"/>
    </row>
    <row r="584" spans="2:2" ht="12.75" customHeight="1">
      <c r="B584" s="4"/>
    </row>
    <row r="585" spans="2:2" ht="12.75" customHeight="1">
      <c r="B585" s="4"/>
    </row>
    <row r="586" spans="2:2" ht="12.75" customHeight="1">
      <c r="B586" s="4"/>
    </row>
    <row r="587" spans="2:2" ht="12.75" customHeight="1">
      <c r="B587" s="4"/>
    </row>
    <row r="588" spans="2:2" ht="12.75" customHeight="1">
      <c r="B588" s="4"/>
    </row>
    <row r="589" spans="2:2" ht="12.75" customHeight="1">
      <c r="B589" s="4"/>
    </row>
    <row r="590" spans="2:2" ht="12.75" customHeight="1">
      <c r="B590" s="4"/>
    </row>
    <row r="591" spans="2:2" ht="12.75" customHeight="1">
      <c r="B591" s="4"/>
    </row>
    <row r="592" spans="2:2" ht="12.75" customHeight="1">
      <c r="B592" s="4"/>
    </row>
    <row r="593" spans="2:2" ht="12.75" customHeight="1">
      <c r="B593" s="4"/>
    </row>
    <row r="594" spans="2:2" ht="12.75" customHeight="1">
      <c r="B594" s="4"/>
    </row>
    <row r="595" spans="2:2" ht="12.75" customHeight="1">
      <c r="B595" s="4"/>
    </row>
    <row r="596" spans="2:2" ht="12.75" customHeight="1">
      <c r="B596" s="4"/>
    </row>
    <row r="597" spans="2:2" ht="12.75" customHeight="1">
      <c r="B597" s="4"/>
    </row>
    <row r="598" spans="2:2" ht="12.75" customHeight="1">
      <c r="B598" s="4"/>
    </row>
    <row r="599" spans="2:2" ht="12.75" customHeight="1">
      <c r="B599" s="4"/>
    </row>
    <row r="600" spans="2:2" ht="12.75" customHeight="1">
      <c r="B600" s="4"/>
    </row>
    <row r="601" spans="2:2" ht="12.75" customHeight="1">
      <c r="B601" s="4"/>
    </row>
    <row r="602" spans="2:2" ht="12.75" customHeight="1">
      <c r="B602" s="4"/>
    </row>
    <row r="603" spans="2:2" ht="12.75" customHeight="1">
      <c r="B603" s="4"/>
    </row>
    <row r="604" spans="2:2" ht="12.75" customHeight="1">
      <c r="B604" s="4"/>
    </row>
    <row r="605" spans="2:2" ht="12.75" customHeight="1">
      <c r="B605" s="4"/>
    </row>
    <row r="606" spans="2:2" ht="12.75" customHeight="1">
      <c r="B606" s="4"/>
    </row>
    <row r="607" spans="2:2" ht="12.75" customHeight="1">
      <c r="B607" s="4"/>
    </row>
    <row r="608" spans="2:2" ht="12.75" customHeight="1">
      <c r="B608" s="4"/>
    </row>
    <row r="609" spans="2:2" ht="12.75" customHeight="1">
      <c r="B609" s="4"/>
    </row>
    <row r="610" spans="2:2" ht="12.75" customHeight="1">
      <c r="B610" s="4"/>
    </row>
    <row r="611" spans="2:2" ht="12.75" customHeight="1">
      <c r="B611" s="4"/>
    </row>
    <row r="612" spans="2:2" ht="12.75" customHeight="1">
      <c r="B612" s="4"/>
    </row>
    <row r="613" spans="2:2" ht="12.75" customHeight="1">
      <c r="B613" s="4"/>
    </row>
    <row r="614" spans="2:2" ht="12.75" customHeight="1">
      <c r="B614" s="4"/>
    </row>
    <row r="615" spans="2:2" ht="12.75" customHeight="1">
      <c r="B615" s="4"/>
    </row>
    <row r="616" spans="2:2" ht="12.75" customHeight="1">
      <c r="B616" s="4"/>
    </row>
    <row r="617" spans="2:2" ht="12.75" customHeight="1">
      <c r="B617" s="4"/>
    </row>
    <row r="618" spans="2:2" ht="12.75" customHeight="1">
      <c r="B618" s="4"/>
    </row>
    <row r="619" spans="2:2" ht="12.75" customHeight="1">
      <c r="B619" s="4"/>
    </row>
    <row r="620" spans="2:2" ht="12.75" customHeight="1">
      <c r="B620" s="4"/>
    </row>
    <row r="621" spans="2:2" ht="12.75" customHeight="1">
      <c r="B621" s="4"/>
    </row>
    <row r="622" spans="2:2" ht="12.75" customHeight="1">
      <c r="B622" s="4"/>
    </row>
    <row r="623" spans="2:2" ht="12.75" customHeight="1">
      <c r="B623" s="4"/>
    </row>
    <row r="624" spans="2:2" ht="12.75" customHeight="1">
      <c r="B624" s="4"/>
    </row>
    <row r="625" spans="2:2" ht="12.75" customHeight="1">
      <c r="B625" s="4"/>
    </row>
    <row r="626" spans="2:2" ht="12.75" customHeight="1">
      <c r="B626" s="4"/>
    </row>
    <row r="627" spans="2:2" ht="12.75" customHeight="1">
      <c r="B627" s="4"/>
    </row>
    <row r="628" spans="2:2" ht="12.75" customHeight="1">
      <c r="B628" s="4"/>
    </row>
    <row r="629" spans="2:2" ht="12.75" customHeight="1">
      <c r="B629" s="4"/>
    </row>
    <row r="630" spans="2:2" ht="12.75" customHeight="1">
      <c r="B630" s="4"/>
    </row>
    <row r="631" spans="2:2" ht="12.75" customHeight="1">
      <c r="B631" s="4"/>
    </row>
    <row r="632" spans="2:2" ht="12.75" customHeight="1">
      <c r="B632" s="4"/>
    </row>
    <row r="633" spans="2:2" ht="12.75" customHeight="1">
      <c r="B633" s="4"/>
    </row>
    <row r="634" spans="2:2" ht="12.75" customHeight="1">
      <c r="B634" s="4"/>
    </row>
    <row r="635" spans="2:2" ht="12.75" customHeight="1">
      <c r="B635" s="4"/>
    </row>
    <row r="636" spans="2:2" ht="12.75" customHeight="1">
      <c r="B636" s="4"/>
    </row>
    <row r="637" spans="2:2" ht="12.75" customHeight="1">
      <c r="B637" s="4"/>
    </row>
    <row r="638" spans="2:2" ht="12.75" customHeight="1">
      <c r="B638" s="4"/>
    </row>
    <row r="639" spans="2:2" ht="12.75" customHeight="1">
      <c r="B639" s="4"/>
    </row>
    <row r="640" spans="2:2" ht="12.75" customHeight="1">
      <c r="B640" s="4"/>
    </row>
    <row r="641" spans="2:2" ht="12.75" customHeight="1">
      <c r="B641" s="4"/>
    </row>
    <row r="642" spans="2:2" ht="12.75" customHeight="1">
      <c r="B642" s="4"/>
    </row>
    <row r="643" spans="2:2" ht="12.75" customHeight="1">
      <c r="B643" s="4"/>
    </row>
    <row r="644" spans="2:2" ht="12.75" customHeight="1">
      <c r="B644" s="4"/>
    </row>
    <row r="645" spans="2:2" ht="12.75" customHeight="1">
      <c r="B645" s="4"/>
    </row>
    <row r="646" spans="2:2" ht="12.75" customHeight="1">
      <c r="B646" s="4"/>
    </row>
    <row r="647" spans="2:2" ht="12.75" customHeight="1">
      <c r="B647" s="4"/>
    </row>
    <row r="648" spans="2:2" ht="12.75" customHeight="1">
      <c r="B648" s="4"/>
    </row>
    <row r="649" spans="2:2" ht="12.75" customHeight="1">
      <c r="B649" s="4"/>
    </row>
    <row r="650" spans="2:2" ht="12.75" customHeight="1">
      <c r="B650" s="4"/>
    </row>
    <row r="651" spans="2:2" ht="12.75" customHeight="1">
      <c r="B651" s="4"/>
    </row>
    <row r="652" spans="2:2" ht="12.75" customHeight="1">
      <c r="B652" s="4"/>
    </row>
    <row r="653" spans="2:2" ht="12.75" customHeight="1">
      <c r="B653" s="4"/>
    </row>
    <row r="654" spans="2:2" ht="12.75" customHeight="1">
      <c r="B654" s="4"/>
    </row>
    <row r="655" spans="2:2" ht="12.75" customHeight="1">
      <c r="B655" s="4"/>
    </row>
    <row r="656" spans="2:2" ht="12.75" customHeight="1">
      <c r="B656" s="4"/>
    </row>
    <row r="657" spans="2:2" ht="12.75" customHeight="1">
      <c r="B657" s="4"/>
    </row>
    <row r="658" spans="2:2" ht="12.75" customHeight="1">
      <c r="B658" s="4"/>
    </row>
    <row r="659" spans="2:2" ht="12.75" customHeight="1">
      <c r="B659" s="4"/>
    </row>
    <row r="660" spans="2:2" ht="12.75" customHeight="1">
      <c r="B660" s="4"/>
    </row>
    <row r="661" spans="2:2" ht="12.75" customHeight="1">
      <c r="B661" s="4"/>
    </row>
    <row r="662" spans="2:2" ht="12.75" customHeight="1">
      <c r="B662" s="4"/>
    </row>
    <row r="663" spans="2:2" ht="12.75" customHeight="1">
      <c r="B663" s="4"/>
    </row>
    <row r="664" spans="2:2" ht="12.75" customHeight="1">
      <c r="B664" s="4"/>
    </row>
    <row r="665" spans="2:2" ht="12.75" customHeight="1">
      <c r="B665" s="4"/>
    </row>
    <row r="666" spans="2:2" ht="12.75" customHeight="1">
      <c r="B666" s="4"/>
    </row>
    <row r="667" spans="2:2" ht="12.75" customHeight="1">
      <c r="B667" s="4"/>
    </row>
    <row r="668" spans="2:2" ht="12.75" customHeight="1">
      <c r="B668" s="4"/>
    </row>
    <row r="669" spans="2:2" ht="12.75" customHeight="1">
      <c r="B669" s="4"/>
    </row>
    <row r="670" spans="2:2" ht="12.75" customHeight="1">
      <c r="B670" s="4"/>
    </row>
    <row r="671" spans="2:2" ht="12.75" customHeight="1">
      <c r="B671" s="4"/>
    </row>
    <row r="672" spans="2:2" ht="12.75" customHeight="1">
      <c r="B672" s="4"/>
    </row>
    <row r="673" spans="2:2" ht="12.75" customHeight="1">
      <c r="B673" s="4"/>
    </row>
    <row r="674" spans="2:2" ht="12.75" customHeight="1">
      <c r="B674" s="4"/>
    </row>
    <row r="675" spans="2:2" ht="12.75" customHeight="1">
      <c r="B675" s="4"/>
    </row>
    <row r="676" spans="2:2" ht="12.75" customHeight="1">
      <c r="B676" s="4"/>
    </row>
    <row r="677" spans="2:2" ht="12.75" customHeight="1">
      <c r="B677" s="4"/>
    </row>
    <row r="678" spans="2:2" ht="12.75" customHeight="1">
      <c r="B678" s="4"/>
    </row>
    <row r="679" spans="2:2" ht="12.75" customHeight="1">
      <c r="B679" s="4"/>
    </row>
    <row r="680" spans="2:2" ht="12.75" customHeight="1">
      <c r="B680" s="4"/>
    </row>
    <row r="681" spans="2:2" ht="12.75" customHeight="1">
      <c r="B681" s="4"/>
    </row>
    <row r="682" spans="2:2" ht="12.75" customHeight="1">
      <c r="B682" s="4"/>
    </row>
    <row r="683" spans="2:2" ht="12.75" customHeight="1">
      <c r="B683" s="4"/>
    </row>
    <row r="684" spans="2:2" ht="12.75" customHeight="1">
      <c r="B684" s="4"/>
    </row>
    <row r="685" spans="2:2" ht="12.75" customHeight="1">
      <c r="B685" s="4"/>
    </row>
    <row r="686" spans="2:2" ht="12.75" customHeight="1">
      <c r="B686" s="4"/>
    </row>
    <row r="687" spans="2:2" ht="12.75" customHeight="1">
      <c r="B687" s="4"/>
    </row>
    <row r="688" spans="2:2" ht="12.75" customHeight="1">
      <c r="B688" s="4"/>
    </row>
    <row r="689" spans="2:2" ht="12.75" customHeight="1">
      <c r="B689" s="4"/>
    </row>
    <row r="690" spans="2:2" ht="12.75" customHeight="1">
      <c r="B690" s="4"/>
    </row>
    <row r="691" spans="2:2" ht="12.75" customHeight="1">
      <c r="B691" s="4"/>
    </row>
    <row r="692" spans="2:2" ht="12.75" customHeight="1">
      <c r="B692" s="4"/>
    </row>
    <row r="693" spans="2:2" ht="12.75" customHeight="1">
      <c r="B693" s="4"/>
    </row>
    <row r="694" spans="2:2" ht="12.75" customHeight="1">
      <c r="B694" s="4"/>
    </row>
    <row r="695" spans="2:2" ht="12.75" customHeight="1">
      <c r="B695" s="4"/>
    </row>
    <row r="696" spans="2:2" ht="12.75" customHeight="1">
      <c r="B696" s="4"/>
    </row>
    <row r="697" spans="2:2" ht="12.75" customHeight="1">
      <c r="B697" s="4"/>
    </row>
    <row r="698" spans="2:2" ht="12.75" customHeight="1">
      <c r="B698" s="4"/>
    </row>
    <row r="699" spans="2:2" ht="12.75" customHeight="1">
      <c r="B699" s="4"/>
    </row>
    <row r="700" spans="2:2" ht="12.75" customHeight="1">
      <c r="B700" s="4"/>
    </row>
    <row r="701" spans="2:2" ht="12.75" customHeight="1">
      <c r="B701" s="4"/>
    </row>
    <row r="702" spans="2:2" ht="12.75" customHeight="1">
      <c r="B702" s="4"/>
    </row>
    <row r="703" spans="2:2" ht="12.75" customHeight="1">
      <c r="B703" s="4"/>
    </row>
    <row r="704" spans="2:2" ht="12.75" customHeight="1">
      <c r="B704" s="4"/>
    </row>
    <row r="705" spans="2:2" ht="12.75" customHeight="1">
      <c r="B705" s="4"/>
    </row>
    <row r="706" spans="2:2" ht="12.75" customHeight="1">
      <c r="B706" s="4"/>
    </row>
    <row r="707" spans="2:2" ht="12.75" customHeight="1">
      <c r="B707" s="4"/>
    </row>
    <row r="708" spans="2:2" ht="12.75" customHeight="1">
      <c r="B708" s="4"/>
    </row>
    <row r="709" spans="2:2" ht="12.75" customHeight="1">
      <c r="B709" s="4"/>
    </row>
    <row r="710" spans="2:2" ht="12.75" customHeight="1">
      <c r="B710" s="4"/>
    </row>
    <row r="711" spans="2:2" ht="12.75" customHeight="1">
      <c r="B711" s="4"/>
    </row>
    <row r="712" spans="2:2" ht="12.75" customHeight="1">
      <c r="B712" s="4"/>
    </row>
    <row r="713" spans="2:2" ht="12.75" customHeight="1">
      <c r="B713" s="4"/>
    </row>
    <row r="714" spans="2:2" ht="12.75" customHeight="1">
      <c r="B714" s="4"/>
    </row>
    <row r="715" spans="2:2" ht="12.75" customHeight="1">
      <c r="B715" s="4"/>
    </row>
    <row r="716" spans="2:2" ht="12.75" customHeight="1">
      <c r="B716" s="4"/>
    </row>
    <row r="717" spans="2:2" ht="12.75" customHeight="1">
      <c r="B717" s="4"/>
    </row>
    <row r="718" spans="2:2" ht="12.75" customHeight="1">
      <c r="B718" s="4"/>
    </row>
    <row r="719" spans="2:2" ht="12.75" customHeight="1">
      <c r="B719" s="4"/>
    </row>
    <row r="720" spans="2:2" ht="12.75" customHeight="1">
      <c r="B720" s="4"/>
    </row>
    <row r="721" spans="2:2" ht="12.75" customHeight="1">
      <c r="B721" s="4"/>
    </row>
    <row r="722" spans="2:2" ht="12.75" customHeight="1">
      <c r="B722" s="4"/>
    </row>
    <row r="723" spans="2:2" ht="12.75" customHeight="1">
      <c r="B723" s="4"/>
    </row>
    <row r="724" spans="2:2" ht="12.75" customHeight="1">
      <c r="B724" s="4"/>
    </row>
    <row r="725" spans="2:2" ht="12.75" customHeight="1">
      <c r="B725" s="4"/>
    </row>
    <row r="726" spans="2:2" ht="12.75" customHeight="1">
      <c r="B726" s="4"/>
    </row>
    <row r="727" spans="2:2" ht="12.75" customHeight="1">
      <c r="B727" s="4"/>
    </row>
    <row r="728" spans="2:2" ht="12.75" customHeight="1">
      <c r="B728" s="4"/>
    </row>
    <row r="729" spans="2:2" ht="12.75" customHeight="1">
      <c r="B729" s="4"/>
    </row>
    <row r="730" spans="2:2" ht="12.75" customHeight="1">
      <c r="B730" s="4"/>
    </row>
    <row r="731" spans="2:2" ht="12.75" customHeight="1">
      <c r="B731" s="4"/>
    </row>
    <row r="732" spans="2:2" ht="12.75" customHeight="1">
      <c r="B732" s="4"/>
    </row>
    <row r="733" spans="2:2" ht="12.75" customHeight="1">
      <c r="B733" s="4"/>
    </row>
    <row r="734" spans="2:2" ht="12.75" customHeight="1">
      <c r="B734" s="4"/>
    </row>
    <row r="735" spans="2:2" ht="12.75" customHeight="1">
      <c r="B735" s="4"/>
    </row>
    <row r="736" spans="2:2" ht="12.75" customHeight="1">
      <c r="B736" s="4"/>
    </row>
    <row r="737" spans="2:2" ht="12.75" customHeight="1">
      <c r="B737" s="4"/>
    </row>
    <row r="738" spans="2:2" ht="12.75" customHeight="1">
      <c r="B738" s="4"/>
    </row>
    <row r="739" spans="2:2" ht="12.75" customHeight="1">
      <c r="B739" s="4"/>
    </row>
    <row r="740" spans="2:2" ht="12.75" customHeight="1">
      <c r="B740" s="4"/>
    </row>
    <row r="741" spans="2:2" ht="12.75" customHeight="1">
      <c r="B741" s="4"/>
    </row>
    <row r="742" spans="2:2" ht="12.75" customHeight="1">
      <c r="B742" s="4"/>
    </row>
    <row r="743" spans="2:2" ht="12.75" customHeight="1">
      <c r="B743" s="4"/>
    </row>
    <row r="744" spans="2:2" ht="12.75" customHeight="1">
      <c r="B744" s="4"/>
    </row>
    <row r="745" spans="2:2" ht="12.75" customHeight="1">
      <c r="B745" s="4"/>
    </row>
    <row r="746" spans="2:2" ht="12.75" customHeight="1">
      <c r="B746" s="4"/>
    </row>
    <row r="747" spans="2:2" ht="12.75" customHeight="1">
      <c r="B747" s="4"/>
    </row>
    <row r="748" spans="2:2" ht="12.75" customHeight="1">
      <c r="B748" s="4"/>
    </row>
    <row r="749" spans="2:2" ht="12.75" customHeight="1">
      <c r="B749" s="4"/>
    </row>
    <row r="750" spans="2:2" ht="12.75" customHeight="1">
      <c r="B750" s="4"/>
    </row>
    <row r="751" spans="2:2" ht="12.75" customHeight="1">
      <c r="B751" s="4"/>
    </row>
    <row r="752" spans="2:2" ht="12.75" customHeight="1">
      <c r="B752" s="4"/>
    </row>
    <row r="753" spans="2:2" ht="12.75" customHeight="1">
      <c r="B753" s="4"/>
    </row>
    <row r="754" spans="2:2" ht="12.75" customHeight="1">
      <c r="B754" s="4"/>
    </row>
    <row r="755" spans="2:2" ht="12.75" customHeight="1">
      <c r="B755" s="4"/>
    </row>
    <row r="756" spans="2:2" ht="12.75" customHeight="1">
      <c r="B756" s="4"/>
    </row>
    <row r="757" spans="2:2" ht="12.75" customHeight="1">
      <c r="B757" s="4"/>
    </row>
    <row r="758" spans="2:2" ht="12.75" customHeight="1">
      <c r="B758" s="4"/>
    </row>
    <row r="759" spans="2:2" ht="12.75" customHeight="1">
      <c r="B759" s="4"/>
    </row>
    <row r="760" spans="2:2" ht="12.75" customHeight="1">
      <c r="B760" s="4"/>
    </row>
    <row r="761" spans="2:2" ht="12.75" customHeight="1">
      <c r="B761" s="4"/>
    </row>
    <row r="762" spans="2:2" ht="12.75" customHeight="1">
      <c r="B762" s="4"/>
    </row>
    <row r="763" spans="2:2" ht="12.75" customHeight="1">
      <c r="B763" s="4"/>
    </row>
    <row r="764" spans="2:2" ht="12.75" customHeight="1">
      <c r="B764" s="4"/>
    </row>
    <row r="765" spans="2:2" ht="12.75" customHeight="1">
      <c r="B765" s="4"/>
    </row>
    <row r="766" spans="2:2" ht="12.75" customHeight="1">
      <c r="B766" s="4"/>
    </row>
    <row r="767" spans="2:2" ht="12.75" customHeight="1">
      <c r="B767" s="4"/>
    </row>
    <row r="768" spans="2:2" ht="12.75" customHeight="1">
      <c r="B768" s="4"/>
    </row>
    <row r="769" spans="2:2" ht="12.75" customHeight="1">
      <c r="B769" s="4"/>
    </row>
    <row r="770" spans="2:2" ht="12.75" customHeight="1">
      <c r="B770" s="4"/>
    </row>
    <row r="771" spans="2:2" ht="12.75" customHeight="1">
      <c r="B771" s="4"/>
    </row>
    <row r="772" spans="2:2" ht="12.75" customHeight="1">
      <c r="B772" s="4"/>
    </row>
    <row r="773" spans="2:2" ht="12.75" customHeight="1">
      <c r="B773" s="4"/>
    </row>
    <row r="774" spans="2:2" ht="12.75" customHeight="1">
      <c r="B774" s="4"/>
    </row>
    <row r="775" spans="2:2" ht="12.75" customHeight="1">
      <c r="B775" s="4"/>
    </row>
    <row r="776" spans="2:2" ht="12.75" customHeight="1">
      <c r="B776" s="4"/>
    </row>
    <row r="777" spans="2:2" ht="12.75" customHeight="1">
      <c r="B777" s="4"/>
    </row>
    <row r="778" spans="2:2" ht="12.75" customHeight="1">
      <c r="B778" s="4"/>
    </row>
    <row r="779" spans="2:2" ht="12.75" customHeight="1">
      <c r="B779" s="4"/>
    </row>
    <row r="780" spans="2:2" ht="12.75" customHeight="1">
      <c r="B780" s="4"/>
    </row>
    <row r="781" spans="2:2" ht="12.75" customHeight="1">
      <c r="B781" s="4"/>
    </row>
    <row r="782" spans="2:2" ht="12.75" customHeight="1">
      <c r="B782" s="4"/>
    </row>
    <row r="783" spans="2:2" ht="12.75" customHeight="1">
      <c r="B783" s="4"/>
    </row>
    <row r="784" spans="2:2" ht="12.75" customHeight="1">
      <c r="B784" s="4"/>
    </row>
    <row r="785" spans="2:2" ht="12.75" customHeight="1">
      <c r="B785" s="4"/>
    </row>
    <row r="786" spans="2:2" ht="12.75" customHeight="1">
      <c r="B786" s="4"/>
    </row>
    <row r="787" spans="2:2" ht="12.75" customHeight="1">
      <c r="B787" s="4"/>
    </row>
    <row r="788" spans="2:2" ht="12.75" customHeight="1">
      <c r="B788" s="4"/>
    </row>
    <row r="789" spans="2:2" ht="12.75" customHeight="1">
      <c r="B789" s="4"/>
    </row>
    <row r="790" spans="2:2" ht="12.75" customHeight="1">
      <c r="B790" s="4"/>
    </row>
    <row r="791" spans="2:2" ht="12.75" customHeight="1">
      <c r="B791" s="4"/>
    </row>
    <row r="792" spans="2:2" ht="12.75" customHeight="1">
      <c r="B792" s="4"/>
    </row>
    <row r="793" spans="2:2" ht="12.75" customHeight="1">
      <c r="B793" s="4"/>
    </row>
    <row r="794" spans="2:2" ht="12.75" customHeight="1">
      <c r="B794" s="4"/>
    </row>
    <row r="795" spans="2:2" ht="12.75" customHeight="1">
      <c r="B795" s="4"/>
    </row>
    <row r="796" spans="2:2" ht="12.75" customHeight="1">
      <c r="B796" s="4"/>
    </row>
    <row r="797" spans="2:2" ht="12.75" customHeight="1">
      <c r="B797" s="4"/>
    </row>
    <row r="798" spans="2:2" ht="12.75" customHeight="1">
      <c r="B798" s="4"/>
    </row>
    <row r="799" spans="2:2" ht="12.75" customHeight="1">
      <c r="B799" s="4"/>
    </row>
    <row r="800" spans="2:2" ht="12.75" customHeight="1">
      <c r="B800" s="4"/>
    </row>
    <row r="801" spans="2:2" ht="12.75" customHeight="1">
      <c r="B801" s="4"/>
    </row>
    <row r="802" spans="2:2" ht="12.75" customHeight="1">
      <c r="B802" s="4"/>
    </row>
    <row r="803" spans="2:2" ht="12.75" customHeight="1">
      <c r="B803" s="4"/>
    </row>
    <row r="804" spans="2:2" ht="12.75" customHeight="1">
      <c r="B804" s="4"/>
    </row>
    <row r="805" spans="2:2" ht="12.75" customHeight="1">
      <c r="B805" s="4"/>
    </row>
    <row r="806" spans="2:2" ht="12.75" customHeight="1">
      <c r="B806" s="4"/>
    </row>
    <row r="807" spans="2:2" ht="12.75" customHeight="1">
      <c r="B807" s="4"/>
    </row>
    <row r="808" spans="2:2" ht="12.75" customHeight="1">
      <c r="B808" s="4"/>
    </row>
    <row r="809" spans="2:2" ht="12.75" customHeight="1">
      <c r="B809" s="4"/>
    </row>
    <row r="810" spans="2:2" ht="12.75" customHeight="1">
      <c r="B810" s="4"/>
    </row>
    <row r="811" spans="2:2" ht="12.75" customHeight="1">
      <c r="B811" s="4"/>
    </row>
    <row r="812" spans="2:2" ht="12.75" customHeight="1">
      <c r="B812" s="4"/>
    </row>
    <row r="813" spans="2:2" ht="12.75" customHeight="1">
      <c r="B813" s="4"/>
    </row>
    <row r="814" spans="2:2" ht="12.75" customHeight="1">
      <c r="B814" s="4"/>
    </row>
    <row r="815" spans="2:2" ht="12.75" customHeight="1">
      <c r="B815" s="4"/>
    </row>
    <row r="816" spans="2:2" ht="12.75" customHeight="1">
      <c r="B816" s="4"/>
    </row>
    <row r="817" spans="2:2" ht="12.75" customHeight="1">
      <c r="B817" s="4"/>
    </row>
    <row r="818" spans="2:2" ht="12.75" customHeight="1">
      <c r="B818" s="4"/>
    </row>
    <row r="819" spans="2:2" ht="12.75" customHeight="1">
      <c r="B819" s="4"/>
    </row>
    <row r="820" spans="2:2" ht="12.75" customHeight="1">
      <c r="B820" s="4"/>
    </row>
    <row r="821" spans="2:2" ht="12.75" customHeight="1">
      <c r="B821" s="4"/>
    </row>
    <row r="822" spans="2:2" ht="12.75" customHeight="1">
      <c r="B822" s="4"/>
    </row>
    <row r="823" spans="2:2" ht="12.75" customHeight="1">
      <c r="B823" s="4"/>
    </row>
    <row r="824" spans="2:2" ht="12.75" customHeight="1">
      <c r="B824" s="4"/>
    </row>
    <row r="825" spans="2:2" ht="12.75" customHeight="1">
      <c r="B825" s="4"/>
    </row>
    <row r="826" spans="2:2" ht="12.75" customHeight="1">
      <c r="B826" s="4"/>
    </row>
    <row r="827" spans="2:2" ht="12.75" customHeight="1">
      <c r="B827" s="4"/>
    </row>
    <row r="828" spans="2:2" ht="12.75" customHeight="1">
      <c r="B828" s="4"/>
    </row>
    <row r="829" spans="2:2" ht="12.75" customHeight="1">
      <c r="B829" s="4"/>
    </row>
    <row r="830" spans="2:2" ht="12.75" customHeight="1">
      <c r="B830" s="4"/>
    </row>
    <row r="831" spans="2:2" ht="12.75" customHeight="1">
      <c r="B831" s="4"/>
    </row>
    <row r="832" spans="2:2" ht="12.75" customHeight="1">
      <c r="B832" s="4"/>
    </row>
    <row r="833" spans="2:2" ht="12.75" customHeight="1">
      <c r="B833" s="4"/>
    </row>
    <row r="834" spans="2:2" ht="12.75" customHeight="1">
      <c r="B834" s="4"/>
    </row>
    <row r="835" spans="2:2" ht="12.75" customHeight="1">
      <c r="B835" s="4"/>
    </row>
    <row r="836" spans="2:2" ht="12.75" customHeight="1">
      <c r="B836" s="4"/>
    </row>
    <row r="837" spans="2:2" ht="12.75" customHeight="1">
      <c r="B837" s="4"/>
    </row>
    <row r="838" spans="2:2" ht="12.75" customHeight="1">
      <c r="B838" s="4"/>
    </row>
    <row r="839" spans="2:2" ht="12.75" customHeight="1">
      <c r="B839" s="4"/>
    </row>
    <row r="840" spans="2:2" ht="12.75" customHeight="1">
      <c r="B840" s="4"/>
    </row>
    <row r="841" spans="2:2" ht="12.75" customHeight="1">
      <c r="B841" s="4"/>
    </row>
    <row r="842" spans="2:2" ht="12.75" customHeight="1">
      <c r="B842" s="4"/>
    </row>
    <row r="843" spans="2:2" ht="12.75" customHeight="1">
      <c r="B843" s="4"/>
    </row>
    <row r="844" spans="2:2" ht="12.75" customHeight="1">
      <c r="B844" s="4"/>
    </row>
    <row r="845" spans="2:2" ht="12.75" customHeight="1">
      <c r="B845" s="4"/>
    </row>
    <row r="846" spans="2:2" ht="12.75" customHeight="1">
      <c r="B846" s="4"/>
    </row>
    <row r="847" spans="2:2" ht="12.75" customHeight="1">
      <c r="B847" s="4"/>
    </row>
    <row r="848" spans="2:2" ht="12.75" customHeight="1">
      <c r="B848" s="4"/>
    </row>
    <row r="849" spans="2:2" ht="12.75" customHeight="1">
      <c r="B849" s="4"/>
    </row>
    <row r="850" spans="2:2" ht="12.75" customHeight="1">
      <c r="B850" s="4"/>
    </row>
    <row r="851" spans="2:2" ht="12.75" customHeight="1">
      <c r="B851" s="4"/>
    </row>
    <row r="852" spans="2:2" ht="12.75" customHeight="1">
      <c r="B852" s="4"/>
    </row>
    <row r="853" spans="2:2" ht="12.75" customHeight="1">
      <c r="B853" s="4"/>
    </row>
    <row r="854" spans="2:2" ht="12.75" customHeight="1">
      <c r="B854" s="4"/>
    </row>
    <row r="855" spans="2:2" ht="12.75" customHeight="1">
      <c r="B855" s="4"/>
    </row>
    <row r="856" spans="2:2" ht="12.75" customHeight="1">
      <c r="B856" s="4"/>
    </row>
    <row r="857" spans="2:2" ht="12.75" customHeight="1">
      <c r="B857" s="4"/>
    </row>
    <row r="858" spans="2:2" ht="12.75" customHeight="1">
      <c r="B858" s="4"/>
    </row>
    <row r="859" spans="2:2" ht="12.75" customHeight="1">
      <c r="B859" s="4"/>
    </row>
    <row r="860" spans="2:2" ht="12.75" customHeight="1">
      <c r="B860" s="4"/>
    </row>
    <row r="861" spans="2:2" ht="12.75" customHeight="1">
      <c r="B861" s="4"/>
    </row>
    <row r="862" spans="2:2" ht="12.75" customHeight="1">
      <c r="B862" s="4"/>
    </row>
    <row r="863" spans="2:2" ht="12.75" customHeight="1">
      <c r="B863" s="4"/>
    </row>
    <row r="864" spans="2:2" ht="12.75" customHeight="1">
      <c r="B864" s="4"/>
    </row>
    <row r="865" spans="2:2" ht="12.75" customHeight="1">
      <c r="B865" s="4"/>
    </row>
    <row r="866" spans="2:2" ht="12.75" customHeight="1">
      <c r="B866" s="4"/>
    </row>
    <row r="867" spans="2:2" ht="12.75" customHeight="1">
      <c r="B867" s="4"/>
    </row>
    <row r="868" spans="2:2" ht="12.75" customHeight="1">
      <c r="B868" s="4"/>
    </row>
    <row r="869" spans="2:2" ht="12.75" customHeight="1">
      <c r="B869" s="4"/>
    </row>
    <row r="870" spans="2:2" ht="12.75" customHeight="1">
      <c r="B870" s="4"/>
    </row>
    <row r="871" spans="2:2" ht="12.75" customHeight="1">
      <c r="B871" s="4"/>
    </row>
    <row r="872" spans="2:2" ht="12.75" customHeight="1">
      <c r="B872" s="4"/>
    </row>
    <row r="873" spans="2:2" ht="12.75" customHeight="1">
      <c r="B873" s="4"/>
    </row>
    <row r="874" spans="2:2" ht="12.75" customHeight="1">
      <c r="B874" s="4"/>
    </row>
    <row r="875" spans="2:2" ht="12.75" customHeight="1">
      <c r="B875" s="4"/>
    </row>
    <row r="876" spans="2:2" ht="12.75" customHeight="1">
      <c r="B876" s="4"/>
    </row>
    <row r="877" spans="2:2" ht="12.75" customHeight="1">
      <c r="B877" s="4"/>
    </row>
    <row r="878" spans="2:2" ht="12.75" customHeight="1">
      <c r="B878" s="4"/>
    </row>
    <row r="879" spans="2:2" ht="12.75" customHeight="1">
      <c r="B879" s="4"/>
    </row>
    <row r="880" spans="2:2" ht="12.75" customHeight="1">
      <c r="B880" s="4"/>
    </row>
    <row r="881" spans="2:2" ht="12.75" customHeight="1">
      <c r="B881" s="4"/>
    </row>
    <row r="882" spans="2:2" ht="12.75" customHeight="1">
      <c r="B882" s="4"/>
    </row>
    <row r="883" spans="2:2" ht="12.75" customHeight="1">
      <c r="B883" s="4"/>
    </row>
    <row r="884" spans="2:2" ht="12.75" customHeight="1">
      <c r="B884" s="4"/>
    </row>
    <row r="885" spans="2:2" ht="12.75" customHeight="1">
      <c r="B885" s="4"/>
    </row>
    <row r="886" spans="2:2" ht="12.75" customHeight="1">
      <c r="B886" s="4"/>
    </row>
    <row r="887" spans="2:2" ht="12.75" customHeight="1">
      <c r="B887" s="4"/>
    </row>
    <row r="888" spans="2:2" ht="12.75" customHeight="1">
      <c r="B888" s="4"/>
    </row>
    <row r="889" spans="2:2" ht="12.75" customHeight="1">
      <c r="B889" s="4"/>
    </row>
    <row r="890" spans="2:2" ht="12.75" customHeight="1">
      <c r="B890" s="4"/>
    </row>
    <row r="891" spans="2:2" ht="12.75" customHeight="1">
      <c r="B891" s="4"/>
    </row>
    <row r="892" spans="2:2" ht="12.75" customHeight="1">
      <c r="B892" s="4"/>
    </row>
    <row r="893" spans="2:2" ht="12.75" customHeight="1">
      <c r="B893" s="4"/>
    </row>
    <row r="894" spans="2:2" ht="12.75" customHeight="1">
      <c r="B894" s="4"/>
    </row>
    <row r="895" spans="2:2" ht="12.75" customHeight="1">
      <c r="B895" s="4"/>
    </row>
    <row r="896" spans="2:2" ht="12.75" customHeight="1">
      <c r="B896" s="4"/>
    </row>
    <row r="897" spans="2:2" ht="12.75" customHeight="1">
      <c r="B897" s="4"/>
    </row>
    <row r="898" spans="2:2" ht="12.75" customHeight="1">
      <c r="B898" s="4"/>
    </row>
    <row r="899" spans="2:2" ht="12.75" customHeight="1">
      <c r="B899" s="4"/>
    </row>
    <row r="900" spans="2:2" ht="12.75" customHeight="1">
      <c r="B900" s="4"/>
    </row>
    <row r="901" spans="2:2" ht="12.75" customHeight="1">
      <c r="B901" s="4"/>
    </row>
    <row r="902" spans="2:2" ht="12.75" customHeight="1">
      <c r="B902" s="4"/>
    </row>
    <row r="903" spans="2:2" ht="12.75" customHeight="1">
      <c r="B903" s="4"/>
    </row>
    <row r="904" spans="2:2" ht="12.75" customHeight="1">
      <c r="B904" s="4"/>
    </row>
    <row r="905" spans="2:2" ht="12.75" customHeight="1">
      <c r="B905" s="4"/>
    </row>
    <row r="906" spans="2:2" ht="12.75" customHeight="1">
      <c r="B906" s="4"/>
    </row>
    <row r="907" spans="2:2" ht="12.75" customHeight="1">
      <c r="B907" s="4"/>
    </row>
    <row r="908" spans="2:2" ht="12.75" customHeight="1">
      <c r="B908" s="4"/>
    </row>
    <row r="909" spans="2:2" ht="12.75" customHeight="1">
      <c r="B909" s="4"/>
    </row>
    <row r="910" spans="2:2" ht="12.75" customHeight="1">
      <c r="B910" s="4"/>
    </row>
    <row r="911" spans="2:2" ht="12.75" customHeight="1">
      <c r="B911" s="4"/>
    </row>
    <row r="912" spans="2:2" ht="12.75" customHeight="1">
      <c r="B912" s="4"/>
    </row>
    <row r="913" spans="2:2" ht="12.75" customHeight="1">
      <c r="B913" s="4"/>
    </row>
    <row r="914" spans="2:2" ht="12.75" customHeight="1">
      <c r="B914" s="4"/>
    </row>
    <row r="915" spans="2:2" ht="12.75" customHeight="1">
      <c r="B915" s="4"/>
    </row>
    <row r="916" spans="2:2" ht="12.75" customHeight="1">
      <c r="B916" s="4"/>
    </row>
    <row r="917" spans="2:2" ht="12.75" customHeight="1">
      <c r="B917" s="4"/>
    </row>
    <row r="918" spans="2:2" ht="12.75" customHeight="1">
      <c r="B918" s="4"/>
    </row>
    <row r="919" spans="2:2" ht="12.75" customHeight="1">
      <c r="B919" s="4"/>
    </row>
    <row r="920" spans="2:2" ht="12.75" customHeight="1">
      <c r="B920" s="4"/>
    </row>
    <row r="921" spans="2:2" ht="12.75" customHeight="1">
      <c r="B921" s="4"/>
    </row>
    <row r="922" spans="2:2" ht="12.75" customHeight="1">
      <c r="B922" s="4"/>
    </row>
    <row r="923" spans="2:2" ht="12.75" customHeight="1">
      <c r="B923" s="4"/>
    </row>
    <row r="924" spans="2:2" ht="12.75" customHeight="1">
      <c r="B924" s="4"/>
    </row>
    <row r="925" spans="2:2" ht="12.75" customHeight="1">
      <c r="B925" s="4"/>
    </row>
    <row r="926" spans="2:2" ht="12.75" customHeight="1">
      <c r="B926" s="4"/>
    </row>
    <row r="927" spans="2:2" ht="12.75" customHeight="1">
      <c r="B927" s="4"/>
    </row>
    <row r="928" spans="2:2" ht="12.75" customHeight="1">
      <c r="B928" s="4"/>
    </row>
    <row r="929" spans="2:2" ht="12.75" customHeight="1">
      <c r="B929" s="4"/>
    </row>
    <row r="930" spans="2:2" ht="12.75" customHeight="1">
      <c r="B930" s="4"/>
    </row>
    <row r="931" spans="2:2" ht="12.75" customHeight="1">
      <c r="B931" s="4"/>
    </row>
    <row r="932" spans="2:2" ht="12.75" customHeight="1">
      <c r="B932" s="4"/>
    </row>
    <row r="933" spans="2:2" ht="12.75" customHeight="1">
      <c r="B933" s="4"/>
    </row>
    <row r="934" spans="2:2" ht="12.75" customHeight="1">
      <c r="B934" s="4"/>
    </row>
    <row r="935" spans="2:2" ht="12.75" customHeight="1">
      <c r="B935" s="4"/>
    </row>
    <row r="936" spans="2:2" ht="12.75" customHeight="1">
      <c r="B936" s="4"/>
    </row>
    <row r="937" spans="2:2" ht="12.75" customHeight="1">
      <c r="B937" s="4"/>
    </row>
    <row r="938" spans="2:2" ht="12.75" customHeight="1">
      <c r="B938" s="4"/>
    </row>
    <row r="939" spans="2:2" ht="12.75" customHeight="1">
      <c r="B939" s="4"/>
    </row>
    <row r="940" spans="2:2" ht="12.75" customHeight="1">
      <c r="B940" s="4"/>
    </row>
    <row r="941" spans="2:2" ht="12.75" customHeight="1">
      <c r="B941" s="4"/>
    </row>
    <row r="942" spans="2:2" ht="12.75" customHeight="1">
      <c r="B942" s="4"/>
    </row>
    <row r="943" spans="2:2" ht="12.75" customHeight="1">
      <c r="B943" s="4"/>
    </row>
    <row r="944" spans="2:2" ht="12.75" customHeight="1">
      <c r="B944" s="4"/>
    </row>
    <row r="945" spans="2:2" ht="12.75" customHeight="1">
      <c r="B945" s="4"/>
    </row>
    <row r="946" spans="2:2" ht="12.75" customHeight="1">
      <c r="B946" s="4"/>
    </row>
    <row r="947" spans="2:2" ht="12.75" customHeight="1">
      <c r="B947" s="4"/>
    </row>
    <row r="948" spans="2:2" ht="12.75" customHeight="1">
      <c r="B948" s="4"/>
    </row>
    <row r="949" spans="2:2" ht="12.75" customHeight="1">
      <c r="B949" s="4"/>
    </row>
    <row r="950" spans="2:2" ht="12.75" customHeight="1">
      <c r="B950" s="4"/>
    </row>
    <row r="951" spans="2:2" ht="12.75" customHeight="1">
      <c r="B951" s="4"/>
    </row>
    <row r="952" spans="2:2" ht="12.75" customHeight="1">
      <c r="B952" s="4"/>
    </row>
    <row r="953" spans="2:2" ht="12.75" customHeight="1">
      <c r="B953" s="4"/>
    </row>
    <row r="954" spans="2:2" ht="12.75" customHeight="1">
      <c r="B954" s="4"/>
    </row>
    <row r="955" spans="2:2" ht="12.75" customHeight="1">
      <c r="B955" s="4"/>
    </row>
    <row r="956" spans="2:2" ht="12.75" customHeight="1">
      <c r="B956" s="4"/>
    </row>
    <row r="957" spans="2:2" ht="12.75" customHeight="1">
      <c r="B957" s="4"/>
    </row>
    <row r="958" spans="2:2" ht="12.75" customHeight="1">
      <c r="B958" s="4"/>
    </row>
    <row r="959" spans="2:2" ht="12.75" customHeight="1">
      <c r="B959" s="4"/>
    </row>
    <row r="960" spans="2:2" ht="12.75" customHeight="1">
      <c r="B960" s="4"/>
    </row>
    <row r="961" spans="2:2" ht="12.75" customHeight="1">
      <c r="B961" s="4"/>
    </row>
    <row r="962" spans="2:2" ht="12.75" customHeight="1">
      <c r="B962" s="4"/>
    </row>
    <row r="963" spans="2:2" ht="12.75" customHeight="1">
      <c r="B963" s="4"/>
    </row>
    <row r="964" spans="2:2" ht="12.75" customHeight="1">
      <c r="B964" s="4"/>
    </row>
    <row r="965" spans="2:2" ht="12.75" customHeight="1">
      <c r="B965" s="4"/>
    </row>
    <row r="966" spans="2:2" ht="12.75" customHeight="1">
      <c r="B966" s="4"/>
    </row>
    <row r="967" spans="2:2" ht="12.75" customHeight="1">
      <c r="B967" s="4"/>
    </row>
    <row r="968" spans="2:2" ht="12.75" customHeight="1">
      <c r="B968" s="4"/>
    </row>
    <row r="969" spans="2:2" ht="12.75" customHeight="1">
      <c r="B969" s="4"/>
    </row>
    <row r="970" spans="2:2" ht="12.75" customHeight="1">
      <c r="B970" s="4"/>
    </row>
    <row r="971" spans="2:2" ht="12.75" customHeight="1">
      <c r="B971" s="4"/>
    </row>
    <row r="972" spans="2:2" ht="12.75" customHeight="1">
      <c r="B972" s="4"/>
    </row>
    <row r="973" spans="2:2" ht="12.75" customHeight="1">
      <c r="B973" s="4"/>
    </row>
    <row r="974" spans="2:2" ht="12.75" customHeight="1">
      <c r="B974" s="4"/>
    </row>
    <row r="975" spans="2:2" ht="12.75" customHeight="1">
      <c r="B975" s="4"/>
    </row>
    <row r="976" spans="2:2" ht="12.75" customHeight="1">
      <c r="B976" s="4"/>
    </row>
    <row r="977" spans="2:2" ht="12.75" customHeight="1">
      <c r="B977" s="4"/>
    </row>
    <row r="978" spans="2:2" ht="12.75" customHeight="1">
      <c r="B978" s="4"/>
    </row>
    <row r="979" spans="2:2" ht="12.75" customHeight="1">
      <c r="B979" s="4"/>
    </row>
    <row r="980" spans="2:2" ht="12.75" customHeight="1">
      <c r="B980" s="4"/>
    </row>
    <row r="981" spans="2:2" ht="12.75" customHeight="1">
      <c r="B981" s="4"/>
    </row>
    <row r="982" spans="2:2" ht="12.75" customHeight="1">
      <c r="B982" s="4"/>
    </row>
    <row r="983" spans="2:2" ht="12.75" customHeight="1">
      <c r="B983" s="4"/>
    </row>
    <row r="984" spans="2:2" ht="12.75" customHeight="1">
      <c r="B984" s="4"/>
    </row>
    <row r="985" spans="2:2" ht="12.75" customHeight="1">
      <c r="B985" s="4"/>
    </row>
    <row r="986" spans="2:2" ht="12.75" customHeight="1">
      <c r="B986" s="4"/>
    </row>
    <row r="987" spans="2:2" ht="12.75" customHeight="1">
      <c r="B987" s="4"/>
    </row>
    <row r="988" spans="2:2" ht="12.75" customHeight="1">
      <c r="B988" s="4"/>
    </row>
    <row r="989" spans="2:2" ht="12.75" customHeight="1">
      <c r="B989" s="4"/>
    </row>
    <row r="990" spans="2:2" ht="12.75" customHeight="1">
      <c r="B990" s="4"/>
    </row>
    <row r="991" spans="2:2" ht="12.75" customHeight="1">
      <c r="B991" s="4"/>
    </row>
    <row r="992" spans="2:2" ht="12.75" customHeight="1">
      <c r="B992" s="4"/>
    </row>
    <row r="993" spans="2:2" ht="12.75" customHeight="1">
      <c r="B993" s="4"/>
    </row>
    <row r="994" spans="2:2" ht="12.75" customHeight="1">
      <c r="B994" s="4"/>
    </row>
    <row r="995" spans="2:2" ht="12.75" customHeight="1">
      <c r="B995" s="4"/>
    </row>
    <row r="996" spans="2:2" ht="12.75" customHeight="1">
      <c r="B996" s="4"/>
    </row>
    <row r="997" spans="2:2" ht="12.75" customHeight="1">
      <c r="B997" s="4"/>
    </row>
    <row r="998" spans="2:2" ht="12.75" customHeight="1">
      <c r="B998" s="4"/>
    </row>
    <row r="999" spans="2:2" ht="12.75" customHeight="1">
      <c r="B999" s="4"/>
    </row>
    <row r="1000" spans="2:2" ht="12.75" customHeight="1">
      <c r="B1000" s="4"/>
    </row>
    <row r="1001" spans="2:2" ht="12.75" customHeight="1">
      <c r="B1001" s="4"/>
    </row>
    <row r="1002" spans="2:2" ht="12.75" customHeight="1">
      <c r="B1002" s="4"/>
    </row>
    <row r="1003" spans="2:2" ht="12.75" customHeight="1">
      <c r="B1003" s="4"/>
    </row>
    <row r="1004" spans="2:2" ht="12.75" customHeight="1">
      <c r="B1004" s="4"/>
    </row>
    <row r="1005" spans="2:2" ht="12.75" customHeight="1">
      <c r="B1005" s="4"/>
    </row>
    <row r="1006" spans="2:2" ht="12.75" customHeight="1">
      <c r="B1006" s="4"/>
    </row>
    <row r="1007" spans="2:2" ht="12.75" customHeight="1">
      <c r="B1007" s="4"/>
    </row>
    <row r="1008" spans="2:2" ht="12.75" customHeight="1">
      <c r="B1008" s="4"/>
    </row>
    <row r="1009" spans="2:2" ht="12.75" customHeight="1">
      <c r="B1009" s="4"/>
    </row>
    <row r="1010" spans="2:2" ht="12.75" customHeight="1">
      <c r="B1010" s="4"/>
    </row>
    <row r="1011" spans="2:2" ht="12.75" customHeight="1">
      <c r="B1011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68"/>
  <sheetViews>
    <sheetView workbookViewId="0"/>
  </sheetViews>
  <sheetFormatPr baseColWidth="10" defaultColWidth="17.33203125" defaultRowHeight="15" customHeight="1"/>
  <cols>
    <col min="1" max="1" width="7.5" customWidth="1"/>
    <col min="2" max="2" width="5.33203125" customWidth="1"/>
    <col min="3" max="3" width="6.5" customWidth="1"/>
    <col min="4" max="5" width="7.5" customWidth="1"/>
    <col min="6" max="6" width="8.6640625" customWidth="1"/>
    <col min="7" max="7" width="7.33203125" customWidth="1"/>
    <col min="8" max="8" width="8.1640625" customWidth="1"/>
    <col min="9" max="9" width="6.83203125" customWidth="1"/>
    <col min="10" max="10" width="10.5" customWidth="1"/>
    <col min="11" max="26" width="10" customWidth="1"/>
  </cols>
  <sheetData>
    <row r="1" spans="1:10" ht="12.75" customHeight="1">
      <c r="A1" s="4" t="str">
        <f t="shared" ref="A1:A4468" si="0">B1&amp;D1</f>
        <v>10</v>
      </c>
      <c r="B1" s="4">
        <v>1</v>
      </c>
      <c r="C1" s="4">
        <v>0</v>
      </c>
      <c r="D1" s="4">
        <f t="shared" ref="D1:D4468" si="1">C1/10</f>
        <v>0</v>
      </c>
      <c r="E1" s="4" t="s">
        <v>5</v>
      </c>
      <c r="F1" s="4">
        <v>8071.3171000000002</v>
      </c>
      <c r="G1" s="4">
        <v>5.0000000000000001E-4</v>
      </c>
      <c r="H1" s="4">
        <v>613.9</v>
      </c>
      <c r="I1" s="4" t="s">
        <v>6</v>
      </c>
      <c r="J1" s="4">
        <v>0.6</v>
      </c>
    </row>
    <row r="2" spans="1:10" ht="12.75" customHeight="1">
      <c r="A2" s="4" t="str">
        <f t="shared" si="0"/>
        <v>11</v>
      </c>
      <c r="B2" s="4">
        <v>1</v>
      </c>
      <c r="C2" s="4">
        <v>10</v>
      </c>
      <c r="D2" s="4">
        <f t="shared" si="1"/>
        <v>1</v>
      </c>
      <c r="E2" s="4" t="s">
        <v>7</v>
      </c>
      <c r="F2" s="4">
        <v>7288.9705000000004</v>
      </c>
      <c r="G2" s="4">
        <v>1E-4</v>
      </c>
      <c r="H2" s="4" t="s">
        <v>8</v>
      </c>
      <c r="I2" s="4" t="s">
        <v>9</v>
      </c>
      <c r="J2" s="4">
        <v>0</v>
      </c>
    </row>
    <row r="3" spans="1:10" ht="12.75" customHeight="1">
      <c r="A3" s="4" t="str">
        <f t="shared" si="0"/>
        <v>21</v>
      </c>
      <c r="B3" s="4">
        <v>2</v>
      </c>
      <c r="C3" s="4">
        <v>10</v>
      </c>
      <c r="D3" s="4">
        <f t="shared" si="1"/>
        <v>1</v>
      </c>
      <c r="E3" s="4" t="s">
        <v>10</v>
      </c>
      <c r="F3" s="4">
        <v>13135.721600000001</v>
      </c>
      <c r="G3" s="4">
        <v>3.0000000000000003E-4</v>
      </c>
      <c r="H3" s="4" t="s">
        <v>8</v>
      </c>
      <c r="I3" s="4" t="s">
        <v>12</v>
      </c>
      <c r="J3" s="4">
        <v>99</v>
      </c>
    </row>
    <row r="4" spans="1:10" ht="12.75" customHeight="1">
      <c r="A4" s="4" t="str">
        <f t="shared" si="0"/>
        <v>31</v>
      </c>
      <c r="B4" s="4">
        <v>3</v>
      </c>
      <c r="C4" s="4">
        <v>10</v>
      </c>
      <c r="D4" s="4">
        <f t="shared" si="1"/>
        <v>1</v>
      </c>
      <c r="E4" s="4" t="s">
        <v>13</v>
      </c>
      <c r="F4" s="4">
        <v>14949.806</v>
      </c>
      <c r="G4" s="4">
        <v>2.3E-3</v>
      </c>
      <c r="H4" s="4">
        <v>12.32</v>
      </c>
      <c r="I4" s="4" t="s">
        <v>14</v>
      </c>
      <c r="J4" s="4">
        <v>0.02</v>
      </c>
    </row>
    <row r="5" spans="1:10" ht="12.75" customHeight="1">
      <c r="A5" s="4" t="str">
        <f t="shared" si="0"/>
        <v>32</v>
      </c>
      <c r="B5" s="4">
        <v>3</v>
      </c>
      <c r="C5" s="4">
        <v>20</v>
      </c>
      <c r="D5" s="4">
        <f t="shared" si="1"/>
        <v>2</v>
      </c>
      <c r="E5" s="4" t="s">
        <v>15</v>
      </c>
      <c r="F5" s="4">
        <v>14931.2148</v>
      </c>
      <c r="G5" s="4">
        <v>2.4000000000000002E-3</v>
      </c>
      <c r="H5" s="4" t="s">
        <v>8</v>
      </c>
      <c r="I5" s="4" t="s">
        <v>9</v>
      </c>
      <c r="J5" s="4">
        <v>98</v>
      </c>
    </row>
    <row r="6" spans="1:10" ht="12.75" customHeight="1">
      <c r="A6" s="4" t="str">
        <f t="shared" si="0"/>
        <v>33</v>
      </c>
      <c r="B6" s="4">
        <v>3</v>
      </c>
      <c r="C6" s="4">
        <v>30</v>
      </c>
      <c r="D6" s="4">
        <f t="shared" si="1"/>
        <v>3</v>
      </c>
      <c r="E6" s="4" t="s">
        <v>16</v>
      </c>
      <c r="F6" s="4">
        <v>28670</v>
      </c>
      <c r="G6" s="4">
        <v>2000</v>
      </c>
      <c r="H6" s="4" t="s">
        <v>17</v>
      </c>
      <c r="I6" s="4" t="s">
        <v>18</v>
      </c>
      <c r="J6" s="4">
        <v>98</v>
      </c>
    </row>
    <row r="7" spans="1:10" ht="12.75" customHeight="1">
      <c r="A7" s="4" t="str">
        <f t="shared" si="0"/>
        <v>41</v>
      </c>
      <c r="B7" s="4">
        <v>4</v>
      </c>
      <c r="C7" s="4">
        <v>10</v>
      </c>
      <c r="D7" s="4">
        <f t="shared" si="1"/>
        <v>1</v>
      </c>
      <c r="E7" s="4" t="s">
        <v>19</v>
      </c>
      <c r="F7" s="4">
        <v>25900</v>
      </c>
      <c r="G7" s="4">
        <v>100</v>
      </c>
      <c r="H7" s="4">
        <v>139</v>
      </c>
      <c r="I7" s="4" t="s">
        <v>20</v>
      </c>
      <c r="J7" s="4">
        <v>10</v>
      </c>
    </row>
    <row r="8" spans="1:10" ht="12.75" customHeight="1">
      <c r="A8" s="4" t="str">
        <f t="shared" si="0"/>
        <v>42</v>
      </c>
      <c r="B8" s="4">
        <v>4</v>
      </c>
      <c r="C8" s="4">
        <v>20</v>
      </c>
      <c r="D8" s="4">
        <f t="shared" si="1"/>
        <v>2</v>
      </c>
      <c r="E8" s="4" t="s">
        <v>21</v>
      </c>
      <c r="F8" s="4">
        <v>2424.9155999999998</v>
      </c>
      <c r="G8" s="4">
        <v>1E-4</v>
      </c>
      <c r="H8" s="4" t="s">
        <v>8</v>
      </c>
      <c r="I8" s="4" t="s">
        <v>22</v>
      </c>
      <c r="J8" s="4">
        <v>98</v>
      </c>
    </row>
    <row r="9" spans="1:10" ht="12.75" customHeight="1">
      <c r="A9" s="4" t="str">
        <f t="shared" si="0"/>
        <v>43</v>
      </c>
      <c r="B9" s="4">
        <v>4</v>
      </c>
      <c r="C9" s="4">
        <v>30</v>
      </c>
      <c r="D9" s="4">
        <f t="shared" si="1"/>
        <v>3</v>
      </c>
      <c r="E9" s="4" t="s">
        <v>23</v>
      </c>
      <c r="F9" s="4">
        <v>25320</v>
      </c>
      <c r="G9" s="4">
        <v>210</v>
      </c>
      <c r="H9" s="4">
        <v>91</v>
      </c>
      <c r="I9" s="4" t="s">
        <v>20</v>
      </c>
      <c r="J9" s="4">
        <v>9</v>
      </c>
    </row>
    <row r="10" spans="1:10" ht="12.75" customHeight="1">
      <c r="A10" s="4" t="str">
        <f t="shared" si="0"/>
        <v>51</v>
      </c>
      <c r="B10" s="4">
        <v>5</v>
      </c>
      <c r="C10" s="4">
        <v>10</v>
      </c>
      <c r="D10" s="4">
        <f t="shared" si="1"/>
        <v>1</v>
      </c>
      <c r="E10" s="4" t="s">
        <v>24</v>
      </c>
      <c r="F10" s="4">
        <v>32890</v>
      </c>
      <c r="G10" s="4">
        <v>100</v>
      </c>
      <c r="H10" s="4" t="s">
        <v>25</v>
      </c>
      <c r="I10" s="4" t="s">
        <v>20</v>
      </c>
      <c r="J10" s="4" t="s">
        <v>26</v>
      </c>
    </row>
    <row r="11" spans="1:10" ht="12.75" customHeight="1">
      <c r="A11" s="4" t="str">
        <f t="shared" si="0"/>
        <v>52</v>
      </c>
      <c r="B11" s="4">
        <v>5</v>
      </c>
      <c r="C11" s="4">
        <v>20</v>
      </c>
      <c r="D11" s="4">
        <f t="shared" si="1"/>
        <v>2</v>
      </c>
      <c r="E11" s="4" t="s">
        <v>27</v>
      </c>
      <c r="F11" s="4">
        <v>11390</v>
      </c>
      <c r="G11" s="4">
        <v>50</v>
      </c>
      <c r="H11" s="4">
        <v>700</v>
      </c>
      <c r="I11" s="4" t="s">
        <v>20</v>
      </c>
      <c r="J11" s="4">
        <v>30</v>
      </c>
    </row>
    <row r="12" spans="1:10" ht="12.75" customHeight="1">
      <c r="A12" s="4" t="str">
        <f t="shared" si="0"/>
        <v>53</v>
      </c>
      <c r="B12" s="4">
        <v>5</v>
      </c>
      <c r="C12" s="4">
        <v>30</v>
      </c>
      <c r="D12" s="4">
        <f t="shared" si="1"/>
        <v>3</v>
      </c>
      <c r="E12" s="4" t="s">
        <v>28</v>
      </c>
      <c r="F12" s="4">
        <v>11680</v>
      </c>
      <c r="G12" s="4">
        <v>50</v>
      </c>
      <c r="H12" s="4">
        <v>370</v>
      </c>
      <c r="I12" s="4" t="s">
        <v>20</v>
      </c>
      <c r="J12" s="4">
        <v>30</v>
      </c>
    </row>
    <row r="13" spans="1:10" ht="12.75" customHeight="1">
      <c r="A13" s="4" t="str">
        <f t="shared" si="0"/>
        <v>54</v>
      </c>
      <c r="B13" s="4">
        <v>5</v>
      </c>
      <c r="C13" s="4">
        <v>40</v>
      </c>
      <c r="D13" s="4">
        <f t="shared" si="1"/>
        <v>4</v>
      </c>
      <c r="E13" s="4" t="s">
        <v>29</v>
      </c>
      <c r="F13" s="4">
        <v>38000</v>
      </c>
      <c r="G13" s="4">
        <v>4000</v>
      </c>
      <c r="H13" s="4" t="s">
        <v>9</v>
      </c>
      <c r="I13" s="4">
        <v>2</v>
      </c>
      <c r="J13" s="4" t="s">
        <v>30</v>
      </c>
    </row>
    <row r="14" spans="1:10" ht="12.75" customHeight="1">
      <c r="A14" s="4" t="str">
        <f t="shared" si="0"/>
        <v>61</v>
      </c>
      <c r="B14" s="4">
        <v>6</v>
      </c>
      <c r="C14" s="4">
        <v>10</v>
      </c>
      <c r="D14" s="4">
        <f t="shared" si="1"/>
        <v>1</v>
      </c>
      <c r="E14" s="4" t="s">
        <v>31</v>
      </c>
      <c r="F14" s="4">
        <v>41860</v>
      </c>
      <c r="G14" s="4">
        <v>260</v>
      </c>
      <c r="H14" s="4">
        <v>290</v>
      </c>
      <c r="I14" s="4" t="s">
        <v>20</v>
      </c>
      <c r="J14" s="4">
        <v>70</v>
      </c>
    </row>
    <row r="15" spans="1:10" ht="12.75" customHeight="1">
      <c r="A15" s="4" t="str">
        <f t="shared" si="0"/>
        <v>62</v>
      </c>
      <c r="B15" s="4">
        <v>6</v>
      </c>
      <c r="C15" s="4">
        <v>20</v>
      </c>
      <c r="D15" s="4">
        <f t="shared" si="1"/>
        <v>2</v>
      </c>
      <c r="E15" s="4" t="s">
        <v>32</v>
      </c>
      <c r="F15" s="4">
        <v>17595.099999999999</v>
      </c>
      <c r="G15" s="4">
        <v>0.8</v>
      </c>
      <c r="H15" s="4">
        <v>806.7</v>
      </c>
      <c r="I15" s="4" t="s">
        <v>33</v>
      </c>
      <c r="J15" s="4">
        <v>1.5</v>
      </c>
    </row>
    <row r="16" spans="1:10" ht="12.75" customHeight="1">
      <c r="A16" s="4" t="str">
        <f t="shared" si="0"/>
        <v>63</v>
      </c>
      <c r="B16" s="4">
        <v>6</v>
      </c>
      <c r="C16" s="4">
        <v>30</v>
      </c>
      <c r="D16" s="4">
        <f t="shared" si="1"/>
        <v>3</v>
      </c>
      <c r="E16" s="4" t="s">
        <v>34</v>
      </c>
      <c r="F16" s="4">
        <v>14086.793</v>
      </c>
      <c r="G16" s="4">
        <v>1.4999999999999999E-2</v>
      </c>
      <c r="H16" s="4" t="s">
        <v>8</v>
      </c>
      <c r="I16" s="4" t="s">
        <v>12</v>
      </c>
      <c r="J16" s="4">
        <v>2</v>
      </c>
    </row>
    <row r="17" spans="1:10" ht="12.75" customHeight="1">
      <c r="A17" s="4" t="str">
        <f t="shared" si="0"/>
        <v>64</v>
      </c>
      <c r="B17" s="4">
        <v>6</v>
      </c>
      <c r="C17" s="4">
        <v>40</v>
      </c>
      <c r="D17" s="4">
        <f t="shared" si="1"/>
        <v>4</v>
      </c>
      <c r="E17" s="4" t="s">
        <v>36</v>
      </c>
      <c r="F17" s="4">
        <v>18375</v>
      </c>
      <c r="G17" s="4">
        <v>5</v>
      </c>
      <c r="H17" s="4">
        <v>5</v>
      </c>
      <c r="I17" s="4" t="s">
        <v>37</v>
      </c>
      <c r="J17" s="4">
        <v>0.3</v>
      </c>
    </row>
    <row r="18" spans="1:10" ht="12.75" customHeight="1">
      <c r="A18" s="4" t="str">
        <f t="shared" si="0"/>
        <v>65</v>
      </c>
      <c r="B18" s="4">
        <v>6</v>
      </c>
      <c r="C18" s="4">
        <v>50</v>
      </c>
      <c r="D18" s="4">
        <f t="shared" si="1"/>
        <v>5</v>
      </c>
      <c r="E18" s="4" t="s">
        <v>38</v>
      </c>
      <c r="F18" s="4">
        <v>43600</v>
      </c>
      <c r="G18" s="4">
        <v>700</v>
      </c>
      <c r="H18" s="4" t="s">
        <v>18</v>
      </c>
      <c r="I18" s="4" t="s">
        <v>39</v>
      </c>
      <c r="J18" s="4" t="s">
        <v>40</v>
      </c>
    </row>
    <row r="19" spans="1:10" ht="12.75" customHeight="1">
      <c r="A19" s="4" t="str">
        <f t="shared" si="0"/>
        <v>71</v>
      </c>
      <c r="B19" s="4">
        <v>7</v>
      </c>
      <c r="C19" s="4">
        <v>10</v>
      </c>
      <c r="D19" s="4">
        <f t="shared" si="1"/>
        <v>1</v>
      </c>
      <c r="E19" s="4" t="s">
        <v>42</v>
      </c>
      <c r="F19" s="4">
        <v>49140</v>
      </c>
      <c r="G19" s="4">
        <v>1010</v>
      </c>
      <c r="H19" s="4">
        <v>23</v>
      </c>
      <c r="I19" s="4" t="s">
        <v>20</v>
      </c>
      <c r="J19" s="4">
        <v>6</v>
      </c>
    </row>
    <row r="20" spans="1:10" ht="12.75" customHeight="1">
      <c r="A20" s="4" t="str">
        <f t="shared" si="0"/>
        <v>72</v>
      </c>
      <c r="B20" s="4">
        <v>7</v>
      </c>
      <c r="C20" s="4">
        <v>20</v>
      </c>
      <c r="D20" s="4">
        <f t="shared" si="1"/>
        <v>2</v>
      </c>
      <c r="E20" s="4" t="s">
        <v>43</v>
      </c>
      <c r="F20" s="4">
        <v>26101</v>
      </c>
      <c r="G20" s="4">
        <v>17</v>
      </c>
      <c r="H20" s="4">
        <v>2.9</v>
      </c>
      <c r="I20" s="4" t="s">
        <v>37</v>
      </c>
      <c r="J20" s="4">
        <v>0.5</v>
      </c>
    </row>
    <row r="21" spans="1:10" ht="12.75" customHeight="1">
      <c r="A21" s="4" t="str">
        <f t="shared" si="0"/>
        <v>73</v>
      </c>
      <c r="B21" s="4">
        <v>7</v>
      </c>
      <c r="C21" s="4">
        <v>30</v>
      </c>
      <c r="D21" s="4">
        <f t="shared" si="1"/>
        <v>3</v>
      </c>
      <c r="E21" s="4" t="s">
        <v>45</v>
      </c>
      <c r="F21" s="4">
        <v>14908.14</v>
      </c>
      <c r="G21" s="4">
        <v>0.08</v>
      </c>
      <c r="H21" s="4" t="s">
        <v>8</v>
      </c>
      <c r="I21" s="4" t="s">
        <v>46</v>
      </c>
      <c r="J21" s="4">
        <v>3</v>
      </c>
    </row>
    <row r="22" spans="1:10" ht="12.75" customHeight="1">
      <c r="A22" s="4" t="str">
        <f t="shared" si="0"/>
        <v>74</v>
      </c>
      <c r="B22" s="4">
        <v>7</v>
      </c>
      <c r="C22" s="4">
        <v>40</v>
      </c>
      <c r="D22" s="4">
        <f t="shared" si="1"/>
        <v>4</v>
      </c>
      <c r="E22" s="4" t="s">
        <v>47</v>
      </c>
      <c r="F22" s="4">
        <v>15770.03</v>
      </c>
      <c r="G22" s="4">
        <v>0.11</v>
      </c>
      <c r="H22" s="4">
        <v>53.22</v>
      </c>
      <c r="I22" s="4" t="s">
        <v>48</v>
      </c>
      <c r="J22" s="4">
        <v>0.06</v>
      </c>
    </row>
    <row r="23" spans="1:10" ht="12.75" customHeight="1">
      <c r="A23" s="4" t="str">
        <f t="shared" si="0"/>
        <v>75</v>
      </c>
      <c r="B23" s="4">
        <v>7</v>
      </c>
      <c r="C23" s="4">
        <v>50</v>
      </c>
      <c r="D23" s="4">
        <f t="shared" si="1"/>
        <v>5</v>
      </c>
      <c r="E23" s="4" t="s">
        <v>49</v>
      </c>
      <c r="F23" s="4">
        <v>27870</v>
      </c>
      <c r="G23" s="4">
        <v>70</v>
      </c>
      <c r="H23" s="4">
        <v>350</v>
      </c>
      <c r="I23" s="4" t="s">
        <v>20</v>
      </c>
      <c r="J23" s="4">
        <v>50</v>
      </c>
    </row>
    <row r="24" spans="1:10" ht="12.75" customHeight="1">
      <c r="A24" s="4" t="str">
        <f t="shared" si="0"/>
        <v>82</v>
      </c>
      <c r="B24" s="4">
        <v>8</v>
      </c>
      <c r="C24" s="4">
        <v>20</v>
      </c>
      <c r="D24" s="4">
        <f t="shared" si="1"/>
        <v>2</v>
      </c>
      <c r="E24" s="4" t="s">
        <v>50</v>
      </c>
      <c r="F24" s="4">
        <v>31598</v>
      </c>
      <c r="G24" s="4">
        <v>7</v>
      </c>
      <c r="H24" s="4">
        <v>119</v>
      </c>
      <c r="I24" s="4" t="s">
        <v>33</v>
      </c>
      <c r="J24" s="4">
        <v>1.5</v>
      </c>
    </row>
    <row r="25" spans="1:10" ht="12.75" customHeight="1">
      <c r="A25" s="4" t="str">
        <f t="shared" si="0"/>
        <v>83</v>
      </c>
      <c r="B25" s="4">
        <v>8</v>
      </c>
      <c r="C25" s="4">
        <v>30</v>
      </c>
      <c r="D25" s="4">
        <f t="shared" si="1"/>
        <v>3</v>
      </c>
      <c r="E25" s="4" t="s">
        <v>51</v>
      </c>
      <c r="F25" s="4">
        <v>20946.84</v>
      </c>
      <c r="G25" s="4">
        <v>0.09</v>
      </c>
      <c r="H25" s="4">
        <v>840.3</v>
      </c>
      <c r="I25" s="4" t="s">
        <v>33</v>
      </c>
      <c r="J25" s="4">
        <v>0.9</v>
      </c>
    </row>
    <row r="26" spans="1:10" ht="12.75" customHeight="1">
      <c r="A26" s="4" t="str">
        <f t="shared" si="0"/>
        <v>84</v>
      </c>
      <c r="B26" s="4">
        <v>8</v>
      </c>
      <c r="C26" s="4">
        <v>40</v>
      </c>
      <c r="D26" s="4">
        <f t="shared" si="1"/>
        <v>4</v>
      </c>
      <c r="E26" s="4" t="s">
        <v>52</v>
      </c>
      <c r="F26" s="4">
        <v>4941.67</v>
      </c>
      <c r="G26" s="4">
        <v>0.04</v>
      </c>
      <c r="H26" s="4">
        <v>67</v>
      </c>
      <c r="I26" s="4" t="s">
        <v>53</v>
      </c>
      <c r="J26" s="4">
        <v>17</v>
      </c>
    </row>
    <row r="27" spans="1:10" ht="12.75" customHeight="1">
      <c r="A27" s="4" t="str">
        <f t="shared" si="0"/>
        <v>85</v>
      </c>
      <c r="B27" s="4">
        <v>8</v>
      </c>
      <c r="C27" s="4">
        <v>50</v>
      </c>
      <c r="D27" s="4">
        <f t="shared" si="1"/>
        <v>5</v>
      </c>
      <c r="E27" s="4" t="s">
        <v>54</v>
      </c>
      <c r="F27" s="4">
        <v>22921.5</v>
      </c>
      <c r="G27" s="4">
        <v>1</v>
      </c>
      <c r="H27" s="4">
        <v>770</v>
      </c>
      <c r="I27" s="4" t="s">
        <v>33</v>
      </c>
      <c r="J27" s="4">
        <v>3</v>
      </c>
    </row>
    <row r="28" spans="1:10" ht="12.75" customHeight="1">
      <c r="A28" s="4" t="str">
        <f t="shared" si="0"/>
        <v>86</v>
      </c>
      <c r="B28" s="4">
        <v>8</v>
      </c>
      <c r="C28" s="4">
        <v>60</v>
      </c>
      <c r="D28" s="4">
        <f t="shared" si="1"/>
        <v>6</v>
      </c>
      <c r="E28" s="4" t="s">
        <v>55</v>
      </c>
      <c r="F28" s="4">
        <v>35094</v>
      </c>
      <c r="G28" s="4">
        <v>23</v>
      </c>
      <c r="H28" s="4">
        <v>2</v>
      </c>
      <c r="I28" s="4" t="s">
        <v>37</v>
      </c>
      <c r="J28" s="4">
        <v>0.4</v>
      </c>
    </row>
    <row r="29" spans="1:10" ht="12.75" customHeight="1">
      <c r="A29" s="4" t="str">
        <f t="shared" si="0"/>
        <v>92</v>
      </c>
      <c r="B29" s="4">
        <v>9</v>
      </c>
      <c r="C29" s="4">
        <v>20</v>
      </c>
      <c r="D29" s="4">
        <f t="shared" si="1"/>
        <v>2</v>
      </c>
      <c r="E29" s="4" t="s">
        <v>57</v>
      </c>
      <c r="F29" s="4">
        <v>40939</v>
      </c>
      <c r="G29" s="4">
        <v>29</v>
      </c>
      <c r="H29" s="4">
        <v>7</v>
      </c>
      <c r="I29" s="4" t="s">
        <v>37</v>
      </c>
      <c r="J29" s="4">
        <v>4</v>
      </c>
    </row>
    <row r="30" spans="1:10" ht="12.75" customHeight="1">
      <c r="A30" s="4" t="str">
        <f t="shared" si="0"/>
        <v>93</v>
      </c>
      <c r="B30" s="4">
        <v>9</v>
      </c>
      <c r="C30" s="4">
        <v>30</v>
      </c>
      <c r="D30" s="4">
        <f t="shared" si="1"/>
        <v>3</v>
      </c>
      <c r="E30" s="4" t="s">
        <v>58</v>
      </c>
      <c r="F30" s="4">
        <v>24954.3</v>
      </c>
      <c r="G30" s="4">
        <v>1.9</v>
      </c>
      <c r="H30" s="4">
        <v>178.3</v>
      </c>
      <c r="I30" s="4" t="s">
        <v>33</v>
      </c>
      <c r="J30" s="4">
        <v>0.4</v>
      </c>
    </row>
    <row r="31" spans="1:10" ht="12.75" customHeight="1">
      <c r="A31" s="4" t="str">
        <f t="shared" si="0"/>
        <v>94</v>
      </c>
      <c r="B31" s="4">
        <v>9</v>
      </c>
      <c r="C31" s="4">
        <v>40</v>
      </c>
      <c r="D31" s="4">
        <f t="shared" si="1"/>
        <v>4</v>
      </c>
      <c r="E31" s="4" t="s">
        <v>59</v>
      </c>
      <c r="F31" s="4">
        <v>11347.6</v>
      </c>
      <c r="G31" s="4">
        <v>0.4</v>
      </c>
      <c r="H31" s="4" t="s">
        <v>8</v>
      </c>
      <c r="I31" s="4" t="s">
        <v>46</v>
      </c>
      <c r="J31" s="4">
        <v>99</v>
      </c>
    </row>
    <row r="32" spans="1:10" ht="12.75" customHeight="1">
      <c r="A32" s="4" t="str">
        <f t="shared" si="0"/>
        <v>95</v>
      </c>
      <c r="B32" s="4">
        <v>9</v>
      </c>
      <c r="C32" s="4">
        <v>50</v>
      </c>
      <c r="D32" s="4">
        <f t="shared" si="1"/>
        <v>5</v>
      </c>
      <c r="E32" s="4" t="s">
        <v>60</v>
      </c>
      <c r="F32" s="4">
        <v>12415.7</v>
      </c>
      <c r="G32" s="4">
        <v>1</v>
      </c>
      <c r="H32" s="4">
        <v>800</v>
      </c>
      <c r="I32" s="4" t="s">
        <v>37</v>
      </c>
      <c r="J32" s="4">
        <v>300</v>
      </c>
    </row>
    <row r="33" spans="1:10" ht="12.75" customHeight="1">
      <c r="A33" s="4" t="str">
        <f t="shared" si="0"/>
        <v>96</v>
      </c>
      <c r="B33" s="4">
        <v>9</v>
      </c>
      <c r="C33" s="4">
        <v>60</v>
      </c>
      <c r="D33" s="4">
        <f t="shared" si="1"/>
        <v>6</v>
      </c>
      <c r="E33" s="4" t="s">
        <v>61</v>
      </c>
      <c r="F33" s="4">
        <v>28910.5</v>
      </c>
      <c r="G33" s="4">
        <v>2.1</v>
      </c>
      <c r="H33" s="4">
        <v>126.5</v>
      </c>
      <c r="I33" s="4" t="s">
        <v>33</v>
      </c>
      <c r="J33" s="4">
        <v>0.9</v>
      </c>
    </row>
    <row r="34" spans="1:10" ht="12.75" customHeight="1">
      <c r="A34" s="4" t="str">
        <f t="shared" si="0"/>
        <v>102</v>
      </c>
      <c r="B34" s="4">
        <v>10</v>
      </c>
      <c r="C34" s="4">
        <v>20</v>
      </c>
      <c r="D34" s="4">
        <f t="shared" si="1"/>
        <v>2</v>
      </c>
      <c r="E34" s="4" t="s">
        <v>62</v>
      </c>
      <c r="F34" s="4">
        <v>48810</v>
      </c>
      <c r="G34" s="4">
        <v>70</v>
      </c>
      <c r="H34" s="4">
        <v>2.7</v>
      </c>
      <c r="I34" s="4" t="s">
        <v>37</v>
      </c>
      <c r="J34" s="4">
        <v>1.8</v>
      </c>
    </row>
    <row r="35" spans="1:10" ht="12.75" customHeight="1">
      <c r="A35" s="4" t="str">
        <f t="shared" si="0"/>
        <v>103</v>
      </c>
      <c r="B35" s="4">
        <v>10</v>
      </c>
      <c r="C35" s="4">
        <v>30</v>
      </c>
      <c r="D35" s="4">
        <f t="shared" si="1"/>
        <v>3</v>
      </c>
      <c r="E35" s="4" t="s">
        <v>63</v>
      </c>
      <c r="F35" s="4">
        <v>33051</v>
      </c>
      <c r="G35" s="4">
        <v>15</v>
      </c>
      <c r="H35" s="4">
        <v>2</v>
      </c>
      <c r="I35" s="4" t="s">
        <v>37</v>
      </c>
      <c r="J35" s="4">
        <v>0.5</v>
      </c>
    </row>
    <row r="36" spans="1:10" ht="12.75" customHeight="1">
      <c r="A36" s="4" t="str">
        <f t="shared" si="0"/>
        <v>103.1</v>
      </c>
      <c r="B36" s="4">
        <v>10</v>
      </c>
      <c r="C36" s="4">
        <v>31</v>
      </c>
      <c r="D36" s="4">
        <f t="shared" si="1"/>
        <v>3.1</v>
      </c>
      <c r="E36" s="4" t="s">
        <v>65</v>
      </c>
      <c r="F36" s="4">
        <v>33250</v>
      </c>
      <c r="G36" s="4">
        <v>40</v>
      </c>
      <c r="H36" s="4">
        <v>200</v>
      </c>
      <c r="I36" s="4">
        <v>40</v>
      </c>
      <c r="J36" s="4" t="s">
        <v>66</v>
      </c>
    </row>
    <row r="37" spans="1:10" ht="12.75" customHeight="1">
      <c r="A37" s="4" t="str">
        <f t="shared" si="0"/>
        <v>103.2</v>
      </c>
      <c r="B37" s="4">
        <v>10</v>
      </c>
      <c r="C37" s="4">
        <v>32</v>
      </c>
      <c r="D37" s="4">
        <f t="shared" si="1"/>
        <v>3.2</v>
      </c>
      <c r="E37" s="4" t="s">
        <v>67</v>
      </c>
      <c r="F37" s="4">
        <v>33530</v>
      </c>
      <c r="G37" s="4">
        <v>40</v>
      </c>
      <c r="H37" s="4">
        <v>480</v>
      </c>
      <c r="I37" s="4">
        <v>40</v>
      </c>
      <c r="J37" s="4" t="s">
        <v>66</v>
      </c>
    </row>
    <row r="38" spans="1:10" ht="12.75" customHeight="1">
      <c r="A38" s="4" t="str">
        <f t="shared" si="0"/>
        <v>104</v>
      </c>
      <c r="B38" s="4">
        <v>10</v>
      </c>
      <c r="C38" s="4">
        <v>40</v>
      </c>
      <c r="D38" s="4">
        <f t="shared" si="1"/>
        <v>4</v>
      </c>
      <c r="E38" s="4" t="s">
        <v>68</v>
      </c>
      <c r="F38" s="4">
        <v>12606.7</v>
      </c>
      <c r="G38" s="4">
        <v>0.4</v>
      </c>
      <c r="H38" s="4">
        <v>1.51</v>
      </c>
      <c r="I38" s="4" t="s">
        <v>69</v>
      </c>
      <c r="J38" s="4">
        <v>0.06</v>
      </c>
    </row>
    <row r="39" spans="1:10" ht="12.75" customHeight="1">
      <c r="A39" s="4" t="str">
        <f t="shared" si="0"/>
        <v>105</v>
      </c>
      <c r="B39" s="4">
        <v>10</v>
      </c>
      <c r="C39" s="4">
        <v>50</v>
      </c>
      <c r="D39" s="4">
        <f t="shared" si="1"/>
        <v>5</v>
      </c>
      <c r="E39" s="4" t="s">
        <v>70</v>
      </c>
      <c r="F39" s="4">
        <v>12050.7</v>
      </c>
      <c r="G39" s="4">
        <v>0.4</v>
      </c>
      <c r="H39" s="4" t="s">
        <v>8</v>
      </c>
      <c r="I39" s="4" t="s">
        <v>71</v>
      </c>
      <c r="J39" s="4">
        <v>99</v>
      </c>
    </row>
    <row r="40" spans="1:10" ht="12.75" customHeight="1">
      <c r="A40" s="4" t="str">
        <f t="shared" si="0"/>
        <v>106</v>
      </c>
      <c r="B40" s="4">
        <v>10</v>
      </c>
      <c r="C40" s="4">
        <v>60</v>
      </c>
      <c r="D40" s="4">
        <f t="shared" si="1"/>
        <v>6</v>
      </c>
      <c r="E40" s="4" t="s">
        <v>73</v>
      </c>
      <c r="F40" s="4">
        <v>15698.7</v>
      </c>
      <c r="G40" s="4">
        <v>0.4</v>
      </c>
      <c r="H40" s="4">
        <v>19.29</v>
      </c>
      <c r="I40" s="4" t="s">
        <v>6</v>
      </c>
      <c r="J40" s="4">
        <v>1.2E-2</v>
      </c>
    </row>
    <row r="41" spans="1:10" ht="12.75" customHeight="1">
      <c r="A41" s="4" t="str">
        <f t="shared" si="0"/>
        <v>107</v>
      </c>
      <c r="B41" s="4">
        <v>10</v>
      </c>
      <c r="C41" s="4">
        <v>70</v>
      </c>
      <c r="D41" s="4">
        <f t="shared" si="1"/>
        <v>7</v>
      </c>
      <c r="E41" s="4" t="s">
        <v>74</v>
      </c>
      <c r="F41" s="4">
        <v>38800</v>
      </c>
      <c r="G41" s="4">
        <v>400</v>
      </c>
      <c r="H41" s="4">
        <v>200</v>
      </c>
      <c r="I41" s="4" t="s">
        <v>20</v>
      </c>
      <c r="J41" s="4">
        <v>140</v>
      </c>
    </row>
    <row r="42" spans="1:10" ht="12.75" customHeight="1">
      <c r="A42" s="4" t="str">
        <f t="shared" si="0"/>
        <v>113</v>
      </c>
      <c r="B42" s="4">
        <v>11</v>
      </c>
      <c r="C42" s="4">
        <v>30</v>
      </c>
      <c r="D42" s="4">
        <f t="shared" si="1"/>
        <v>3</v>
      </c>
      <c r="E42" s="4" t="s">
        <v>78</v>
      </c>
      <c r="F42" s="4">
        <v>40797</v>
      </c>
      <c r="G42" s="4">
        <v>19</v>
      </c>
      <c r="H42" s="4">
        <v>8.75</v>
      </c>
      <c r="I42" s="4" t="s">
        <v>33</v>
      </c>
      <c r="J42" s="4">
        <v>0.14000000000000001</v>
      </c>
    </row>
    <row r="43" spans="1:10" ht="12.75" customHeight="1">
      <c r="A43" s="4" t="str">
        <f t="shared" si="0"/>
        <v>114</v>
      </c>
      <c r="B43" s="4">
        <v>11</v>
      </c>
      <c r="C43" s="4">
        <v>40</v>
      </c>
      <c r="D43" s="4">
        <f t="shared" si="1"/>
        <v>4</v>
      </c>
      <c r="E43" s="4" t="s">
        <v>79</v>
      </c>
      <c r="F43" s="4">
        <v>20174</v>
      </c>
      <c r="G43" s="4">
        <v>6</v>
      </c>
      <c r="H43" s="4">
        <v>13.81</v>
      </c>
      <c r="I43" s="4" t="s">
        <v>6</v>
      </c>
      <c r="J43" s="4">
        <v>0.08</v>
      </c>
    </row>
    <row r="44" spans="1:10" ht="12.75" customHeight="1">
      <c r="A44" s="4" t="str">
        <f t="shared" si="0"/>
        <v>115</v>
      </c>
      <c r="B44" s="4">
        <v>11</v>
      </c>
      <c r="C44" s="4">
        <v>50</v>
      </c>
      <c r="D44" s="4">
        <f t="shared" si="1"/>
        <v>5</v>
      </c>
      <c r="E44" s="4" t="s">
        <v>81</v>
      </c>
      <c r="F44" s="4">
        <v>8667.9</v>
      </c>
      <c r="G44" s="4">
        <v>0.4</v>
      </c>
      <c r="H44" s="4" t="s">
        <v>8</v>
      </c>
      <c r="I44" s="4" t="s">
        <v>46</v>
      </c>
      <c r="J44" s="4">
        <v>0</v>
      </c>
    </row>
    <row r="45" spans="1:10" ht="12.75" customHeight="1">
      <c r="A45" s="4" t="str">
        <f t="shared" si="0"/>
        <v>116</v>
      </c>
      <c r="B45" s="4">
        <v>11</v>
      </c>
      <c r="C45" s="4">
        <v>60</v>
      </c>
      <c r="D45" s="4">
        <f t="shared" si="1"/>
        <v>6</v>
      </c>
      <c r="E45" s="4" t="s">
        <v>83</v>
      </c>
      <c r="F45" s="4">
        <v>10650.3</v>
      </c>
      <c r="G45" s="4">
        <v>1</v>
      </c>
      <c r="H45" s="4">
        <v>20.39</v>
      </c>
      <c r="I45" s="4" t="s">
        <v>80</v>
      </c>
      <c r="J45" s="4">
        <v>0.02</v>
      </c>
    </row>
    <row r="46" spans="1:10" ht="12.75" customHeight="1">
      <c r="A46" s="4" t="str">
        <f t="shared" si="0"/>
        <v>117</v>
      </c>
      <c r="B46" s="4">
        <v>11</v>
      </c>
      <c r="C46" s="4">
        <v>70</v>
      </c>
      <c r="D46" s="4">
        <f t="shared" si="1"/>
        <v>7</v>
      </c>
      <c r="E46" s="4" t="s">
        <v>84</v>
      </c>
      <c r="F46" s="4">
        <v>24300</v>
      </c>
      <c r="G46" s="4">
        <v>50</v>
      </c>
      <c r="H46" s="4">
        <v>590</v>
      </c>
      <c r="I46" s="4" t="s">
        <v>20</v>
      </c>
      <c r="J46" s="4">
        <v>210</v>
      </c>
    </row>
    <row r="47" spans="1:10" ht="12.75" customHeight="1">
      <c r="A47" s="4" t="str">
        <f t="shared" si="0"/>
        <v>117.1</v>
      </c>
      <c r="B47" s="4">
        <v>11</v>
      </c>
      <c r="C47" s="4">
        <v>71</v>
      </c>
      <c r="D47" s="4">
        <f t="shared" si="1"/>
        <v>7.1</v>
      </c>
      <c r="E47" s="4" t="s">
        <v>85</v>
      </c>
      <c r="F47" s="4">
        <v>25040</v>
      </c>
      <c r="G47" s="4">
        <v>80</v>
      </c>
      <c r="H47" s="4">
        <v>740</v>
      </c>
      <c r="I47" s="4">
        <v>60</v>
      </c>
      <c r="J47" s="4">
        <v>690</v>
      </c>
    </row>
    <row r="48" spans="1:10" ht="12.75" customHeight="1">
      <c r="A48" s="4" t="str">
        <f t="shared" si="0"/>
        <v>123</v>
      </c>
      <c r="B48" s="4">
        <v>12</v>
      </c>
      <c r="C48" s="4">
        <v>30</v>
      </c>
      <c r="D48" s="4">
        <f t="shared" si="1"/>
        <v>3</v>
      </c>
      <c r="E48" s="4" t="s">
        <v>86</v>
      </c>
      <c r="F48" s="4">
        <v>50100</v>
      </c>
      <c r="G48" s="4">
        <v>1000</v>
      </c>
      <c r="H48" s="4" t="s">
        <v>87</v>
      </c>
      <c r="I48" s="4" t="s">
        <v>88</v>
      </c>
      <c r="J48" s="4">
        <v>0</v>
      </c>
    </row>
    <row r="49" spans="1:10" ht="12.75" customHeight="1">
      <c r="A49" s="4" t="str">
        <f t="shared" si="0"/>
        <v>124</v>
      </c>
      <c r="B49" s="4">
        <v>12</v>
      </c>
      <c r="C49" s="4">
        <v>40</v>
      </c>
      <c r="D49" s="4">
        <f t="shared" si="1"/>
        <v>4</v>
      </c>
      <c r="E49" s="4" t="s">
        <v>89</v>
      </c>
      <c r="F49" s="4">
        <v>25077</v>
      </c>
      <c r="G49" s="4">
        <v>15</v>
      </c>
      <c r="H49" s="4">
        <v>21.5</v>
      </c>
      <c r="I49" s="4" t="s">
        <v>33</v>
      </c>
      <c r="J49" s="4">
        <v>0.04</v>
      </c>
    </row>
    <row r="50" spans="1:10" ht="12.75" customHeight="1">
      <c r="A50" s="4" t="str">
        <f t="shared" si="0"/>
        <v>125</v>
      </c>
      <c r="B50" s="4">
        <v>12</v>
      </c>
      <c r="C50" s="4">
        <v>50</v>
      </c>
      <c r="D50" s="4">
        <f t="shared" si="1"/>
        <v>5</v>
      </c>
      <c r="E50" s="4" t="s">
        <v>90</v>
      </c>
      <c r="F50" s="4">
        <v>13368.9</v>
      </c>
      <c r="G50" s="4">
        <v>1.4</v>
      </c>
      <c r="H50" s="4">
        <v>20.2</v>
      </c>
      <c r="I50" s="4" t="s">
        <v>33</v>
      </c>
      <c r="J50" s="4">
        <v>0.02</v>
      </c>
    </row>
    <row r="51" spans="1:10" ht="12.75" customHeight="1">
      <c r="A51" s="4" t="str">
        <f t="shared" si="0"/>
        <v>126</v>
      </c>
      <c r="B51" s="4">
        <v>12</v>
      </c>
      <c r="C51" s="4">
        <v>60</v>
      </c>
      <c r="D51" s="4">
        <f t="shared" si="1"/>
        <v>6</v>
      </c>
      <c r="E51" s="4" t="s">
        <v>91</v>
      </c>
      <c r="F51" s="4">
        <v>0</v>
      </c>
      <c r="G51" s="4">
        <v>0</v>
      </c>
      <c r="H51" s="4" t="s">
        <v>8</v>
      </c>
      <c r="I51" s="4" t="s">
        <v>22</v>
      </c>
      <c r="J51" s="4">
        <v>0</v>
      </c>
    </row>
    <row r="52" spans="1:10" ht="12.75" customHeight="1">
      <c r="A52" s="4" t="str">
        <f t="shared" si="0"/>
        <v>127</v>
      </c>
      <c r="B52" s="4">
        <v>12</v>
      </c>
      <c r="C52" s="4">
        <v>70</v>
      </c>
      <c r="D52" s="4">
        <f t="shared" si="1"/>
        <v>7</v>
      </c>
      <c r="E52" s="4" t="s">
        <v>92</v>
      </c>
      <c r="F52" s="4">
        <v>17338.099999999999</v>
      </c>
      <c r="G52" s="4">
        <v>1</v>
      </c>
      <c r="H52" s="4">
        <v>11</v>
      </c>
      <c r="I52" s="4" t="s">
        <v>33</v>
      </c>
      <c r="J52" s="4">
        <v>1.6E-2</v>
      </c>
    </row>
    <row r="53" spans="1:10" ht="12.75" customHeight="1">
      <c r="A53" s="4" t="str">
        <f t="shared" si="0"/>
        <v>128</v>
      </c>
      <c r="B53" s="4">
        <v>12</v>
      </c>
      <c r="C53" s="4">
        <v>80</v>
      </c>
      <c r="D53" s="4">
        <f t="shared" si="1"/>
        <v>8</v>
      </c>
      <c r="E53" s="4" t="s">
        <v>93</v>
      </c>
      <c r="F53" s="4">
        <v>32048</v>
      </c>
      <c r="G53" s="4">
        <v>18</v>
      </c>
      <c r="H53" s="4">
        <v>580</v>
      </c>
      <c r="I53" s="4" t="s">
        <v>20</v>
      </c>
      <c r="J53" s="4">
        <v>30</v>
      </c>
    </row>
    <row r="54" spans="1:10" ht="12.75" customHeight="1">
      <c r="A54" s="4" t="str">
        <f t="shared" si="0"/>
        <v>134</v>
      </c>
      <c r="B54" s="4">
        <v>13</v>
      </c>
      <c r="C54" s="4">
        <v>40</v>
      </c>
      <c r="D54" s="4">
        <f t="shared" si="1"/>
        <v>4</v>
      </c>
      <c r="E54" s="4" t="s">
        <v>94</v>
      </c>
      <c r="F54" s="4">
        <v>33250</v>
      </c>
      <c r="G54" s="4">
        <v>70</v>
      </c>
      <c r="H54" s="4">
        <v>0.5</v>
      </c>
      <c r="I54" s="4" t="s">
        <v>88</v>
      </c>
      <c r="J54" s="4">
        <v>0.1</v>
      </c>
    </row>
    <row r="55" spans="1:10" ht="12.75" customHeight="1">
      <c r="A55" s="4" t="str">
        <f t="shared" si="0"/>
        <v>134.3</v>
      </c>
      <c r="B55" s="4">
        <v>13</v>
      </c>
      <c r="C55" s="4">
        <v>43</v>
      </c>
      <c r="D55" s="4">
        <f t="shared" si="1"/>
        <v>4.3</v>
      </c>
      <c r="E55" s="4" t="s">
        <v>95</v>
      </c>
      <c r="F55" s="4">
        <v>33950</v>
      </c>
      <c r="G55" s="4">
        <v>90</v>
      </c>
      <c r="H55" s="4">
        <v>700</v>
      </c>
      <c r="I55" s="4">
        <v>120</v>
      </c>
      <c r="J55" s="4" t="s">
        <v>66</v>
      </c>
    </row>
    <row r="56" spans="1:10" ht="12.75" customHeight="1">
      <c r="A56" s="4" t="str">
        <f t="shared" si="0"/>
        <v>134.4</v>
      </c>
      <c r="B56" s="4">
        <v>13</v>
      </c>
      <c r="C56" s="4">
        <v>44</v>
      </c>
      <c r="D56" s="4">
        <f t="shared" si="1"/>
        <v>4.4000000000000004</v>
      </c>
      <c r="E56" s="4" t="s">
        <v>96</v>
      </c>
      <c r="F56" s="4">
        <v>35160</v>
      </c>
      <c r="G56" s="4">
        <v>50</v>
      </c>
      <c r="H56" s="4">
        <v>1910</v>
      </c>
      <c r="I56" s="4">
        <v>90</v>
      </c>
      <c r="J56" s="4" t="s">
        <v>66</v>
      </c>
    </row>
    <row r="57" spans="1:10" ht="12.75" customHeight="1">
      <c r="A57" s="4" t="str">
        <f t="shared" si="0"/>
        <v>135</v>
      </c>
      <c r="B57" s="4">
        <v>13</v>
      </c>
      <c r="C57" s="4">
        <v>50</v>
      </c>
      <c r="D57" s="4">
        <f t="shared" si="1"/>
        <v>5</v>
      </c>
      <c r="E57" s="4" t="s">
        <v>97</v>
      </c>
      <c r="F57" s="4">
        <v>16562.2</v>
      </c>
      <c r="G57" s="4">
        <v>1.1000000000000001</v>
      </c>
      <c r="H57" s="4">
        <v>17.329999999999998</v>
      </c>
      <c r="I57" s="4" t="s">
        <v>33</v>
      </c>
      <c r="J57" s="4">
        <v>0.17</v>
      </c>
    </row>
    <row r="58" spans="1:10" ht="12.75" customHeight="1">
      <c r="A58" s="4" t="str">
        <f t="shared" si="0"/>
        <v>136</v>
      </c>
      <c r="B58" s="4">
        <v>13</v>
      </c>
      <c r="C58" s="4">
        <v>60</v>
      </c>
      <c r="D58" s="4">
        <f t="shared" si="1"/>
        <v>6</v>
      </c>
      <c r="E58" s="4" t="s">
        <v>99</v>
      </c>
      <c r="F58" s="4">
        <v>3125.0113000000001</v>
      </c>
      <c r="G58" s="4">
        <v>9.0000000000000008E-4</v>
      </c>
      <c r="H58" s="4" t="s">
        <v>8</v>
      </c>
      <c r="I58" s="4" t="s">
        <v>101</v>
      </c>
      <c r="J58" s="4">
        <v>1</v>
      </c>
    </row>
    <row r="59" spans="1:10" ht="12.75" customHeight="1">
      <c r="A59" s="4" t="str">
        <f t="shared" si="0"/>
        <v>137</v>
      </c>
      <c r="B59" s="4">
        <v>13</v>
      </c>
      <c r="C59" s="4">
        <v>70</v>
      </c>
      <c r="D59" s="4">
        <f t="shared" si="1"/>
        <v>7</v>
      </c>
      <c r="E59" s="4" t="s">
        <v>102</v>
      </c>
      <c r="F59" s="4">
        <v>5345.48</v>
      </c>
      <c r="G59" s="4">
        <v>0.27</v>
      </c>
      <c r="H59" s="4">
        <v>9.9649999999999999</v>
      </c>
      <c r="I59" s="4" t="s">
        <v>80</v>
      </c>
      <c r="J59" s="4">
        <v>4.0000000000000001E-3</v>
      </c>
    </row>
    <row r="60" spans="1:10" ht="12.75" customHeight="1">
      <c r="A60" s="4" t="str">
        <f t="shared" si="0"/>
        <v>138</v>
      </c>
      <c r="B60" s="4">
        <v>13</v>
      </c>
      <c r="C60" s="4">
        <v>80</v>
      </c>
      <c r="D60" s="4">
        <f t="shared" si="1"/>
        <v>8</v>
      </c>
      <c r="E60" s="4" t="s">
        <v>103</v>
      </c>
      <c r="F60" s="4">
        <v>23112</v>
      </c>
      <c r="G60" s="4">
        <v>10</v>
      </c>
      <c r="H60" s="4">
        <v>8.58</v>
      </c>
      <c r="I60" s="4" t="s">
        <v>33</v>
      </c>
      <c r="J60" s="4">
        <v>0.05</v>
      </c>
    </row>
    <row r="61" spans="1:10" ht="12.75" customHeight="1">
      <c r="A61" s="4" t="str">
        <f t="shared" si="0"/>
        <v>144</v>
      </c>
      <c r="B61" s="4">
        <v>14</v>
      </c>
      <c r="C61" s="4">
        <v>40</v>
      </c>
      <c r="D61" s="4">
        <f t="shared" si="1"/>
        <v>4</v>
      </c>
      <c r="E61" s="4" t="s">
        <v>104</v>
      </c>
      <c r="F61" s="4">
        <v>39950</v>
      </c>
      <c r="G61" s="4">
        <v>130</v>
      </c>
      <c r="H61" s="4">
        <v>4.3499999999999996</v>
      </c>
      <c r="I61" s="4" t="s">
        <v>33</v>
      </c>
      <c r="J61" s="4">
        <v>0.17</v>
      </c>
    </row>
    <row r="62" spans="1:10" ht="12.75" customHeight="1">
      <c r="A62" s="4" t="str">
        <f t="shared" si="0"/>
        <v>144.3</v>
      </c>
      <c r="B62" s="4">
        <v>14</v>
      </c>
      <c r="C62" s="4">
        <v>43</v>
      </c>
      <c r="D62" s="4">
        <f t="shared" si="1"/>
        <v>4.3</v>
      </c>
      <c r="E62" s="4" t="s">
        <v>105</v>
      </c>
      <c r="F62" s="4">
        <v>41470</v>
      </c>
      <c r="G62" s="4">
        <v>60</v>
      </c>
      <c r="H62" s="4">
        <v>1520</v>
      </c>
      <c r="I62" s="4">
        <v>150</v>
      </c>
      <c r="J62" s="4" t="s">
        <v>106</v>
      </c>
    </row>
    <row r="63" spans="1:10" ht="12.75" customHeight="1">
      <c r="A63" s="4" t="str">
        <f t="shared" si="0"/>
        <v>145</v>
      </c>
      <c r="B63" s="4">
        <v>14</v>
      </c>
      <c r="C63" s="4">
        <v>50</v>
      </c>
      <c r="D63" s="4">
        <f t="shared" si="1"/>
        <v>5</v>
      </c>
      <c r="E63" s="4" t="s">
        <v>107</v>
      </c>
      <c r="F63" s="4">
        <v>23664</v>
      </c>
      <c r="G63" s="4">
        <v>21</v>
      </c>
      <c r="H63" s="4">
        <v>12.5</v>
      </c>
      <c r="I63" s="4" t="s">
        <v>33</v>
      </c>
      <c r="J63" s="4">
        <v>0.5</v>
      </c>
    </row>
    <row r="64" spans="1:10" ht="12.75" customHeight="1">
      <c r="A64" s="4" t="str">
        <f t="shared" si="0"/>
        <v>146</v>
      </c>
      <c r="B64" s="4">
        <v>14</v>
      </c>
      <c r="C64" s="4">
        <v>60</v>
      </c>
      <c r="D64" s="4">
        <f t="shared" si="1"/>
        <v>6</v>
      </c>
      <c r="E64" s="4" t="s">
        <v>108</v>
      </c>
      <c r="F64" s="4">
        <v>3019.893</v>
      </c>
      <c r="G64" s="4">
        <v>4.0000000000000001E-3</v>
      </c>
      <c r="H64" s="4">
        <v>5.7</v>
      </c>
      <c r="I64" s="4" t="s">
        <v>109</v>
      </c>
      <c r="J64" s="4">
        <v>0.03</v>
      </c>
    </row>
    <row r="65" spans="1:10" ht="12.75" customHeight="1">
      <c r="A65" s="4" t="str">
        <f t="shared" si="0"/>
        <v>147</v>
      </c>
      <c r="B65" s="4">
        <v>14</v>
      </c>
      <c r="C65" s="4">
        <v>70</v>
      </c>
      <c r="D65" s="4">
        <f t="shared" si="1"/>
        <v>7</v>
      </c>
      <c r="E65" s="4" t="s">
        <v>110</v>
      </c>
      <c r="F65" s="4">
        <v>2863.4169999999999</v>
      </c>
      <c r="G65" s="4">
        <v>6.0000000000000006E-4</v>
      </c>
      <c r="H65" s="4" t="s">
        <v>8</v>
      </c>
      <c r="I65" s="4" t="s">
        <v>12</v>
      </c>
      <c r="J65" s="4">
        <v>1</v>
      </c>
    </row>
    <row r="66" spans="1:10" ht="12.75" customHeight="1">
      <c r="A66" s="4" t="str">
        <f t="shared" si="0"/>
        <v>148</v>
      </c>
      <c r="B66" s="4">
        <v>14</v>
      </c>
      <c r="C66" s="4">
        <v>80</v>
      </c>
      <c r="D66" s="4">
        <f t="shared" si="1"/>
        <v>8</v>
      </c>
      <c r="E66" s="4" t="s">
        <v>119</v>
      </c>
      <c r="F66" s="4">
        <v>8007.36</v>
      </c>
      <c r="G66" s="4">
        <v>0.11</v>
      </c>
      <c r="H66" s="4">
        <v>70.597999999999999</v>
      </c>
      <c r="I66" s="4" t="s">
        <v>6</v>
      </c>
      <c r="J66" s="4">
        <v>1.8000000000000002E-2</v>
      </c>
    </row>
    <row r="67" spans="1:10" ht="12.75" customHeight="1">
      <c r="A67" s="4" t="str">
        <f t="shared" si="0"/>
        <v>149</v>
      </c>
      <c r="B67" s="4">
        <v>14</v>
      </c>
      <c r="C67" s="4">
        <v>90</v>
      </c>
      <c r="D67" s="4">
        <f t="shared" si="1"/>
        <v>9</v>
      </c>
      <c r="E67" s="4" t="s">
        <v>120</v>
      </c>
      <c r="F67" s="4">
        <v>32660</v>
      </c>
      <c r="G67" s="4">
        <v>400</v>
      </c>
      <c r="H67" s="4" t="s">
        <v>39</v>
      </c>
      <c r="I67" s="4" t="s">
        <v>30</v>
      </c>
      <c r="J67" s="4" t="s">
        <v>121</v>
      </c>
    </row>
    <row r="68" spans="1:10" ht="12.75" customHeight="1">
      <c r="A68" s="4" t="str">
        <f t="shared" si="0"/>
        <v>154</v>
      </c>
      <c r="B68" s="4">
        <v>15</v>
      </c>
      <c r="C68" s="4">
        <v>40</v>
      </c>
      <c r="D68" s="4">
        <f t="shared" si="1"/>
        <v>4</v>
      </c>
      <c r="E68" s="4" t="s">
        <v>122</v>
      </c>
      <c r="F68" s="4">
        <v>49800</v>
      </c>
      <c r="G68" s="4">
        <v>500</v>
      </c>
      <c r="H68" s="4" t="s">
        <v>123</v>
      </c>
      <c r="I68" s="4" t="s">
        <v>88</v>
      </c>
      <c r="J68" s="4" t="s">
        <v>124</v>
      </c>
    </row>
    <row r="69" spans="1:10" ht="12.75" customHeight="1">
      <c r="A69" s="4" t="str">
        <f t="shared" si="0"/>
        <v>155</v>
      </c>
      <c r="B69" s="4">
        <v>15</v>
      </c>
      <c r="C69" s="4">
        <v>50</v>
      </c>
      <c r="D69" s="4">
        <f t="shared" si="1"/>
        <v>5</v>
      </c>
      <c r="E69" s="4" t="s">
        <v>125</v>
      </c>
      <c r="F69" s="4">
        <v>28972</v>
      </c>
      <c r="G69" s="4">
        <v>22</v>
      </c>
      <c r="H69" s="4">
        <v>9.8699999999999992</v>
      </c>
      <c r="I69" s="4" t="s">
        <v>33</v>
      </c>
      <c r="J69" s="4">
        <v>7.0000000000000007E-2</v>
      </c>
    </row>
    <row r="70" spans="1:10" ht="12.75" customHeight="1">
      <c r="A70" s="4" t="str">
        <f t="shared" si="0"/>
        <v>156</v>
      </c>
      <c r="B70" s="4">
        <v>15</v>
      </c>
      <c r="C70" s="4">
        <v>60</v>
      </c>
      <c r="D70" s="4">
        <f t="shared" si="1"/>
        <v>6</v>
      </c>
      <c r="E70" s="4" t="s">
        <v>126</v>
      </c>
      <c r="F70" s="4">
        <v>9873.1</v>
      </c>
      <c r="G70" s="4">
        <v>0.8</v>
      </c>
      <c r="H70" s="4">
        <v>2.4489999999999998</v>
      </c>
      <c r="I70" s="4" t="s">
        <v>6</v>
      </c>
      <c r="J70" s="4">
        <v>5.0000000000000001E-3</v>
      </c>
    </row>
    <row r="71" spans="1:10" ht="12.75" customHeight="1">
      <c r="A71" s="4" t="str">
        <f t="shared" si="0"/>
        <v>157</v>
      </c>
      <c r="B71" s="4">
        <v>15</v>
      </c>
      <c r="C71" s="4">
        <v>70</v>
      </c>
      <c r="D71" s="4">
        <f t="shared" si="1"/>
        <v>7</v>
      </c>
      <c r="E71" s="4" t="s">
        <v>127</v>
      </c>
      <c r="F71" s="4">
        <v>101.438</v>
      </c>
      <c r="G71" s="4">
        <v>6.9999999999999999E-4</v>
      </c>
      <c r="H71" s="4" t="s">
        <v>8</v>
      </c>
      <c r="I71" s="4" t="s">
        <v>101</v>
      </c>
      <c r="J71" s="4">
        <v>94</v>
      </c>
    </row>
    <row r="72" spans="1:10" ht="12.75" customHeight="1">
      <c r="A72" s="4" t="str">
        <f t="shared" si="0"/>
        <v>158</v>
      </c>
      <c r="B72" s="4">
        <v>15</v>
      </c>
      <c r="C72" s="4">
        <v>80</v>
      </c>
      <c r="D72" s="4">
        <f t="shared" si="1"/>
        <v>8</v>
      </c>
      <c r="E72" s="4" t="s">
        <v>128</v>
      </c>
      <c r="F72" s="4">
        <v>2855.6</v>
      </c>
      <c r="G72" s="4">
        <v>0.5</v>
      </c>
      <c r="H72" s="4">
        <v>122.24</v>
      </c>
      <c r="I72" s="4" t="s">
        <v>6</v>
      </c>
      <c r="J72" s="4">
        <v>0.16</v>
      </c>
    </row>
    <row r="73" spans="1:10" ht="12.75" customHeight="1">
      <c r="A73" s="4" t="str">
        <f t="shared" si="0"/>
        <v>159</v>
      </c>
      <c r="B73" s="4">
        <v>15</v>
      </c>
      <c r="C73" s="4">
        <v>90</v>
      </c>
      <c r="D73" s="4">
        <f t="shared" si="1"/>
        <v>9</v>
      </c>
      <c r="E73" s="4" t="s">
        <v>129</v>
      </c>
      <c r="F73" s="4">
        <v>16780</v>
      </c>
      <c r="G73" s="4">
        <v>130</v>
      </c>
      <c r="H73" s="4">
        <v>410</v>
      </c>
      <c r="I73" s="4" t="s">
        <v>20</v>
      </c>
      <c r="J73" s="4">
        <v>60</v>
      </c>
    </row>
    <row r="74" spans="1:10" ht="12.75" customHeight="1">
      <c r="A74" s="4" t="str">
        <f t="shared" si="0"/>
        <v>164</v>
      </c>
      <c r="B74" s="4">
        <v>16</v>
      </c>
      <c r="C74" s="4">
        <v>40</v>
      </c>
      <c r="D74" s="4">
        <f t="shared" si="1"/>
        <v>4</v>
      </c>
      <c r="E74" s="4" t="s">
        <v>130</v>
      </c>
      <c r="F74" s="4">
        <v>57680</v>
      </c>
      <c r="G74" s="4">
        <v>500</v>
      </c>
      <c r="H74" s="4" t="s">
        <v>123</v>
      </c>
      <c r="I74" s="4" t="s">
        <v>88</v>
      </c>
      <c r="J74" s="4" t="s">
        <v>22</v>
      </c>
    </row>
    <row r="75" spans="1:10" ht="12.75" customHeight="1">
      <c r="A75" s="4" t="str">
        <f t="shared" si="0"/>
        <v>165</v>
      </c>
      <c r="B75" s="4">
        <v>16</v>
      </c>
      <c r="C75" s="4">
        <v>50</v>
      </c>
      <c r="D75" s="4">
        <f t="shared" si="1"/>
        <v>5</v>
      </c>
      <c r="E75" s="4" t="s">
        <v>131</v>
      </c>
      <c r="F75" s="4">
        <v>37080</v>
      </c>
      <c r="G75" s="4">
        <v>60</v>
      </c>
      <c r="H75" s="4" t="s">
        <v>132</v>
      </c>
      <c r="I75" s="4" t="s">
        <v>133</v>
      </c>
      <c r="J75" s="4" t="s">
        <v>134</v>
      </c>
    </row>
    <row r="76" spans="1:10" ht="12.75" customHeight="1">
      <c r="A76" s="4" t="str">
        <f t="shared" si="0"/>
        <v>166</v>
      </c>
      <c r="B76" s="4">
        <v>16</v>
      </c>
      <c r="C76" s="4">
        <v>60</v>
      </c>
      <c r="D76" s="4">
        <f t="shared" si="1"/>
        <v>6</v>
      </c>
      <c r="E76" s="4" t="s">
        <v>135</v>
      </c>
      <c r="F76" s="4">
        <v>13694</v>
      </c>
      <c r="G76" s="4">
        <v>4</v>
      </c>
      <c r="H76" s="4">
        <v>747</v>
      </c>
      <c r="I76" s="4" t="s">
        <v>33</v>
      </c>
      <c r="J76" s="4">
        <v>8</v>
      </c>
    </row>
    <row r="77" spans="1:10" ht="12.75" customHeight="1">
      <c r="A77" s="4" t="str">
        <f t="shared" si="0"/>
        <v>167</v>
      </c>
      <c r="B77" s="4">
        <v>16</v>
      </c>
      <c r="C77" s="4">
        <v>70</v>
      </c>
      <c r="D77" s="4">
        <f t="shared" si="1"/>
        <v>7</v>
      </c>
      <c r="E77" s="4" t="s">
        <v>136</v>
      </c>
      <c r="F77" s="4">
        <v>5683.7</v>
      </c>
      <c r="G77" s="4">
        <v>2.6</v>
      </c>
      <c r="H77" s="4">
        <v>7.13</v>
      </c>
      <c r="I77" s="4" t="s">
        <v>6</v>
      </c>
      <c r="J77" s="4">
        <v>0.02</v>
      </c>
    </row>
    <row r="78" spans="1:10" ht="12.75" customHeight="1">
      <c r="A78" s="4" t="str">
        <f t="shared" si="0"/>
        <v>168</v>
      </c>
      <c r="B78" s="4">
        <v>16</v>
      </c>
      <c r="C78" s="4">
        <v>80</v>
      </c>
      <c r="D78" s="4">
        <f t="shared" si="1"/>
        <v>8</v>
      </c>
      <c r="E78" s="4" t="s">
        <v>137</v>
      </c>
      <c r="F78" s="4">
        <v>-4737.0014000000001</v>
      </c>
      <c r="G78" s="4">
        <v>1E-4</v>
      </c>
      <c r="H78" s="4" t="s">
        <v>8</v>
      </c>
      <c r="I78" s="4" t="s">
        <v>22</v>
      </c>
      <c r="J78" s="4">
        <v>99</v>
      </c>
    </row>
    <row r="79" spans="1:10" ht="12.75" customHeight="1">
      <c r="A79" s="4" t="str">
        <f t="shared" si="0"/>
        <v>169</v>
      </c>
      <c r="B79" s="4">
        <v>16</v>
      </c>
      <c r="C79" s="4">
        <v>90</v>
      </c>
      <c r="D79" s="4">
        <f t="shared" si="1"/>
        <v>9</v>
      </c>
      <c r="E79" s="4" t="s">
        <v>138</v>
      </c>
      <c r="F79" s="4">
        <v>10680</v>
      </c>
      <c r="G79" s="4">
        <v>8</v>
      </c>
      <c r="H79" s="4">
        <v>11</v>
      </c>
      <c r="I79" s="4" t="s">
        <v>37</v>
      </c>
      <c r="J79" s="4">
        <v>6</v>
      </c>
    </row>
    <row r="80" spans="1:10" ht="12.75" customHeight="1">
      <c r="A80" s="4" t="str">
        <f t="shared" si="0"/>
        <v>1610</v>
      </c>
      <c r="B80" s="4">
        <v>16</v>
      </c>
      <c r="C80" s="4">
        <v>100</v>
      </c>
      <c r="D80" s="4">
        <f t="shared" si="1"/>
        <v>10</v>
      </c>
      <c r="E80" s="4" t="s">
        <v>139</v>
      </c>
      <c r="F80" s="4">
        <v>23996</v>
      </c>
      <c r="G80" s="4">
        <v>20</v>
      </c>
      <c r="H80" s="4">
        <v>9</v>
      </c>
      <c r="I80" s="4" t="s">
        <v>37</v>
      </c>
      <c r="J80" s="4" t="s">
        <v>22</v>
      </c>
    </row>
    <row r="81" spans="1:10" ht="12.75" customHeight="1">
      <c r="A81" s="4" t="str">
        <f t="shared" si="0"/>
        <v>175</v>
      </c>
      <c r="B81" s="4">
        <v>17</v>
      </c>
      <c r="C81" s="4">
        <v>50</v>
      </c>
      <c r="D81" s="4">
        <f t="shared" si="1"/>
        <v>5</v>
      </c>
      <c r="E81" s="4" t="s">
        <v>140</v>
      </c>
      <c r="F81" s="4">
        <v>43770</v>
      </c>
      <c r="G81" s="4">
        <v>170</v>
      </c>
      <c r="H81" s="4">
        <v>5.08</v>
      </c>
      <c r="I81" s="4" t="s">
        <v>33</v>
      </c>
      <c r="J81" s="4">
        <v>0.05</v>
      </c>
    </row>
    <row r="82" spans="1:10" ht="12.75" customHeight="1">
      <c r="A82" s="4" t="str">
        <f t="shared" si="0"/>
        <v>176</v>
      </c>
      <c r="B82" s="4">
        <v>17</v>
      </c>
      <c r="C82" s="4">
        <v>60</v>
      </c>
      <c r="D82" s="4">
        <f t="shared" si="1"/>
        <v>6</v>
      </c>
      <c r="E82" s="4" t="s">
        <v>141</v>
      </c>
      <c r="F82" s="4">
        <v>21039</v>
      </c>
      <c r="G82" s="4">
        <v>17</v>
      </c>
      <c r="H82" s="4">
        <v>193</v>
      </c>
      <c r="I82" s="4" t="s">
        <v>33</v>
      </c>
      <c r="J82" s="4">
        <v>5</v>
      </c>
    </row>
    <row r="83" spans="1:10" ht="12.75" customHeight="1">
      <c r="A83" s="4" t="str">
        <f t="shared" si="0"/>
        <v>177</v>
      </c>
      <c r="B83" s="4">
        <v>17</v>
      </c>
      <c r="C83" s="4">
        <v>70</v>
      </c>
      <c r="D83" s="4">
        <f t="shared" si="1"/>
        <v>7</v>
      </c>
      <c r="E83" s="4" t="s">
        <v>143</v>
      </c>
      <c r="F83" s="4">
        <v>7871</v>
      </c>
      <c r="G83" s="4">
        <v>15</v>
      </c>
      <c r="H83" s="4">
        <v>4.173</v>
      </c>
      <c r="I83" s="4" t="s">
        <v>6</v>
      </c>
      <c r="J83" s="4">
        <v>4.0000000000000001E-3</v>
      </c>
    </row>
    <row r="84" spans="1:10" ht="12.75" customHeight="1">
      <c r="A84" s="4" t="str">
        <f t="shared" si="0"/>
        <v>178</v>
      </c>
      <c r="B84" s="4">
        <v>17</v>
      </c>
      <c r="C84" s="4">
        <v>80</v>
      </c>
      <c r="D84" s="4">
        <f t="shared" si="1"/>
        <v>8</v>
      </c>
      <c r="E84" s="4" t="s">
        <v>144</v>
      </c>
      <c r="F84" s="4">
        <v>-808.81</v>
      </c>
      <c r="G84" s="4">
        <v>0.11</v>
      </c>
      <c r="H84" s="4" t="s">
        <v>8</v>
      </c>
      <c r="I84" s="4" t="s">
        <v>145</v>
      </c>
      <c r="J84" s="4">
        <v>99</v>
      </c>
    </row>
    <row r="85" spans="1:10" ht="12.75" customHeight="1">
      <c r="A85" s="4" t="str">
        <f t="shared" si="0"/>
        <v>179</v>
      </c>
      <c r="B85" s="4">
        <v>17</v>
      </c>
      <c r="C85" s="4">
        <v>90</v>
      </c>
      <c r="D85" s="4">
        <f t="shared" si="1"/>
        <v>9</v>
      </c>
      <c r="E85" s="4" t="s">
        <v>146</v>
      </c>
      <c r="F85" s="4">
        <v>1951.7</v>
      </c>
      <c r="G85" s="4">
        <v>0.25</v>
      </c>
      <c r="H85" s="4">
        <v>64.489999999999995</v>
      </c>
      <c r="I85" s="4" t="s">
        <v>6</v>
      </c>
      <c r="J85" s="4">
        <v>0.16</v>
      </c>
    </row>
    <row r="86" spans="1:10" ht="12.75" customHeight="1">
      <c r="A86" s="4" t="str">
        <f t="shared" si="0"/>
        <v>1710</v>
      </c>
      <c r="B86" s="4">
        <v>17</v>
      </c>
      <c r="C86" s="4">
        <v>100</v>
      </c>
      <c r="D86" s="4">
        <f t="shared" si="1"/>
        <v>10</v>
      </c>
      <c r="E86" s="4" t="s">
        <v>147</v>
      </c>
      <c r="F86" s="4">
        <v>16461</v>
      </c>
      <c r="G86" s="4">
        <v>27</v>
      </c>
      <c r="H86" s="4">
        <v>109.2</v>
      </c>
      <c r="I86" s="4" t="s">
        <v>33</v>
      </c>
      <c r="J86" s="4">
        <v>0.6</v>
      </c>
    </row>
    <row r="87" spans="1:10" ht="12.75" customHeight="1">
      <c r="A87" s="4" t="str">
        <f t="shared" si="0"/>
        <v>185</v>
      </c>
      <c r="B87" s="4">
        <v>18</v>
      </c>
      <c r="C87" s="4">
        <v>50</v>
      </c>
      <c r="D87" s="4">
        <f t="shared" si="1"/>
        <v>5</v>
      </c>
      <c r="E87" s="4" t="s">
        <v>148</v>
      </c>
      <c r="F87" s="4">
        <v>52320</v>
      </c>
      <c r="G87" s="4">
        <v>800</v>
      </c>
      <c r="H87" s="4" t="s">
        <v>149</v>
      </c>
      <c r="I87" s="4" t="s">
        <v>88</v>
      </c>
      <c r="J87" s="4" t="s">
        <v>150</v>
      </c>
    </row>
    <row r="88" spans="1:10" ht="12.75" customHeight="1">
      <c r="A88" s="4" t="str">
        <f t="shared" si="0"/>
        <v>186</v>
      </c>
      <c r="B88" s="4">
        <v>18</v>
      </c>
      <c r="C88" s="4">
        <v>60</v>
      </c>
      <c r="D88" s="4">
        <f t="shared" si="1"/>
        <v>6</v>
      </c>
      <c r="E88" s="4" t="s">
        <v>151</v>
      </c>
      <c r="F88" s="4">
        <v>24930</v>
      </c>
      <c r="G88" s="4">
        <v>30</v>
      </c>
      <c r="H88" s="4">
        <v>92</v>
      </c>
      <c r="I88" s="4" t="s">
        <v>33</v>
      </c>
      <c r="J88" s="4">
        <v>2</v>
      </c>
    </row>
    <row r="89" spans="1:10" ht="12.75" customHeight="1">
      <c r="A89" s="4" t="str">
        <f t="shared" si="0"/>
        <v>187</v>
      </c>
      <c r="B89" s="4">
        <v>18</v>
      </c>
      <c r="C89" s="4">
        <v>70</v>
      </c>
      <c r="D89" s="4">
        <f t="shared" si="1"/>
        <v>7</v>
      </c>
      <c r="E89" s="4" t="s">
        <v>152</v>
      </c>
      <c r="F89" s="4">
        <v>13114</v>
      </c>
      <c r="G89" s="4">
        <v>19</v>
      </c>
      <c r="H89" s="4">
        <v>622</v>
      </c>
      <c r="I89" s="4" t="s">
        <v>33</v>
      </c>
      <c r="J89" s="4">
        <v>9</v>
      </c>
    </row>
    <row r="90" spans="1:10" ht="12.75" customHeight="1">
      <c r="A90" s="4" t="str">
        <f t="shared" si="0"/>
        <v>188</v>
      </c>
      <c r="B90" s="4">
        <v>18</v>
      </c>
      <c r="C90" s="4">
        <v>80</v>
      </c>
      <c r="D90" s="4">
        <f t="shared" si="1"/>
        <v>8</v>
      </c>
      <c r="E90" s="4" t="s">
        <v>153</v>
      </c>
      <c r="F90" s="4">
        <v>-781.5</v>
      </c>
      <c r="G90" s="4">
        <v>0.6</v>
      </c>
      <c r="H90" s="4" t="s">
        <v>8</v>
      </c>
      <c r="I90" s="4" t="s">
        <v>22</v>
      </c>
      <c r="J90" s="4">
        <v>96</v>
      </c>
    </row>
    <row r="91" spans="1:10" ht="12.75" customHeight="1">
      <c r="A91" s="4" t="str">
        <f t="shared" si="0"/>
        <v>189</v>
      </c>
      <c r="B91" s="4">
        <v>18</v>
      </c>
      <c r="C91" s="4">
        <v>90</v>
      </c>
      <c r="D91" s="4">
        <f t="shared" si="1"/>
        <v>9</v>
      </c>
      <c r="E91" s="4" t="s">
        <v>154</v>
      </c>
      <c r="F91" s="4">
        <v>873.7</v>
      </c>
      <c r="G91" s="4">
        <v>0.5</v>
      </c>
      <c r="H91" s="4">
        <v>109.771</v>
      </c>
      <c r="I91" s="4" t="s">
        <v>80</v>
      </c>
      <c r="J91" s="4">
        <v>0.02</v>
      </c>
    </row>
    <row r="92" spans="1:10" ht="12.75" customHeight="1">
      <c r="A92" s="4" t="str">
        <f t="shared" si="0"/>
        <v>189.1</v>
      </c>
      <c r="B92" s="4">
        <v>18</v>
      </c>
      <c r="C92" s="4">
        <v>91</v>
      </c>
      <c r="D92" s="4">
        <f t="shared" si="1"/>
        <v>9.1</v>
      </c>
      <c r="E92" s="4" t="s">
        <v>155</v>
      </c>
      <c r="F92" s="4">
        <v>1995.1</v>
      </c>
      <c r="G92" s="4">
        <v>0.5</v>
      </c>
      <c r="H92" s="4">
        <v>1121.3599999999999</v>
      </c>
      <c r="I92" s="4">
        <v>0.15</v>
      </c>
      <c r="J92" s="4">
        <v>234</v>
      </c>
    </row>
    <row r="93" spans="1:10" ht="12.75" customHeight="1">
      <c r="A93" s="4" t="str">
        <f t="shared" si="0"/>
        <v>1810</v>
      </c>
      <c r="B93" s="4">
        <v>18</v>
      </c>
      <c r="C93" s="4">
        <v>100</v>
      </c>
      <c r="D93" s="4">
        <f t="shared" si="1"/>
        <v>10</v>
      </c>
      <c r="E93" s="4" t="s">
        <v>161</v>
      </c>
      <c r="F93" s="4">
        <v>5317.17</v>
      </c>
      <c r="G93" s="4">
        <v>0.28000000000000003</v>
      </c>
      <c r="H93" s="4">
        <v>1.6720000000000002</v>
      </c>
      <c r="I93" s="4" t="s">
        <v>6</v>
      </c>
      <c r="J93" s="4">
        <v>8.0000000000000002E-3</v>
      </c>
    </row>
    <row r="94" spans="1:10" ht="12.75" customHeight="1">
      <c r="A94" s="4" t="str">
        <f t="shared" si="0"/>
        <v>1811</v>
      </c>
      <c r="B94" s="4">
        <v>18</v>
      </c>
      <c r="C94" s="4">
        <v>110</v>
      </c>
      <c r="D94" s="4">
        <f t="shared" si="1"/>
        <v>11</v>
      </c>
      <c r="E94" s="4" t="s">
        <v>162</v>
      </c>
      <c r="F94" s="4">
        <v>24190</v>
      </c>
      <c r="G94" s="4">
        <v>50</v>
      </c>
      <c r="H94" s="4">
        <v>1.3</v>
      </c>
      <c r="I94" s="4" t="s">
        <v>37</v>
      </c>
      <c r="J94" s="4">
        <v>0.4</v>
      </c>
    </row>
    <row r="95" spans="1:10" ht="12.75" customHeight="1">
      <c r="A95" s="4" t="str">
        <f t="shared" si="0"/>
        <v>195</v>
      </c>
      <c r="B95" s="4">
        <v>19</v>
      </c>
      <c r="C95" s="4">
        <v>50</v>
      </c>
      <c r="D95" s="4">
        <f t="shared" si="1"/>
        <v>5</v>
      </c>
      <c r="E95" s="4" t="s">
        <v>164</v>
      </c>
      <c r="F95" s="4">
        <v>59360</v>
      </c>
      <c r="G95" s="4">
        <v>400</v>
      </c>
      <c r="H95" s="4">
        <v>2.92</v>
      </c>
      <c r="I95" s="4" t="s">
        <v>33</v>
      </c>
      <c r="J95" s="4">
        <v>0.13</v>
      </c>
    </row>
    <row r="96" spans="1:10" ht="12.75" customHeight="1">
      <c r="A96" s="4" t="str">
        <f t="shared" si="0"/>
        <v>196</v>
      </c>
      <c r="B96" s="4">
        <v>19</v>
      </c>
      <c r="C96" s="4">
        <v>60</v>
      </c>
      <c r="D96" s="4">
        <f t="shared" si="1"/>
        <v>6</v>
      </c>
      <c r="E96" s="4" t="s">
        <v>165</v>
      </c>
      <c r="F96" s="4">
        <v>32420</v>
      </c>
      <c r="G96" s="4">
        <v>100</v>
      </c>
      <c r="H96" s="4">
        <v>46.2</v>
      </c>
      <c r="I96" s="4" t="s">
        <v>33</v>
      </c>
      <c r="J96" s="4">
        <v>2.2999999999999998</v>
      </c>
    </row>
    <row r="97" spans="1:10" ht="12.75" customHeight="1">
      <c r="A97" s="4" t="str">
        <f t="shared" si="0"/>
        <v>197</v>
      </c>
      <c r="B97" s="4">
        <v>19</v>
      </c>
      <c r="C97" s="4">
        <v>70</v>
      </c>
      <c r="D97" s="4">
        <f t="shared" si="1"/>
        <v>7</v>
      </c>
      <c r="E97" s="4" t="s">
        <v>166</v>
      </c>
      <c r="F97" s="4">
        <v>15862</v>
      </c>
      <c r="G97" s="4">
        <v>16</v>
      </c>
      <c r="H97" s="4">
        <v>271</v>
      </c>
      <c r="I97" s="4" t="s">
        <v>33</v>
      </c>
      <c r="J97" s="4">
        <v>8</v>
      </c>
    </row>
    <row r="98" spans="1:10" ht="12.75" customHeight="1">
      <c r="A98" s="4" t="str">
        <f t="shared" si="0"/>
        <v>198</v>
      </c>
      <c r="B98" s="4">
        <v>19</v>
      </c>
      <c r="C98" s="4">
        <v>80</v>
      </c>
      <c r="D98" s="4">
        <f t="shared" si="1"/>
        <v>8</v>
      </c>
      <c r="E98" s="4" t="s">
        <v>167</v>
      </c>
      <c r="F98" s="4">
        <v>3334.9</v>
      </c>
      <c r="G98" s="4">
        <v>2.8</v>
      </c>
      <c r="H98" s="4">
        <v>26.463999999999999</v>
      </c>
      <c r="I98" s="4" t="s">
        <v>6</v>
      </c>
      <c r="J98" s="4">
        <v>9.0000000000000011E-3</v>
      </c>
    </row>
    <row r="99" spans="1:10" ht="12.75" customHeight="1">
      <c r="A99" s="4" t="str">
        <f t="shared" si="0"/>
        <v>199</v>
      </c>
      <c r="B99" s="4">
        <v>19</v>
      </c>
      <c r="C99" s="4">
        <v>90</v>
      </c>
      <c r="D99" s="4">
        <f t="shared" si="1"/>
        <v>9</v>
      </c>
      <c r="E99" s="4" t="s">
        <v>169</v>
      </c>
      <c r="F99" s="4">
        <v>-1487.39</v>
      </c>
      <c r="G99" s="4">
        <v>7.0000000000000007E-2</v>
      </c>
      <c r="H99" s="4" t="s">
        <v>8</v>
      </c>
      <c r="I99" s="4" t="s">
        <v>9</v>
      </c>
      <c r="J99" s="4">
        <v>96</v>
      </c>
    </row>
    <row r="100" spans="1:10" ht="12.75" customHeight="1">
      <c r="A100" s="4" t="str">
        <f t="shared" si="0"/>
        <v>1910</v>
      </c>
      <c r="B100" s="4">
        <v>19</v>
      </c>
      <c r="C100" s="4">
        <v>100</v>
      </c>
      <c r="D100" s="4">
        <f t="shared" si="1"/>
        <v>10</v>
      </c>
      <c r="E100" s="4" t="s">
        <v>170</v>
      </c>
      <c r="F100" s="4">
        <v>1751.44</v>
      </c>
      <c r="G100" s="4">
        <v>0.28999999999999998</v>
      </c>
      <c r="H100" s="4">
        <v>17.295999999999999</v>
      </c>
      <c r="I100" s="4" t="s">
        <v>6</v>
      </c>
      <c r="J100" s="4">
        <v>5.0000000000000001E-3</v>
      </c>
    </row>
    <row r="101" spans="1:10" ht="12.75" customHeight="1">
      <c r="A101" s="4" t="str">
        <f t="shared" si="0"/>
        <v>1911</v>
      </c>
      <c r="B101" s="4">
        <v>19</v>
      </c>
      <c r="C101" s="4">
        <v>110</v>
      </c>
      <c r="D101" s="4">
        <f t="shared" si="1"/>
        <v>11</v>
      </c>
      <c r="E101" s="4" t="s">
        <v>171</v>
      </c>
      <c r="F101" s="4">
        <v>12927</v>
      </c>
      <c r="G101" s="4">
        <v>12</v>
      </c>
      <c r="H101" s="4" t="s">
        <v>172</v>
      </c>
      <c r="I101" s="4" t="s">
        <v>88</v>
      </c>
      <c r="J101" s="4" t="s">
        <v>145</v>
      </c>
    </row>
    <row r="102" spans="1:10" ht="12.75" customHeight="1">
      <c r="A102" s="4" t="str">
        <f t="shared" si="0"/>
        <v>1912</v>
      </c>
      <c r="B102" s="4">
        <v>19</v>
      </c>
      <c r="C102" s="4">
        <v>120</v>
      </c>
      <c r="D102" s="4">
        <f t="shared" si="1"/>
        <v>12</v>
      </c>
      <c r="E102" s="4" t="s">
        <v>173</v>
      </c>
      <c r="F102" s="4">
        <v>33040</v>
      </c>
      <c r="G102" s="4">
        <v>250</v>
      </c>
      <c r="H102" s="4" t="s">
        <v>101</v>
      </c>
      <c r="I102" s="4">
        <v>96</v>
      </c>
      <c r="J102" s="4" t="s">
        <v>40</v>
      </c>
    </row>
    <row r="103" spans="1:10" ht="12.75" customHeight="1">
      <c r="A103" s="4" t="str">
        <f t="shared" si="0"/>
        <v>206</v>
      </c>
      <c r="B103" s="4">
        <v>20</v>
      </c>
      <c r="C103" s="4">
        <v>60</v>
      </c>
      <c r="D103" s="4">
        <f t="shared" si="1"/>
        <v>6</v>
      </c>
      <c r="E103" s="4" t="s">
        <v>174</v>
      </c>
      <c r="F103" s="4">
        <v>37560</v>
      </c>
      <c r="G103" s="4">
        <v>240</v>
      </c>
      <c r="H103" s="4">
        <v>16</v>
      </c>
      <c r="I103" s="4" t="s">
        <v>33</v>
      </c>
      <c r="J103" s="4">
        <v>3</v>
      </c>
    </row>
    <row r="104" spans="1:10" ht="12.75" customHeight="1">
      <c r="A104" s="4" t="str">
        <f t="shared" si="0"/>
        <v>207</v>
      </c>
      <c r="B104" s="4">
        <v>20</v>
      </c>
      <c r="C104" s="4">
        <v>70</v>
      </c>
      <c r="D104" s="4">
        <f t="shared" si="1"/>
        <v>7</v>
      </c>
      <c r="E104" s="4" t="s">
        <v>175</v>
      </c>
      <c r="F104" s="4">
        <v>21770</v>
      </c>
      <c r="G104" s="4">
        <v>60</v>
      </c>
      <c r="H104" s="4">
        <v>130</v>
      </c>
      <c r="I104" s="4" t="s">
        <v>33</v>
      </c>
      <c r="J104" s="4">
        <v>7</v>
      </c>
    </row>
    <row r="105" spans="1:10" ht="12.75" customHeight="1">
      <c r="A105" s="4" t="str">
        <f t="shared" si="0"/>
        <v>208</v>
      </c>
      <c r="B105" s="4">
        <v>20</v>
      </c>
      <c r="C105" s="4">
        <v>80</v>
      </c>
      <c r="D105" s="4">
        <f t="shared" si="1"/>
        <v>8</v>
      </c>
      <c r="E105" s="4" t="s">
        <v>176</v>
      </c>
      <c r="F105" s="4">
        <v>3797.5</v>
      </c>
      <c r="G105" s="4">
        <v>1.1000000000000001</v>
      </c>
      <c r="H105" s="4">
        <v>13.51</v>
      </c>
      <c r="I105" s="4" t="s">
        <v>6</v>
      </c>
      <c r="J105" s="4">
        <v>0.05</v>
      </c>
    </row>
    <row r="106" spans="1:10" ht="12.75" customHeight="1">
      <c r="A106" s="4" t="str">
        <f t="shared" si="0"/>
        <v>209</v>
      </c>
      <c r="B106" s="4">
        <v>20</v>
      </c>
      <c r="C106" s="4">
        <v>90</v>
      </c>
      <c r="D106" s="4">
        <f t="shared" si="1"/>
        <v>9</v>
      </c>
      <c r="E106" s="4" t="s">
        <v>177</v>
      </c>
      <c r="F106" s="4">
        <v>-17.399999999999999</v>
      </c>
      <c r="G106" s="4">
        <v>0.08</v>
      </c>
      <c r="H106" s="4">
        <v>11.163</v>
      </c>
      <c r="I106" s="4" t="s">
        <v>6</v>
      </c>
      <c r="J106" s="4">
        <v>8.0000000000000002E-3</v>
      </c>
    </row>
    <row r="107" spans="1:10" ht="12.75" customHeight="1">
      <c r="A107" s="4" t="str">
        <f t="shared" si="0"/>
        <v>2010</v>
      </c>
      <c r="B107" s="4">
        <v>20</v>
      </c>
      <c r="C107" s="4">
        <v>100</v>
      </c>
      <c r="D107" s="4">
        <f t="shared" si="1"/>
        <v>10</v>
      </c>
      <c r="E107" s="4" t="s">
        <v>178</v>
      </c>
      <c r="F107" s="4">
        <v>-7041.9313000000002</v>
      </c>
      <c r="G107" s="4">
        <v>1.8000000000000002E-3</v>
      </c>
      <c r="H107" s="4" t="s">
        <v>8</v>
      </c>
      <c r="I107" s="4" t="s">
        <v>22</v>
      </c>
      <c r="J107" s="4">
        <v>98</v>
      </c>
    </row>
    <row r="108" spans="1:10" ht="12.75" customHeight="1">
      <c r="A108" s="4" t="str">
        <f t="shared" si="0"/>
        <v>2011</v>
      </c>
      <c r="B108" s="4">
        <v>20</v>
      </c>
      <c r="C108" s="4">
        <v>110</v>
      </c>
      <c r="D108" s="4">
        <f t="shared" si="1"/>
        <v>11</v>
      </c>
      <c r="E108" s="4" t="s">
        <v>179</v>
      </c>
      <c r="F108" s="4">
        <v>6848</v>
      </c>
      <c r="G108" s="4">
        <v>7</v>
      </c>
      <c r="H108" s="4">
        <v>447.9</v>
      </c>
      <c r="I108" s="4" t="s">
        <v>33</v>
      </c>
      <c r="J108" s="4">
        <v>2.2999999999999998</v>
      </c>
    </row>
    <row r="109" spans="1:10" ht="12.75" customHeight="1">
      <c r="A109" s="4" t="str">
        <f t="shared" si="0"/>
        <v>2012</v>
      </c>
      <c r="B109" s="4">
        <v>20</v>
      </c>
      <c r="C109" s="4">
        <v>120</v>
      </c>
      <c r="D109" s="4">
        <f t="shared" si="1"/>
        <v>12</v>
      </c>
      <c r="E109" s="4" t="s">
        <v>180</v>
      </c>
      <c r="F109" s="4">
        <v>17570</v>
      </c>
      <c r="G109" s="4">
        <v>27</v>
      </c>
      <c r="H109" s="4">
        <v>90</v>
      </c>
      <c r="I109" s="4" t="s">
        <v>33</v>
      </c>
      <c r="J109" s="4">
        <v>6</v>
      </c>
    </row>
    <row r="110" spans="1:10" ht="12.75" customHeight="1">
      <c r="A110" s="4" t="str">
        <f t="shared" si="0"/>
        <v>216</v>
      </c>
      <c r="B110" s="4">
        <v>21</v>
      </c>
      <c r="C110" s="4">
        <v>60</v>
      </c>
      <c r="D110" s="4">
        <f t="shared" si="1"/>
        <v>6</v>
      </c>
      <c r="E110" s="4" t="s">
        <v>181</v>
      </c>
      <c r="F110" s="4">
        <v>45960</v>
      </c>
      <c r="G110" s="4">
        <v>500</v>
      </c>
      <c r="H110" s="4" t="s">
        <v>182</v>
      </c>
      <c r="I110" s="4" t="s">
        <v>88</v>
      </c>
      <c r="J110" s="4" t="s">
        <v>9</v>
      </c>
    </row>
    <row r="111" spans="1:10" ht="12.75" customHeight="1">
      <c r="A111" s="4" t="str">
        <f t="shared" si="0"/>
        <v>217</v>
      </c>
      <c r="B111" s="4">
        <v>21</v>
      </c>
      <c r="C111" s="4">
        <v>70</v>
      </c>
      <c r="D111" s="4">
        <f t="shared" si="1"/>
        <v>7</v>
      </c>
      <c r="E111" s="4" t="s">
        <v>183</v>
      </c>
      <c r="F111" s="4">
        <v>25250</v>
      </c>
      <c r="G111" s="4">
        <v>100</v>
      </c>
      <c r="H111" s="4">
        <v>87</v>
      </c>
      <c r="I111" s="4" t="s">
        <v>33</v>
      </c>
      <c r="J111" s="4">
        <v>6</v>
      </c>
    </row>
    <row r="112" spans="1:10" ht="12.75" customHeight="1">
      <c r="A112" s="4" t="str">
        <f t="shared" si="0"/>
        <v>218</v>
      </c>
      <c r="B112" s="4">
        <v>21</v>
      </c>
      <c r="C112" s="4">
        <v>80</v>
      </c>
      <c r="D112" s="4">
        <f t="shared" si="1"/>
        <v>8</v>
      </c>
      <c r="E112" s="4" t="s">
        <v>184</v>
      </c>
      <c r="F112" s="4">
        <v>8063</v>
      </c>
      <c r="G112" s="4">
        <v>12</v>
      </c>
      <c r="H112" s="4">
        <v>3.42</v>
      </c>
      <c r="I112" s="4" t="s">
        <v>6</v>
      </c>
      <c r="J112" s="4">
        <v>0.1</v>
      </c>
    </row>
    <row r="113" spans="1:10" ht="12.75" customHeight="1">
      <c r="A113" s="4" t="str">
        <f t="shared" si="0"/>
        <v>219</v>
      </c>
      <c r="B113" s="4">
        <v>21</v>
      </c>
      <c r="C113" s="4">
        <v>90</v>
      </c>
      <c r="D113" s="4">
        <f t="shared" si="1"/>
        <v>9</v>
      </c>
      <c r="E113" s="4" t="s">
        <v>185</v>
      </c>
      <c r="F113" s="4">
        <v>-47.6</v>
      </c>
      <c r="G113" s="4">
        <v>1.8</v>
      </c>
      <c r="H113" s="4">
        <v>4.1580000000000004</v>
      </c>
      <c r="I113" s="4" t="s">
        <v>6</v>
      </c>
      <c r="J113" s="4">
        <v>0.02</v>
      </c>
    </row>
    <row r="114" spans="1:10" ht="12.75" customHeight="1">
      <c r="A114" s="4" t="str">
        <f t="shared" si="0"/>
        <v>2110</v>
      </c>
      <c r="B114" s="4">
        <v>21</v>
      </c>
      <c r="C114" s="4">
        <v>100</v>
      </c>
      <c r="D114" s="4">
        <f t="shared" si="1"/>
        <v>10</v>
      </c>
      <c r="E114" s="4" t="s">
        <v>186</v>
      </c>
      <c r="F114" s="4">
        <v>-5731.78</v>
      </c>
      <c r="G114" s="4">
        <v>0.04</v>
      </c>
      <c r="H114" s="4" t="s">
        <v>8</v>
      </c>
      <c r="I114" s="4" t="s">
        <v>188</v>
      </c>
      <c r="J114" s="4">
        <v>0</v>
      </c>
    </row>
    <row r="115" spans="1:10" ht="12.75" customHeight="1">
      <c r="A115" s="4" t="str">
        <f t="shared" si="0"/>
        <v>2111</v>
      </c>
      <c r="B115" s="4">
        <v>21</v>
      </c>
      <c r="C115" s="4">
        <v>110</v>
      </c>
      <c r="D115" s="4">
        <f t="shared" si="1"/>
        <v>11</v>
      </c>
      <c r="E115" s="4" t="s">
        <v>189</v>
      </c>
      <c r="F115" s="4">
        <v>-2184.1999999999998</v>
      </c>
      <c r="G115" s="4">
        <v>0.7</v>
      </c>
      <c r="H115" s="4">
        <v>22.49</v>
      </c>
      <c r="I115" s="4" t="s">
        <v>6</v>
      </c>
      <c r="J115" s="4">
        <v>0.04</v>
      </c>
    </row>
    <row r="116" spans="1:10" ht="12.75" customHeight="1">
      <c r="A116" s="4" t="str">
        <f t="shared" si="0"/>
        <v>2112</v>
      </c>
      <c r="B116" s="4">
        <v>21</v>
      </c>
      <c r="C116" s="4">
        <v>120</v>
      </c>
      <c r="D116" s="4">
        <f t="shared" si="1"/>
        <v>12</v>
      </c>
      <c r="E116" s="4" t="s">
        <v>190</v>
      </c>
      <c r="F116" s="4">
        <v>10911</v>
      </c>
      <c r="G116" s="4">
        <v>16</v>
      </c>
      <c r="H116" s="4">
        <v>122</v>
      </c>
      <c r="I116" s="4" t="s">
        <v>33</v>
      </c>
      <c r="J116" s="4">
        <v>2</v>
      </c>
    </row>
    <row r="117" spans="1:10" ht="12.75" customHeight="1">
      <c r="A117" s="4" t="str">
        <f t="shared" si="0"/>
        <v>2113</v>
      </c>
      <c r="B117" s="4">
        <v>21</v>
      </c>
      <c r="C117" s="4">
        <v>130</v>
      </c>
      <c r="D117" s="4">
        <f t="shared" si="1"/>
        <v>13</v>
      </c>
      <c r="E117" s="4" t="s">
        <v>191</v>
      </c>
      <c r="F117" s="4">
        <v>26120</v>
      </c>
      <c r="G117" s="4">
        <v>300</v>
      </c>
      <c r="H117" s="4" t="s">
        <v>192</v>
      </c>
      <c r="I117" s="4" t="s">
        <v>88</v>
      </c>
      <c r="J117" s="4" t="s">
        <v>9</v>
      </c>
    </row>
    <row r="118" spans="1:10" ht="12.75" customHeight="1">
      <c r="A118" s="4" t="str">
        <f t="shared" si="0"/>
        <v>226</v>
      </c>
      <c r="B118" s="4">
        <v>22</v>
      </c>
      <c r="C118" s="4">
        <v>60</v>
      </c>
      <c r="D118" s="4">
        <f t="shared" si="1"/>
        <v>6</v>
      </c>
      <c r="E118" s="4" t="s">
        <v>193</v>
      </c>
      <c r="F118" s="4">
        <v>53280</v>
      </c>
      <c r="G118" s="4">
        <v>900</v>
      </c>
      <c r="H118" s="4">
        <v>6.2</v>
      </c>
      <c r="I118" s="4" t="s">
        <v>33</v>
      </c>
      <c r="J118" s="4">
        <v>1.3</v>
      </c>
    </row>
    <row r="119" spans="1:10" ht="12.75" customHeight="1">
      <c r="A119" s="4" t="str">
        <f t="shared" si="0"/>
        <v>227</v>
      </c>
      <c r="B119" s="4">
        <v>22</v>
      </c>
      <c r="C119" s="4">
        <v>70</v>
      </c>
      <c r="D119" s="4">
        <f t="shared" si="1"/>
        <v>7</v>
      </c>
      <c r="E119" s="4" t="s">
        <v>194</v>
      </c>
      <c r="F119" s="4">
        <v>32040</v>
      </c>
      <c r="G119" s="4">
        <v>190</v>
      </c>
      <c r="H119" s="4">
        <v>13.9</v>
      </c>
      <c r="I119" s="4" t="s">
        <v>33</v>
      </c>
      <c r="J119" s="4">
        <v>1.4</v>
      </c>
    </row>
    <row r="120" spans="1:10" ht="12.75" customHeight="1">
      <c r="A120" s="4" t="str">
        <f t="shared" si="0"/>
        <v>228</v>
      </c>
      <c r="B120" s="4">
        <v>22</v>
      </c>
      <c r="C120" s="4">
        <v>80</v>
      </c>
      <c r="D120" s="4">
        <f t="shared" si="1"/>
        <v>8</v>
      </c>
      <c r="E120" s="4" t="s">
        <v>195</v>
      </c>
      <c r="F120" s="4">
        <v>9280</v>
      </c>
      <c r="G120" s="4">
        <v>60</v>
      </c>
      <c r="H120" s="4">
        <v>2.25</v>
      </c>
      <c r="I120" s="4" t="s">
        <v>6</v>
      </c>
      <c r="J120" s="4">
        <v>0.15</v>
      </c>
    </row>
    <row r="121" spans="1:10" ht="12.75" customHeight="1">
      <c r="A121" s="4" t="str">
        <f t="shared" si="0"/>
        <v>229</v>
      </c>
      <c r="B121" s="4">
        <v>22</v>
      </c>
      <c r="C121" s="4">
        <v>90</v>
      </c>
      <c r="D121" s="4">
        <f t="shared" si="1"/>
        <v>9</v>
      </c>
      <c r="E121" s="4" t="s">
        <v>196</v>
      </c>
      <c r="F121" s="4">
        <v>2793</v>
      </c>
      <c r="G121" s="4">
        <v>12</v>
      </c>
      <c r="H121" s="4">
        <v>4.2300000000000004</v>
      </c>
      <c r="I121" s="4" t="s">
        <v>6</v>
      </c>
      <c r="J121" s="4">
        <v>0.04</v>
      </c>
    </row>
    <row r="122" spans="1:10" ht="12.75" customHeight="1">
      <c r="A122" s="4" t="str">
        <f t="shared" si="0"/>
        <v>2210</v>
      </c>
      <c r="B122" s="4">
        <v>22</v>
      </c>
      <c r="C122" s="4">
        <v>100</v>
      </c>
      <c r="D122" s="4">
        <f t="shared" si="1"/>
        <v>10</v>
      </c>
      <c r="E122" s="4" t="s">
        <v>198</v>
      </c>
      <c r="F122" s="4">
        <v>-8024.7150000000001</v>
      </c>
      <c r="G122" s="4">
        <v>1.8000000000000002E-2</v>
      </c>
      <c r="H122" s="4" t="s">
        <v>8</v>
      </c>
      <c r="I122" s="4" t="s">
        <v>22</v>
      </c>
      <c r="J122" s="4">
        <v>0</v>
      </c>
    </row>
    <row r="123" spans="1:10" ht="12.75" customHeight="1">
      <c r="A123" s="4" t="str">
        <f t="shared" si="0"/>
        <v>2211</v>
      </c>
      <c r="B123" s="4">
        <v>22</v>
      </c>
      <c r="C123" s="4">
        <v>110</v>
      </c>
      <c r="D123" s="4">
        <f t="shared" si="1"/>
        <v>11</v>
      </c>
      <c r="E123" s="4" t="s">
        <v>199</v>
      </c>
      <c r="F123" s="4">
        <v>-5182.3999999999996</v>
      </c>
      <c r="G123" s="4">
        <v>0.4</v>
      </c>
      <c r="H123" s="4">
        <v>2.6019000000000001</v>
      </c>
      <c r="I123" s="4" t="s">
        <v>14</v>
      </c>
      <c r="J123" s="4">
        <v>4.0000000000000002E-4</v>
      </c>
    </row>
    <row r="124" spans="1:10" ht="12.75" customHeight="1">
      <c r="A124" s="4" t="str">
        <f t="shared" si="0"/>
        <v>2211.1</v>
      </c>
      <c r="B124" s="4">
        <v>22</v>
      </c>
      <c r="C124" s="4">
        <v>111</v>
      </c>
      <c r="D124" s="4">
        <f t="shared" si="1"/>
        <v>11.1</v>
      </c>
      <c r="E124" s="4" t="s">
        <v>200</v>
      </c>
      <c r="F124" s="4">
        <v>-4599.3999999999996</v>
      </c>
      <c r="G124" s="4">
        <v>0.4</v>
      </c>
      <c r="H124" s="4">
        <v>583.03</v>
      </c>
      <c r="I124" s="4">
        <v>0.09</v>
      </c>
      <c r="J124" s="4">
        <v>244</v>
      </c>
    </row>
    <row r="125" spans="1:10" ht="12.75" customHeight="1">
      <c r="A125" s="4" t="str">
        <f t="shared" si="0"/>
        <v>2212</v>
      </c>
      <c r="B125" s="4">
        <v>22</v>
      </c>
      <c r="C125" s="4">
        <v>120</v>
      </c>
      <c r="D125" s="4">
        <f t="shared" si="1"/>
        <v>12</v>
      </c>
      <c r="E125" s="4" t="s">
        <v>201</v>
      </c>
      <c r="F125" s="4">
        <v>-397</v>
      </c>
      <c r="G125" s="4">
        <v>1.3</v>
      </c>
      <c r="H125" s="4">
        <v>3.8570000000000002</v>
      </c>
      <c r="I125" s="4" t="s">
        <v>6</v>
      </c>
      <c r="J125" s="4">
        <v>9.0000000000000011E-3</v>
      </c>
    </row>
    <row r="126" spans="1:10" ht="12.75" customHeight="1">
      <c r="A126" s="4" t="str">
        <f t="shared" si="0"/>
        <v>2213</v>
      </c>
      <c r="B126" s="4">
        <v>22</v>
      </c>
      <c r="C126" s="4">
        <v>130</v>
      </c>
      <c r="D126" s="4">
        <f t="shared" si="1"/>
        <v>13</v>
      </c>
      <c r="E126" s="4" t="s">
        <v>202</v>
      </c>
      <c r="F126" s="4">
        <v>18180</v>
      </c>
      <c r="G126" s="4">
        <v>90</v>
      </c>
      <c r="H126" s="4">
        <v>59</v>
      </c>
      <c r="I126" s="4" t="s">
        <v>33</v>
      </c>
      <c r="J126" s="4">
        <v>3</v>
      </c>
    </row>
    <row r="127" spans="1:10" ht="12.75" customHeight="1">
      <c r="A127" s="4" t="str">
        <f t="shared" si="0"/>
        <v>2214</v>
      </c>
      <c r="B127" s="4">
        <v>22</v>
      </c>
      <c r="C127" s="4">
        <v>140</v>
      </c>
      <c r="D127" s="4">
        <f t="shared" si="1"/>
        <v>14</v>
      </c>
      <c r="E127" s="4" t="s">
        <v>203</v>
      </c>
      <c r="F127" s="4">
        <v>32160</v>
      </c>
      <c r="G127" s="4">
        <v>200</v>
      </c>
      <c r="H127" s="4">
        <v>29</v>
      </c>
      <c r="I127" s="4" t="s">
        <v>33</v>
      </c>
      <c r="J127" s="4">
        <v>2</v>
      </c>
    </row>
    <row r="128" spans="1:10" ht="12.75" customHeight="1">
      <c r="A128" s="4" t="str">
        <f t="shared" si="0"/>
        <v>237</v>
      </c>
      <c r="B128" s="4">
        <v>23</v>
      </c>
      <c r="C128" s="4">
        <v>70</v>
      </c>
      <c r="D128" s="4">
        <f t="shared" si="1"/>
        <v>7</v>
      </c>
      <c r="E128" s="4" t="s">
        <v>205</v>
      </c>
      <c r="F128" s="4">
        <v>38400</v>
      </c>
      <c r="G128" s="4">
        <v>300</v>
      </c>
      <c r="H128" s="4">
        <v>14.5</v>
      </c>
      <c r="I128" s="4" t="s">
        <v>33</v>
      </c>
      <c r="J128" s="4">
        <v>2.4</v>
      </c>
    </row>
    <row r="129" spans="1:10" ht="12.75" customHeight="1">
      <c r="A129" s="4" t="str">
        <f t="shared" si="0"/>
        <v>238</v>
      </c>
      <c r="B129" s="4">
        <v>23</v>
      </c>
      <c r="C129" s="4">
        <v>80</v>
      </c>
      <c r="D129" s="4">
        <f t="shared" si="1"/>
        <v>8</v>
      </c>
      <c r="E129" s="4" t="s">
        <v>206</v>
      </c>
      <c r="F129" s="4">
        <v>14610</v>
      </c>
      <c r="G129" s="4">
        <v>120</v>
      </c>
      <c r="H129" s="4">
        <v>90</v>
      </c>
      <c r="I129" s="4" t="s">
        <v>33</v>
      </c>
      <c r="J129" s="4">
        <v>40</v>
      </c>
    </row>
    <row r="130" spans="1:10" ht="12.75" customHeight="1">
      <c r="A130" s="4" t="str">
        <f t="shared" si="0"/>
        <v>239</v>
      </c>
      <c r="B130" s="4">
        <v>23</v>
      </c>
      <c r="C130" s="4">
        <v>90</v>
      </c>
      <c r="D130" s="4">
        <f t="shared" si="1"/>
        <v>9</v>
      </c>
      <c r="E130" s="4" t="s">
        <v>207</v>
      </c>
      <c r="F130" s="4">
        <v>3330</v>
      </c>
      <c r="G130" s="4">
        <v>80</v>
      </c>
      <c r="H130" s="4">
        <v>2.23</v>
      </c>
      <c r="I130" s="4" t="s">
        <v>6</v>
      </c>
      <c r="J130" s="4">
        <v>0.14000000000000001</v>
      </c>
    </row>
    <row r="131" spans="1:10" ht="12.75" customHeight="1">
      <c r="A131" s="4" t="str">
        <f t="shared" si="0"/>
        <v>2310</v>
      </c>
      <c r="B131" s="4">
        <v>23</v>
      </c>
      <c r="C131" s="4">
        <v>100</v>
      </c>
      <c r="D131" s="4">
        <f t="shared" si="1"/>
        <v>10</v>
      </c>
      <c r="E131" s="4" t="s">
        <v>209</v>
      </c>
      <c r="F131" s="4">
        <v>-5154.05</v>
      </c>
      <c r="G131" s="4">
        <v>0.1</v>
      </c>
      <c r="H131" s="4">
        <v>37.24</v>
      </c>
      <c r="I131" s="4" t="s">
        <v>6</v>
      </c>
      <c r="J131" s="4">
        <v>0.12</v>
      </c>
    </row>
    <row r="132" spans="1:10" ht="12.75" customHeight="1">
      <c r="A132" s="4" t="str">
        <f t="shared" si="0"/>
        <v>2311</v>
      </c>
      <c r="B132" s="4">
        <v>23</v>
      </c>
      <c r="C132" s="4">
        <v>110</v>
      </c>
      <c r="D132" s="4">
        <f t="shared" si="1"/>
        <v>11</v>
      </c>
      <c r="E132" s="4" t="s">
        <v>211</v>
      </c>
      <c r="F132" s="4">
        <v>-9529.8536000000004</v>
      </c>
      <c r="G132" s="4">
        <v>2.7000000000000001E-3</v>
      </c>
      <c r="H132" s="4" t="s">
        <v>8</v>
      </c>
      <c r="I132" s="4" t="s">
        <v>188</v>
      </c>
      <c r="J132" s="4">
        <v>0</v>
      </c>
    </row>
    <row r="133" spans="1:10" ht="12.75" customHeight="1">
      <c r="A133" s="4" t="str">
        <f t="shared" si="0"/>
        <v>2312</v>
      </c>
      <c r="B133" s="4">
        <v>23</v>
      </c>
      <c r="C133" s="4">
        <v>120</v>
      </c>
      <c r="D133" s="4">
        <f t="shared" si="1"/>
        <v>12</v>
      </c>
      <c r="E133" s="4" t="s">
        <v>212</v>
      </c>
      <c r="F133" s="4">
        <v>-5473.8</v>
      </c>
      <c r="G133" s="4">
        <v>1.3</v>
      </c>
      <c r="H133" s="4">
        <v>11.317</v>
      </c>
      <c r="I133" s="4" t="s">
        <v>6</v>
      </c>
      <c r="J133" s="4">
        <v>1.0999999999999999E-2</v>
      </c>
    </row>
    <row r="134" spans="1:10" ht="12.75" customHeight="1">
      <c r="A134" s="4" t="str">
        <f t="shared" si="0"/>
        <v>2313</v>
      </c>
      <c r="B134" s="4">
        <v>23</v>
      </c>
      <c r="C134" s="4">
        <v>130</v>
      </c>
      <c r="D134" s="4">
        <f t="shared" si="1"/>
        <v>13</v>
      </c>
      <c r="E134" s="4" t="s">
        <v>213</v>
      </c>
      <c r="F134" s="4">
        <v>6770</v>
      </c>
      <c r="G134" s="4">
        <v>19</v>
      </c>
      <c r="H134" s="4">
        <v>470</v>
      </c>
      <c r="I134" s="4" t="s">
        <v>33</v>
      </c>
      <c r="J134" s="4">
        <v>30</v>
      </c>
    </row>
    <row r="135" spans="1:10" ht="12.75" customHeight="1">
      <c r="A135" s="4" t="str">
        <f t="shared" si="0"/>
        <v>2314</v>
      </c>
      <c r="B135" s="4">
        <v>23</v>
      </c>
      <c r="C135" s="4">
        <v>140</v>
      </c>
      <c r="D135" s="4">
        <f t="shared" si="1"/>
        <v>14</v>
      </c>
      <c r="E135" s="4" t="s">
        <v>214</v>
      </c>
      <c r="F135" s="4">
        <v>23770</v>
      </c>
      <c r="G135" s="4">
        <v>200</v>
      </c>
      <c r="H135" s="4">
        <v>42.3</v>
      </c>
      <c r="I135" s="4" t="s">
        <v>33</v>
      </c>
      <c r="J135" s="4">
        <v>0.4</v>
      </c>
    </row>
    <row r="136" spans="1:10" ht="12.75" customHeight="1">
      <c r="A136" s="4" t="str">
        <f t="shared" si="0"/>
        <v>247</v>
      </c>
      <c r="B136" s="4">
        <v>24</v>
      </c>
      <c r="C136" s="4">
        <v>70</v>
      </c>
      <c r="D136" s="4">
        <f t="shared" si="1"/>
        <v>7</v>
      </c>
      <c r="E136" s="4" t="s">
        <v>215</v>
      </c>
      <c r="F136" s="4">
        <v>47540</v>
      </c>
      <c r="G136" s="4">
        <v>400</v>
      </c>
      <c r="H136" s="4" t="s">
        <v>216</v>
      </c>
      <c r="I136" s="4" t="s">
        <v>88</v>
      </c>
      <c r="J136" s="4">
        <v>0</v>
      </c>
    </row>
    <row r="137" spans="1:10" ht="12.75" customHeight="1">
      <c r="A137" s="4" t="str">
        <f t="shared" si="0"/>
        <v>248</v>
      </c>
      <c r="B137" s="4">
        <v>24</v>
      </c>
      <c r="C137" s="4">
        <v>80</v>
      </c>
      <c r="D137" s="4">
        <f t="shared" si="1"/>
        <v>8</v>
      </c>
      <c r="E137" s="4" t="s">
        <v>217</v>
      </c>
      <c r="F137" s="4">
        <v>19070</v>
      </c>
      <c r="G137" s="4">
        <v>240</v>
      </c>
      <c r="H137" s="4">
        <v>65</v>
      </c>
      <c r="I137" s="4" t="s">
        <v>33</v>
      </c>
      <c r="J137" s="4">
        <v>5</v>
      </c>
    </row>
    <row r="138" spans="1:10" ht="12.75" customHeight="1">
      <c r="A138" s="4" t="str">
        <f t="shared" si="0"/>
        <v>249</v>
      </c>
      <c r="B138" s="4">
        <v>24</v>
      </c>
      <c r="C138" s="4">
        <v>90</v>
      </c>
      <c r="D138" s="4">
        <f t="shared" si="1"/>
        <v>9</v>
      </c>
      <c r="E138" s="4" t="s">
        <v>218</v>
      </c>
      <c r="F138" s="4">
        <v>7560</v>
      </c>
      <c r="G138" s="4">
        <v>70</v>
      </c>
      <c r="H138" s="4">
        <v>400</v>
      </c>
      <c r="I138" s="4" t="s">
        <v>33</v>
      </c>
      <c r="J138" s="4">
        <v>50</v>
      </c>
    </row>
    <row r="139" spans="1:10" ht="12.75" customHeight="1">
      <c r="A139" s="4" t="str">
        <f t="shared" si="0"/>
        <v>2410</v>
      </c>
      <c r="B139" s="4">
        <v>24</v>
      </c>
      <c r="C139" s="4">
        <v>100</v>
      </c>
      <c r="D139" s="4">
        <f t="shared" si="1"/>
        <v>10</v>
      </c>
      <c r="E139" s="4" t="s">
        <v>219</v>
      </c>
      <c r="F139" s="4">
        <v>-5951.5</v>
      </c>
      <c r="G139" s="4">
        <v>0.4</v>
      </c>
      <c r="H139" s="4">
        <v>3.38</v>
      </c>
      <c r="I139" s="4" t="s">
        <v>80</v>
      </c>
      <c r="J139" s="4">
        <v>0.02</v>
      </c>
    </row>
    <row r="140" spans="1:10" ht="12.75" customHeight="1">
      <c r="A140" s="4" t="str">
        <f t="shared" si="0"/>
        <v>2411</v>
      </c>
      <c r="B140" s="4">
        <v>24</v>
      </c>
      <c r="C140" s="4">
        <v>110</v>
      </c>
      <c r="D140" s="4">
        <f t="shared" si="1"/>
        <v>11</v>
      </c>
      <c r="E140" s="4" t="s">
        <v>222</v>
      </c>
      <c r="F140" s="4">
        <v>-8418.11</v>
      </c>
      <c r="G140" s="4">
        <v>0.08</v>
      </c>
      <c r="H140" s="4">
        <v>14.959</v>
      </c>
      <c r="I140" s="4" t="s">
        <v>223</v>
      </c>
      <c r="J140" s="4">
        <v>1.2000000000000001E-3</v>
      </c>
    </row>
    <row r="141" spans="1:10" ht="12.75" customHeight="1">
      <c r="A141" s="4" t="str">
        <f t="shared" si="0"/>
        <v>2411.1</v>
      </c>
      <c r="B141" s="4">
        <v>24</v>
      </c>
      <c r="C141" s="4">
        <v>111</v>
      </c>
      <c r="D141" s="4">
        <f t="shared" si="1"/>
        <v>11.1</v>
      </c>
      <c r="E141" s="4" t="s">
        <v>224</v>
      </c>
      <c r="F141" s="4">
        <v>-7945.9</v>
      </c>
      <c r="G141" s="4">
        <v>0.08</v>
      </c>
      <c r="H141" s="4">
        <v>472.20699999999999</v>
      </c>
      <c r="I141" s="4">
        <v>9.0000000000000011E-3</v>
      </c>
      <c r="J141" s="4">
        <v>20.2</v>
      </c>
    </row>
    <row r="142" spans="1:10" ht="12.75" customHeight="1">
      <c r="A142" s="4" t="str">
        <f t="shared" si="0"/>
        <v>2412</v>
      </c>
      <c r="B142" s="4">
        <v>24</v>
      </c>
      <c r="C142" s="4">
        <v>120</v>
      </c>
      <c r="D142" s="4">
        <f t="shared" si="1"/>
        <v>12</v>
      </c>
      <c r="E142" s="4" t="s">
        <v>226</v>
      </c>
      <c r="F142" s="4">
        <v>-13933.566999999999</v>
      </c>
      <c r="G142" s="4">
        <v>1.3000000000000001E-2</v>
      </c>
      <c r="H142" s="4" t="s">
        <v>8</v>
      </c>
      <c r="I142" s="4" t="s">
        <v>22</v>
      </c>
      <c r="J142" s="4">
        <v>0</v>
      </c>
    </row>
    <row r="143" spans="1:10" ht="12.75" customHeight="1">
      <c r="A143" s="4" t="str">
        <f t="shared" si="0"/>
        <v>2413</v>
      </c>
      <c r="B143" s="4">
        <v>24</v>
      </c>
      <c r="C143" s="4">
        <v>130</v>
      </c>
      <c r="D143" s="4">
        <f t="shared" si="1"/>
        <v>13</v>
      </c>
      <c r="E143" s="4" t="s">
        <v>228</v>
      </c>
      <c r="F143" s="4">
        <v>-56.9</v>
      </c>
      <c r="G143" s="4">
        <v>2.8</v>
      </c>
      <c r="H143" s="4">
        <v>2.0529999999999999</v>
      </c>
      <c r="I143" s="4" t="s">
        <v>6</v>
      </c>
      <c r="J143" s="4">
        <v>4.0000000000000001E-3</v>
      </c>
    </row>
    <row r="144" spans="1:10" ht="12.75" customHeight="1">
      <c r="A144" s="4" t="str">
        <f t="shared" si="0"/>
        <v>2413.1</v>
      </c>
      <c r="B144" s="4">
        <v>24</v>
      </c>
      <c r="C144" s="4">
        <v>131</v>
      </c>
      <c r="D144" s="4">
        <f t="shared" si="1"/>
        <v>13.1</v>
      </c>
      <c r="E144" s="4" t="s">
        <v>230</v>
      </c>
      <c r="F144" s="4">
        <v>368.9</v>
      </c>
      <c r="G144" s="4">
        <v>2.8</v>
      </c>
      <c r="H144" s="4">
        <v>425.8</v>
      </c>
      <c r="I144" s="4">
        <v>0.1</v>
      </c>
      <c r="J144" s="4">
        <v>131.30000000000001</v>
      </c>
    </row>
    <row r="145" spans="1:10" ht="12.75" customHeight="1">
      <c r="A145" s="4" t="str">
        <f t="shared" si="0"/>
        <v>2414</v>
      </c>
      <c r="B145" s="4">
        <v>24</v>
      </c>
      <c r="C145" s="4">
        <v>140</v>
      </c>
      <c r="D145" s="4">
        <f t="shared" si="1"/>
        <v>14</v>
      </c>
      <c r="E145" s="4" t="s">
        <v>232</v>
      </c>
      <c r="F145" s="4">
        <v>10755</v>
      </c>
      <c r="G145" s="4">
        <v>19</v>
      </c>
      <c r="H145" s="4">
        <v>140</v>
      </c>
      <c r="I145" s="4" t="s">
        <v>33</v>
      </c>
      <c r="J145" s="4">
        <v>8</v>
      </c>
    </row>
    <row r="146" spans="1:10" ht="12.75" customHeight="1">
      <c r="A146" s="4" t="str">
        <f t="shared" si="0"/>
        <v>2415</v>
      </c>
      <c r="B146" s="4">
        <v>24</v>
      </c>
      <c r="C146" s="4">
        <v>150</v>
      </c>
      <c r="D146" s="4">
        <f t="shared" si="1"/>
        <v>15</v>
      </c>
      <c r="E146" s="4" t="s">
        <v>233</v>
      </c>
      <c r="F146" s="4">
        <v>32000</v>
      </c>
      <c r="G146" s="4">
        <v>500</v>
      </c>
      <c r="H146" s="4" t="s">
        <v>12</v>
      </c>
      <c r="I146" s="4" t="s">
        <v>30</v>
      </c>
      <c r="J146" s="4" t="s">
        <v>234</v>
      </c>
    </row>
    <row r="147" spans="1:10" ht="12.75" customHeight="1">
      <c r="A147" s="4" t="str">
        <f t="shared" si="0"/>
        <v>257</v>
      </c>
      <c r="B147" s="4">
        <v>25</v>
      </c>
      <c r="C147" s="4">
        <v>70</v>
      </c>
      <c r="D147" s="4">
        <f t="shared" si="1"/>
        <v>7</v>
      </c>
      <c r="E147" s="4" t="s">
        <v>235</v>
      </c>
      <c r="F147" s="4">
        <v>56500</v>
      </c>
      <c r="G147" s="4">
        <v>500</v>
      </c>
      <c r="H147" s="4" t="s">
        <v>236</v>
      </c>
      <c r="I147" s="4" t="s">
        <v>88</v>
      </c>
      <c r="J147" s="4" t="s">
        <v>101</v>
      </c>
    </row>
    <row r="148" spans="1:10" ht="12.75" customHeight="1">
      <c r="A148" s="4" t="str">
        <f t="shared" si="0"/>
        <v>258</v>
      </c>
      <c r="B148" s="4">
        <v>25</v>
      </c>
      <c r="C148" s="4">
        <v>80</v>
      </c>
      <c r="D148" s="4">
        <f t="shared" si="1"/>
        <v>8</v>
      </c>
      <c r="E148" s="4" t="s">
        <v>237</v>
      </c>
      <c r="F148" s="4">
        <v>27440</v>
      </c>
      <c r="G148" s="4">
        <v>260</v>
      </c>
      <c r="H148" s="4" t="s">
        <v>238</v>
      </c>
      <c r="I148" s="4" t="s">
        <v>88</v>
      </c>
      <c r="J148" s="4" t="s">
        <v>188</v>
      </c>
    </row>
    <row r="149" spans="1:10" ht="12.75" customHeight="1">
      <c r="A149" s="4" t="str">
        <f t="shared" si="0"/>
        <v>259</v>
      </c>
      <c r="B149" s="4">
        <v>25</v>
      </c>
      <c r="C149" s="4">
        <v>90</v>
      </c>
      <c r="D149" s="4">
        <f t="shared" si="1"/>
        <v>9</v>
      </c>
      <c r="E149" s="4" t="s">
        <v>240</v>
      </c>
      <c r="F149" s="4">
        <v>11270</v>
      </c>
      <c r="G149" s="4">
        <v>100</v>
      </c>
      <c r="H149" s="4">
        <v>50</v>
      </c>
      <c r="I149" s="4" t="s">
        <v>33</v>
      </c>
      <c r="J149" s="4">
        <v>6</v>
      </c>
    </row>
    <row r="150" spans="1:10" ht="12.75" customHeight="1">
      <c r="A150" s="4" t="str">
        <f t="shared" si="0"/>
        <v>2510</v>
      </c>
      <c r="B150" s="4">
        <v>25</v>
      </c>
      <c r="C150" s="4">
        <v>100</v>
      </c>
      <c r="D150" s="4">
        <f t="shared" si="1"/>
        <v>10</v>
      </c>
      <c r="E150" s="4" t="s">
        <v>241</v>
      </c>
      <c r="F150" s="4">
        <v>-2108</v>
      </c>
      <c r="G150" s="4">
        <v>26</v>
      </c>
      <c r="H150" s="4">
        <v>602</v>
      </c>
      <c r="I150" s="4" t="s">
        <v>33</v>
      </c>
      <c r="J150" s="4">
        <v>8</v>
      </c>
    </row>
    <row r="151" spans="1:10" ht="12.75" customHeight="1">
      <c r="A151" s="4" t="str">
        <f t="shared" si="0"/>
        <v>2511</v>
      </c>
      <c r="B151" s="4">
        <v>25</v>
      </c>
      <c r="C151" s="4">
        <v>110</v>
      </c>
      <c r="D151" s="4">
        <f t="shared" si="1"/>
        <v>11</v>
      </c>
      <c r="E151" s="4" t="s">
        <v>242</v>
      </c>
      <c r="F151" s="4">
        <v>-9357.7999999999993</v>
      </c>
      <c r="G151" s="4">
        <v>1.2</v>
      </c>
      <c r="H151" s="4">
        <v>59.1</v>
      </c>
      <c r="I151" s="4" t="s">
        <v>6</v>
      </c>
      <c r="J151" s="4">
        <v>0.6</v>
      </c>
    </row>
    <row r="152" spans="1:10" ht="12.75" customHeight="1">
      <c r="A152" s="4" t="str">
        <f t="shared" si="0"/>
        <v>2512</v>
      </c>
      <c r="B152" s="4">
        <v>25</v>
      </c>
      <c r="C152" s="4">
        <v>120</v>
      </c>
      <c r="D152" s="4">
        <f t="shared" si="1"/>
        <v>12</v>
      </c>
      <c r="E152" s="4" t="s">
        <v>243</v>
      </c>
      <c r="F152" s="4">
        <v>-13192.83</v>
      </c>
      <c r="G152" s="4">
        <v>0.03</v>
      </c>
      <c r="H152" s="4" t="s">
        <v>8</v>
      </c>
      <c r="I152" s="4" t="s">
        <v>145</v>
      </c>
      <c r="J152" s="4">
        <v>0</v>
      </c>
    </row>
    <row r="153" spans="1:10" ht="12.75" customHeight="1">
      <c r="A153" s="4" t="str">
        <f t="shared" si="0"/>
        <v>2513</v>
      </c>
      <c r="B153" s="4">
        <v>25</v>
      </c>
      <c r="C153" s="4">
        <v>130</v>
      </c>
      <c r="D153" s="4">
        <f t="shared" si="1"/>
        <v>13</v>
      </c>
      <c r="E153" s="4" t="s">
        <v>244</v>
      </c>
      <c r="F153" s="4">
        <v>-8916.2000000000007</v>
      </c>
      <c r="G153" s="4">
        <v>0.5</v>
      </c>
      <c r="H153" s="4">
        <v>7.1829999999999998</v>
      </c>
      <c r="I153" s="4" t="s">
        <v>6</v>
      </c>
      <c r="J153" s="4">
        <v>1.2E-2</v>
      </c>
    </row>
    <row r="154" spans="1:10" ht="12.75" customHeight="1">
      <c r="A154" s="4" t="str">
        <f t="shared" si="0"/>
        <v>2514</v>
      </c>
      <c r="B154" s="4">
        <v>25</v>
      </c>
      <c r="C154" s="4">
        <v>140</v>
      </c>
      <c r="D154" s="4">
        <f t="shared" si="1"/>
        <v>14</v>
      </c>
      <c r="E154" s="4" t="s">
        <v>245</v>
      </c>
      <c r="F154" s="4">
        <v>3824</v>
      </c>
      <c r="G154" s="4">
        <v>10</v>
      </c>
      <c r="H154" s="4">
        <v>220</v>
      </c>
      <c r="I154" s="4" t="s">
        <v>33</v>
      </c>
      <c r="J154" s="4">
        <v>3</v>
      </c>
    </row>
    <row r="155" spans="1:10" ht="12.75" customHeight="1">
      <c r="A155" s="4" t="str">
        <f t="shared" si="0"/>
        <v>2515</v>
      </c>
      <c r="B155" s="4">
        <v>25</v>
      </c>
      <c r="C155" s="4">
        <v>150</v>
      </c>
      <c r="D155" s="4">
        <f t="shared" si="1"/>
        <v>15</v>
      </c>
      <c r="E155" s="4" t="s">
        <v>246</v>
      </c>
      <c r="F155" s="4">
        <v>18870</v>
      </c>
      <c r="G155" s="4">
        <v>200</v>
      </c>
      <c r="H155" s="4" t="s">
        <v>182</v>
      </c>
      <c r="I155" s="4" t="s">
        <v>88</v>
      </c>
      <c r="J155" s="4" t="s">
        <v>9</v>
      </c>
    </row>
    <row r="156" spans="1:10" ht="12.75" customHeight="1">
      <c r="A156" s="4" t="str">
        <f t="shared" si="0"/>
        <v>268</v>
      </c>
      <c r="B156" s="4">
        <v>26</v>
      </c>
      <c r="C156" s="4">
        <v>80</v>
      </c>
      <c r="D156" s="4">
        <f t="shared" si="1"/>
        <v>8</v>
      </c>
      <c r="E156" s="4" t="s">
        <v>247</v>
      </c>
      <c r="F156" s="4">
        <v>35710</v>
      </c>
      <c r="G156" s="4">
        <v>260</v>
      </c>
      <c r="H156" s="4" t="s">
        <v>172</v>
      </c>
      <c r="I156" s="4" t="s">
        <v>88</v>
      </c>
      <c r="J156" s="4" t="s">
        <v>22</v>
      </c>
    </row>
    <row r="157" spans="1:10" ht="12.75" customHeight="1">
      <c r="A157" s="4" t="str">
        <f t="shared" si="0"/>
        <v>269</v>
      </c>
      <c r="B157" s="4">
        <v>26</v>
      </c>
      <c r="C157" s="4">
        <v>90</v>
      </c>
      <c r="D157" s="4">
        <f t="shared" si="1"/>
        <v>9</v>
      </c>
      <c r="E157" s="4" t="s">
        <v>248</v>
      </c>
      <c r="F157" s="4">
        <v>18270</v>
      </c>
      <c r="G157" s="4">
        <v>170</v>
      </c>
      <c r="H157" s="4">
        <v>10.199999999999999</v>
      </c>
      <c r="I157" s="4" t="s">
        <v>33</v>
      </c>
      <c r="J157" s="4">
        <v>1.4</v>
      </c>
    </row>
    <row r="158" spans="1:10" ht="12.75" customHeight="1">
      <c r="A158" s="4" t="str">
        <f t="shared" si="0"/>
        <v>2610</v>
      </c>
      <c r="B158" s="4">
        <v>26</v>
      </c>
      <c r="C158" s="4">
        <v>100</v>
      </c>
      <c r="D158" s="4">
        <f t="shared" si="1"/>
        <v>10</v>
      </c>
      <c r="E158" s="4" t="s">
        <v>249</v>
      </c>
      <c r="F158" s="4">
        <v>430</v>
      </c>
      <c r="G158" s="4">
        <v>27</v>
      </c>
      <c r="H158" s="4">
        <v>197</v>
      </c>
      <c r="I158" s="4" t="s">
        <v>33</v>
      </c>
      <c r="J158" s="4">
        <v>1</v>
      </c>
    </row>
    <row r="159" spans="1:10" ht="12.75" customHeight="1">
      <c r="A159" s="4" t="str">
        <f t="shared" si="0"/>
        <v>2611</v>
      </c>
      <c r="B159" s="4">
        <v>26</v>
      </c>
      <c r="C159" s="4">
        <v>110</v>
      </c>
      <c r="D159" s="4">
        <f t="shared" si="1"/>
        <v>11</v>
      </c>
      <c r="E159" s="4" t="s">
        <v>250</v>
      </c>
      <c r="F159" s="4">
        <v>-6862</v>
      </c>
      <c r="G159" s="4">
        <v>6</v>
      </c>
      <c r="H159" s="4">
        <v>1.077</v>
      </c>
      <c r="I159" s="4" t="s">
        <v>6</v>
      </c>
      <c r="J159" s="4">
        <v>5.0000000000000001E-3</v>
      </c>
    </row>
    <row r="160" spans="1:10" ht="12.75" customHeight="1">
      <c r="A160" s="4" t="str">
        <f t="shared" si="0"/>
        <v>2612</v>
      </c>
      <c r="B160" s="4">
        <v>26</v>
      </c>
      <c r="C160" s="4">
        <v>120</v>
      </c>
      <c r="D160" s="4">
        <f t="shared" si="1"/>
        <v>12</v>
      </c>
      <c r="E160" s="4" t="s">
        <v>252</v>
      </c>
      <c r="F160" s="4">
        <v>-16214.582</v>
      </c>
      <c r="G160" s="4">
        <v>2.7E-2</v>
      </c>
      <c r="H160" s="4" t="s">
        <v>8</v>
      </c>
      <c r="I160" s="4" t="s">
        <v>22</v>
      </c>
      <c r="J160" s="4">
        <v>0</v>
      </c>
    </row>
    <row r="161" spans="1:10" ht="12.75" customHeight="1">
      <c r="A161" s="4" t="str">
        <f t="shared" si="0"/>
        <v>2613</v>
      </c>
      <c r="B161" s="4">
        <v>26</v>
      </c>
      <c r="C161" s="4">
        <v>130</v>
      </c>
      <c r="D161" s="4">
        <f t="shared" si="1"/>
        <v>13</v>
      </c>
      <c r="E161" s="4" t="s">
        <v>253</v>
      </c>
      <c r="F161" s="4">
        <v>-12210.31</v>
      </c>
      <c r="G161" s="4">
        <v>0.06</v>
      </c>
      <c r="H161" s="4">
        <v>717</v>
      </c>
      <c r="I161" s="4" t="s">
        <v>109</v>
      </c>
      <c r="J161" s="4">
        <v>24</v>
      </c>
    </row>
    <row r="162" spans="1:10" ht="12.75" customHeight="1">
      <c r="A162" s="4" t="str">
        <f t="shared" si="0"/>
        <v>2613.1</v>
      </c>
      <c r="B162" s="4">
        <v>26</v>
      </c>
      <c r="C162" s="4">
        <v>131</v>
      </c>
      <c r="D162" s="4">
        <f t="shared" si="1"/>
        <v>13.1</v>
      </c>
      <c r="E162" s="4" t="s">
        <v>254</v>
      </c>
      <c r="F162" s="4">
        <v>-11982.01</v>
      </c>
      <c r="G162" s="4">
        <v>0.06</v>
      </c>
      <c r="H162" s="4">
        <v>228.30500000000001</v>
      </c>
      <c r="I162" s="4">
        <v>1.3000000000000001E-2</v>
      </c>
      <c r="J162" s="4">
        <v>6.3452000000000002</v>
      </c>
    </row>
    <row r="163" spans="1:10" ht="12.75" customHeight="1">
      <c r="A163" s="4" t="str">
        <f t="shared" si="0"/>
        <v>2614</v>
      </c>
      <c r="B163" s="4">
        <v>26</v>
      </c>
      <c r="C163" s="4">
        <v>140</v>
      </c>
      <c r="D163" s="4">
        <f t="shared" si="1"/>
        <v>14</v>
      </c>
      <c r="E163" s="4" t="s">
        <v>255</v>
      </c>
      <c r="F163" s="4">
        <v>-7145</v>
      </c>
      <c r="G163" s="4">
        <v>3</v>
      </c>
      <c r="H163" s="4">
        <v>2.234</v>
      </c>
      <c r="I163" s="4" t="s">
        <v>6</v>
      </c>
      <c r="J163" s="4">
        <v>1.3000000000000001E-2</v>
      </c>
    </row>
    <row r="164" spans="1:10" ht="12.75" customHeight="1">
      <c r="A164" s="4" t="str">
        <f t="shared" si="0"/>
        <v>2615</v>
      </c>
      <c r="B164" s="4">
        <v>26</v>
      </c>
      <c r="C164" s="4">
        <v>150</v>
      </c>
      <c r="D164" s="4">
        <f t="shared" si="1"/>
        <v>15</v>
      </c>
      <c r="E164" s="4" t="s">
        <v>261</v>
      </c>
      <c r="F164" s="4">
        <v>10970</v>
      </c>
      <c r="G164" s="4">
        <v>200</v>
      </c>
      <c r="H164" s="4">
        <v>30</v>
      </c>
      <c r="I164" s="4" t="s">
        <v>33</v>
      </c>
      <c r="J164" s="4">
        <v>25</v>
      </c>
    </row>
    <row r="165" spans="1:10" ht="12.75" customHeight="1">
      <c r="A165" s="4" t="str">
        <f t="shared" si="0"/>
        <v>2616</v>
      </c>
      <c r="B165" s="4">
        <v>26</v>
      </c>
      <c r="C165" s="4">
        <v>160</v>
      </c>
      <c r="D165" s="4">
        <f t="shared" si="1"/>
        <v>16</v>
      </c>
      <c r="E165" s="4" t="s">
        <v>262</v>
      </c>
      <c r="F165" s="4">
        <v>25970</v>
      </c>
      <c r="G165" s="4">
        <v>300</v>
      </c>
      <c r="H165" s="4">
        <v>10</v>
      </c>
      <c r="I165" s="4" t="s">
        <v>33</v>
      </c>
      <c r="J165" s="4" t="s">
        <v>22</v>
      </c>
    </row>
    <row r="166" spans="1:10" ht="12.75" customHeight="1">
      <c r="A166" s="4" t="str">
        <f t="shared" si="0"/>
        <v>278</v>
      </c>
      <c r="B166" s="4">
        <v>27</v>
      </c>
      <c r="C166" s="4">
        <v>80</v>
      </c>
      <c r="D166" s="4">
        <f t="shared" si="1"/>
        <v>8</v>
      </c>
      <c r="E166" s="4" t="s">
        <v>263</v>
      </c>
      <c r="F166" s="4">
        <v>44950</v>
      </c>
      <c r="G166" s="4">
        <v>500</v>
      </c>
      <c r="H166" s="4" t="s">
        <v>236</v>
      </c>
      <c r="I166" s="4" t="s">
        <v>88</v>
      </c>
      <c r="J166" s="4" t="s">
        <v>188</v>
      </c>
    </row>
    <row r="167" spans="1:10" ht="12.75" customHeight="1">
      <c r="A167" s="4" t="str">
        <f t="shared" si="0"/>
        <v>279</v>
      </c>
      <c r="B167" s="4">
        <v>27</v>
      </c>
      <c r="C167" s="4">
        <v>90</v>
      </c>
      <c r="D167" s="4">
        <f t="shared" si="1"/>
        <v>9</v>
      </c>
      <c r="E167" s="4" t="s">
        <v>264</v>
      </c>
      <c r="F167" s="4">
        <v>24930</v>
      </c>
      <c r="G167" s="4">
        <v>380</v>
      </c>
      <c r="H167" s="4">
        <v>4.9000000000000004</v>
      </c>
      <c r="I167" s="4" t="s">
        <v>33</v>
      </c>
      <c r="J167" s="4">
        <v>0.2</v>
      </c>
    </row>
    <row r="168" spans="1:10" ht="12.75" customHeight="1">
      <c r="A168" s="4" t="str">
        <f t="shared" si="0"/>
        <v>2710</v>
      </c>
      <c r="B168" s="4">
        <v>27</v>
      </c>
      <c r="C168" s="4">
        <v>100</v>
      </c>
      <c r="D168" s="4">
        <f t="shared" si="1"/>
        <v>10</v>
      </c>
      <c r="E168" s="4" t="s">
        <v>265</v>
      </c>
      <c r="F168" s="4">
        <v>7070</v>
      </c>
      <c r="G168" s="4">
        <v>110</v>
      </c>
      <c r="H168" s="4">
        <v>32</v>
      </c>
      <c r="I168" s="4" t="s">
        <v>33</v>
      </c>
      <c r="J168" s="4">
        <v>2</v>
      </c>
    </row>
    <row r="169" spans="1:10" ht="12.75" customHeight="1">
      <c r="A169" s="4" t="str">
        <f t="shared" si="0"/>
        <v>2711</v>
      </c>
      <c r="B169" s="4">
        <v>27</v>
      </c>
      <c r="C169" s="4">
        <v>110</v>
      </c>
      <c r="D169" s="4">
        <f t="shared" si="1"/>
        <v>11</v>
      </c>
      <c r="E169" s="4" t="s">
        <v>266</v>
      </c>
      <c r="F169" s="4">
        <v>-5517</v>
      </c>
      <c r="G169" s="4">
        <v>4</v>
      </c>
      <c r="H169" s="4">
        <v>301</v>
      </c>
      <c r="I169" s="4" t="s">
        <v>33</v>
      </c>
      <c r="J169" s="4">
        <v>6</v>
      </c>
    </row>
    <row r="170" spans="1:10" ht="12.75" customHeight="1">
      <c r="A170" s="4" t="str">
        <f t="shared" si="0"/>
        <v>2712</v>
      </c>
      <c r="B170" s="4">
        <v>27</v>
      </c>
      <c r="C170" s="4">
        <v>120</v>
      </c>
      <c r="D170" s="4">
        <f t="shared" si="1"/>
        <v>12</v>
      </c>
      <c r="E170" s="4" t="s">
        <v>267</v>
      </c>
      <c r="F170" s="4">
        <v>-14586.65</v>
      </c>
      <c r="G170" s="4">
        <v>0.05</v>
      </c>
      <c r="H170" s="4">
        <v>9.4580000000000002</v>
      </c>
      <c r="I170" s="4" t="s">
        <v>80</v>
      </c>
      <c r="J170" s="4">
        <v>1.2E-2</v>
      </c>
    </row>
    <row r="171" spans="1:10" ht="12.75" customHeight="1">
      <c r="A171" s="4" t="str">
        <f t="shared" si="0"/>
        <v>2713</v>
      </c>
      <c r="B171" s="4">
        <v>27</v>
      </c>
      <c r="C171" s="4">
        <v>130</v>
      </c>
      <c r="D171" s="4">
        <f t="shared" si="1"/>
        <v>13</v>
      </c>
      <c r="E171" s="4" t="s">
        <v>268</v>
      </c>
      <c r="F171" s="4">
        <v>-17196.66</v>
      </c>
      <c r="G171" s="4">
        <v>0.12</v>
      </c>
      <c r="H171" s="4" t="s">
        <v>8</v>
      </c>
      <c r="I171" s="4" t="s">
        <v>145</v>
      </c>
      <c r="J171" s="4">
        <v>1</v>
      </c>
    </row>
    <row r="172" spans="1:10" ht="12.75" customHeight="1">
      <c r="A172" s="4" t="str">
        <f t="shared" si="0"/>
        <v>2714</v>
      </c>
      <c r="B172" s="4">
        <v>27</v>
      </c>
      <c r="C172" s="4">
        <v>140</v>
      </c>
      <c r="D172" s="4">
        <f t="shared" si="1"/>
        <v>14</v>
      </c>
      <c r="E172" s="4" t="s">
        <v>269</v>
      </c>
      <c r="F172" s="4">
        <v>-12384.3</v>
      </c>
      <c r="G172" s="4">
        <v>0.15</v>
      </c>
      <c r="H172" s="4">
        <v>4.16</v>
      </c>
      <c r="I172" s="4" t="s">
        <v>6</v>
      </c>
      <c r="J172" s="4">
        <v>0.02</v>
      </c>
    </row>
    <row r="173" spans="1:10" ht="12.75" customHeight="1">
      <c r="A173" s="4" t="str">
        <f t="shared" si="0"/>
        <v>2715</v>
      </c>
      <c r="B173" s="4">
        <v>27</v>
      </c>
      <c r="C173" s="4">
        <v>150</v>
      </c>
      <c r="D173" s="4">
        <f t="shared" si="1"/>
        <v>15</v>
      </c>
      <c r="E173" s="4" t="s">
        <v>270</v>
      </c>
      <c r="F173" s="4">
        <v>-717</v>
      </c>
      <c r="G173" s="4">
        <v>26</v>
      </c>
      <c r="H173" s="4">
        <v>260</v>
      </c>
      <c r="I173" s="4" t="s">
        <v>33</v>
      </c>
      <c r="J173" s="4">
        <v>80</v>
      </c>
    </row>
    <row r="174" spans="1:10" ht="12.75" customHeight="1">
      <c r="A174" s="4" t="str">
        <f t="shared" si="0"/>
        <v>2716</v>
      </c>
      <c r="B174" s="4">
        <v>27</v>
      </c>
      <c r="C174" s="4">
        <v>160</v>
      </c>
      <c r="D174" s="4">
        <f t="shared" si="1"/>
        <v>16</v>
      </c>
      <c r="E174" s="4" t="s">
        <v>271</v>
      </c>
      <c r="F174" s="4">
        <v>17540</v>
      </c>
      <c r="G174" s="4">
        <v>200</v>
      </c>
      <c r="H174" s="4">
        <v>21</v>
      </c>
      <c r="I174" s="4" t="s">
        <v>33</v>
      </c>
      <c r="J174" s="4">
        <v>4</v>
      </c>
    </row>
    <row r="175" spans="1:10" ht="12.75" customHeight="1">
      <c r="A175" s="4" t="str">
        <f t="shared" si="0"/>
        <v>288</v>
      </c>
      <c r="B175" s="4">
        <v>28</v>
      </c>
      <c r="C175" s="4">
        <v>80</v>
      </c>
      <c r="D175" s="4">
        <f t="shared" si="1"/>
        <v>8</v>
      </c>
      <c r="E175" s="4" t="s">
        <v>272</v>
      </c>
      <c r="F175" s="4">
        <v>53850</v>
      </c>
      <c r="G175" s="4">
        <v>600</v>
      </c>
      <c r="H175" s="4" t="s">
        <v>273</v>
      </c>
      <c r="I175" s="4" t="s">
        <v>88</v>
      </c>
      <c r="J175" s="4" t="s">
        <v>22</v>
      </c>
    </row>
    <row r="176" spans="1:10" ht="12.75" customHeight="1">
      <c r="A176" s="4" t="str">
        <f t="shared" si="0"/>
        <v>289</v>
      </c>
      <c r="B176" s="4">
        <v>28</v>
      </c>
      <c r="C176" s="4">
        <v>90</v>
      </c>
      <c r="D176" s="4">
        <f t="shared" si="1"/>
        <v>9</v>
      </c>
      <c r="E176" s="4" t="s">
        <v>274</v>
      </c>
      <c r="F176" s="4">
        <v>33230</v>
      </c>
      <c r="G176" s="4">
        <v>510</v>
      </c>
      <c r="H176" s="4" t="s">
        <v>172</v>
      </c>
      <c r="I176" s="4" t="s">
        <v>88</v>
      </c>
      <c r="J176" s="4">
        <v>1</v>
      </c>
    </row>
    <row r="177" spans="1:10" ht="12.75" customHeight="1">
      <c r="A177" s="4" t="str">
        <f t="shared" si="0"/>
        <v>2810</v>
      </c>
      <c r="B177" s="4">
        <v>28</v>
      </c>
      <c r="C177" s="4">
        <v>100</v>
      </c>
      <c r="D177" s="4">
        <f t="shared" si="1"/>
        <v>10</v>
      </c>
      <c r="E177" s="4" t="s">
        <v>275</v>
      </c>
      <c r="F177" s="4">
        <v>11240</v>
      </c>
      <c r="G177" s="4">
        <v>150</v>
      </c>
      <c r="H177" s="4">
        <v>18.3</v>
      </c>
      <c r="I177" s="4" t="s">
        <v>33</v>
      </c>
      <c r="J177" s="4">
        <v>2.2000000000000002</v>
      </c>
    </row>
    <row r="178" spans="1:10" ht="12.75" customHeight="1">
      <c r="A178" s="4" t="str">
        <f t="shared" si="0"/>
        <v>2811</v>
      </c>
      <c r="B178" s="4">
        <v>28</v>
      </c>
      <c r="C178" s="4">
        <v>110</v>
      </c>
      <c r="D178" s="4">
        <f t="shared" si="1"/>
        <v>11</v>
      </c>
      <c r="E178" s="4" t="s">
        <v>276</v>
      </c>
      <c r="F178" s="4">
        <v>-989</v>
      </c>
      <c r="G178" s="4">
        <v>13</v>
      </c>
      <c r="H178" s="4">
        <v>30.5</v>
      </c>
      <c r="I178" s="4" t="s">
        <v>33</v>
      </c>
      <c r="J178" s="4">
        <v>0.4</v>
      </c>
    </row>
    <row r="179" spans="1:10" ht="12.75" customHeight="1">
      <c r="A179" s="4" t="str">
        <f t="shared" si="0"/>
        <v>2812</v>
      </c>
      <c r="B179" s="4">
        <v>28</v>
      </c>
      <c r="C179" s="4">
        <v>120</v>
      </c>
      <c r="D179" s="4">
        <f t="shared" si="1"/>
        <v>12</v>
      </c>
      <c r="E179" s="4" t="s">
        <v>277</v>
      </c>
      <c r="F179" s="4">
        <v>-15018.6</v>
      </c>
      <c r="G179" s="4">
        <v>2</v>
      </c>
      <c r="H179" s="4">
        <v>20.914999999999999</v>
      </c>
      <c r="I179" s="4" t="s">
        <v>223</v>
      </c>
      <c r="J179" s="4">
        <v>9.0000000000000011E-3</v>
      </c>
    </row>
    <row r="180" spans="1:10" ht="12.75" customHeight="1">
      <c r="A180" s="4" t="str">
        <f t="shared" si="0"/>
        <v>2813</v>
      </c>
      <c r="B180" s="4">
        <v>28</v>
      </c>
      <c r="C180" s="4">
        <v>130</v>
      </c>
      <c r="D180" s="4">
        <f t="shared" si="1"/>
        <v>13</v>
      </c>
      <c r="E180" s="4" t="s">
        <v>278</v>
      </c>
      <c r="F180" s="4">
        <v>-16850.439999999999</v>
      </c>
      <c r="G180" s="4">
        <v>0.13</v>
      </c>
      <c r="H180" s="4">
        <v>2.2414000000000001</v>
      </c>
      <c r="I180" s="4" t="s">
        <v>80</v>
      </c>
      <c r="J180" s="4">
        <v>1.2000000000000001E-3</v>
      </c>
    </row>
    <row r="181" spans="1:10" ht="12.75" customHeight="1">
      <c r="A181" s="4" t="str">
        <f t="shared" si="0"/>
        <v>2814</v>
      </c>
      <c r="B181" s="4">
        <v>28</v>
      </c>
      <c r="C181" s="4">
        <v>140</v>
      </c>
      <c r="D181" s="4">
        <f t="shared" si="1"/>
        <v>14</v>
      </c>
      <c r="E181" s="4" t="s">
        <v>279</v>
      </c>
      <c r="F181" s="4">
        <v>-21492.7968</v>
      </c>
      <c r="G181" s="4">
        <v>1.8000000000000002E-3</v>
      </c>
      <c r="H181" s="4" t="s">
        <v>8</v>
      </c>
      <c r="I181" s="4" t="s">
        <v>22</v>
      </c>
      <c r="J181" s="4">
        <v>1</v>
      </c>
    </row>
    <row r="182" spans="1:10" ht="12.75" customHeight="1">
      <c r="A182" s="4" t="str">
        <f t="shared" si="0"/>
        <v>2814.5</v>
      </c>
      <c r="B182" s="4">
        <v>28</v>
      </c>
      <c r="C182" s="4">
        <v>145</v>
      </c>
      <c r="D182" s="4">
        <f t="shared" si="1"/>
        <v>14.5</v>
      </c>
      <c r="E182" s="4" t="s">
        <v>280</v>
      </c>
      <c r="F182" s="4">
        <v>-8951.5499999999993</v>
      </c>
      <c r="G182" s="4">
        <v>0.12</v>
      </c>
      <c r="H182" s="4">
        <v>12541.25</v>
      </c>
      <c r="I182" s="4">
        <v>0.12</v>
      </c>
      <c r="J182" s="4" t="s">
        <v>66</v>
      </c>
    </row>
    <row r="183" spans="1:10" ht="12.75" customHeight="1">
      <c r="A183" s="4" t="str">
        <f t="shared" si="0"/>
        <v>2815</v>
      </c>
      <c r="B183" s="4">
        <v>28</v>
      </c>
      <c r="C183" s="4">
        <v>150</v>
      </c>
      <c r="D183" s="4">
        <f t="shared" si="1"/>
        <v>15</v>
      </c>
      <c r="E183" s="4" t="s">
        <v>281</v>
      </c>
      <c r="F183" s="4">
        <v>-7159</v>
      </c>
      <c r="G183" s="4">
        <v>3</v>
      </c>
      <c r="H183" s="4">
        <v>270.3</v>
      </c>
      <c r="I183" s="4" t="s">
        <v>33</v>
      </c>
      <c r="J183" s="4">
        <v>0.5</v>
      </c>
    </row>
    <row r="184" spans="1:10" ht="12.75" customHeight="1">
      <c r="A184" s="4" t="str">
        <f t="shared" si="0"/>
        <v>2816</v>
      </c>
      <c r="B184" s="4">
        <v>28</v>
      </c>
      <c r="C184" s="4">
        <v>160</v>
      </c>
      <c r="D184" s="4">
        <f t="shared" si="1"/>
        <v>16</v>
      </c>
      <c r="E184" s="4" t="s">
        <v>283</v>
      </c>
      <c r="F184" s="4">
        <v>4070</v>
      </c>
      <c r="G184" s="4">
        <v>160</v>
      </c>
      <c r="H184" s="4">
        <v>125</v>
      </c>
      <c r="I184" s="4" t="s">
        <v>33</v>
      </c>
      <c r="J184" s="4">
        <v>10</v>
      </c>
    </row>
    <row r="185" spans="1:10" ht="12.75" customHeight="1">
      <c r="A185" s="4" t="str">
        <f t="shared" si="0"/>
        <v>2817</v>
      </c>
      <c r="B185" s="4">
        <v>28</v>
      </c>
      <c r="C185" s="4">
        <v>170</v>
      </c>
      <c r="D185" s="4">
        <f t="shared" si="1"/>
        <v>17</v>
      </c>
      <c r="E185" s="4" t="s">
        <v>284</v>
      </c>
      <c r="F185" s="4">
        <v>26560</v>
      </c>
      <c r="G185" s="4">
        <v>500</v>
      </c>
      <c r="H185" s="4" t="s">
        <v>12</v>
      </c>
      <c r="I185" s="4" t="s">
        <v>30</v>
      </c>
      <c r="J185" s="4" t="s">
        <v>121</v>
      </c>
    </row>
    <row r="186" spans="1:10" ht="12.75" customHeight="1">
      <c r="A186" s="4" t="str">
        <f t="shared" si="0"/>
        <v>299</v>
      </c>
      <c r="B186" s="4">
        <v>29</v>
      </c>
      <c r="C186" s="4">
        <v>90</v>
      </c>
      <c r="D186" s="4">
        <f t="shared" si="1"/>
        <v>9</v>
      </c>
      <c r="E186" s="4" t="s">
        <v>285</v>
      </c>
      <c r="F186" s="4">
        <v>40300</v>
      </c>
      <c r="G186" s="4">
        <v>580</v>
      </c>
      <c r="H186" s="4">
        <v>2.6</v>
      </c>
      <c r="I186" s="4" t="s">
        <v>33</v>
      </c>
      <c r="J186" s="4">
        <v>0.3</v>
      </c>
    </row>
    <row r="187" spans="1:10" ht="12.75" customHeight="1">
      <c r="A187" s="4" t="str">
        <f t="shared" si="0"/>
        <v>2910</v>
      </c>
      <c r="B187" s="4">
        <v>29</v>
      </c>
      <c r="C187" s="4">
        <v>100</v>
      </c>
      <c r="D187" s="4">
        <f t="shared" si="1"/>
        <v>10</v>
      </c>
      <c r="E187" s="4" t="s">
        <v>286</v>
      </c>
      <c r="F187" s="4">
        <v>18060</v>
      </c>
      <c r="G187" s="4">
        <v>270</v>
      </c>
      <c r="H187" s="4">
        <v>15.6</v>
      </c>
      <c r="I187" s="4" t="s">
        <v>33</v>
      </c>
      <c r="J187" s="4">
        <v>0.5</v>
      </c>
    </row>
    <row r="188" spans="1:10" ht="12.75" customHeight="1">
      <c r="A188" s="4" t="str">
        <f t="shared" si="0"/>
        <v>2911</v>
      </c>
      <c r="B188" s="4">
        <v>29</v>
      </c>
      <c r="C188" s="4">
        <v>110</v>
      </c>
      <c r="D188" s="4">
        <f t="shared" si="1"/>
        <v>11</v>
      </c>
      <c r="E188" s="4" t="s">
        <v>287</v>
      </c>
      <c r="F188" s="4">
        <v>2665</v>
      </c>
      <c r="G188" s="4">
        <v>13</v>
      </c>
      <c r="H188" s="4">
        <v>44.9</v>
      </c>
      <c r="I188" s="4" t="s">
        <v>33</v>
      </c>
      <c r="J188" s="4">
        <v>1.2</v>
      </c>
    </row>
    <row r="189" spans="1:10" ht="12.75" customHeight="1">
      <c r="A189" s="4" t="str">
        <f t="shared" si="0"/>
        <v>2912</v>
      </c>
      <c r="B189" s="4">
        <v>29</v>
      </c>
      <c r="C189" s="4">
        <v>120</v>
      </c>
      <c r="D189" s="4">
        <f t="shared" si="1"/>
        <v>12</v>
      </c>
      <c r="E189" s="4" t="s">
        <v>288</v>
      </c>
      <c r="F189" s="4">
        <v>-10619</v>
      </c>
      <c r="G189" s="4">
        <v>14</v>
      </c>
      <c r="H189" s="4">
        <v>1.3</v>
      </c>
      <c r="I189" s="4" t="s">
        <v>6</v>
      </c>
      <c r="J189" s="4">
        <v>0.12</v>
      </c>
    </row>
    <row r="190" spans="1:10" ht="12.75" customHeight="1">
      <c r="A190" s="4" t="str">
        <f t="shared" si="0"/>
        <v>2913</v>
      </c>
      <c r="B190" s="4">
        <v>29</v>
      </c>
      <c r="C190" s="4">
        <v>130</v>
      </c>
      <c r="D190" s="4">
        <f t="shared" si="1"/>
        <v>13</v>
      </c>
      <c r="E190" s="4" t="s">
        <v>289</v>
      </c>
      <c r="F190" s="4">
        <v>-18215.3</v>
      </c>
      <c r="G190" s="4">
        <v>1.2</v>
      </c>
      <c r="H190" s="4">
        <v>6.56</v>
      </c>
      <c r="I190" s="4" t="s">
        <v>80</v>
      </c>
      <c r="J190" s="4">
        <v>0.06</v>
      </c>
    </row>
    <row r="191" spans="1:10" ht="12.75" customHeight="1">
      <c r="A191" s="4" t="str">
        <f t="shared" si="0"/>
        <v>2914</v>
      </c>
      <c r="B191" s="4">
        <v>29</v>
      </c>
      <c r="C191" s="4">
        <v>140</v>
      </c>
      <c r="D191" s="4">
        <f t="shared" si="1"/>
        <v>14</v>
      </c>
      <c r="E191" s="4" t="s">
        <v>290</v>
      </c>
      <c r="F191" s="4">
        <v>-21895.045999999998</v>
      </c>
      <c r="G191" s="4">
        <v>2.1000000000000001E-2</v>
      </c>
      <c r="H191" s="4" t="s">
        <v>8</v>
      </c>
      <c r="I191" s="4" t="s">
        <v>9</v>
      </c>
      <c r="J191" s="4">
        <v>1</v>
      </c>
    </row>
    <row r="192" spans="1:10" ht="12.75" customHeight="1">
      <c r="A192" s="4" t="str">
        <f t="shared" si="0"/>
        <v>2915</v>
      </c>
      <c r="B192" s="4">
        <v>29</v>
      </c>
      <c r="C192" s="4">
        <v>150</v>
      </c>
      <c r="D192" s="4">
        <f t="shared" si="1"/>
        <v>15</v>
      </c>
      <c r="E192" s="4" t="s">
        <v>291</v>
      </c>
      <c r="F192" s="4">
        <v>-16952.599999999999</v>
      </c>
      <c r="G192" s="4">
        <v>0.6</v>
      </c>
      <c r="H192" s="4">
        <v>4.1420000000000003</v>
      </c>
      <c r="I192" s="4" t="s">
        <v>6</v>
      </c>
      <c r="J192" s="4">
        <v>1.4999999999999999E-2</v>
      </c>
    </row>
    <row r="193" spans="1:10" ht="12.75" customHeight="1">
      <c r="A193" s="4" t="str">
        <f t="shared" si="0"/>
        <v>2916</v>
      </c>
      <c r="B193" s="4">
        <v>29</v>
      </c>
      <c r="C193" s="4">
        <v>160</v>
      </c>
      <c r="D193" s="4">
        <f t="shared" si="1"/>
        <v>16</v>
      </c>
      <c r="E193" s="4" t="s">
        <v>292</v>
      </c>
      <c r="F193" s="4">
        <v>-3160</v>
      </c>
      <c r="G193" s="4">
        <v>50</v>
      </c>
      <c r="H193" s="4">
        <v>187</v>
      </c>
      <c r="I193" s="4" t="s">
        <v>33</v>
      </c>
      <c r="J193" s="4">
        <v>4</v>
      </c>
    </row>
    <row r="194" spans="1:10" ht="12.75" customHeight="1">
      <c r="A194" s="4" t="str">
        <f t="shared" si="0"/>
        <v>2917</v>
      </c>
      <c r="B194" s="4">
        <v>29</v>
      </c>
      <c r="C194" s="4">
        <v>170</v>
      </c>
      <c r="D194" s="4">
        <f t="shared" si="1"/>
        <v>17</v>
      </c>
      <c r="E194" s="4" t="s">
        <v>293</v>
      </c>
      <c r="F194" s="4">
        <v>13140</v>
      </c>
      <c r="G194" s="4">
        <v>200</v>
      </c>
      <c r="H194" s="4" t="s">
        <v>294</v>
      </c>
      <c r="I194" s="4" t="s">
        <v>88</v>
      </c>
      <c r="J194" s="4" t="s">
        <v>188</v>
      </c>
    </row>
    <row r="195" spans="1:10" ht="12.75" customHeight="1">
      <c r="A195" s="4" t="str">
        <f t="shared" si="0"/>
        <v>309</v>
      </c>
      <c r="B195" s="4">
        <v>30</v>
      </c>
      <c r="C195" s="4">
        <v>90</v>
      </c>
      <c r="D195" s="4">
        <f t="shared" si="1"/>
        <v>9</v>
      </c>
      <c r="E195" s="4" t="s">
        <v>295</v>
      </c>
      <c r="F195" s="4">
        <v>48900</v>
      </c>
      <c r="G195" s="4">
        <v>600</v>
      </c>
      <c r="H195" s="4" t="s">
        <v>236</v>
      </c>
      <c r="I195" s="4" t="s">
        <v>88</v>
      </c>
      <c r="J195" s="4" t="s">
        <v>296</v>
      </c>
    </row>
    <row r="196" spans="1:10" ht="12.75" customHeight="1">
      <c r="A196" s="4" t="str">
        <f t="shared" si="0"/>
        <v>3010</v>
      </c>
      <c r="B196" s="4">
        <v>30</v>
      </c>
      <c r="C196" s="4">
        <v>100</v>
      </c>
      <c r="D196" s="4">
        <f t="shared" si="1"/>
        <v>10</v>
      </c>
      <c r="E196" s="4" t="s">
        <v>297</v>
      </c>
      <c r="F196" s="4">
        <v>23100</v>
      </c>
      <c r="G196" s="4">
        <v>570</v>
      </c>
      <c r="H196" s="4">
        <v>5.8</v>
      </c>
      <c r="I196" s="4" t="s">
        <v>33</v>
      </c>
      <c r="J196" s="4">
        <v>0.2</v>
      </c>
    </row>
    <row r="197" spans="1:10" ht="12.75" customHeight="1">
      <c r="A197" s="4" t="str">
        <f t="shared" si="0"/>
        <v>3011</v>
      </c>
      <c r="B197" s="4">
        <v>30</v>
      </c>
      <c r="C197" s="4">
        <v>110</v>
      </c>
      <c r="D197" s="4">
        <f t="shared" si="1"/>
        <v>11</v>
      </c>
      <c r="E197" s="4" t="s">
        <v>299</v>
      </c>
      <c r="F197" s="4">
        <v>8361</v>
      </c>
      <c r="G197" s="4">
        <v>25</v>
      </c>
      <c r="H197" s="4">
        <v>48.4</v>
      </c>
      <c r="I197" s="4" t="s">
        <v>33</v>
      </c>
      <c r="J197" s="4">
        <v>1.7</v>
      </c>
    </row>
    <row r="198" spans="1:10" ht="12.75" customHeight="1">
      <c r="A198" s="4" t="str">
        <f t="shared" si="0"/>
        <v>3012</v>
      </c>
      <c r="B198" s="4">
        <v>30</v>
      </c>
      <c r="C198" s="4">
        <v>120</v>
      </c>
      <c r="D198" s="4">
        <f t="shared" si="1"/>
        <v>12</v>
      </c>
      <c r="E198" s="4" t="s">
        <v>301</v>
      </c>
      <c r="F198" s="4">
        <v>-8911</v>
      </c>
      <c r="G198" s="4">
        <v>8</v>
      </c>
      <c r="H198" s="4">
        <v>335</v>
      </c>
      <c r="I198" s="4" t="s">
        <v>33</v>
      </c>
      <c r="J198" s="4">
        <v>17</v>
      </c>
    </row>
    <row r="199" spans="1:10" ht="12.75" customHeight="1">
      <c r="A199" s="4" t="str">
        <f t="shared" si="0"/>
        <v>3013</v>
      </c>
      <c r="B199" s="4">
        <v>30</v>
      </c>
      <c r="C199" s="4">
        <v>130</v>
      </c>
      <c r="D199" s="4">
        <f t="shared" si="1"/>
        <v>13</v>
      </c>
      <c r="E199" s="4" t="s">
        <v>302</v>
      </c>
      <c r="F199" s="4">
        <v>-15872</v>
      </c>
      <c r="G199" s="4">
        <v>14</v>
      </c>
      <c r="H199" s="4">
        <v>3.6</v>
      </c>
      <c r="I199" s="4" t="s">
        <v>6</v>
      </c>
      <c r="J199" s="4">
        <v>0.06</v>
      </c>
    </row>
    <row r="200" spans="1:10" ht="12.75" customHeight="1">
      <c r="A200" s="4" t="str">
        <f t="shared" si="0"/>
        <v>3014</v>
      </c>
      <c r="B200" s="4">
        <v>30</v>
      </c>
      <c r="C200" s="4">
        <v>140</v>
      </c>
      <c r="D200" s="4">
        <f t="shared" si="1"/>
        <v>14</v>
      </c>
      <c r="E200" s="4" t="s">
        <v>303</v>
      </c>
      <c r="F200" s="4">
        <v>-24432.928</v>
      </c>
      <c r="G200" s="4">
        <v>0.03</v>
      </c>
      <c r="H200" s="4" t="s">
        <v>8</v>
      </c>
      <c r="I200" s="4" t="s">
        <v>22</v>
      </c>
      <c r="J200" s="4">
        <v>1</v>
      </c>
    </row>
    <row r="201" spans="1:10" ht="12.75" customHeight="1">
      <c r="A201" s="4" t="str">
        <f t="shared" si="0"/>
        <v>3015</v>
      </c>
      <c r="B201" s="4">
        <v>30</v>
      </c>
      <c r="C201" s="4">
        <v>150</v>
      </c>
      <c r="D201" s="4">
        <f t="shared" si="1"/>
        <v>15</v>
      </c>
      <c r="E201" s="4" t="s">
        <v>304</v>
      </c>
      <c r="F201" s="4">
        <v>-20200.599999999999</v>
      </c>
      <c r="G201" s="4">
        <v>0.3</v>
      </c>
      <c r="H201" s="4">
        <v>2.4980000000000002</v>
      </c>
      <c r="I201" s="4" t="s">
        <v>80</v>
      </c>
      <c r="J201" s="4">
        <v>4.0000000000000001E-3</v>
      </c>
    </row>
    <row r="202" spans="1:10" ht="12.75" customHeight="1">
      <c r="A202" s="4" t="str">
        <f t="shared" si="0"/>
        <v>3016</v>
      </c>
      <c r="B202" s="4">
        <v>30</v>
      </c>
      <c r="C202" s="4">
        <v>160</v>
      </c>
      <c r="D202" s="4">
        <f t="shared" si="1"/>
        <v>16</v>
      </c>
      <c r="E202" s="4" t="s">
        <v>305</v>
      </c>
      <c r="F202" s="4">
        <v>-14063</v>
      </c>
      <c r="G202" s="4">
        <v>3</v>
      </c>
      <c r="H202" s="4">
        <v>1.1779999999999999</v>
      </c>
      <c r="I202" s="4" t="s">
        <v>6</v>
      </c>
      <c r="J202" s="4">
        <v>5.0000000000000001E-3</v>
      </c>
    </row>
    <row r="203" spans="1:10" ht="12.75" customHeight="1">
      <c r="A203" s="4" t="str">
        <f t="shared" si="0"/>
        <v>3017</v>
      </c>
      <c r="B203" s="4">
        <v>30</v>
      </c>
      <c r="C203" s="4">
        <v>170</v>
      </c>
      <c r="D203" s="4">
        <f t="shared" si="1"/>
        <v>17</v>
      </c>
      <c r="E203" s="4" t="s">
        <v>306</v>
      </c>
      <c r="F203" s="4">
        <v>4440</v>
      </c>
      <c r="G203" s="4">
        <v>200</v>
      </c>
      <c r="H203" s="4" t="s">
        <v>182</v>
      </c>
      <c r="I203" s="4" t="s">
        <v>88</v>
      </c>
      <c r="J203" s="4" t="s">
        <v>71</v>
      </c>
    </row>
    <row r="204" spans="1:10" ht="12.75" customHeight="1">
      <c r="A204" s="4" t="str">
        <f t="shared" si="0"/>
        <v>3018</v>
      </c>
      <c r="B204" s="4">
        <v>30</v>
      </c>
      <c r="C204" s="4">
        <v>180</v>
      </c>
      <c r="D204" s="4">
        <f t="shared" si="1"/>
        <v>18</v>
      </c>
      <c r="E204" s="4" t="s">
        <v>307</v>
      </c>
      <c r="F204" s="4">
        <v>20080</v>
      </c>
      <c r="G204" s="4">
        <v>300</v>
      </c>
      <c r="H204" s="4" t="s">
        <v>294</v>
      </c>
      <c r="I204" s="4" t="s">
        <v>88</v>
      </c>
      <c r="J204" s="4" t="s">
        <v>22</v>
      </c>
    </row>
    <row r="205" spans="1:10" ht="12.75" customHeight="1">
      <c r="A205" s="4" t="str">
        <f t="shared" si="0"/>
        <v>319</v>
      </c>
      <c r="B205" s="4">
        <v>31</v>
      </c>
      <c r="C205" s="4">
        <v>90</v>
      </c>
      <c r="D205" s="4">
        <f t="shared" si="1"/>
        <v>9</v>
      </c>
      <c r="E205" s="4" t="s">
        <v>308</v>
      </c>
      <c r="F205" s="4">
        <v>56290</v>
      </c>
      <c r="G205" s="4">
        <v>600</v>
      </c>
      <c r="H205" s="4">
        <v>1</v>
      </c>
      <c r="I205" s="4" t="s">
        <v>33</v>
      </c>
      <c r="J205" s="4" t="s">
        <v>309</v>
      </c>
    </row>
    <row r="206" spans="1:10" ht="12.75" customHeight="1">
      <c r="A206" s="4" t="str">
        <f t="shared" si="0"/>
        <v>3110</v>
      </c>
      <c r="B206" s="4">
        <v>31</v>
      </c>
      <c r="C206" s="4">
        <v>100</v>
      </c>
      <c r="D206" s="4">
        <f t="shared" si="1"/>
        <v>10</v>
      </c>
      <c r="E206" s="4" t="s">
        <v>311</v>
      </c>
      <c r="F206" s="4">
        <v>30840</v>
      </c>
      <c r="G206" s="4">
        <v>900</v>
      </c>
      <c r="H206" s="4">
        <v>3.4</v>
      </c>
      <c r="I206" s="4" t="s">
        <v>33</v>
      </c>
      <c r="J206" s="4">
        <v>0.8</v>
      </c>
    </row>
    <row r="207" spans="1:10" ht="12.75" customHeight="1">
      <c r="A207" s="4" t="str">
        <f t="shared" si="0"/>
        <v>3111</v>
      </c>
      <c r="B207" s="4">
        <v>31</v>
      </c>
      <c r="C207" s="4">
        <v>110</v>
      </c>
      <c r="D207" s="4">
        <f t="shared" si="1"/>
        <v>11</v>
      </c>
      <c r="E207" s="4" t="s">
        <v>313</v>
      </c>
      <c r="F207" s="4">
        <v>12650</v>
      </c>
      <c r="G207" s="4">
        <v>210</v>
      </c>
      <c r="H207" s="4">
        <v>17</v>
      </c>
      <c r="I207" s="4" t="s">
        <v>33</v>
      </c>
      <c r="J207" s="4">
        <v>0.4</v>
      </c>
    </row>
    <row r="208" spans="1:10" ht="12.75" customHeight="1">
      <c r="A208" s="4" t="str">
        <f t="shared" si="0"/>
        <v>3112</v>
      </c>
      <c r="B208" s="4">
        <v>31</v>
      </c>
      <c r="C208" s="4">
        <v>120</v>
      </c>
      <c r="D208" s="4">
        <f t="shared" si="1"/>
        <v>12</v>
      </c>
      <c r="E208" s="4" t="s">
        <v>314</v>
      </c>
      <c r="F208" s="4">
        <v>-3217</v>
      </c>
      <c r="G208" s="4">
        <v>12</v>
      </c>
      <c r="H208" s="4">
        <v>230</v>
      </c>
      <c r="I208" s="4" t="s">
        <v>33</v>
      </c>
      <c r="J208" s="4">
        <v>20</v>
      </c>
    </row>
    <row r="209" spans="1:10" ht="12.75" customHeight="1">
      <c r="A209" s="4" t="str">
        <f t="shared" si="0"/>
        <v>3113</v>
      </c>
      <c r="B209" s="4">
        <v>31</v>
      </c>
      <c r="C209" s="4">
        <v>130</v>
      </c>
      <c r="D209" s="4">
        <f t="shared" si="1"/>
        <v>13</v>
      </c>
      <c r="E209" s="4" t="s">
        <v>315</v>
      </c>
      <c r="F209" s="4">
        <v>-14954</v>
      </c>
      <c r="G209" s="4">
        <v>20</v>
      </c>
      <c r="H209" s="4">
        <v>644</v>
      </c>
      <c r="I209" s="4" t="s">
        <v>33</v>
      </c>
      <c r="J209" s="4">
        <v>25</v>
      </c>
    </row>
    <row r="210" spans="1:10" ht="12.75" customHeight="1">
      <c r="A210" s="4" t="str">
        <f t="shared" si="0"/>
        <v>3114</v>
      </c>
      <c r="B210" s="4">
        <v>31</v>
      </c>
      <c r="C210" s="4">
        <v>140</v>
      </c>
      <c r="D210" s="4">
        <f t="shared" si="1"/>
        <v>14</v>
      </c>
      <c r="E210" s="4" t="s">
        <v>316</v>
      </c>
      <c r="F210" s="4">
        <v>-22949.01</v>
      </c>
      <c r="G210" s="4">
        <v>0.04</v>
      </c>
      <c r="H210" s="4">
        <v>157.30000000000001</v>
      </c>
      <c r="I210" s="4" t="s">
        <v>80</v>
      </c>
      <c r="J210" s="4">
        <v>0.3</v>
      </c>
    </row>
    <row r="211" spans="1:10" ht="12.75" customHeight="1">
      <c r="A211" s="4" t="str">
        <f t="shared" si="0"/>
        <v>3115</v>
      </c>
      <c r="B211" s="4">
        <v>31</v>
      </c>
      <c r="C211" s="4">
        <v>150</v>
      </c>
      <c r="D211" s="4">
        <f t="shared" si="1"/>
        <v>15</v>
      </c>
      <c r="E211" s="4" t="s">
        <v>317</v>
      </c>
      <c r="F211" s="4">
        <v>-24440.880000000001</v>
      </c>
      <c r="G211" s="4">
        <v>0.18</v>
      </c>
      <c r="H211" s="4" t="s">
        <v>8</v>
      </c>
      <c r="I211" s="4" t="s">
        <v>9</v>
      </c>
      <c r="J211" s="4">
        <v>1</v>
      </c>
    </row>
    <row r="212" spans="1:10" ht="12.75" customHeight="1">
      <c r="A212" s="4" t="str">
        <f t="shared" si="0"/>
        <v>3116</v>
      </c>
      <c r="B212" s="4">
        <v>31</v>
      </c>
      <c r="C212" s="4">
        <v>160</v>
      </c>
      <c r="D212" s="4">
        <f t="shared" si="1"/>
        <v>16</v>
      </c>
      <c r="E212" s="4" t="s">
        <v>319</v>
      </c>
      <c r="F212" s="4">
        <v>-19044.599999999999</v>
      </c>
      <c r="G212" s="4">
        <v>1.5</v>
      </c>
      <c r="H212" s="4">
        <v>2.5720000000000001</v>
      </c>
      <c r="I212" s="4" t="s">
        <v>6</v>
      </c>
      <c r="J212" s="4">
        <v>1.3000000000000001E-2</v>
      </c>
    </row>
    <row r="213" spans="1:10" ht="12.75" customHeight="1">
      <c r="A213" s="4" t="str">
        <f t="shared" si="0"/>
        <v>3117</v>
      </c>
      <c r="B213" s="4">
        <v>31</v>
      </c>
      <c r="C213" s="4">
        <v>170</v>
      </c>
      <c r="D213" s="4">
        <f t="shared" si="1"/>
        <v>17</v>
      </c>
      <c r="E213" s="4" t="s">
        <v>321</v>
      </c>
      <c r="F213" s="4">
        <v>-7070</v>
      </c>
      <c r="G213" s="4">
        <v>50</v>
      </c>
      <c r="H213" s="4">
        <v>150</v>
      </c>
      <c r="I213" s="4" t="s">
        <v>33</v>
      </c>
      <c r="J213" s="4">
        <v>25</v>
      </c>
    </row>
    <row r="214" spans="1:10" ht="12.75" customHeight="1">
      <c r="A214" s="4" t="str">
        <f t="shared" si="0"/>
        <v>3118</v>
      </c>
      <c r="B214" s="4">
        <v>31</v>
      </c>
      <c r="C214" s="4">
        <v>180</v>
      </c>
      <c r="D214" s="4">
        <f t="shared" si="1"/>
        <v>18</v>
      </c>
      <c r="E214" s="4" t="s">
        <v>322</v>
      </c>
      <c r="F214" s="4">
        <v>11290</v>
      </c>
      <c r="G214" s="4">
        <v>210</v>
      </c>
      <c r="H214" s="4">
        <v>14.4</v>
      </c>
      <c r="I214" s="4" t="s">
        <v>33</v>
      </c>
      <c r="J214" s="4">
        <v>0.6</v>
      </c>
    </row>
    <row r="215" spans="1:10" ht="12.75" customHeight="1">
      <c r="A215" s="4" t="str">
        <f t="shared" si="0"/>
        <v>3210</v>
      </c>
      <c r="B215" s="4">
        <v>32</v>
      </c>
      <c r="C215" s="4">
        <v>100</v>
      </c>
      <c r="D215" s="4">
        <f t="shared" si="1"/>
        <v>10</v>
      </c>
      <c r="E215" s="4" t="s">
        <v>323</v>
      </c>
      <c r="F215" s="4">
        <v>37280</v>
      </c>
      <c r="G215" s="4">
        <v>800</v>
      </c>
      <c r="H215" s="4">
        <v>3.5</v>
      </c>
      <c r="I215" s="4" t="s">
        <v>33</v>
      </c>
      <c r="J215" s="4">
        <v>0.9</v>
      </c>
    </row>
    <row r="216" spans="1:10" ht="12.75" customHeight="1">
      <c r="A216" s="4" t="str">
        <f t="shared" si="0"/>
        <v>3211</v>
      </c>
      <c r="B216" s="4">
        <v>32</v>
      </c>
      <c r="C216" s="4">
        <v>110</v>
      </c>
      <c r="D216" s="4">
        <f t="shared" si="1"/>
        <v>11</v>
      </c>
      <c r="E216" s="4" t="s">
        <v>325</v>
      </c>
      <c r="F216" s="4">
        <v>19060</v>
      </c>
      <c r="G216" s="4">
        <v>360</v>
      </c>
      <c r="H216" s="4">
        <v>12.9</v>
      </c>
      <c r="I216" s="4" t="s">
        <v>33</v>
      </c>
      <c r="J216" s="4">
        <v>0.7</v>
      </c>
    </row>
    <row r="217" spans="1:10" ht="12.75" customHeight="1">
      <c r="A217" s="4" t="str">
        <f t="shared" si="0"/>
        <v>3212</v>
      </c>
      <c r="B217" s="4">
        <v>32</v>
      </c>
      <c r="C217" s="4">
        <v>120</v>
      </c>
      <c r="D217" s="4">
        <f t="shared" si="1"/>
        <v>12</v>
      </c>
      <c r="E217" s="4" t="s">
        <v>327</v>
      </c>
      <c r="F217" s="4">
        <v>-955</v>
      </c>
      <c r="G217" s="4">
        <v>18</v>
      </c>
      <c r="H217" s="4">
        <v>95</v>
      </c>
      <c r="I217" s="4" t="s">
        <v>33</v>
      </c>
      <c r="J217" s="4">
        <v>16</v>
      </c>
    </row>
    <row r="218" spans="1:10" ht="12.75" customHeight="1">
      <c r="A218" s="4" t="str">
        <f t="shared" si="0"/>
        <v>3213</v>
      </c>
      <c r="B218" s="4">
        <v>32</v>
      </c>
      <c r="C218" s="4">
        <v>130</v>
      </c>
      <c r="D218" s="4">
        <f t="shared" si="1"/>
        <v>13</v>
      </c>
      <c r="E218" s="4" t="s">
        <v>328</v>
      </c>
      <c r="F218" s="4">
        <v>-11060</v>
      </c>
      <c r="G218" s="4">
        <v>90</v>
      </c>
      <c r="H218" s="4">
        <v>31.7</v>
      </c>
      <c r="I218" s="4" t="s">
        <v>33</v>
      </c>
      <c r="J218" s="4">
        <v>0.8</v>
      </c>
    </row>
    <row r="219" spans="1:10" ht="12.75" customHeight="1">
      <c r="A219" s="4" t="str">
        <f t="shared" si="0"/>
        <v>3213.1</v>
      </c>
      <c r="B219" s="4">
        <v>32</v>
      </c>
      <c r="C219" s="4">
        <v>131</v>
      </c>
      <c r="D219" s="4">
        <f t="shared" si="1"/>
        <v>13.1</v>
      </c>
      <c r="E219" s="4" t="s">
        <v>329</v>
      </c>
      <c r="F219" s="4">
        <v>-10100</v>
      </c>
      <c r="G219" s="4">
        <v>90</v>
      </c>
      <c r="H219" s="4">
        <v>955.7</v>
      </c>
      <c r="I219" s="4">
        <v>0.4</v>
      </c>
      <c r="J219" s="4">
        <v>200</v>
      </c>
    </row>
    <row r="220" spans="1:10" ht="12.75" customHeight="1">
      <c r="A220" s="4" t="str">
        <f t="shared" si="0"/>
        <v>3214</v>
      </c>
      <c r="B220" s="4">
        <v>32</v>
      </c>
      <c r="C220" s="4">
        <v>140</v>
      </c>
      <c r="D220" s="4">
        <f t="shared" si="1"/>
        <v>14</v>
      </c>
      <c r="E220" s="4" t="s">
        <v>330</v>
      </c>
      <c r="F220" s="4">
        <v>-24080.91</v>
      </c>
      <c r="G220" s="4">
        <v>0.05</v>
      </c>
      <c r="H220" s="4">
        <v>132</v>
      </c>
      <c r="I220" s="4" t="s">
        <v>14</v>
      </c>
      <c r="J220" s="4">
        <v>13</v>
      </c>
    </row>
    <row r="221" spans="1:10" ht="12.75" customHeight="1">
      <c r="A221" s="4" t="str">
        <f t="shared" si="0"/>
        <v>3214.1</v>
      </c>
      <c r="B221" s="4">
        <v>32</v>
      </c>
      <c r="C221" s="4">
        <v>141</v>
      </c>
      <c r="D221" s="4">
        <f t="shared" si="1"/>
        <v>14.1</v>
      </c>
      <c r="E221" s="4" t="s">
        <v>331</v>
      </c>
      <c r="F221" s="4">
        <v>-18497.900000000001</v>
      </c>
      <c r="G221" s="4">
        <v>1</v>
      </c>
      <c r="H221" s="4">
        <v>5583</v>
      </c>
      <c r="I221" s="4">
        <v>1</v>
      </c>
      <c r="J221" s="4">
        <v>27</v>
      </c>
    </row>
    <row r="222" spans="1:10" ht="12.75" customHeight="1">
      <c r="A222" s="4" t="str">
        <f t="shared" si="0"/>
        <v>3215</v>
      </c>
      <c r="B222" s="4">
        <v>32</v>
      </c>
      <c r="C222" s="4">
        <v>150</v>
      </c>
      <c r="D222" s="4">
        <f t="shared" si="1"/>
        <v>15</v>
      </c>
      <c r="E222" s="4" t="s">
        <v>332</v>
      </c>
      <c r="F222" s="4">
        <v>-24305.22</v>
      </c>
      <c r="G222" s="4">
        <v>0.19</v>
      </c>
      <c r="H222" s="4">
        <v>14.263</v>
      </c>
      <c r="I222" s="4" t="s">
        <v>48</v>
      </c>
      <c r="J222" s="4">
        <v>3.0000000000000001E-3</v>
      </c>
    </row>
    <row r="223" spans="1:10" ht="12.75" customHeight="1">
      <c r="A223" s="4" t="str">
        <f t="shared" si="0"/>
        <v>3216</v>
      </c>
      <c r="B223" s="4">
        <v>32</v>
      </c>
      <c r="C223" s="4">
        <v>160</v>
      </c>
      <c r="D223" s="4">
        <f t="shared" si="1"/>
        <v>16</v>
      </c>
      <c r="E223" s="4" t="s">
        <v>333</v>
      </c>
      <c r="F223" s="4">
        <v>-26015.7</v>
      </c>
      <c r="G223" s="4">
        <v>0.14000000000000001</v>
      </c>
      <c r="H223" s="4" t="s">
        <v>8</v>
      </c>
      <c r="I223" s="4" t="s">
        <v>22</v>
      </c>
      <c r="J223" s="4">
        <v>1</v>
      </c>
    </row>
    <row r="224" spans="1:10" ht="12.75" customHeight="1">
      <c r="A224" s="4" t="str">
        <f t="shared" si="0"/>
        <v>3217</v>
      </c>
      <c r="B224" s="4">
        <v>32</v>
      </c>
      <c r="C224" s="4">
        <v>170</v>
      </c>
      <c r="D224" s="4">
        <f t="shared" si="1"/>
        <v>17</v>
      </c>
      <c r="E224" s="4" t="s">
        <v>334</v>
      </c>
      <c r="F224" s="4">
        <v>-13330</v>
      </c>
      <c r="G224" s="4">
        <v>7</v>
      </c>
      <c r="H224" s="4">
        <v>298</v>
      </c>
      <c r="I224" s="4" t="s">
        <v>33</v>
      </c>
      <c r="J224" s="4">
        <v>1</v>
      </c>
    </row>
    <row r="225" spans="1:10" ht="12.75" customHeight="1">
      <c r="A225" s="4" t="str">
        <f t="shared" si="0"/>
        <v>3218</v>
      </c>
      <c r="B225" s="4">
        <v>32</v>
      </c>
      <c r="C225" s="4">
        <v>180</v>
      </c>
      <c r="D225" s="4">
        <f t="shared" si="1"/>
        <v>18</v>
      </c>
      <c r="E225" s="4" t="s">
        <v>335</v>
      </c>
      <c r="F225" s="4">
        <v>-2200.1999999999998</v>
      </c>
      <c r="G225" s="4">
        <v>1.8</v>
      </c>
      <c r="H225" s="4">
        <v>98</v>
      </c>
      <c r="I225" s="4" t="s">
        <v>33</v>
      </c>
      <c r="J225" s="4">
        <v>2</v>
      </c>
    </row>
    <row r="226" spans="1:10" ht="12.75" customHeight="1">
      <c r="A226" s="4" t="str">
        <f t="shared" si="0"/>
        <v>3218.1</v>
      </c>
      <c r="B226" s="4">
        <v>32</v>
      </c>
      <c r="C226" s="4">
        <v>181</v>
      </c>
      <c r="D226" s="4">
        <f t="shared" si="1"/>
        <v>18.100000000000001</v>
      </c>
      <c r="E226" s="4" t="s">
        <v>336</v>
      </c>
      <c r="F226" s="4">
        <v>3400</v>
      </c>
      <c r="G226" s="4">
        <v>100</v>
      </c>
      <c r="H226" s="4">
        <v>5600</v>
      </c>
      <c r="I226" s="4">
        <v>100</v>
      </c>
      <c r="J226" s="4" t="s">
        <v>337</v>
      </c>
    </row>
    <row r="227" spans="1:10" ht="12.75" customHeight="1">
      <c r="A227" s="4" t="str">
        <f t="shared" si="0"/>
        <v>3219</v>
      </c>
      <c r="B227" s="4">
        <v>32</v>
      </c>
      <c r="C227" s="4">
        <v>190</v>
      </c>
      <c r="D227" s="4">
        <f t="shared" si="1"/>
        <v>19</v>
      </c>
      <c r="E227" s="4" t="s">
        <v>338</v>
      </c>
      <c r="F227" s="4">
        <v>20420</v>
      </c>
      <c r="G227" s="4">
        <v>500</v>
      </c>
      <c r="H227" s="4" t="s">
        <v>12</v>
      </c>
      <c r="I227" s="4" t="s">
        <v>30</v>
      </c>
      <c r="J227" s="4" t="s">
        <v>121</v>
      </c>
    </row>
    <row r="228" spans="1:10" ht="12.75" customHeight="1">
      <c r="A228" s="4" t="str">
        <f t="shared" si="0"/>
        <v>3219.1</v>
      </c>
      <c r="B228" s="4">
        <v>32</v>
      </c>
      <c r="C228" s="4">
        <v>191</v>
      </c>
      <c r="D228" s="4">
        <f t="shared" si="1"/>
        <v>19.100000000000001</v>
      </c>
      <c r="E228" s="4" t="s">
        <v>339</v>
      </c>
      <c r="F228" s="4">
        <v>21370</v>
      </c>
      <c r="G228" s="4">
        <v>510</v>
      </c>
      <c r="H228" s="4">
        <v>950</v>
      </c>
      <c r="I228" s="4">
        <v>100</v>
      </c>
      <c r="J228" s="4" t="s">
        <v>340</v>
      </c>
    </row>
    <row r="229" spans="1:10" ht="12.75" customHeight="1">
      <c r="A229" s="4" t="str">
        <f t="shared" si="0"/>
        <v>3310</v>
      </c>
      <c r="B229" s="4">
        <v>33</v>
      </c>
      <c r="C229" s="4">
        <v>100</v>
      </c>
      <c r="D229" s="4">
        <f t="shared" si="1"/>
        <v>10</v>
      </c>
      <c r="E229" s="4" t="s">
        <v>342</v>
      </c>
      <c r="F229" s="4">
        <v>46000</v>
      </c>
      <c r="G229" s="4">
        <v>800</v>
      </c>
      <c r="H229" s="4" t="s">
        <v>236</v>
      </c>
      <c r="I229" s="4" t="s">
        <v>88</v>
      </c>
      <c r="J229" s="4" t="s">
        <v>343</v>
      </c>
    </row>
    <row r="230" spans="1:10" ht="12.75" customHeight="1">
      <c r="A230" s="4" t="str">
        <f t="shared" si="0"/>
        <v>3311</v>
      </c>
      <c r="B230" s="4">
        <v>33</v>
      </c>
      <c r="C230" s="4">
        <v>110</v>
      </c>
      <c r="D230" s="4">
        <f t="shared" si="1"/>
        <v>11</v>
      </c>
      <c r="E230" s="4" t="s">
        <v>344</v>
      </c>
      <c r="F230" s="4">
        <v>24890</v>
      </c>
      <c r="G230" s="4">
        <v>870</v>
      </c>
      <c r="H230" s="4">
        <v>8.1999999999999993</v>
      </c>
      <c r="I230" s="4" t="s">
        <v>33</v>
      </c>
      <c r="J230" s="4">
        <v>0.2</v>
      </c>
    </row>
    <row r="231" spans="1:10" ht="12.75" customHeight="1">
      <c r="A231" s="4" t="str">
        <f t="shared" si="0"/>
        <v>3312</v>
      </c>
      <c r="B231" s="4">
        <v>33</v>
      </c>
      <c r="C231" s="4">
        <v>120</v>
      </c>
      <c r="D231" s="4">
        <f t="shared" si="1"/>
        <v>12</v>
      </c>
      <c r="E231" s="4" t="s">
        <v>345</v>
      </c>
      <c r="F231" s="4">
        <v>4894</v>
      </c>
      <c r="G231" s="4">
        <v>20</v>
      </c>
      <c r="H231" s="4">
        <v>90.5</v>
      </c>
      <c r="I231" s="4" t="s">
        <v>33</v>
      </c>
      <c r="J231" s="4">
        <v>1.6</v>
      </c>
    </row>
    <row r="232" spans="1:10" ht="12.75" customHeight="1">
      <c r="A232" s="4" t="str">
        <f t="shared" si="0"/>
        <v>3313</v>
      </c>
      <c r="B232" s="4">
        <v>33</v>
      </c>
      <c r="C232" s="4">
        <v>130</v>
      </c>
      <c r="D232" s="4">
        <f t="shared" si="1"/>
        <v>13</v>
      </c>
      <c r="E232" s="4" t="s">
        <v>346</v>
      </c>
      <c r="F232" s="4">
        <v>-8530</v>
      </c>
      <c r="G232" s="4">
        <v>70</v>
      </c>
      <c r="H232" s="4">
        <v>41.7</v>
      </c>
      <c r="I232" s="4" t="s">
        <v>33</v>
      </c>
      <c r="J232" s="4">
        <v>0.2</v>
      </c>
    </row>
    <row r="233" spans="1:10" ht="12.75" customHeight="1">
      <c r="A233" s="4" t="str">
        <f t="shared" si="0"/>
        <v>3314</v>
      </c>
      <c r="B233" s="4">
        <v>33</v>
      </c>
      <c r="C233" s="4">
        <v>140</v>
      </c>
      <c r="D233" s="4">
        <f t="shared" si="1"/>
        <v>14</v>
      </c>
      <c r="E233" s="4" t="s">
        <v>347</v>
      </c>
      <c r="F233" s="4">
        <v>-20493</v>
      </c>
      <c r="G233" s="4">
        <v>16</v>
      </c>
      <c r="H233" s="4">
        <v>6.18</v>
      </c>
      <c r="I233" s="4" t="s">
        <v>6</v>
      </c>
      <c r="J233" s="4">
        <v>0.18</v>
      </c>
    </row>
    <row r="234" spans="1:10" ht="12.75" customHeight="1">
      <c r="A234" s="4" t="str">
        <f t="shared" si="0"/>
        <v>3315</v>
      </c>
      <c r="B234" s="4">
        <v>33</v>
      </c>
      <c r="C234" s="4">
        <v>150</v>
      </c>
      <c r="D234" s="4">
        <f t="shared" si="1"/>
        <v>15</v>
      </c>
      <c r="E234" s="4" t="s">
        <v>348</v>
      </c>
      <c r="F234" s="4">
        <v>-26337.5</v>
      </c>
      <c r="G234" s="4">
        <v>1.1000000000000001</v>
      </c>
      <c r="H234" s="4">
        <v>25.34</v>
      </c>
      <c r="I234" s="4" t="s">
        <v>48</v>
      </c>
      <c r="J234" s="4">
        <v>0.12</v>
      </c>
    </row>
    <row r="235" spans="1:10" ht="12.75" customHeight="1">
      <c r="A235" s="4" t="str">
        <f t="shared" si="0"/>
        <v>3316</v>
      </c>
      <c r="B235" s="4">
        <v>33</v>
      </c>
      <c r="C235" s="4">
        <v>160</v>
      </c>
      <c r="D235" s="4">
        <f t="shared" si="1"/>
        <v>16</v>
      </c>
      <c r="E235" s="4" t="s">
        <v>349</v>
      </c>
      <c r="F235" s="4">
        <v>-26585.99</v>
      </c>
      <c r="G235" s="4">
        <v>0.14000000000000001</v>
      </c>
      <c r="H235" s="4" t="s">
        <v>8</v>
      </c>
      <c r="I235" s="4" t="s">
        <v>188</v>
      </c>
      <c r="J235" s="4">
        <v>1</v>
      </c>
    </row>
    <row r="236" spans="1:10" ht="12.75" customHeight="1">
      <c r="A236" s="4" t="str">
        <f t="shared" si="0"/>
        <v>3317</v>
      </c>
      <c r="B236" s="4">
        <v>33</v>
      </c>
      <c r="C236" s="4">
        <v>170</v>
      </c>
      <c r="D236" s="4">
        <f t="shared" si="1"/>
        <v>17</v>
      </c>
      <c r="E236" s="4" t="s">
        <v>350</v>
      </c>
      <c r="F236" s="4">
        <v>-21003.4</v>
      </c>
      <c r="G236" s="4">
        <v>0.5</v>
      </c>
      <c r="H236" s="4">
        <v>2.5110000000000001</v>
      </c>
      <c r="I236" s="4" t="s">
        <v>6</v>
      </c>
      <c r="J236" s="4">
        <v>3.0000000000000001E-3</v>
      </c>
    </row>
    <row r="237" spans="1:10" ht="12.75" customHeight="1">
      <c r="A237" s="4" t="str">
        <f t="shared" si="0"/>
        <v>3318</v>
      </c>
      <c r="B237" s="4">
        <v>33</v>
      </c>
      <c r="C237" s="4">
        <v>180</v>
      </c>
      <c r="D237" s="4">
        <f t="shared" si="1"/>
        <v>18</v>
      </c>
      <c r="E237" s="4" t="s">
        <v>351</v>
      </c>
      <c r="F237" s="4">
        <v>-9384.1</v>
      </c>
      <c r="G237" s="4">
        <v>0.4</v>
      </c>
      <c r="H237" s="4">
        <v>173</v>
      </c>
      <c r="I237" s="4" t="s">
        <v>33</v>
      </c>
      <c r="J237" s="4">
        <v>2</v>
      </c>
    </row>
    <row r="238" spans="1:10" ht="12.75" customHeight="1">
      <c r="A238" s="4" t="str">
        <f t="shared" si="0"/>
        <v>3319</v>
      </c>
      <c r="B238" s="4">
        <v>33</v>
      </c>
      <c r="C238" s="4">
        <v>190</v>
      </c>
      <c r="D238" s="4">
        <f t="shared" si="1"/>
        <v>19</v>
      </c>
      <c r="E238" s="4" t="s">
        <v>352</v>
      </c>
      <c r="F238" s="4">
        <v>6760</v>
      </c>
      <c r="G238" s="4">
        <v>200</v>
      </c>
      <c r="H238" s="4" t="s">
        <v>353</v>
      </c>
      <c r="I238" s="4" t="s">
        <v>88</v>
      </c>
      <c r="J238" s="4" t="s">
        <v>188</v>
      </c>
    </row>
    <row r="239" spans="1:10" ht="12.75" customHeight="1">
      <c r="A239" s="4" t="str">
        <f t="shared" si="0"/>
        <v>3410</v>
      </c>
      <c r="B239" s="4">
        <v>34</v>
      </c>
      <c r="C239" s="4">
        <v>100</v>
      </c>
      <c r="D239" s="4">
        <f t="shared" si="1"/>
        <v>10</v>
      </c>
      <c r="E239" s="4" t="s">
        <v>355</v>
      </c>
      <c r="F239" s="4">
        <v>53120</v>
      </c>
      <c r="G239" s="4">
        <v>810</v>
      </c>
      <c r="H239" s="4">
        <v>1</v>
      </c>
      <c r="I239" s="4" t="s">
        <v>33</v>
      </c>
      <c r="J239" s="4" t="s">
        <v>356</v>
      </c>
    </row>
    <row r="240" spans="1:10" ht="12.75" customHeight="1">
      <c r="A240" s="4" t="str">
        <f t="shared" si="0"/>
        <v>3411</v>
      </c>
      <c r="B240" s="4">
        <v>34</v>
      </c>
      <c r="C240" s="4">
        <v>110</v>
      </c>
      <c r="D240" s="4">
        <f t="shared" si="1"/>
        <v>11</v>
      </c>
      <c r="E240" s="4" t="s">
        <v>357</v>
      </c>
      <c r="F240" s="4">
        <v>32760</v>
      </c>
      <c r="G240" s="4">
        <v>900</v>
      </c>
      <c r="H240" s="4">
        <v>5.5</v>
      </c>
      <c r="I240" s="4" t="s">
        <v>33</v>
      </c>
      <c r="J240" s="4">
        <v>1</v>
      </c>
    </row>
    <row r="241" spans="1:10" ht="12.75" customHeight="1">
      <c r="A241" s="4" t="str">
        <f t="shared" si="0"/>
        <v>3412</v>
      </c>
      <c r="B241" s="4">
        <v>34</v>
      </c>
      <c r="C241" s="4">
        <v>120</v>
      </c>
      <c r="D241" s="4">
        <f t="shared" si="1"/>
        <v>12</v>
      </c>
      <c r="E241" s="4" t="s">
        <v>358</v>
      </c>
      <c r="F241" s="4">
        <v>8810</v>
      </c>
      <c r="G241" s="4">
        <v>230</v>
      </c>
      <c r="H241" s="4">
        <v>20</v>
      </c>
      <c r="I241" s="4" t="s">
        <v>33</v>
      </c>
      <c r="J241" s="4">
        <v>10</v>
      </c>
    </row>
    <row r="242" spans="1:10" ht="12.75" customHeight="1">
      <c r="A242" s="4" t="str">
        <f t="shared" si="0"/>
        <v>3413</v>
      </c>
      <c r="B242" s="4">
        <v>34</v>
      </c>
      <c r="C242" s="4">
        <v>130</v>
      </c>
      <c r="D242" s="4">
        <f t="shared" si="1"/>
        <v>13</v>
      </c>
      <c r="E242" s="4" t="s">
        <v>360</v>
      </c>
      <c r="F242" s="4">
        <v>-2930</v>
      </c>
      <c r="G242" s="4">
        <v>110</v>
      </c>
      <c r="H242" s="4">
        <v>56.3</v>
      </c>
      <c r="I242" s="4" t="s">
        <v>33</v>
      </c>
      <c r="J242" s="4">
        <v>0.5</v>
      </c>
    </row>
    <row r="243" spans="1:10" ht="12.75" customHeight="1">
      <c r="A243" s="4" t="str">
        <f t="shared" si="0"/>
        <v>3414</v>
      </c>
      <c r="B243" s="4">
        <v>34</v>
      </c>
      <c r="C243" s="4">
        <v>140</v>
      </c>
      <c r="D243" s="4">
        <f t="shared" si="1"/>
        <v>14</v>
      </c>
      <c r="E243" s="4" t="s">
        <v>361</v>
      </c>
      <c r="F243" s="4">
        <v>-19957</v>
      </c>
      <c r="G243" s="4">
        <v>14</v>
      </c>
      <c r="H243" s="4">
        <v>2.77</v>
      </c>
      <c r="I243" s="4" t="s">
        <v>6</v>
      </c>
      <c r="J243" s="4">
        <v>0.2</v>
      </c>
    </row>
    <row r="244" spans="1:10" ht="12.75" customHeight="1">
      <c r="A244" s="4" t="str">
        <f t="shared" si="0"/>
        <v>3415</v>
      </c>
      <c r="B244" s="4">
        <v>34</v>
      </c>
      <c r="C244" s="4">
        <v>150</v>
      </c>
      <c r="D244" s="4">
        <f t="shared" si="1"/>
        <v>15</v>
      </c>
      <c r="E244" s="4" t="s">
        <v>362</v>
      </c>
      <c r="F244" s="4">
        <v>-24558</v>
      </c>
      <c r="G244" s="4">
        <v>5</v>
      </c>
      <c r="H244" s="4">
        <v>12.43</v>
      </c>
      <c r="I244" s="4" t="s">
        <v>6</v>
      </c>
      <c r="J244" s="4">
        <v>0.08</v>
      </c>
    </row>
    <row r="245" spans="1:10" ht="12.75" customHeight="1">
      <c r="A245" s="4" t="str">
        <f t="shared" si="0"/>
        <v>3416</v>
      </c>
      <c r="B245" s="4">
        <v>34</v>
      </c>
      <c r="C245" s="4">
        <v>160</v>
      </c>
      <c r="D245" s="4">
        <f t="shared" si="1"/>
        <v>16</v>
      </c>
      <c r="E245" s="4" t="s">
        <v>363</v>
      </c>
      <c r="F245" s="4">
        <v>-29931.79</v>
      </c>
      <c r="G245" s="4">
        <v>0.11</v>
      </c>
      <c r="H245" s="4" t="s">
        <v>8</v>
      </c>
      <c r="I245" s="4" t="s">
        <v>22</v>
      </c>
      <c r="J245" s="4">
        <v>1</v>
      </c>
    </row>
    <row r="246" spans="1:10" ht="12.75" customHeight="1">
      <c r="A246" s="4" t="str">
        <f t="shared" si="0"/>
        <v>3417</v>
      </c>
      <c r="B246" s="4">
        <v>34</v>
      </c>
      <c r="C246" s="4">
        <v>170</v>
      </c>
      <c r="D246" s="4">
        <f t="shared" si="1"/>
        <v>17</v>
      </c>
      <c r="E246" s="4" t="s">
        <v>364</v>
      </c>
      <c r="F246" s="4">
        <v>-24439.78</v>
      </c>
      <c r="G246" s="4">
        <v>0.18</v>
      </c>
      <c r="H246" s="4">
        <v>1.5264</v>
      </c>
      <c r="I246" s="4" t="s">
        <v>6</v>
      </c>
      <c r="J246" s="4">
        <v>1.4E-3</v>
      </c>
    </row>
    <row r="247" spans="1:10" ht="12.75" customHeight="1">
      <c r="A247" s="4" t="str">
        <f t="shared" si="0"/>
        <v>3417.1</v>
      </c>
      <c r="B247" s="4">
        <v>34</v>
      </c>
      <c r="C247" s="4">
        <v>171</v>
      </c>
      <c r="D247" s="4">
        <f t="shared" si="1"/>
        <v>17.100000000000001</v>
      </c>
      <c r="E247" s="4" t="s">
        <v>366</v>
      </c>
      <c r="F247" s="4">
        <v>-24293.42</v>
      </c>
      <c r="G247" s="4">
        <v>0.18</v>
      </c>
      <c r="H247" s="4">
        <v>146.36000000000001</v>
      </c>
      <c r="I247" s="4">
        <v>0.03</v>
      </c>
      <c r="J247" s="4">
        <v>32</v>
      </c>
    </row>
    <row r="248" spans="1:10" ht="12.75" customHeight="1">
      <c r="A248" s="4" t="str">
        <f t="shared" si="0"/>
        <v>3418</v>
      </c>
      <c r="B248" s="4">
        <v>34</v>
      </c>
      <c r="C248" s="4">
        <v>180</v>
      </c>
      <c r="D248" s="4">
        <f t="shared" si="1"/>
        <v>18</v>
      </c>
      <c r="E248" s="4" t="s">
        <v>367</v>
      </c>
      <c r="F248" s="4">
        <v>-18377.2</v>
      </c>
      <c r="G248" s="4">
        <v>0.4</v>
      </c>
      <c r="H248" s="4">
        <v>845</v>
      </c>
      <c r="I248" s="4" t="s">
        <v>33</v>
      </c>
      <c r="J248" s="4">
        <v>3</v>
      </c>
    </row>
    <row r="249" spans="1:10" ht="12.75" customHeight="1">
      <c r="A249" s="4" t="str">
        <f t="shared" si="0"/>
        <v>3419</v>
      </c>
      <c r="B249" s="4">
        <v>34</v>
      </c>
      <c r="C249" s="4">
        <v>190</v>
      </c>
      <c r="D249" s="4">
        <f t="shared" si="1"/>
        <v>19</v>
      </c>
      <c r="E249" s="4" t="s">
        <v>368</v>
      </c>
      <c r="F249" s="4">
        <v>-1480</v>
      </c>
      <c r="G249" s="4">
        <v>300</v>
      </c>
      <c r="H249" s="4" t="s">
        <v>172</v>
      </c>
      <c r="I249" s="4" t="s">
        <v>88</v>
      </c>
      <c r="J249" s="4" t="s">
        <v>12</v>
      </c>
    </row>
    <row r="250" spans="1:10" ht="12.75" customHeight="1">
      <c r="A250" s="4" t="str">
        <f t="shared" si="0"/>
        <v>3420</v>
      </c>
      <c r="B250" s="4">
        <v>34</v>
      </c>
      <c r="C250" s="4">
        <v>200</v>
      </c>
      <c r="D250" s="4">
        <f t="shared" si="1"/>
        <v>20</v>
      </c>
      <c r="E250" s="4" t="s">
        <v>373</v>
      </c>
      <c r="F250" s="4">
        <v>13150</v>
      </c>
      <c r="G250" s="4">
        <v>300</v>
      </c>
      <c r="H250" s="4" t="s">
        <v>192</v>
      </c>
      <c r="I250" s="4" t="s">
        <v>88</v>
      </c>
      <c r="J250" s="4" t="s">
        <v>22</v>
      </c>
    </row>
    <row r="251" spans="1:10" ht="12.75" customHeight="1">
      <c r="A251" s="4" t="str">
        <f t="shared" si="0"/>
        <v>3511</v>
      </c>
      <c r="B251" s="4">
        <v>35</v>
      </c>
      <c r="C251" s="4">
        <v>110</v>
      </c>
      <c r="D251" s="4">
        <f t="shared" si="1"/>
        <v>11</v>
      </c>
      <c r="E251" s="4" t="s">
        <v>374</v>
      </c>
      <c r="F251" s="4">
        <v>39580</v>
      </c>
      <c r="G251" s="4">
        <v>950</v>
      </c>
      <c r="H251" s="4">
        <v>1.5</v>
      </c>
      <c r="I251" s="4" t="s">
        <v>33</v>
      </c>
      <c r="J251" s="4">
        <v>0.5</v>
      </c>
    </row>
    <row r="252" spans="1:10" ht="12.75" customHeight="1">
      <c r="A252" s="4" t="str">
        <f t="shared" si="0"/>
        <v>3512</v>
      </c>
      <c r="B252" s="4">
        <v>35</v>
      </c>
      <c r="C252" s="4">
        <v>120</v>
      </c>
      <c r="D252" s="4">
        <f t="shared" si="1"/>
        <v>12</v>
      </c>
      <c r="E252" s="4" t="s">
        <v>375</v>
      </c>
      <c r="F252" s="4">
        <v>16150</v>
      </c>
      <c r="G252" s="4">
        <v>400</v>
      </c>
      <c r="H252" s="4">
        <v>70</v>
      </c>
      <c r="I252" s="4" t="s">
        <v>33</v>
      </c>
      <c r="J252" s="4">
        <v>40</v>
      </c>
    </row>
    <row r="253" spans="1:10" ht="12.75" customHeight="1">
      <c r="A253" s="4" t="str">
        <f t="shared" si="0"/>
        <v>3513</v>
      </c>
      <c r="B253" s="4">
        <v>35</v>
      </c>
      <c r="C253" s="4">
        <v>130</v>
      </c>
      <c r="D253" s="4">
        <f t="shared" si="1"/>
        <v>13</v>
      </c>
      <c r="E253" s="4" t="s">
        <v>376</v>
      </c>
      <c r="F253" s="4">
        <v>-130</v>
      </c>
      <c r="G253" s="4">
        <v>180</v>
      </c>
      <c r="H253" s="4">
        <v>38.6</v>
      </c>
      <c r="I253" s="4" t="s">
        <v>33</v>
      </c>
      <c r="J253" s="4">
        <v>0.4</v>
      </c>
    </row>
    <row r="254" spans="1:10" ht="12.75" customHeight="1">
      <c r="A254" s="4" t="str">
        <f t="shared" si="0"/>
        <v>3514</v>
      </c>
      <c r="B254" s="4">
        <v>35</v>
      </c>
      <c r="C254" s="4">
        <v>140</v>
      </c>
      <c r="D254" s="4">
        <f t="shared" si="1"/>
        <v>14</v>
      </c>
      <c r="E254" s="4" t="s">
        <v>378</v>
      </c>
      <c r="F254" s="4">
        <v>-14360</v>
      </c>
      <c r="G254" s="4">
        <v>40</v>
      </c>
      <c r="H254" s="4">
        <v>780</v>
      </c>
      <c r="I254" s="4" t="s">
        <v>33</v>
      </c>
      <c r="J254" s="4">
        <v>120</v>
      </c>
    </row>
    <row r="255" spans="1:10" ht="12.75" customHeight="1">
      <c r="A255" s="4" t="str">
        <f t="shared" si="0"/>
        <v>3515</v>
      </c>
      <c r="B255" s="4">
        <v>35</v>
      </c>
      <c r="C255" s="4">
        <v>150</v>
      </c>
      <c r="D255" s="4">
        <f t="shared" si="1"/>
        <v>15</v>
      </c>
      <c r="E255" s="4" t="s">
        <v>379</v>
      </c>
      <c r="F255" s="4">
        <v>-24857.7</v>
      </c>
      <c r="G255" s="4">
        <v>1.9</v>
      </c>
      <c r="H255" s="4">
        <v>47.3</v>
      </c>
      <c r="I255" s="4" t="s">
        <v>6</v>
      </c>
      <c r="J255" s="4">
        <v>0.7</v>
      </c>
    </row>
    <row r="256" spans="1:10" ht="12.75" customHeight="1">
      <c r="A256" s="4" t="str">
        <f t="shared" si="0"/>
        <v>3516</v>
      </c>
      <c r="B256" s="4">
        <v>35</v>
      </c>
      <c r="C256" s="4">
        <v>160</v>
      </c>
      <c r="D256" s="4">
        <f t="shared" si="1"/>
        <v>16</v>
      </c>
      <c r="E256" s="4" t="s">
        <v>380</v>
      </c>
      <c r="F256" s="4">
        <v>-28846.36</v>
      </c>
      <c r="G256" s="4">
        <v>0.1</v>
      </c>
      <c r="H256" s="4">
        <v>87.51</v>
      </c>
      <c r="I256" s="4" t="s">
        <v>48</v>
      </c>
      <c r="J256" s="4">
        <v>0.12</v>
      </c>
    </row>
    <row r="257" spans="1:10" ht="12.75" customHeight="1">
      <c r="A257" s="4" t="str">
        <f t="shared" si="0"/>
        <v>3517</v>
      </c>
      <c r="B257" s="4">
        <v>35</v>
      </c>
      <c r="C257" s="4">
        <v>170</v>
      </c>
      <c r="D257" s="4">
        <f t="shared" si="1"/>
        <v>17</v>
      </c>
      <c r="E257" s="4" t="s">
        <v>381</v>
      </c>
      <c r="F257" s="4">
        <v>-29013.54</v>
      </c>
      <c r="G257" s="4">
        <v>0.04</v>
      </c>
      <c r="H257" s="4" t="s">
        <v>8</v>
      </c>
      <c r="I257" s="4" t="s">
        <v>188</v>
      </c>
      <c r="J257" s="4">
        <v>1</v>
      </c>
    </row>
    <row r="258" spans="1:10" ht="12.75" customHeight="1">
      <c r="A258" s="4" t="str">
        <f t="shared" si="0"/>
        <v>3518</v>
      </c>
      <c r="B258" s="4">
        <v>35</v>
      </c>
      <c r="C258" s="4">
        <v>180</v>
      </c>
      <c r="D258" s="4">
        <f t="shared" si="1"/>
        <v>18</v>
      </c>
      <c r="E258" s="4" t="s">
        <v>382</v>
      </c>
      <c r="F258" s="4">
        <v>-23047.4</v>
      </c>
      <c r="G258" s="4">
        <v>0.7</v>
      </c>
      <c r="H258" s="4">
        <v>1.7749999999999999</v>
      </c>
      <c r="I258" s="4" t="s">
        <v>6</v>
      </c>
      <c r="J258" s="4">
        <v>4.0000000000000001E-3</v>
      </c>
    </row>
    <row r="259" spans="1:10" ht="12.75" customHeight="1">
      <c r="A259" s="4" t="str">
        <f t="shared" si="0"/>
        <v>3519</v>
      </c>
      <c r="B259" s="4">
        <v>35</v>
      </c>
      <c r="C259" s="4">
        <v>190</v>
      </c>
      <c r="D259" s="4">
        <f t="shared" si="1"/>
        <v>19</v>
      </c>
      <c r="E259" s="4" t="s">
        <v>383</v>
      </c>
      <c r="F259" s="4">
        <v>-11169</v>
      </c>
      <c r="G259" s="4">
        <v>20</v>
      </c>
      <c r="H259" s="4">
        <v>178</v>
      </c>
      <c r="I259" s="4" t="s">
        <v>33</v>
      </c>
      <c r="J259" s="4">
        <v>8</v>
      </c>
    </row>
    <row r="260" spans="1:10" ht="12.75" customHeight="1">
      <c r="A260" s="4" t="str">
        <f t="shared" si="0"/>
        <v>3520</v>
      </c>
      <c r="B260" s="4">
        <v>35</v>
      </c>
      <c r="C260" s="4">
        <v>200</v>
      </c>
      <c r="D260" s="4">
        <f t="shared" si="1"/>
        <v>20</v>
      </c>
      <c r="E260" s="4" t="s">
        <v>384</v>
      </c>
      <c r="F260" s="4">
        <v>4600</v>
      </c>
      <c r="G260" s="4">
        <v>200</v>
      </c>
      <c r="H260" s="4">
        <v>25.7</v>
      </c>
      <c r="I260" s="4" t="s">
        <v>33</v>
      </c>
      <c r="J260" s="4">
        <v>0.2</v>
      </c>
    </row>
    <row r="261" spans="1:10" ht="12.75" customHeight="1">
      <c r="A261" s="4" t="str">
        <f t="shared" si="0"/>
        <v>3611</v>
      </c>
      <c r="B261" s="4">
        <v>36</v>
      </c>
      <c r="C261" s="4">
        <v>110</v>
      </c>
      <c r="D261" s="4">
        <f t="shared" si="1"/>
        <v>11</v>
      </c>
      <c r="E261" s="4" t="s">
        <v>385</v>
      </c>
      <c r="F261" s="4">
        <v>47950</v>
      </c>
      <c r="G261" s="4">
        <v>950</v>
      </c>
      <c r="H261" s="4" t="s">
        <v>236</v>
      </c>
      <c r="I261" s="4" t="s">
        <v>88</v>
      </c>
      <c r="J261" s="4" t="s">
        <v>386</v>
      </c>
    </row>
    <row r="262" spans="1:10" ht="12.75" customHeight="1">
      <c r="A262" s="4" t="str">
        <f t="shared" si="0"/>
        <v>3612</v>
      </c>
      <c r="B262" s="4">
        <v>36</v>
      </c>
      <c r="C262" s="4">
        <v>120</v>
      </c>
      <c r="D262" s="4">
        <f t="shared" si="1"/>
        <v>12</v>
      </c>
      <c r="E262" s="4" t="s">
        <v>387</v>
      </c>
      <c r="F262" s="4">
        <v>21420</v>
      </c>
      <c r="G262" s="4">
        <v>500</v>
      </c>
      <c r="H262" s="4">
        <v>5</v>
      </c>
      <c r="I262" s="4" t="s">
        <v>33</v>
      </c>
      <c r="J262" s="4" t="s">
        <v>389</v>
      </c>
    </row>
    <row r="263" spans="1:10" ht="12.75" customHeight="1">
      <c r="A263" s="4" t="str">
        <f t="shared" si="0"/>
        <v>3613</v>
      </c>
      <c r="B263" s="4">
        <v>36</v>
      </c>
      <c r="C263" s="4">
        <v>130</v>
      </c>
      <c r="D263" s="4">
        <f t="shared" si="1"/>
        <v>13</v>
      </c>
      <c r="E263" s="4" t="s">
        <v>390</v>
      </c>
      <c r="F263" s="4">
        <v>5780</v>
      </c>
      <c r="G263" s="4">
        <v>210</v>
      </c>
      <c r="H263" s="4">
        <v>90</v>
      </c>
      <c r="I263" s="4" t="s">
        <v>33</v>
      </c>
      <c r="J263" s="4">
        <v>40</v>
      </c>
    </row>
    <row r="264" spans="1:10" ht="12.75" customHeight="1">
      <c r="A264" s="4" t="str">
        <f t="shared" si="0"/>
        <v>3614</v>
      </c>
      <c r="B264" s="4">
        <v>36</v>
      </c>
      <c r="C264" s="4">
        <v>140</v>
      </c>
      <c r="D264" s="4">
        <f t="shared" si="1"/>
        <v>14</v>
      </c>
      <c r="E264" s="4" t="s">
        <v>391</v>
      </c>
      <c r="F264" s="4">
        <v>-12480</v>
      </c>
      <c r="G264" s="4">
        <v>120</v>
      </c>
      <c r="H264" s="4">
        <v>450</v>
      </c>
      <c r="I264" s="4" t="s">
        <v>33</v>
      </c>
      <c r="J264" s="4">
        <v>60</v>
      </c>
    </row>
    <row r="265" spans="1:10" ht="12.75" customHeight="1">
      <c r="A265" s="4" t="str">
        <f t="shared" si="0"/>
        <v>3615</v>
      </c>
      <c r="B265" s="4">
        <v>36</v>
      </c>
      <c r="C265" s="4">
        <v>150</v>
      </c>
      <c r="D265" s="4">
        <f t="shared" si="1"/>
        <v>15</v>
      </c>
      <c r="E265" s="4" t="s">
        <v>392</v>
      </c>
      <c r="F265" s="4">
        <v>-20251</v>
      </c>
      <c r="G265" s="4">
        <v>13</v>
      </c>
      <c r="H265" s="4">
        <v>5.6</v>
      </c>
      <c r="I265" s="4" t="s">
        <v>6</v>
      </c>
      <c r="J265" s="4">
        <v>0.3</v>
      </c>
    </row>
    <row r="266" spans="1:10" ht="12.75" customHeight="1">
      <c r="A266" s="4" t="str">
        <f t="shared" si="0"/>
        <v>3616</v>
      </c>
      <c r="B266" s="4">
        <v>36</v>
      </c>
      <c r="C266" s="4">
        <v>160</v>
      </c>
      <c r="D266" s="4">
        <f t="shared" si="1"/>
        <v>16</v>
      </c>
      <c r="E266" s="4" t="s">
        <v>393</v>
      </c>
      <c r="F266" s="4">
        <v>-30664.07</v>
      </c>
      <c r="G266" s="4">
        <v>0.19</v>
      </c>
      <c r="H266" s="4" t="s">
        <v>8</v>
      </c>
      <c r="I266" s="4" t="s">
        <v>22</v>
      </c>
      <c r="J266" s="4">
        <v>1</v>
      </c>
    </row>
    <row r="267" spans="1:10" ht="12.75" customHeight="1">
      <c r="A267" s="4" t="str">
        <f t="shared" si="0"/>
        <v>3617</v>
      </c>
      <c r="B267" s="4">
        <v>36</v>
      </c>
      <c r="C267" s="4">
        <v>170</v>
      </c>
      <c r="D267" s="4">
        <f t="shared" si="1"/>
        <v>17</v>
      </c>
      <c r="E267" s="4" t="s">
        <v>394</v>
      </c>
      <c r="F267" s="4">
        <v>-29521.86</v>
      </c>
      <c r="G267" s="4">
        <v>7.0000000000000007E-2</v>
      </c>
      <c r="H267" s="4">
        <v>301</v>
      </c>
      <c r="I267" s="4" t="s">
        <v>109</v>
      </c>
      <c r="J267" s="4">
        <v>2</v>
      </c>
    </row>
    <row r="268" spans="1:10" ht="12.75" customHeight="1">
      <c r="A268" s="4" t="str">
        <f t="shared" si="0"/>
        <v>3618</v>
      </c>
      <c r="B268" s="4">
        <v>36</v>
      </c>
      <c r="C268" s="4">
        <v>180</v>
      </c>
      <c r="D268" s="4">
        <f t="shared" si="1"/>
        <v>18</v>
      </c>
      <c r="E268" s="4" t="s">
        <v>395</v>
      </c>
      <c r="F268" s="4">
        <v>-30231.54</v>
      </c>
      <c r="G268" s="4">
        <v>2.7E-2</v>
      </c>
      <c r="H268" s="4" t="s">
        <v>8</v>
      </c>
      <c r="I268" s="4" t="s">
        <v>22</v>
      </c>
      <c r="J268" s="4">
        <v>1</v>
      </c>
    </row>
    <row r="269" spans="1:10" ht="12.75" customHeight="1">
      <c r="A269" s="4" t="str">
        <f t="shared" si="0"/>
        <v>3619</v>
      </c>
      <c r="B269" s="4">
        <v>36</v>
      </c>
      <c r="C269" s="4">
        <v>190</v>
      </c>
      <c r="D269" s="4">
        <f t="shared" si="1"/>
        <v>19</v>
      </c>
      <c r="E269" s="4" t="s">
        <v>397</v>
      </c>
      <c r="F269" s="4">
        <v>-17426</v>
      </c>
      <c r="G269" s="4">
        <v>8</v>
      </c>
      <c r="H269" s="4">
        <v>342</v>
      </c>
      <c r="I269" s="4" t="s">
        <v>33</v>
      </c>
      <c r="J269" s="4">
        <v>2</v>
      </c>
    </row>
    <row r="270" spans="1:10" ht="12.75" customHeight="1">
      <c r="A270" s="4" t="str">
        <f t="shared" si="0"/>
        <v>3620</v>
      </c>
      <c r="B270" s="4">
        <v>36</v>
      </c>
      <c r="C270" s="4">
        <v>200</v>
      </c>
      <c r="D270" s="4">
        <f t="shared" si="1"/>
        <v>20</v>
      </c>
      <c r="E270" s="4" t="s">
        <v>398</v>
      </c>
      <c r="F270" s="4">
        <v>-6440</v>
      </c>
      <c r="G270" s="4">
        <v>40</v>
      </c>
      <c r="H270" s="4">
        <v>102</v>
      </c>
      <c r="I270" s="4" t="s">
        <v>33</v>
      </c>
      <c r="J270" s="4">
        <v>2</v>
      </c>
    </row>
    <row r="271" spans="1:10" ht="12.75" customHeight="1">
      <c r="A271" s="4" t="str">
        <f t="shared" si="0"/>
        <v>3621</v>
      </c>
      <c r="B271" s="4">
        <v>36</v>
      </c>
      <c r="C271" s="4">
        <v>210</v>
      </c>
      <c r="D271" s="4">
        <f t="shared" si="1"/>
        <v>21</v>
      </c>
      <c r="E271" s="4" t="s">
        <v>401</v>
      </c>
      <c r="F271" s="4">
        <v>13900</v>
      </c>
      <c r="G271" s="4">
        <v>500</v>
      </c>
      <c r="H271" s="4" t="s">
        <v>30</v>
      </c>
      <c r="I271" s="4" t="s">
        <v>121</v>
      </c>
      <c r="J271" s="4"/>
    </row>
    <row r="272" spans="1:10" ht="12.75" customHeight="1">
      <c r="A272" s="4" t="str">
        <f t="shared" si="0"/>
        <v>3711</v>
      </c>
      <c r="B272" s="4">
        <v>37</v>
      </c>
      <c r="C272" s="4">
        <v>110</v>
      </c>
      <c r="D272" s="4">
        <f t="shared" si="1"/>
        <v>11</v>
      </c>
      <c r="E272" s="4" t="s">
        <v>403</v>
      </c>
      <c r="F272" s="4">
        <v>55280</v>
      </c>
      <c r="G272" s="4">
        <v>960</v>
      </c>
      <c r="H272" s="4">
        <v>1</v>
      </c>
      <c r="I272" s="4" t="s">
        <v>33</v>
      </c>
      <c r="J272" s="4" t="s">
        <v>356</v>
      </c>
    </row>
    <row r="273" spans="1:10" ht="12.75" customHeight="1">
      <c r="A273" s="4" t="str">
        <f t="shared" si="0"/>
        <v>3712</v>
      </c>
      <c r="B273" s="4">
        <v>37</v>
      </c>
      <c r="C273" s="4">
        <v>120</v>
      </c>
      <c r="D273" s="4">
        <f t="shared" si="1"/>
        <v>12</v>
      </c>
      <c r="E273" s="4" t="s">
        <v>404</v>
      </c>
      <c r="F273" s="4">
        <v>29250</v>
      </c>
      <c r="G273" s="4">
        <v>900</v>
      </c>
      <c r="H273" s="4">
        <v>40</v>
      </c>
      <c r="I273" s="4" t="s">
        <v>33</v>
      </c>
      <c r="J273" s="4" t="s">
        <v>309</v>
      </c>
    </row>
    <row r="274" spans="1:10" ht="12.75" customHeight="1">
      <c r="A274" s="4" t="str">
        <f t="shared" si="0"/>
        <v>3713</v>
      </c>
      <c r="B274" s="4">
        <v>37</v>
      </c>
      <c r="C274" s="4">
        <v>130</v>
      </c>
      <c r="D274" s="4">
        <f t="shared" si="1"/>
        <v>13</v>
      </c>
      <c r="E274" s="4" t="s">
        <v>405</v>
      </c>
      <c r="F274" s="4">
        <v>9950</v>
      </c>
      <c r="G274" s="4">
        <v>330</v>
      </c>
      <c r="H274" s="4">
        <v>20</v>
      </c>
      <c r="I274" s="4" t="s">
        <v>33</v>
      </c>
      <c r="J274" s="4" t="s">
        <v>406</v>
      </c>
    </row>
    <row r="275" spans="1:10" ht="12.75" customHeight="1">
      <c r="A275" s="4" t="str">
        <f t="shared" si="0"/>
        <v>3714</v>
      </c>
      <c r="B275" s="4">
        <v>37</v>
      </c>
      <c r="C275" s="4">
        <v>140</v>
      </c>
      <c r="D275" s="4">
        <f t="shared" si="1"/>
        <v>14</v>
      </c>
      <c r="E275" s="4" t="s">
        <v>407</v>
      </c>
      <c r="F275" s="4">
        <v>-6580</v>
      </c>
      <c r="G275" s="4">
        <v>170</v>
      </c>
      <c r="H275" s="4">
        <v>90</v>
      </c>
      <c r="I275" s="4" t="s">
        <v>33</v>
      </c>
      <c r="J275" s="4">
        <v>60</v>
      </c>
    </row>
    <row r="276" spans="1:10" ht="12.75" customHeight="1">
      <c r="A276" s="4" t="str">
        <f t="shared" si="0"/>
        <v>3715</v>
      </c>
      <c r="B276" s="4">
        <v>37</v>
      </c>
      <c r="C276" s="4">
        <v>150</v>
      </c>
      <c r="D276" s="4">
        <f t="shared" si="1"/>
        <v>15</v>
      </c>
      <c r="E276" s="4" t="s">
        <v>408</v>
      </c>
      <c r="F276" s="4">
        <v>-18990</v>
      </c>
      <c r="G276" s="4">
        <v>40</v>
      </c>
      <c r="H276" s="4">
        <v>2.31</v>
      </c>
      <c r="I276" s="4" t="s">
        <v>6</v>
      </c>
      <c r="J276" s="4">
        <v>0.13</v>
      </c>
    </row>
    <row r="277" spans="1:10" ht="12.75" customHeight="1">
      <c r="A277" s="4" t="str">
        <f t="shared" si="0"/>
        <v>3716</v>
      </c>
      <c r="B277" s="4">
        <v>37</v>
      </c>
      <c r="C277" s="4">
        <v>160</v>
      </c>
      <c r="D277" s="4">
        <f t="shared" si="1"/>
        <v>16</v>
      </c>
      <c r="E277" s="4" t="s">
        <v>409</v>
      </c>
      <c r="F277" s="4">
        <v>-26896.36</v>
      </c>
      <c r="G277" s="4">
        <v>0.2</v>
      </c>
      <c r="H277" s="4">
        <v>5.05</v>
      </c>
      <c r="I277" s="4" t="s">
        <v>80</v>
      </c>
      <c r="J277" s="4">
        <v>0.02</v>
      </c>
    </row>
    <row r="278" spans="1:10" ht="12.75" customHeight="1">
      <c r="A278" s="4" t="str">
        <f t="shared" si="0"/>
        <v>3717</v>
      </c>
      <c r="B278" s="4">
        <v>37</v>
      </c>
      <c r="C278" s="4">
        <v>170</v>
      </c>
      <c r="D278" s="4">
        <f t="shared" si="1"/>
        <v>17</v>
      </c>
      <c r="E278" s="4" t="s">
        <v>411</v>
      </c>
      <c r="F278" s="4">
        <v>-31761.53</v>
      </c>
      <c r="G278" s="4">
        <v>0.05</v>
      </c>
      <c r="H278" s="4" t="s">
        <v>8</v>
      </c>
      <c r="I278" s="4" t="s">
        <v>188</v>
      </c>
      <c r="J278" s="4">
        <v>1</v>
      </c>
    </row>
    <row r="279" spans="1:10" ht="12.75" customHeight="1">
      <c r="A279" s="4" t="str">
        <f t="shared" si="0"/>
        <v>3718</v>
      </c>
      <c r="B279" s="4">
        <v>37</v>
      </c>
      <c r="C279" s="4">
        <v>180</v>
      </c>
      <c r="D279" s="4">
        <f t="shared" si="1"/>
        <v>18</v>
      </c>
      <c r="E279" s="4" t="s">
        <v>413</v>
      </c>
      <c r="F279" s="4">
        <v>-30947.66</v>
      </c>
      <c r="G279" s="4">
        <v>0.21</v>
      </c>
      <c r="H279" s="4">
        <v>35.04</v>
      </c>
      <c r="I279" s="4" t="s">
        <v>48</v>
      </c>
      <c r="J279" s="4">
        <v>0.04</v>
      </c>
    </row>
    <row r="280" spans="1:10" ht="12.75" customHeight="1">
      <c r="A280" s="4" t="str">
        <f t="shared" si="0"/>
        <v>3719</v>
      </c>
      <c r="B280" s="4">
        <v>37</v>
      </c>
      <c r="C280" s="4">
        <v>190</v>
      </c>
      <c r="D280" s="4">
        <f t="shared" si="1"/>
        <v>19</v>
      </c>
      <c r="E280" s="4" t="s">
        <v>415</v>
      </c>
      <c r="F280" s="4">
        <v>-24800.2</v>
      </c>
      <c r="G280" s="4">
        <v>0.09</v>
      </c>
      <c r="H280" s="4">
        <v>1.226</v>
      </c>
      <c r="I280" s="4" t="s">
        <v>6</v>
      </c>
      <c r="J280" s="4">
        <v>7.0000000000000001E-3</v>
      </c>
    </row>
    <row r="281" spans="1:10" ht="12.75" customHeight="1">
      <c r="A281" s="4" t="str">
        <f t="shared" si="0"/>
        <v>3720</v>
      </c>
      <c r="B281" s="4">
        <v>37</v>
      </c>
      <c r="C281" s="4">
        <v>200</v>
      </c>
      <c r="D281" s="4">
        <f t="shared" si="1"/>
        <v>20</v>
      </c>
      <c r="E281" s="4" t="s">
        <v>417</v>
      </c>
      <c r="F281" s="4">
        <v>-13162</v>
      </c>
      <c r="G281" s="4">
        <v>22</v>
      </c>
      <c r="H281" s="4">
        <v>181.1</v>
      </c>
      <c r="I281" s="4" t="s">
        <v>33</v>
      </c>
      <c r="J281" s="4">
        <v>1</v>
      </c>
    </row>
    <row r="282" spans="1:10" ht="12.75" customHeight="1">
      <c r="A282" s="4" t="str">
        <f t="shared" si="0"/>
        <v>3721</v>
      </c>
      <c r="B282" s="4">
        <v>37</v>
      </c>
      <c r="C282" s="4">
        <v>210</v>
      </c>
      <c r="D282" s="4">
        <f t="shared" si="1"/>
        <v>21</v>
      </c>
      <c r="E282" s="4" t="s">
        <v>421</v>
      </c>
      <c r="F282" s="4">
        <v>2840</v>
      </c>
      <c r="G282" s="4">
        <v>300</v>
      </c>
      <c r="H282" s="4" t="s">
        <v>343</v>
      </c>
      <c r="I282" s="4" t="s">
        <v>30</v>
      </c>
      <c r="J282" s="4" t="s">
        <v>121</v>
      </c>
    </row>
    <row r="283" spans="1:10" ht="12.75" customHeight="1">
      <c r="A283" s="4" t="str">
        <f t="shared" si="0"/>
        <v>3812</v>
      </c>
      <c r="B283" s="4">
        <v>38</v>
      </c>
      <c r="C283" s="4">
        <v>120</v>
      </c>
      <c r="D283" s="4">
        <f t="shared" si="1"/>
        <v>12</v>
      </c>
      <c r="E283" s="4" t="s">
        <v>423</v>
      </c>
      <c r="F283" s="4">
        <v>35000</v>
      </c>
      <c r="G283" s="4">
        <v>500</v>
      </c>
      <c r="H283" s="4">
        <v>1</v>
      </c>
      <c r="I283" s="4" t="s">
        <v>33</v>
      </c>
      <c r="J283" s="4" t="s">
        <v>309</v>
      </c>
    </row>
    <row r="284" spans="1:10" ht="12.75" customHeight="1">
      <c r="A284" s="4" t="str">
        <f t="shared" si="0"/>
        <v>3813</v>
      </c>
      <c r="B284" s="4">
        <v>38</v>
      </c>
      <c r="C284" s="4">
        <v>130</v>
      </c>
      <c r="D284" s="4">
        <f t="shared" si="1"/>
        <v>13</v>
      </c>
      <c r="E284" s="4" t="s">
        <v>425</v>
      </c>
      <c r="F284" s="4">
        <v>16050</v>
      </c>
      <c r="G284" s="4">
        <v>730</v>
      </c>
      <c r="H284" s="4">
        <v>40</v>
      </c>
      <c r="I284" s="4" t="s">
        <v>33</v>
      </c>
      <c r="J284" s="4" t="s">
        <v>389</v>
      </c>
    </row>
    <row r="285" spans="1:10" ht="12.75" customHeight="1">
      <c r="A285" s="4" t="str">
        <f t="shared" si="0"/>
        <v>3814</v>
      </c>
      <c r="B285" s="4">
        <v>38</v>
      </c>
      <c r="C285" s="4">
        <v>140</v>
      </c>
      <c r="D285" s="4">
        <f t="shared" si="1"/>
        <v>14</v>
      </c>
      <c r="E285" s="4" t="s">
        <v>426</v>
      </c>
      <c r="F285" s="4">
        <v>-4070</v>
      </c>
      <c r="G285" s="4">
        <v>140</v>
      </c>
      <c r="H285" s="4">
        <v>90</v>
      </c>
      <c r="I285" s="4" t="s">
        <v>33</v>
      </c>
      <c r="J285" s="4" t="s">
        <v>406</v>
      </c>
    </row>
    <row r="286" spans="1:10" ht="12.75" customHeight="1">
      <c r="A286" s="4" t="str">
        <f t="shared" si="0"/>
        <v>3815</v>
      </c>
      <c r="B286" s="4">
        <v>38</v>
      </c>
      <c r="C286" s="4">
        <v>150</v>
      </c>
      <c r="D286" s="4">
        <f t="shared" si="1"/>
        <v>15</v>
      </c>
      <c r="E286" s="4" t="s">
        <v>427</v>
      </c>
      <c r="F286" s="4">
        <v>-14760</v>
      </c>
      <c r="G286" s="4">
        <v>100</v>
      </c>
      <c r="H286" s="4">
        <v>640</v>
      </c>
      <c r="I286" s="4" t="s">
        <v>33</v>
      </c>
      <c r="J286" s="4">
        <v>140</v>
      </c>
    </row>
    <row r="287" spans="1:10" ht="12.75" customHeight="1">
      <c r="A287" s="4" t="str">
        <f t="shared" si="0"/>
        <v>3816</v>
      </c>
      <c r="B287" s="4">
        <v>38</v>
      </c>
      <c r="C287" s="4">
        <v>160</v>
      </c>
      <c r="D287" s="4">
        <f t="shared" si="1"/>
        <v>16</v>
      </c>
      <c r="E287" s="4" t="s">
        <v>428</v>
      </c>
      <c r="F287" s="4">
        <v>-26861</v>
      </c>
      <c r="G287" s="4">
        <v>7</v>
      </c>
      <c r="H287" s="4">
        <v>170.3</v>
      </c>
      <c r="I287" s="4" t="s">
        <v>80</v>
      </c>
      <c r="J287" s="4">
        <v>0.7</v>
      </c>
    </row>
    <row r="288" spans="1:10" ht="12.75" customHeight="1">
      <c r="A288" s="4" t="str">
        <f t="shared" si="0"/>
        <v>3817</v>
      </c>
      <c r="B288" s="4">
        <v>38</v>
      </c>
      <c r="C288" s="4">
        <v>170</v>
      </c>
      <c r="D288" s="4">
        <f t="shared" si="1"/>
        <v>17</v>
      </c>
      <c r="E288" s="4" t="s">
        <v>429</v>
      </c>
      <c r="F288" s="4">
        <v>-29798.1</v>
      </c>
      <c r="G288" s="4">
        <v>0.1</v>
      </c>
      <c r="H288" s="4">
        <v>37.24</v>
      </c>
      <c r="I288" s="4" t="s">
        <v>80</v>
      </c>
      <c r="J288" s="4">
        <v>0.05</v>
      </c>
    </row>
    <row r="289" spans="1:10" ht="12.75" customHeight="1">
      <c r="A289" s="4" t="str">
        <f t="shared" si="0"/>
        <v>3817.1</v>
      </c>
      <c r="B289" s="4">
        <v>38</v>
      </c>
      <c r="C289" s="4">
        <v>171</v>
      </c>
      <c r="D289" s="4">
        <f t="shared" si="1"/>
        <v>17.100000000000001</v>
      </c>
      <c r="E289" s="4" t="s">
        <v>430</v>
      </c>
      <c r="F289" s="4">
        <v>-29126.74</v>
      </c>
      <c r="G289" s="4">
        <v>0.1</v>
      </c>
      <c r="H289" s="4">
        <v>671.36099999999999</v>
      </c>
      <c r="I289" s="4">
        <v>8.0000000000000002E-3</v>
      </c>
      <c r="J289" s="4">
        <v>715</v>
      </c>
    </row>
    <row r="290" spans="1:10" ht="12.75" customHeight="1">
      <c r="A290" s="4" t="str">
        <f t="shared" si="0"/>
        <v>3818</v>
      </c>
      <c r="B290" s="4">
        <v>38</v>
      </c>
      <c r="C290" s="4">
        <v>180</v>
      </c>
      <c r="D290" s="4">
        <f t="shared" si="1"/>
        <v>18</v>
      </c>
      <c r="E290" s="4" t="s">
        <v>431</v>
      </c>
      <c r="F290" s="4">
        <v>-34714.6</v>
      </c>
      <c r="G290" s="4">
        <v>0.3</v>
      </c>
      <c r="H290" s="4" t="s">
        <v>8</v>
      </c>
      <c r="I290" s="4" t="s">
        <v>22</v>
      </c>
      <c r="J290" s="4">
        <v>1</v>
      </c>
    </row>
    <row r="291" spans="1:10" ht="12.75" customHeight="1">
      <c r="A291" s="4" t="str">
        <f t="shared" si="0"/>
        <v>3819</v>
      </c>
      <c r="B291" s="4">
        <v>38</v>
      </c>
      <c r="C291" s="4">
        <v>190</v>
      </c>
      <c r="D291" s="4">
        <f t="shared" si="1"/>
        <v>19</v>
      </c>
      <c r="E291" s="4" t="s">
        <v>432</v>
      </c>
      <c r="F291" s="4">
        <v>-28800.7</v>
      </c>
      <c r="G291" s="4">
        <v>0.4</v>
      </c>
      <c r="H291" s="4">
        <v>7.6360000000000001</v>
      </c>
      <c r="I291" s="4" t="s">
        <v>80</v>
      </c>
      <c r="J291" s="4">
        <v>1.8000000000000002E-2</v>
      </c>
    </row>
    <row r="292" spans="1:10" ht="12.75" customHeight="1">
      <c r="A292" s="4" t="str">
        <f t="shared" si="0"/>
        <v>3819.1</v>
      </c>
      <c r="B292" s="4">
        <v>38</v>
      </c>
      <c r="C292" s="4">
        <v>191</v>
      </c>
      <c r="D292" s="4">
        <f t="shared" si="1"/>
        <v>19.100000000000001</v>
      </c>
      <c r="E292" s="4" t="s">
        <v>433</v>
      </c>
      <c r="F292" s="4">
        <v>-28670.2</v>
      </c>
      <c r="G292" s="4">
        <v>0.4</v>
      </c>
      <c r="H292" s="4">
        <v>130.5</v>
      </c>
      <c r="I292" s="4">
        <v>0.28000000000000003</v>
      </c>
      <c r="J292" s="4" t="s">
        <v>66</v>
      </c>
    </row>
    <row r="293" spans="1:10" ht="12.75" customHeight="1">
      <c r="A293" s="4" t="str">
        <f t="shared" si="0"/>
        <v>3819.2</v>
      </c>
      <c r="B293" s="4">
        <v>38</v>
      </c>
      <c r="C293" s="4">
        <v>192</v>
      </c>
      <c r="D293" s="4">
        <f t="shared" si="1"/>
        <v>19.2</v>
      </c>
      <c r="E293" s="4" t="s">
        <v>434</v>
      </c>
      <c r="F293" s="4">
        <v>-25342.7</v>
      </c>
      <c r="G293" s="4">
        <v>0.4</v>
      </c>
      <c r="H293" s="4">
        <v>3458</v>
      </c>
      <c r="I293" s="4">
        <v>0.2</v>
      </c>
      <c r="J293" s="4">
        <v>21.98</v>
      </c>
    </row>
    <row r="294" spans="1:10" ht="12.75" customHeight="1">
      <c r="A294" s="4" t="str">
        <f t="shared" si="0"/>
        <v>3820</v>
      </c>
      <c r="B294" s="4">
        <v>38</v>
      </c>
      <c r="C294" s="4">
        <v>200</v>
      </c>
      <c r="D294" s="4">
        <f t="shared" si="1"/>
        <v>20</v>
      </c>
      <c r="E294" s="4" t="s">
        <v>435</v>
      </c>
      <c r="F294" s="4">
        <v>-22059</v>
      </c>
      <c r="G294" s="4">
        <v>5</v>
      </c>
      <c r="H294" s="4">
        <v>440</v>
      </c>
      <c r="I294" s="4" t="s">
        <v>33</v>
      </c>
      <c r="J294" s="4">
        <v>8</v>
      </c>
    </row>
    <row r="295" spans="1:10" ht="12.75" customHeight="1">
      <c r="A295" s="4" t="str">
        <f t="shared" si="0"/>
        <v>3821</v>
      </c>
      <c r="B295" s="4">
        <v>38</v>
      </c>
      <c r="C295" s="4">
        <v>210</v>
      </c>
      <c r="D295" s="4">
        <f t="shared" si="1"/>
        <v>21</v>
      </c>
      <c r="E295" s="4" t="s">
        <v>436</v>
      </c>
      <c r="F295" s="4">
        <v>-4940</v>
      </c>
      <c r="G295" s="4">
        <v>300</v>
      </c>
      <c r="H295" s="4" t="s">
        <v>437</v>
      </c>
      <c r="I295" s="4" t="s">
        <v>88</v>
      </c>
      <c r="J295" s="4" t="s">
        <v>39</v>
      </c>
    </row>
    <row r="296" spans="1:10" ht="12.75" customHeight="1">
      <c r="A296" s="4" t="str">
        <f t="shared" si="0"/>
        <v>3821.1</v>
      </c>
      <c r="B296" s="4">
        <v>38</v>
      </c>
      <c r="C296" s="4">
        <v>211</v>
      </c>
      <c r="D296" s="4">
        <f t="shared" si="1"/>
        <v>21.1</v>
      </c>
      <c r="E296" s="4" t="s">
        <v>438</v>
      </c>
      <c r="F296" s="4">
        <v>-4270</v>
      </c>
      <c r="G296" s="4">
        <v>320</v>
      </c>
      <c r="H296" s="4">
        <v>670</v>
      </c>
      <c r="I296" s="4">
        <v>100</v>
      </c>
      <c r="J296" s="4" t="s">
        <v>337</v>
      </c>
    </row>
    <row r="297" spans="1:10" ht="12.75" customHeight="1">
      <c r="A297" s="4" t="str">
        <f t="shared" si="0"/>
        <v>3822</v>
      </c>
      <c r="B297" s="4">
        <v>38</v>
      </c>
      <c r="C297" s="4">
        <v>220</v>
      </c>
      <c r="D297" s="4">
        <f t="shared" si="1"/>
        <v>22</v>
      </c>
      <c r="E297" s="4" t="s">
        <v>439</v>
      </c>
      <c r="F297" s="4">
        <v>9100</v>
      </c>
      <c r="G297" s="4">
        <v>250</v>
      </c>
      <c r="H297" s="4" t="s">
        <v>440</v>
      </c>
      <c r="I297" s="4" t="s">
        <v>88</v>
      </c>
      <c r="J297" s="4" t="s">
        <v>22</v>
      </c>
    </row>
    <row r="298" spans="1:10" ht="12.75" customHeight="1">
      <c r="A298" s="4" t="str">
        <f t="shared" si="0"/>
        <v>3912</v>
      </c>
      <c r="B298" s="4">
        <v>39</v>
      </c>
      <c r="C298" s="4">
        <v>120</v>
      </c>
      <c r="D298" s="4">
        <f t="shared" si="1"/>
        <v>12</v>
      </c>
      <c r="E298" s="4" t="s">
        <v>441</v>
      </c>
      <c r="F298" s="4">
        <v>43570</v>
      </c>
      <c r="G298" s="4">
        <v>510</v>
      </c>
      <c r="H298" s="4" t="s">
        <v>236</v>
      </c>
      <c r="I298" s="4" t="s">
        <v>88</v>
      </c>
      <c r="J298" s="4" t="s">
        <v>343</v>
      </c>
    </row>
    <row r="299" spans="1:10" ht="12.75" customHeight="1">
      <c r="A299" s="4" t="str">
        <f t="shared" si="0"/>
        <v>3913</v>
      </c>
      <c r="B299" s="4">
        <v>39</v>
      </c>
      <c r="C299" s="4">
        <v>130</v>
      </c>
      <c r="D299" s="4">
        <f t="shared" si="1"/>
        <v>13</v>
      </c>
      <c r="E299" s="4" t="s">
        <v>442</v>
      </c>
      <c r="F299" s="4">
        <v>21400</v>
      </c>
      <c r="G299" s="4">
        <v>1470</v>
      </c>
      <c r="H299" s="4">
        <v>10</v>
      </c>
      <c r="I299" s="4" t="s">
        <v>33</v>
      </c>
      <c r="J299" s="4" t="s">
        <v>389</v>
      </c>
    </row>
    <row r="300" spans="1:10" ht="12.75" customHeight="1">
      <c r="A300" s="4" t="str">
        <f t="shared" si="0"/>
        <v>3914</v>
      </c>
      <c r="B300" s="4">
        <v>39</v>
      </c>
      <c r="C300" s="4">
        <v>140</v>
      </c>
      <c r="D300" s="4">
        <f t="shared" si="1"/>
        <v>14</v>
      </c>
      <c r="E300" s="4" t="s">
        <v>443</v>
      </c>
      <c r="F300" s="4">
        <v>1930</v>
      </c>
      <c r="G300" s="4">
        <v>340</v>
      </c>
      <c r="H300" s="4">
        <v>90</v>
      </c>
      <c r="I300" s="4" t="s">
        <v>33</v>
      </c>
      <c r="J300" s="4" t="s">
        <v>406</v>
      </c>
    </row>
    <row r="301" spans="1:10" ht="12.75" customHeight="1">
      <c r="A301" s="4" t="str">
        <f t="shared" si="0"/>
        <v>3915</v>
      </c>
      <c r="B301" s="4">
        <v>39</v>
      </c>
      <c r="C301" s="4">
        <v>150</v>
      </c>
      <c r="D301" s="4">
        <f t="shared" si="1"/>
        <v>15</v>
      </c>
      <c r="E301" s="4" t="s">
        <v>444</v>
      </c>
      <c r="F301" s="4">
        <v>-12870</v>
      </c>
      <c r="G301" s="4">
        <v>100</v>
      </c>
      <c r="H301" s="4">
        <v>190</v>
      </c>
      <c r="I301" s="4" t="s">
        <v>33</v>
      </c>
      <c r="J301" s="4">
        <v>50</v>
      </c>
    </row>
    <row r="302" spans="1:10" ht="12.75" customHeight="1">
      <c r="A302" s="4" t="str">
        <f t="shared" si="0"/>
        <v>3916</v>
      </c>
      <c r="B302" s="4">
        <v>39</v>
      </c>
      <c r="C302" s="4">
        <v>160</v>
      </c>
      <c r="D302" s="4">
        <f t="shared" si="1"/>
        <v>16</v>
      </c>
      <c r="E302" s="4" t="s">
        <v>445</v>
      </c>
      <c r="F302" s="4">
        <v>-23160</v>
      </c>
      <c r="G302" s="4">
        <v>50</v>
      </c>
      <c r="H302" s="4">
        <v>11.5</v>
      </c>
      <c r="I302" s="4" t="s">
        <v>6</v>
      </c>
      <c r="J302" s="4">
        <v>0.5</v>
      </c>
    </row>
    <row r="303" spans="1:10" ht="12.75" customHeight="1">
      <c r="A303" s="4" t="str">
        <f t="shared" si="0"/>
        <v>3917</v>
      </c>
      <c r="B303" s="4">
        <v>39</v>
      </c>
      <c r="C303" s="4">
        <v>170</v>
      </c>
      <c r="D303" s="4">
        <f t="shared" si="1"/>
        <v>17</v>
      </c>
      <c r="E303" s="4" t="s">
        <v>446</v>
      </c>
      <c r="F303" s="4">
        <v>-29800.2</v>
      </c>
      <c r="G303" s="4">
        <v>1.7</v>
      </c>
      <c r="H303" s="4">
        <v>55.6</v>
      </c>
      <c r="I303" s="4" t="s">
        <v>80</v>
      </c>
      <c r="J303" s="4">
        <v>0.2</v>
      </c>
    </row>
    <row r="304" spans="1:10" ht="12.75" customHeight="1">
      <c r="A304" s="4" t="str">
        <f t="shared" si="0"/>
        <v>3918</v>
      </c>
      <c r="B304" s="4">
        <v>39</v>
      </c>
      <c r="C304" s="4">
        <v>180</v>
      </c>
      <c r="D304" s="4">
        <f t="shared" si="1"/>
        <v>18</v>
      </c>
      <c r="E304" s="4" t="s">
        <v>447</v>
      </c>
      <c r="F304" s="4">
        <v>-33242</v>
      </c>
      <c r="G304" s="4">
        <v>5</v>
      </c>
      <c r="H304" s="4">
        <v>269</v>
      </c>
      <c r="I304" s="4" t="s">
        <v>14</v>
      </c>
      <c r="J304" s="4">
        <v>3</v>
      </c>
    </row>
    <row r="305" spans="1:10" ht="12.75" customHeight="1">
      <c r="A305" s="4" t="str">
        <f t="shared" si="0"/>
        <v>3919</v>
      </c>
      <c r="B305" s="4">
        <v>39</v>
      </c>
      <c r="C305" s="4">
        <v>190</v>
      </c>
      <c r="D305" s="4">
        <f t="shared" si="1"/>
        <v>19</v>
      </c>
      <c r="E305" s="4" t="s">
        <v>448</v>
      </c>
      <c r="F305" s="4">
        <v>-33807.01</v>
      </c>
      <c r="G305" s="4">
        <v>0.19</v>
      </c>
      <c r="H305" s="4" t="s">
        <v>8</v>
      </c>
      <c r="I305" s="4" t="s">
        <v>188</v>
      </c>
      <c r="J305" s="4">
        <v>1</v>
      </c>
    </row>
    <row r="306" spans="1:10" ht="12.75" customHeight="1">
      <c r="A306" s="4" t="str">
        <f t="shared" si="0"/>
        <v>3920</v>
      </c>
      <c r="B306" s="4">
        <v>39</v>
      </c>
      <c r="C306" s="4">
        <v>200</v>
      </c>
      <c r="D306" s="4">
        <f t="shared" si="1"/>
        <v>20</v>
      </c>
      <c r="E306" s="4" t="s">
        <v>449</v>
      </c>
      <c r="F306" s="4">
        <v>-27274.400000000001</v>
      </c>
      <c r="G306" s="4">
        <v>1.9</v>
      </c>
      <c r="H306" s="4">
        <v>859.6</v>
      </c>
      <c r="I306" s="4" t="s">
        <v>33</v>
      </c>
      <c r="J306" s="4">
        <v>1.4</v>
      </c>
    </row>
    <row r="307" spans="1:10" ht="12.75" customHeight="1">
      <c r="A307" s="4" t="str">
        <f t="shared" si="0"/>
        <v>3921</v>
      </c>
      <c r="B307" s="4">
        <v>39</v>
      </c>
      <c r="C307" s="4">
        <v>210</v>
      </c>
      <c r="D307" s="4">
        <f t="shared" si="1"/>
        <v>21</v>
      </c>
      <c r="E307" s="4" t="s">
        <v>451</v>
      </c>
      <c r="F307" s="4">
        <v>-14168</v>
      </c>
      <c r="G307" s="4">
        <v>24</v>
      </c>
      <c r="H307" s="4" t="s">
        <v>437</v>
      </c>
      <c r="I307" s="4" t="s">
        <v>88</v>
      </c>
      <c r="J307" s="4" t="s">
        <v>343</v>
      </c>
    </row>
    <row r="308" spans="1:10" ht="12.75" customHeight="1">
      <c r="A308" s="4" t="str">
        <f t="shared" si="0"/>
        <v>3922</v>
      </c>
      <c r="B308" s="4">
        <v>39</v>
      </c>
      <c r="C308" s="4">
        <v>220</v>
      </c>
      <c r="D308" s="4">
        <f t="shared" si="1"/>
        <v>22</v>
      </c>
      <c r="E308" s="4" t="s">
        <v>452</v>
      </c>
      <c r="F308" s="4">
        <v>1500</v>
      </c>
      <c r="G308" s="4">
        <v>210</v>
      </c>
      <c r="H308" s="4">
        <v>31</v>
      </c>
      <c r="I308" s="4" t="s">
        <v>33</v>
      </c>
      <c r="J308" s="4">
        <v>4</v>
      </c>
    </row>
    <row r="309" spans="1:10" ht="12.75" customHeight="1">
      <c r="A309" s="4" t="str">
        <f t="shared" si="0"/>
        <v>4012</v>
      </c>
      <c r="B309" s="4">
        <v>40</v>
      </c>
      <c r="C309" s="4">
        <v>120</v>
      </c>
      <c r="D309" s="4">
        <f t="shared" si="1"/>
        <v>12</v>
      </c>
      <c r="E309" s="4" t="s">
        <v>454</v>
      </c>
      <c r="F309" s="4">
        <v>50240</v>
      </c>
      <c r="G309" s="4">
        <v>900</v>
      </c>
      <c r="H309" s="4">
        <v>1</v>
      </c>
      <c r="I309" s="4" t="s">
        <v>33</v>
      </c>
      <c r="J309" s="4" t="s">
        <v>22</v>
      </c>
    </row>
    <row r="310" spans="1:10" ht="12.75" customHeight="1">
      <c r="A310" s="4" t="str">
        <f t="shared" si="0"/>
        <v>4013</v>
      </c>
      <c r="B310" s="4">
        <v>40</v>
      </c>
      <c r="C310" s="4">
        <v>130</v>
      </c>
      <c r="D310" s="4">
        <f t="shared" si="1"/>
        <v>13</v>
      </c>
      <c r="E310" s="4" t="s">
        <v>455</v>
      </c>
      <c r="F310" s="4">
        <v>29300</v>
      </c>
      <c r="G310" s="4">
        <v>700</v>
      </c>
      <c r="H310" s="4">
        <v>10</v>
      </c>
      <c r="I310" s="4" t="s">
        <v>33</v>
      </c>
      <c r="J310" s="4" t="s">
        <v>309</v>
      </c>
    </row>
    <row r="311" spans="1:10" ht="12.75" customHeight="1">
      <c r="A311" s="4" t="str">
        <f t="shared" si="0"/>
        <v>4014</v>
      </c>
      <c r="B311" s="4">
        <v>40</v>
      </c>
      <c r="C311" s="4">
        <v>140</v>
      </c>
      <c r="D311" s="4">
        <f t="shared" si="1"/>
        <v>14</v>
      </c>
      <c r="E311" s="4" t="s">
        <v>456</v>
      </c>
      <c r="F311" s="4">
        <v>5470</v>
      </c>
      <c r="G311" s="4">
        <v>560</v>
      </c>
      <c r="H311" s="4">
        <v>20</v>
      </c>
      <c r="I311" s="4" t="s">
        <v>33</v>
      </c>
      <c r="J311" s="4" t="s">
        <v>389</v>
      </c>
    </row>
    <row r="312" spans="1:10" ht="12.75" customHeight="1">
      <c r="A312" s="4" t="str">
        <f t="shared" si="0"/>
        <v>4015</v>
      </c>
      <c r="B312" s="4">
        <v>40</v>
      </c>
      <c r="C312" s="4">
        <v>150</v>
      </c>
      <c r="D312" s="4">
        <f t="shared" si="1"/>
        <v>15</v>
      </c>
      <c r="E312" s="4" t="s">
        <v>457</v>
      </c>
      <c r="F312" s="4">
        <v>-8110</v>
      </c>
      <c r="G312" s="4">
        <v>140</v>
      </c>
      <c r="H312" s="4">
        <v>153</v>
      </c>
      <c r="I312" s="4" t="s">
        <v>33</v>
      </c>
      <c r="J312" s="4">
        <v>8</v>
      </c>
    </row>
    <row r="313" spans="1:10" ht="12.75" customHeight="1">
      <c r="A313" s="4" t="str">
        <f t="shared" si="0"/>
        <v>4016</v>
      </c>
      <c r="B313" s="4">
        <v>40</v>
      </c>
      <c r="C313" s="4">
        <v>160</v>
      </c>
      <c r="D313" s="4">
        <f t="shared" si="1"/>
        <v>16</v>
      </c>
      <c r="E313" s="4" t="s">
        <v>458</v>
      </c>
      <c r="F313" s="4">
        <v>-22870</v>
      </c>
      <c r="G313" s="4">
        <v>140</v>
      </c>
      <c r="H313" s="4">
        <v>8.8000000000000007</v>
      </c>
      <c r="I313" s="4" t="s">
        <v>6</v>
      </c>
      <c r="J313" s="4">
        <v>2.2000000000000002</v>
      </c>
    </row>
    <row r="314" spans="1:10" ht="12.75" customHeight="1">
      <c r="A314" s="4" t="str">
        <f t="shared" si="0"/>
        <v>4017</v>
      </c>
      <c r="B314" s="4">
        <v>40</v>
      </c>
      <c r="C314" s="4">
        <v>170</v>
      </c>
      <c r="D314" s="4">
        <f t="shared" si="1"/>
        <v>17</v>
      </c>
      <c r="E314" s="4" t="s">
        <v>459</v>
      </c>
      <c r="F314" s="4">
        <v>-27560</v>
      </c>
      <c r="G314" s="4">
        <v>30</v>
      </c>
      <c r="H314" s="4">
        <v>1.35</v>
      </c>
      <c r="I314" s="4" t="s">
        <v>80</v>
      </c>
      <c r="J314" s="4">
        <v>0.02</v>
      </c>
    </row>
    <row r="315" spans="1:10" ht="12.75" customHeight="1">
      <c r="A315" s="4" t="str">
        <f t="shared" si="0"/>
        <v>4018</v>
      </c>
      <c r="B315" s="4">
        <v>40</v>
      </c>
      <c r="C315" s="4">
        <v>180</v>
      </c>
      <c r="D315" s="4">
        <f t="shared" si="1"/>
        <v>18</v>
      </c>
      <c r="E315" s="4" t="s">
        <v>461</v>
      </c>
      <c r="F315" s="4">
        <v>-35039.896000000001</v>
      </c>
      <c r="G315" s="4">
        <v>2.7000000000000001E-3</v>
      </c>
      <c r="H315" s="4" t="s">
        <v>8</v>
      </c>
      <c r="I315" s="4" t="s">
        <v>22</v>
      </c>
      <c r="J315" s="4">
        <v>2</v>
      </c>
    </row>
    <row r="316" spans="1:10" ht="12.75" customHeight="1">
      <c r="A316" s="4" t="str">
        <f t="shared" si="0"/>
        <v>4019</v>
      </c>
      <c r="B316" s="4">
        <v>40</v>
      </c>
      <c r="C316" s="4">
        <v>190</v>
      </c>
      <c r="D316" s="4">
        <f t="shared" si="1"/>
        <v>19</v>
      </c>
      <c r="E316" s="4" t="s">
        <v>463</v>
      </c>
      <c r="F316" s="4">
        <v>-33535.199999999997</v>
      </c>
      <c r="G316" s="4">
        <v>0.19</v>
      </c>
      <c r="H316" s="4">
        <v>1.2509999999999999</v>
      </c>
      <c r="I316" s="4" t="s">
        <v>465</v>
      </c>
      <c r="J316" s="4">
        <v>1.0999999999999999E-2</v>
      </c>
    </row>
    <row r="317" spans="1:10" ht="12.75" customHeight="1">
      <c r="A317" s="4" t="str">
        <f t="shared" si="0"/>
        <v>4019.1</v>
      </c>
      <c r="B317" s="4">
        <v>40</v>
      </c>
      <c r="C317" s="4">
        <v>191</v>
      </c>
      <c r="D317" s="4">
        <f t="shared" si="1"/>
        <v>19.100000000000001</v>
      </c>
      <c r="E317" s="4" t="s">
        <v>466</v>
      </c>
      <c r="F317" s="4">
        <v>-31891.56</v>
      </c>
      <c r="G317" s="4">
        <v>0.19</v>
      </c>
      <c r="H317" s="4">
        <v>1643.6389999999999</v>
      </c>
      <c r="I317" s="4">
        <v>1.0999999999999999E-2</v>
      </c>
      <c r="J317" s="4">
        <v>336</v>
      </c>
    </row>
    <row r="318" spans="1:10" ht="12.75" customHeight="1">
      <c r="A318" s="4" t="str">
        <f t="shared" si="0"/>
        <v>4020</v>
      </c>
      <c r="B318" s="4">
        <v>40</v>
      </c>
      <c r="C318" s="4">
        <v>200</v>
      </c>
      <c r="D318" s="4">
        <f t="shared" si="1"/>
        <v>20</v>
      </c>
      <c r="E318" s="4" t="s">
        <v>469</v>
      </c>
      <c r="F318" s="4">
        <v>-34846.269999999997</v>
      </c>
      <c r="G318" s="4">
        <v>0.21</v>
      </c>
      <c r="H318" s="4" t="s">
        <v>8</v>
      </c>
      <c r="I318" s="4" t="s">
        <v>470</v>
      </c>
      <c r="J318" s="4" t="s">
        <v>22</v>
      </c>
    </row>
    <row r="319" spans="1:10" ht="12.75" customHeight="1">
      <c r="A319" s="4" t="str">
        <f t="shared" si="0"/>
        <v>4021</v>
      </c>
      <c r="B319" s="4">
        <v>40</v>
      </c>
      <c r="C319" s="4">
        <v>210</v>
      </c>
      <c r="D319" s="4">
        <f t="shared" si="1"/>
        <v>21</v>
      </c>
      <c r="E319" s="4" t="s">
        <v>472</v>
      </c>
      <c r="F319" s="4">
        <v>-20523.2</v>
      </c>
      <c r="G319" s="4">
        <v>2.8</v>
      </c>
      <c r="H319" s="4">
        <v>182.3</v>
      </c>
      <c r="I319" s="4" t="s">
        <v>33</v>
      </c>
      <c r="J319" s="4">
        <v>0.7</v>
      </c>
    </row>
    <row r="320" spans="1:10" ht="12.75" customHeight="1">
      <c r="A320" s="4" t="str">
        <f t="shared" si="0"/>
        <v>4022</v>
      </c>
      <c r="B320" s="4">
        <v>40</v>
      </c>
      <c r="C320" s="4">
        <v>220</v>
      </c>
      <c r="D320" s="4">
        <f t="shared" si="1"/>
        <v>22</v>
      </c>
      <c r="E320" s="4" t="s">
        <v>475</v>
      </c>
      <c r="F320" s="4">
        <v>-8850</v>
      </c>
      <c r="G320" s="4">
        <v>160</v>
      </c>
      <c r="H320" s="4">
        <v>53.3</v>
      </c>
      <c r="I320" s="4" t="s">
        <v>33</v>
      </c>
      <c r="J320" s="4">
        <v>1.5</v>
      </c>
    </row>
    <row r="321" spans="1:10" ht="12.75" customHeight="1">
      <c r="A321" s="4" t="str">
        <f t="shared" si="0"/>
        <v>4023</v>
      </c>
      <c r="B321" s="4">
        <v>40</v>
      </c>
      <c r="C321" s="4">
        <v>230</v>
      </c>
      <c r="D321" s="4">
        <f t="shared" si="1"/>
        <v>23</v>
      </c>
      <c r="E321" s="4" t="s">
        <v>476</v>
      </c>
      <c r="F321" s="4">
        <v>10330</v>
      </c>
      <c r="G321" s="4">
        <v>500</v>
      </c>
      <c r="H321" s="4" t="s">
        <v>39</v>
      </c>
      <c r="I321" s="4" t="s">
        <v>30</v>
      </c>
      <c r="J321" s="4" t="s">
        <v>121</v>
      </c>
    </row>
    <row r="322" spans="1:10" ht="12.75" customHeight="1">
      <c r="A322" s="4" t="str">
        <f t="shared" si="0"/>
        <v>4113</v>
      </c>
      <c r="B322" s="4">
        <v>41</v>
      </c>
      <c r="C322" s="4">
        <v>130</v>
      </c>
      <c r="D322" s="4">
        <f t="shared" si="1"/>
        <v>13</v>
      </c>
      <c r="E322" s="4" t="s">
        <v>478</v>
      </c>
      <c r="F322" s="4">
        <v>35700</v>
      </c>
      <c r="G322" s="4">
        <v>800</v>
      </c>
      <c r="H322" s="4">
        <v>2</v>
      </c>
      <c r="I322" s="4" t="s">
        <v>33</v>
      </c>
      <c r="J322" s="4" t="s">
        <v>309</v>
      </c>
    </row>
    <row r="323" spans="1:10" ht="12.75" customHeight="1">
      <c r="A323" s="4" t="str">
        <f t="shared" si="0"/>
        <v>4114</v>
      </c>
      <c r="B323" s="4">
        <v>41</v>
      </c>
      <c r="C323" s="4">
        <v>140</v>
      </c>
      <c r="D323" s="4">
        <f t="shared" si="1"/>
        <v>14</v>
      </c>
      <c r="E323" s="4" t="s">
        <v>479</v>
      </c>
      <c r="F323" s="4">
        <v>13560</v>
      </c>
      <c r="G323" s="4">
        <v>1840</v>
      </c>
      <c r="H323" s="4">
        <v>30</v>
      </c>
      <c r="I323" s="4" t="s">
        <v>33</v>
      </c>
      <c r="J323" s="4" t="s">
        <v>389</v>
      </c>
    </row>
    <row r="324" spans="1:10" ht="12.75" customHeight="1">
      <c r="A324" s="4" t="str">
        <f t="shared" si="0"/>
        <v>4115</v>
      </c>
      <c r="B324" s="4">
        <v>41</v>
      </c>
      <c r="C324" s="4">
        <v>150</v>
      </c>
      <c r="D324" s="4">
        <f t="shared" si="1"/>
        <v>15</v>
      </c>
      <c r="E324" s="4" t="s">
        <v>480</v>
      </c>
      <c r="F324" s="4">
        <v>-5280</v>
      </c>
      <c r="G324" s="4">
        <v>220</v>
      </c>
      <c r="H324" s="4">
        <v>150</v>
      </c>
      <c r="I324" s="4" t="s">
        <v>33</v>
      </c>
      <c r="J324" s="4">
        <v>15</v>
      </c>
    </row>
    <row r="325" spans="1:10" ht="12.75" customHeight="1">
      <c r="A325" s="4" t="str">
        <f t="shared" si="0"/>
        <v>4116</v>
      </c>
      <c r="B325" s="4">
        <v>41</v>
      </c>
      <c r="C325" s="4">
        <v>160</v>
      </c>
      <c r="D325" s="4">
        <f t="shared" si="1"/>
        <v>16</v>
      </c>
      <c r="E325" s="4" t="s">
        <v>481</v>
      </c>
      <c r="F325" s="4">
        <v>-19020</v>
      </c>
      <c r="G325" s="4">
        <v>120</v>
      </c>
      <c r="H325" s="4">
        <v>1.99</v>
      </c>
      <c r="I325" s="4" t="s">
        <v>6</v>
      </c>
      <c r="J325" s="4">
        <v>0.05</v>
      </c>
    </row>
    <row r="326" spans="1:10" ht="12.75" customHeight="1">
      <c r="A326" s="4" t="str">
        <f t="shared" si="0"/>
        <v>4117</v>
      </c>
      <c r="B326" s="4">
        <v>41</v>
      </c>
      <c r="C326" s="4">
        <v>170</v>
      </c>
      <c r="D326" s="4">
        <f t="shared" si="1"/>
        <v>17</v>
      </c>
      <c r="E326" s="4" t="s">
        <v>482</v>
      </c>
      <c r="F326" s="4">
        <v>-27310</v>
      </c>
      <c r="G326" s="4">
        <v>70</v>
      </c>
      <c r="H326" s="4">
        <v>38.4</v>
      </c>
      <c r="I326" s="4" t="s">
        <v>6</v>
      </c>
      <c r="J326" s="4">
        <v>0.8</v>
      </c>
    </row>
    <row r="327" spans="1:10" ht="12.75" customHeight="1">
      <c r="A327" s="4" t="str">
        <f t="shared" si="0"/>
        <v>4118</v>
      </c>
      <c r="B327" s="4">
        <v>41</v>
      </c>
      <c r="C327" s="4">
        <v>180</v>
      </c>
      <c r="D327" s="4">
        <f t="shared" si="1"/>
        <v>18</v>
      </c>
      <c r="E327" s="4" t="s">
        <v>483</v>
      </c>
      <c r="F327" s="4">
        <v>-33067.5</v>
      </c>
      <c r="G327" s="4">
        <v>0.3</v>
      </c>
      <c r="H327" s="4">
        <v>109.61</v>
      </c>
      <c r="I327" s="4" t="s">
        <v>80</v>
      </c>
      <c r="J327" s="4">
        <v>0.04</v>
      </c>
    </row>
    <row r="328" spans="1:10" ht="12.75" customHeight="1">
      <c r="A328" s="4" t="str">
        <f t="shared" si="0"/>
        <v>4119</v>
      </c>
      <c r="B328" s="4">
        <v>41</v>
      </c>
      <c r="C328" s="4">
        <v>190</v>
      </c>
      <c r="D328" s="4">
        <f t="shared" si="1"/>
        <v>19</v>
      </c>
      <c r="E328" s="4" t="s">
        <v>484</v>
      </c>
      <c r="F328" s="4">
        <v>-35559.07</v>
      </c>
      <c r="G328" s="4">
        <v>0.19</v>
      </c>
      <c r="H328" s="4" t="s">
        <v>8</v>
      </c>
      <c r="I328" s="4" t="s">
        <v>188</v>
      </c>
      <c r="J328" s="4">
        <v>2</v>
      </c>
    </row>
    <row r="329" spans="1:10" ht="12.75" customHeight="1">
      <c r="A329" s="4" t="str">
        <f t="shared" si="0"/>
        <v>4120</v>
      </c>
      <c r="B329" s="4">
        <v>41</v>
      </c>
      <c r="C329" s="4">
        <v>200</v>
      </c>
      <c r="D329" s="4">
        <f t="shared" si="1"/>
        <v>20</v>
      </c>
      <c r="E329" s="4" t="s">
        <v>485</v>
      </c>
      <c r="F329" s="4">
        <v>-35137.760000000002</v>
      </c>
      <c r="G329" s="4">
        <v>0.24</v>
      </c>
      <c r="H329" s="4">
        <v>102</v>
      </c>
      <c r="I329" s="4" t="s">
        <v>109</v>
      </c>
      <c r="J329" s="4">
        <v>7</v>
      </c>
    </row>
    <row r="330" spans="1:10" ht="12.75" customHeight="1">
      <c r="A330" s="4" t="str">
        <f t="shared" si="0"/>
        <v>4121</v>
      </c>
      <c r="B330" s="4">
        <v>41</v>
      </c>
      <c r="C330" s="4">
        <v>210</v>
      </c>
      <c r="D330" s="4">
        <f t="shared" si="1"/>
        <v>21</v>
      </c>
      <c r="E330" s="4" t="s">
        <v>486</v>
      </c>
      <c r="F330" s="4">
        <v>-28642.39</v>
      </c>
      <c r="G330" s="4">
        <v>0.23</v>
      </c>
      <c r="H330" s="4">
        <v>596.29999999999995</v>
      </c>
      <c r="I330" s="4" t="s">
        <v>33</v>
      </c>
      <c r="J330" s="4">
        <v>1.7</v>
      </c>
    </row>
    <row r="331" spans="1:10" ht="12.75" customHeight="1">
      <c r="A331" s="4" t="str">
        <f t="shared" si="0"/>
        <v>4121.5</v>
      </c>
      <c r="B331" s="4">
        <v>41</v>
      </c>
      <c r="C331" s="4">
        <v>215</v>
      </c>
      <c r="D331" s="4">
        <f t="shared" si="1"/>
        <v>21.5</v>
      </c>
      <c r="E331" s="4" t="s">
        <v>487</v>
      </c>
      <c r="F331" s="4">
        <v>-25760.1</v>
      </c>
      <c r="G331" s="4">
        <v>0.23</v>
      </c>
      <c r="H331" s="4">
        <v>2882.3</v>
      </c>
      <c r="I331" s="4">
        <v>0.05</v>
      </c>
      <c r="J331" s="4" t="s">
        <v>66</v>
      </c>
    </row>
    <row r="332" spans="1:10" ht="12.75" customHeight="1">
      <c r="A332" s="4" t="str">
        <f t="shared" si="0"/>
        <v>4122</v>
      </c>
      <c r="B332" s="4">
        <v>41</v>
      </c>
      <c r="C332" s="4">
        <v>220</v>
      </c>
      <c r="D332" s="4">
        <f t="shared" si="1"/>
        <v>22</v>
      </c>
      <c r="E332" s="4" t="s">
        <v>488</v>
      </c>
      <c r="F332" s="4">
        <v>-15700</v>
      </c>
      <c r="G332" s="4">
        <v>100</v>
      </c>
      <c r="H332" s="4">
        <v>80.900000000000006</v>
      </c>
      <c r="I332" s="4" t="s">
        <v>33</v>
      </c>
      <c r="J332" s="4">
        <v>1.2</v>
      </c>
    </row>
    <row r="333" spans="1:10" ht="12.75" customHeight="1">
      <c r="A333" s="4" t="str">
        <f t="shared" si="0"/>
        <v>4123</v>
      </c>
      <c r="B333" s="4">
        <v>41</v>
      </c>
      <c r="C333" s="4">
        <v>230</v>
      </c>
      <c r="D333" s="4">
        <f t="shared" si="1"/>
        <v>23</v>
      </c>
      <c r="E333" s="4" t="s">
        <v>489</v>
      </c>
      <c r="F333" s="4">
        <v>-210</v>
      </c>
      <c r="G333" s="4">
        <v>210</v>
      </c>
      <c r="H333" s="4" t="s">
        <v>343</v>
      </c>
      <c r="I333" s="4" t="s">
        <v>30</v>
      </c>
      <c r="J333" s="4" t="s">
        <v>121</v>
      </c>
    </row>
    <row r="334" spans="1:10" ht="12.75" customHeight="1">
      <c r="A334" s="4" t="str">
        <f t="shared" si="0"/>
        <v>4213</v>
      </c>
      <c r="B334" s="4">
        <v>42</v>
      </c>
      <c r="C334" s="4">
        <v>130</v>
      </c>
      <c r="D334" s="4">
        <f t="shared" si="1"/>
        <v>13</v>
      </c>
      <c r="E334" s="4" t="s">
        <v>490</v>
      </c>
      <c r="F334" s="4">
        <v>43680</v>
      </c>
      <c r="G334" s="4">
        <v>900</v>
      </c>
      <c r="H334" s="4">
        <v>1</v>
      </c>
      <c r="I334" s="4" t="s">
        <v>33</v>
      </c>
      <c r="J334" s="4" t="s">
        <v>491</v>
      </c>
    </row>
    <row r="335" spans="1:10" ht="12.75" customHeight="1">
      <c r="A335" s="4" t="str">
        <f t="shared" si="0"/>
        <v>4214</v>
      </c>
      <c r="B335" s="4">
        <v>42</v>
      </c>
      <c r="C335" s="4">
        <v>140</v>
      </c>
      <c r="D335" s="4">
        <f t="shared" si="1"/>
        <v>14</v>
      </c>
      <c r="E335" s="4" t="s">
        <v>492</v>
      </c>
      <c r="F335" s="4">
        <v>18430</v>
      </c>
      <c r="G335" s="4">
        <v>500</v>
      </c>
      <c r="H335" s="4">
        <v>5</v>
      </c>
      <c r="I335" s="4" t="s">
        <v>33</v>
      </c>
      <c r="J335" s="4" t="s">
        <v>389</v>
      </c>
    </row>
    <row r="336" spans="1:10" ht="12.75" customHeight="1">
      <c r="A336" s="4" t="str">
        <f t="shared" si="0"/>
        <v>4215</v>
      </c>
      <c r="B336" s="4">
        <v>42</v>
      </c>
      <c r="C336" s="4">
        <v>150</v>
      </c>
      <c r="D336" s="4">
        <f t="shared" si="1"/>
        <v>15</v>
      </c>
      <c r="E336" s="4" t="s">
        <v>493</v>
      </c>
      <c r="F336" s="4">
        <v>940</v>
      </c>
      <c r="G336" s="4">
        <v>450</v>
      </c>
      <c r="H336" s="4">
        <v>120</v>
      </c>
      <c r="I336" s="4" t="s">
        <v>33</v>
      </c>
      <c r="J336" s="4">
        <v>30</v>
      </c>
    </row>
    <row r="337" spans="1:10" ht="12.75" customHeight="1">
      <c r="A337" s="4" t="str">
        <f t="shared" si="0"/>
        <v>4216</v>
      </c>
      <c r="B337" s="4">
        <v>42</v>
      </c>
      <c r="C337" s="4">
        <v>160</v>
      </c>
      <c r="D337" s="4">
        <f t="shared" si="1"/>
        <v>16</v>
      </c>
      <c r="E337" s="4" t="s">
        <v>494</v>
      </c>
      <c r="F337" s="4">
        <v>-17680</v>
      </c>
      <c r="G337" s="4">
        <v>120</v>
      </c>
      <c r="H337" s="4">
        <v>1.0129999999999999</v>
      </c>
      <c r="I337" s="4" t="s">
        <v>6</v>
      </c>
      <c r="J337" s="4">
        <v>1.4999999999999999E-2</v>
      </c>
    </row>
    <row r="338" spans="1:10" ht="12.75" customHeight="1">
      <c r="A338" s="4" t="str">
        <f t="shared" si="0"/>
        <v>4217</v>
      </c>
      <c r="B338" s="4">
        <v>42</v>
      </c>
      <c r="C338" s="4">
        <v>170</v>
      </c>
      <c r="D338" s="4">
        <f t="shared" si="1"/>
        <v>17</v>
      </c>
      <c r="E338" s="4" t="s">
        <v>495</v>
      </c>
      <c r="F338" s="4">
        <v>-24910</v>
      </c>
      <c r="G338" s="4">
        <v>140</v>
      </c>
      <c r="H338" s="4">
        <v>6.8</v>
      </c>
      <c r="I338" s="4" t="s">
        <v>6</v>
      </c>
      <c r="J338" s="4">
        <v>0.3</v>
      </c>
    </row>
    <row r="339" spans="1:10" ht="12.75" customHeight="1">
      <c r="A339" s="4" t="str">
        <f t="shared" si="0"/>
        <v>4218</v>
      </c>
      <c r="B339" s="4">
        <v>42</v>
      </c>
      <c r="C339" s="4">
        <v>180</v>
      </c>
      <c r="D339" s="4">
        <f t="shared" si="1"/>
        <v>18</v>
      </c>
      <c r="E339" s="4" t="s">
        <v>496</v>
      </c>
      <c r="F339" s="4">
        <v>-34423</v>
      </c>
      <c r="G339" s="4">
        <v>6</v>
      </c>
      <c r="H339" s="4">
        <v>32.9</v>
      </c>
      <c r="I339" s="4" t="s">
        <v>14</v>
      </c>
      <c r="J339" s="4">
        <v>1.1000000000000001</v>
      </c>
    </row>
    <row r="340" spans="1:10" ht="12.75" customHeight="1">
      <c r="A340" s="4" t="str">
        <f t="shared" si="0"/>
        <v>4219</v>
      </c>
      <c r="B340" s="4">
        <v>42</v>
      </c>
      <c r="C340" s="4">
        <v>190</v>
      </c>
      <c r="D340" s="4">
        <f t="shared" si="1"/>
        <v>19</v>
      </c>
      <c r="E340" s="4" t="s">
        <v>497</v>
      </c>
      <c r="F340" s="4">
        <v>-35021.56</v>
      </c>
      <c r="G340" s="4">
        <v>0.22</v>
      </c>
      <c r="H340" s="4">
        <v>12.36</v>
      </c>
      <c r="I340" s="4" t="s">
        <v>223</v>
      </c>
      <c r="J340" s="4">
        <v>1.2E-2</v>
      </c>
    </row>
    <row r="341" spans="1:10" ht="12.75" customHeight="1">
      <c r="A341" s="4" t="str">
        <f t="shared" si="0"/>
        <v>4220</v>
      </c>
      <c r="B341" s="4">
        <v>42</v>
      </c>
      <c r="C341" s="4">
        <v>200</v>
      </c>
      <c r="D341" s="4">
        <f t="shared" si="1"/>
        <v>20</v>
      </c>
      <c r="E341" s="4" t="s">
        <v>498</v>
      </c>
      <c r="F341" s="4">
        <v>-38547.07</v>
      </c>
      <c r="G341" s="4">
        <v>0.25</v>
      </c>
      <c r="H341" s="4" t="s">
        <v>8</v>
      </c>
      <c r="I341" s="4" t="s">
        <v>22</v>
      </c>
      <c r="J341" s="4">
        <v>1</v>
      </c>
    </row>
    <row r="342" spans="1:10" ht="12.75" customHeight="1">
      <c r="A342" s="4" t="str">
        <f t="shared" si="0"/>
        <v>4221</v>
      </c>
      <c r="B342" s="4">
        <v>42</v>
      </c>
      <c r="C342" s="4">
        <v>210</v>
      </c>
      <c r="D342" s="4">
        <f t="shared" si="1"/>
        <v>21</v>
      </c>
      <c r="E342" s="4" t="s">
        <v>499</v>
      </c>
      <c r="F342" s="4">
        <v>-32121.24</v>
      </c>
      <c r="G342" s="4">
        <v>0.27</v>
      </c>
      <c r="H342" s="4">
        <v>681.3</v>
      </c>
      <c r="I342" s="4" t="s">
        <v>33</v>
      </c>
      <c r="J342" s="4">
        <v>0.7</v>
      </c>
    </row>
    <row r="343" spans="1:10" ht="12.75" customHeight="1">
      <c r="A343" s="4" t="str">
        <f t="shared" si="0"/>
        <v>4221.1</v>
      </c>
      <c r="B343" s="4">
        <v>42</v>
      </c>
      <c r="C343" s="4">
        <v>211</v>
      </c>
      <c r="D343" s="4">
        <f t="shared" si="1"/>
        <v>21.1</v>
      </c>
      <c r="E343" s="4" t="s">
        <v>500</v>
      </c>
      <c r="F343" s="4">
        <v>-31504.959999999999</v>
      </c>
      <c r="G343" s="4">
        <v>0.28000000000000003</v>
      </c>
      <c r="H343" s="4">
        <v>616.28</v>
      </c>
      <c r="I343" s="4">
        <v>0.06</v>
      </c>
      <c r="J343" s="4">
        <v>61.7</v>
      </c>
    </row>
    <row r="344" spans="1:10" ht="12.75" customHeight="1">
      <c r="A344" s="4" t="str">
        <f t="shared" si="0"/>
        <v>4221.5</v>
      </c>
      <c r="B344" s="4">
        <v>42</v>
      </c>
      <c r="C344" s="4">
        <v>215</v>
      </c>
      <c r="D344" s="4">
        <f t="shared" si="1"/>
        <v>21.5</v>
      </c>
      <c r="E344" s="4" t="s">
        <v>501</v>
      </c>
      <c r="F344" s="4">
        <v>-26044.91</v>
      </c>
      <c r="G344" s="4">
        <v>0.26</v>
      </c>
      <c r="H344" s="4">
        <v>6076.33</v>
      </c>
      <c r="I344" s="4">
        <v>0.08</v>
      </c>
      <c r="J344" s="4" t="s">
        <v>66</v>
      </c>
    </row>
    <row r="345" spans="1:10" ht="12.75" customHeight="1">
      <c r="A345" s="4" t="str">
        <f t="shared" si="0"/>
        <v>4222</v>
      </c>
      <c r="B345" s="4">
        <v>42</v>
      </c>
      <c r="C345" s="4">
        <v>220</v>
      </c>
      <c r="D345" s="4">
        <f t="shared" si="1"/>
        <v>22</v>
      </c>
      <c r="E345" s="4" t="s">
        <v>502</v>
      </c>
      <c r="F345" s="4">
        <v>-25122</v>
      </c>
      <c r="G345" s="4">
        <v>5</v>
      </c>
      <c r="H345" s="4">
        <v>199</v>
      </c>
      <c r="I345" s="4" t="s">
        <v>33</v>
      </c>
      <c r="J345" s="4">
        <v>6</v>
      </c>
    </row>
    <row r="346" spans="1:10" ht="12.75" customHeight="1">
      <c r="A346" s="4" t="str">
        <f t="shared" si="0"/>
        <v>4223</v>
      </c>
      <c r="B346" s="4">
        <v>42</v>
      </c>
      <c r="C346" s="4">
        <v>230</v>
      </c>
      <c r="D346" s="4">
        <f t="shared" si="1"/>
        <v>23</v>
      </c>
      <c r="E346" s="4" t="s">
        <v>503</v>
      </c>
      <c r="F346" s="4">
        <v>-8170</v>
      </c>
      <c r="G346" s="4">
        <v>200</v>
      </c>
      <c r="H346" s="4" t="s">
        <v>504</v>
      </c>
      <c r="I346" s="4" t="s">
        <v>88</v>
      </c>
      <c r="J346" s="4" t="s">
        <v>39</v>
      </c>
    </row>
    <row r="347" spans="1:10" ht="12.75" customHeight="1">
      <c r="A347" s="4" t="str">
        <f t="shared" si="0"/>
        <v>4224</v>
      </c>
      <c r="B347" s="4">
        <v>42</v>
      </c>
      <c r="C347" s="4">
        <v>240</v>
      </c>
      <c r="D347" s="4">
        <f t="shared" si="1"/>
        <v>24</v>
      </c>
      <c r="E347" s="4" t="s">
        <v>505</v>
      </c>
      <c r="F347" s="4">
        <v>5990</v>
      </c>
      <c r="G347" s="4">
        <v>300</v>
      </c>
      <c r="H347" s="4">
        <v>14</v>
      </c>
      <c r="I347" s="4" t="s">
        <v>33</v>
      </c>
      <c r="J347" s="4">
        <v>3</v>
      </c>
    </row>
    <row r="348" spans="1:10" ht="12.75" customHeight="1">
      <c r="A348" s="4" t="str">
        <f t="shared" si="0"/>
        <v>4314</v>
      </c>
      <c r="B348" s="4">
        <v>43</v>
      </c>
      <c r="C348" s="4">
        <v>140</v>
      </c>
      <c r="D348" s="4">
        <f t="shared" si="1"/>
        <v>14</v>
      </c>
      <c r="E348" s="4" t="s">
        <v>506</v>
      </c>
      <c r="F348" s="4">
        <v>26700</v>
      </c>
      <c r="G348" s="4">
        <v>700</v>
      </c>
      <c r="H348" s="4">
        <v>15</v>
      </c>
      <c r="I348" s="4" t="s">
        <v>33</v>
      </c>
      <c r="J348" s="4" t="s">
        <v>309</v>
      </c>
    </row>
    <row r="349" spans="1:10" ht="12.75" customHeight="1">
      <c r="A349" s="4" t="str">
        <f t="shared" si="0"/>
        <v>4315</v>
      </c>
      <c r="B349" s="4">
        <v>43</v>
      </c>
      <c r="C349" s="4">
        <v>150</v>
      </c>
      <c r="D349" s="4">
        <f t="shared" si="1"/>
        <v>15</v>
      </c>
      <c r="E349" s="4" t="s">
        <v>508</v>
      </c>
      <c r="F349" s="4">
        <v>5770</v>
      </c>
      <c r="G349" s="4">
        <v>970</v>
      </c>
      <c r="H349" s="4">
        <v>33</v>
      </c>
      <c r="I349" s="4" t="s">
        <v>33</v>
      </c>
      <c r="J349" s="4">
        <v>3</v>
      </c>
    </row>
    <row r="350" spans="1:10" ht="12.75" customHeight="1">
      <c r="A350" s="4" t="str">
        <f t="shared" si="0"/>
        <v>4316</v>
      </c>
      <c r="B350" s="4">
        <v>43</v>
      </c>
      <c r="C350" s="4">
        <v>160</v>
      </c>
      <c r="D350" s="4">
        <f t="shared" si="1"/>
        <v>16</v>
      </c>
      <c r="E350" s="4" t="s">
        <v>509</v>
      </c>
      <c r="F350" s="4">
        <v>-11970</v>
      </c>
      <c r="G350" s="4">
        <v>200</v>
      </c>
      <c r="H350" s="4">
        <v>260</v>
      </c>
      <c r="I350" s="4" t="s">
        <v>33</v>
      </c>
      <c r="J350" s="4">
        <v>15</v>
      </c>
    </row>
    <row r="351" spans="1:10" ht="12.75" customHeight="1">
      <c r="A351" s="4" t="str">
        <f t="shared" si="0"/>
        <v>4316.1</v>
      </c>
      <c r="B351" s="4">
        <v>43</v>
      </c>
      <c r="C351" s="4">
        <v>161</v>
      </c>
      <c r="D351" s="4">
        <f t="shared" si="1"/>
        <v>16.100000000000001</v>
      </c>
      <c r="E351" s="4" t="s">
        <v>511</v>
      </c>
      <c r="F351" s="4">
        <v>-11650</v>
      </c>
      <c r="G351" s="4">
        <v>200</v>
      </c>
      <c r="H351" s="4">
        <v>319</v>
      </c>
      <c r="I351" s="4">
        <v>5</v>
      </c>
      <c r="J351" s="4">
        <v>480</v>
      </c>
    </row>
    <row r="352" spans="1:10" ht="12.75" customHeight="1">
      <c r="A352" s="4" t="str">
        <f t="shared" si="0"/>
        <v>4317</v>
      </c>
      <c r="B352" s="4">
        <v>43</v>
      </c>
      <c r="C352" s="4">
        <v>170</v>
      </c>
      <c r="D352" s="4">
        <f t="shared" si="1"/>
        <v>17</v>
      </c>
      <c r="E352" s="4" t="s">
        <v>513</v>
      </c>
      <c r="F352" s="4">
        <v>-24170</v>
      </c>
      <c r="G352" s="4">
        <v>160</v>
      </c>
      <c r="H352" s="4">
        <v>3.07</v>
      </c>
      <c r="I352" s="4" t="s">
        <v>6</v>
      </c>
      <c r="J352" s="4">
        <v>7.0000000000000007E-2</v>
      </c>
    </row>
    <row r="353" spans="1:10" ht="12.75" customHeight="1">
      <c r="A353" s="4" t="str">
        <f t="shared" si="0"/>
        <v>4318</v>
      </c>
      <c r="B353" s="4">
        <v>43</v>
      </c>
      <c r="C353" s="4">
        <v>180</v>
      </c>
      <c r="D353" s="4">
        <f t="shared" si="1"/>
        <v>18</v>
      </c>
      <c r="E353" s="4" t="s">
        <v>514</v>
      </c>
      <c r="F353" s="4">
        <v>-32010</v>
      </c>
      <c r="G353" s="4">
        <v>5</v>
      </c>
      <c r="H353" s="4">
        <v>5.37</v>
      </c>
      <c r="I353" s="4" t="s">
        <v>80</v>
      </c>
      <c r="J353" s="4">
        <v>0.06</v>
      </c>
    </row>
    <row r="354" spans="1:10" ht="12.75" customHeight="1">
      <c r="A354" s="4" t="str">
        <f t="shared" si="0"/>
        <v>4319</v>
      </c>
      <c r="B354" s="4">
        <v>43</v>
      </c>
      <c r="C354" s="4">
        <v>190</v>
      </c>
      <c r="D354" s="4">
        <f t="shared" si="1"/>
        <v>19</v>
      </c>
      <c r="E354" s="4" t="s">
        <v>515</v>
      </c>
      <c r="F354" s="4">
        <v>-36593</v>
      </c>
      <c r="G354" s="4">
        <v>9</v>
      </c>
      <c r="H354" s="4">
        <v>22.3</v>
      </c>
      <c r="I354" s="4" t="s">
        <v>223</v>
      </c>
      <c r="J354" s="4">
        <v>0.1</v>
      </c>
    </row>
    <row r="355" spans="1:10" ht="12.75" customHeight="1">
      <c r="A355" s="4" t="str">
        <f t="shared" si="0"/>
        <v>4320</v>
      </c>
      <c r="B355" s="4">
        <v>43</v>
      </c>
      <c r="C355" s="4">
        <v>200</v>
      </c>
      <c r="D355" s="4">
        <f t="shared" si="1"/>
        <v>20</v>
      </c>
      <c r="E355" s="4" t="s">
        <v>516</v>
      </c>
      <c r="F355" s="4">
        <v>-38408.6</v>
      </c>
      <c r="G355" s="4">
        <v>0.3</v>
      </c>
      <c r="H355" s="4" t="s">
        <v>8</v>
      </c>
      <c r="I355" s="4" t="s">
        <v>343</v>
      </c>
      <c r="J355" s="4">
        <v>1</v>
      </c>
    </row>
    <row r="356" spans="1:10" ht="12.75" customHeight="1">
      <c r="A356" s="4" t="str">
        <f t="shared" si="0"/>
        <v>4321</v>
      </c>
      <c r="B356" s="4">
        <v>43</v>
      </c>
      <c r="C356" s="4">
        <v>210</v>
      </c>
      <c r="D356" s="4">
        <f t="shared" si="1"/>
        <v>21</v>
      </c>
      <c r="E356" s="4" t="s">
        <v>517</v>
      </c>
      <c r="F356" s="4">
        <v>-36187.9</v>
      </c>
      <c r="G356" s="4">
        <v>1.9</v>
      </c>
      <c r="H356" s="4">
        <v>3.891</v>
      </c>
      <c r="I356" s="4" t="s">
        <v>223</v>
      </c>
      <c r="J356" s="4">
        <v>1.2E-2</v>
      </c>
    </row>
    <row r="357" spans="1:10" ht="12.75" customHeight="1">
      <c r="A357" s="4" t="str">
        <f t="shared" si="0"/>
        <v>4321.1</v>
      </c>
      <c r="B357" s="4">
        <v>43</v>
      </c>
      <c r="C357" s="4">
        <v>211</v>
      </c>
      <c r="D357" s="4">
        <f t="shared" si="1"/>
        <v>21.1</v>
      </c>
      <c r="E357" s="4" t="s">
        <v>518</v>
      </c>
      <c r="F357" s="4">
        <v>-36036.5</v>
      </c>
      <c r="G357" s="4">
        <v>1.9</v>
      </c>
      <c r="H357" s="4">
        <v>151.4</v>
      </c>
      <c r="I357" s="4">
        <v>0.2</v>
      </c>
      <c r="J357" s="4">
        <v>438</v>
      </c>
    </row>
    <row r="358" spans="1:10" ht="12.75" customHeight="1">
      <c r="A358" s="4" t="str">
        <f t="shared" si="0"/>
        <v>4322</v>
      </c>
      <c r="B358" s="4">
        <v>43</v>
      </c>
      <c r="C358" s="4">
        <v>220</v>
      </c>
      <c r="D358" s="4">
        <f t="shared" si="1"/>
        <v>22</v>
      </c>
      <c r="E358" s="4" t="s">
        <v>519</v>
      </c>
      <c r="F358" s="4">
        <v>-29321</v>
      </c>
      <c r="G358" s="4">
        <v>7</v>
      </c>
      <c r="H358" s="4">
        <v>509</v>
      </c>
      <c r="I358" s="4" t="s">
        <v>33</v>
      </c>
      <c r="J358" s="4">
        <v>5</v>
      </c>
    </row>
    <row r="359" spans="1:10" ht="12.75" customHeight="1">
      <c r="A359" s="4" t="str">
        <f t="shared" si="0"/>
        <v>4322.1</v>
      </c>
      <c r="B359" s="4">
        <v>43</v>
      </c>
      <c r="C359" s="4">
        <v>221</v>
      </c>
      <c r="D359" s="4">
        <f t="shared" si="1"/>
        <v>22.1</v>
      </c>
      <c r="E359" s="4" t="s">
        <v>521</v>
      </c>
      <c r="F359" s="4">
        <v>-29008</v>
      </c>
      <c r="G359" s="4">
        <v>7</v>
      </c>
      <c r="H359" s="4">
        <v>313</v>
      </c>
      <c r="I359" s="4">
        <v>1</v>
      </c>
      <c r="J359" s="4">
        <v>12.6</v>
      </c>
    </row>
    <row r="360" spans="1:10" ht="12.75" customHeight="1">
      <c r="A360" s="4" t="str">
        <f t="shared" si="0"/>
        <v>4322.2</v>
      </c>
      <c r="B360" s="4">
        <v>43</v>
      </c>
      <c r="C360" s="4">
        <v>222</v>
      </c>
      <c r="D360" s="4">
        <f t="shared" si="1"/>
        <v>22.2</v>
      </c>
      <c r="E360" s="4" t="s">
        <v>523</v>
      </c>
      <c r="F360" s="4">
        <v>-26255</v>
      </c>
      <c r="G360" s="4">
        <v>7</v>
      </c>
      <c r="H360" s="4">
        <v>3066.4</v>
      </c>
      <c r="I360" s="4">
        <v>1</v>
      </c>
      <c r="J360" s="4">
        <v>560</v>
      </c>
    </row>
    <row r="361" spans="1:10" ht="12.75" customHeight="1">
      <c r="A361" s="4" t="str">
        <f t="shared" si="0"/>
        <v>4323</v>
      </c>
      <c r="B361" s="4">
        <v>43</v>
      </c>
      <c r="C361" s="4">
        <v>230</v>
      </c>
      <c r="D361" s="4">
        <f t="shared" si="1"/>
        <v>23</v>
      </c>
      <c r="E361" s="4" t="s">
        <v>524</v>
      </c>
      <c r="F361" s="4">
        <v>-18020</v>
      </c>
      <c r="G361" s="4">
        <v>230</v>
      </c>
      <c r="H361" s="4">
        <v>80</v>
      </c>
      <c r="I361" s="4" t="s">
        <v>33</v>
      </c>
      <c r="J361" s="4" t="s">
        <v>343</v>
      </c>
    </row>
    <row r="362" spans="1:10" ht="12.75" customHeight="1">
      <c r="A362" s="4" t="str">
        <f t="shared" si="0"/>
        <v>4324</v>
      </c>
      <c r="B362" s="4">
        <v>43</v>
      </c>
      <c r="C362" s="4">
        <v>240</v>
      </c>
      <c r="D362" s="4">
        <f t="shared" si="1"/>
        <v>24</v>
      </c>
      <c r="E362" s="4" t="s">
        <v>526</v>
      </c>
      <c r="F362" s="4">
        <v>-2130</v>
      </c>
      <c r="G362" s="4">
        <v>220</v>
      </c>
      <c r="H362" s="4">
        <v>21.6</v>
      </c>
      <c r="I362" s="4" t="s">
        <v>33</v>
      </c>
      <c r="J362" s="4">
        <v>0.7</v>
      </c>
    </row>
    <row r="363" spans="1:10" ht="12.75" customHeight="1">
      <c r="A363" s="4" t="str">
        <f t="shared" si="0"/>
        <v>4414</v>
      </c>
      <c r="B363" s="4">
        <v>44</v>
      </c>
      <c r="C363" s="4">
        <v>140</v>
      </c>
      <c r="D363" s="4">
        <f t="shared" si="1"/>
        <v>14</v>
      </c>
      <c r="E363" s="4" t="s">
        <v>527</v>
      </c>
      <c r="F363" s="4">
        <v>32840</v>
      </c>
      <c r="G363" s="4">
        <v>800</v>
      </c>
      <c r="H363" s="4">
        <v>10</v>
      </c>
      <c r="I363" s="4" t="s">
        <v>33</v>
      </c>
      <c r="J363" s="4" t="s">
        <v>22</v>
      </c>
    </row>
    <row r="364" spans="1:10" ht="12.75" customHeight="1">
      <c r="A364" s="4" t="str">
        <f t="shared" si="0"/>
        <v>4415</v>
      </c>
      <c r="B364" s="4">
        <v>44</v>
      </c>
      <c r="C364" s="4">
        <v>150</v>
      </c>
      <c r="D364" s="4">
        <f t="shared" si="1"/>
        <v>15</v>
      </c>
      <c r="E364" s="4" t="s">
        <v>529</v>
      </c>
      <c r="F364" s="4">
        <v>12100</v>
      </c>
      <c r="G364" s="4">
        <v>700</v>
      </c>
      <c r="H364" s="4">
        <v>30</v>
      </c>
      <c r="I364" s="4" t="s">
        <v>33</v>
      </c>
      <c r="J364" s="4" t="s">
        <v>389</v>
      </c>
    </row>
    <row r="365" spans="1:10" ht="12.75" customHeight="1">
      <c r="A365" s="4" t="str">
        <f t="shared" si="0"/>
        <v>4416</v>
      </c>
      <c r="B365" s="4">
        <v>44</v>
      </c>
      <c r="C365" s="4">
        <v>160</v>
      </c>
      <c r="D365" s="4">
        <f t="shared" si="1"/>
        <v>16</v>
      </c>
      <c r="E365" s="4" t="s">
        <v>530</v>
      </c>
      <c r="F365" s="4">
        <v>-9120</v>
      </c>
      <c r="G365" s="4">
        <v>390</v>
      </c>
      <c r="H365" s="4">
        <v>123</v>
      </c>
      <c r="I365" s="4" t="s">
        <v>33</v>
      </c>
      <c r="J365" s="4">
        <v>10</v>
      </c>
    </row>
    <row r="366" spans="1:10" ht="12.75" customHeight="1">
      <c r="A366" s="4" t="str">
        <f t="shared" si="0"/>
        <v>4417</v>
      </c>
      <c r="B366" s="4">
        <v>44</v>
      </c>
      <c r="C366" s="4">
        <v>170</v>
      </c>
      <c r="D366" s="4">
        <f t="shared" si="1"/>
        <v>17</v>
      </c>
      <c r="E366" s="4" t="s">
        <v>531</v>
      </c>
      <c r="F366" s="4">
        <v>-20230</v>
      </c>
      <c r="G366" s="4">
        <v>110</v>
      </c>
      <c r="H366" s="4">
        <v>560</v>
      </c>
      <c r="I366" s="4" t="s">
        <v>33</v>
      </c>
      <c r="J366" s="4">
        <v>110</v>
      </c>
    </row>
    <row r="367" spans="1:10" ht="12.75" customHeight="1">
      <c r="A367" s="4" t="str">
        <f t="shared" si="0"/>
        <v>4418</v>
      </c>
      <c r="B367" s="4">
        <v>44</v>
      </c>
      <c r="C367" s="4">
        <v>180</v>
      </c>
      <c r="D367" s="4">
        <f t="shared" si="1"/>
        <v>18</v>
      </c>
      <c r="E367" s="4" t="s">
        <v>532</v>
      </c>
      <c r="F367" s="4">
        <v>-32673.1</v>
      </c>
      <c r="G367" s="4">
        <v>1.6</v>
      </c>
      <c r="H367" s="4">
        <v>11.87</v>
      </c>
      <c r="I367" s="4" t="s">
        <v>80</v>
      </c>
      <c r="J367" s="4">
        <v>0.05</v>
      </c>
    </row>
    <row r="368" spans="1:10" ht="12.75" customHeight="1">
      <c r="A368" s="4" t="str">
        <f t="shared" si="0"/>
        <v>4419</v>
      </c>
      <c r="B368" s="4">
        <v>44</v>
      </c>
      <c r="C368" s="4">
        <v>190</v>
      </c>
      <c r="D368" s="4">
        <f t="shared" si="1"/>
        <v>19</v>
      </c>
      <c r="E368" s="4" t="s">
        <v>533</v>
      </c>
      <c r="F368" s="4">
        <v>-35810</v>
      </c>
      <c r="G368" s="4">
        <v>40</v>
      </c>
      <c r="H368" s="4">
        <v>22.13</v>
      </c>
      <c r="I368" s="4" t="s">
        <v>80</v>
      </c>
      <c r="J368" s="4">
        <v>0.19</v>
      </c>
    </row>
    <row r="369" spans="1:10" ht="12.75" customHeight="1">
      <c r="A369" s="4" t="str">
        <f t="shared" si="0"/>
        <v>4420</v>
      </c>
      <c r="B369" s="4">
        <v>44</v>
      </c>
      <c r="C369" s="4">
        <v>200</v>
      </c>
      <c r="D369" s="4">
        <f t="shared" si="1"/>
        <v>20</v>
      </c>
      <c r="E369" s="4" t="s">
        <v>534</v>
      </c>
      <c r="F369" s="4">
        <v>-41468.5</v>
      </c>
      <c r="G369" s="4">
        <v>0.4</v>
      </c>
      <c r="H369" s="4" t="s">
        <v>8</v>
      </c>
      <c r="I369" s="4" t="s">
        <v>22</v>
      </c>
      <c r="J369" s="4">
        <v>99</v>
      </c>
    </row>
    <row r="370" spans="1:10" ht="12.75" customHeight="1">
      <c r="A370" s="4" t="str">
        <f t="shared" si="0"/>
        <v>4421</v>
      </c>
      <c r="B370" s="4">
        <v>44</v>
      </c>
      <c r="C370" s="4">
        <v>210</v>
      </c>
      <c r="D370" s="4">
        <f t="shared" si="1"/>
        <v>21</v>
      </c>
      <c r="E370" s="4" t="s">
        <v>535</v>
      </c>
      <c r="F370" s="4">
        <v>-37816.1</v>
      </c>
      <c r="G370" s="4">
        <v>1.8</v>
      </c>
      <c r="H370" s="4">
        <v>3.97</v>
      </c>
      <c r="I370" s="4" t="s">
        <v>223</v>
      </c>
      <c r="J370" s="4">
        <v>0.04</v>
      </c>
    </row>
    <row r="371" spans="1:10" ht="12.75" customHeight="1">
      <c r="A371" s="4" t="str">
        <f t="shared" si="0"/>
        <v>4421.1</v>
      </c>
      <c r="B371" s="4">
        <v>44</v>
      </c>
      <c r="C371" s="4">
        <v>211</v>
      </c>
      <c r="D371" s="4">
        <f t="shared" si="1"/>
        <v>21.1</v>
      </c>
      <c r="E371" s="4" t="s">
        <v>537</v>
      </c>
      <c r="F371" s="4">
        <v>-37545.199999999997</v>
      </c>
      <c r="G371" s="4">
        <v>1.8</v>
      </c>
      <c r="H371" s="4">
        <v>270.95</v>
      </c>
      <c r="I371" s="4">
        <v>0.2</v>
      </c>
      <c r="J371" s="4">
        <v>58.61</v>
      </c>
    </row>
    <row r="372" spans="1:10" ht="12.75" customHeight="1">
      <c r="A372" s="4" t="str">
        <f t="shared" si="0"/>
        <v>4421.2</v>
      </c>
      <c r="B372" s="4">
        <v>44</v>
      </c>
      <c r="C372" s="4">
        <v>212</v>
      </c>
      <c r="D372" s="4">
        <f t="shared" si="1"/>
        <v>21.2</v>
      </c>
      <c r="E372" s="4" t="s">
        <v>538</v>
      </c>
      <c r="F372" s="4">
        <v>-37669.9</v>
      </c>
      <c r="G372" s="4">
        <v>1.8</v>
      </c>
      <c r="H372" s="4">
        <v>146.22399999999999</v>
      </c>
      <c r="I372" s="4">
        <v>2.1999999999999999E-2</v>
      </c>
      <c r="J372" s="4">
        <v>50.4</v>
      </c>
    </row>
    <row r="373" spans="1:10" ht="12.75" customHeight="1">
      <c r="A373" s="4" t="str">
        <f t="shared" si="0"/>
        <v>4422</v>
      </c>
      <c r="B373" s="4">
        <v>44</v>
      </c>
      <c r="C373" s="4">
        <v>220</v>
      </c>
      <c r="D373" s="4">
        <f t="shared" si="1"/>
        <v>22</v>
      </c>
      <c r="E373" s="4" t="s">
        <v>539</v>
      </c>
      <c r="F373" s="4">
        <v>-37548.5</v>
      </c>
      <c r="G373" s="4">
        <v>0.7</v>
      </c>
      <c r="H373" s="4">
        <v>60</v>
      </c>
      <c r="I373" s="4" t="s">
        <v>14</v>
      </c>
      <c r="J373" s="4">
        <v>1.1000000000000001</v>
      </c>
    </row>
    <row r="374" spans="1:10" ht="12.75" customHeight="1">
      <c r="A374" s="4" t="str">
        <f t="shared" si="0"/>
        <v>4423</v>
      </c>
      <c r="B374" s="4">
        <v>44</v>
      </c>
      <c r="C374" s="4">
        <v>230</v>
      </c>
      <c r="D374" s="4">
        <f t="shared" si="1"/>
        <v>23</v>
      </c>
      <c r="E374" s="4" t="s">
        <v>540</v>
      </c>
      <c r="F374" s="4">
        <v>-24120</v>
      </c>
      <c r="G374" s="4">
        <v>120</v>
      </c>
      <c r="H374" s="4" t="s">
        <v>541</v>
      </c>
      <c r="I374" s="4">
        <v>111</v>
      </c>
      <c r="J374" s="4" t="s">
        <v>33</v>
      </c>
    </row>
    <row r="375" spans="1:10" ht="12.75" customHeight="1">
      <c r="A375" s="4" t="str">
        <f t="shared" si="0"/>
        <v>4423.1</v>
      </c>
      <c r="B375" s="4">
        <v>44</v>
      </c>
      <c r="C375" s="4">
        <v>231</v>
      </c>
      <c r="D375" s="4">
        <f t="shared" si="1"/>
        <v>23.1</v>
      </c>
      <c r="E375" s="4" t="s">
        <v>542</v>
      </c>
      <c r="F375" s="4">
        <v>-23850</v>
      </c>
      <c r="G375" s="4">
        <v>160</v>
      </c>
      <c r="H375" s="4">
        <v>270</v>
      </c>
      <c r="I375" s="4">
        <v>100</v>
      </c>
      <c r="J375" s="4" t="s">
        <v>541</v>
      </c>
    </row>
    <row r="376" spans="1:10" ht="12.75" customHeight="1">
      <c r="A376" s="4" t="str">
        <f t="shared" si="0"/>
        <v>4423.2</v>
      </c>
      <c r="B376" s="4">
        <v>44</v>
      </c>
      <c r="C376" s="4">
        <v>232</v>
      </c>
      <c r="D376" s="4">
        <f t="shared" si="1"/>
        <v>23.2</v>
      </c>
      <c r="E376" s="4" t="s">
        <v>543</v>
      </c>
      <c r="F376" s="4">
        <v>-23970</v>
      </c>
      <c r="G376" s="4">
        <v>160</v>
      </c>
      <c r="H376" s="4">
        <v>150</v>
      </c>
      <c r="I376" s="4">
        <v>100</v>
      </c>
      <c r="J376" s="4" t="s">
        <v>134</v>
      </c>
    </row>
    <row r="377" spans="1:10" ht="12.75" customHeight="1">
      <c r="A377" s="4" t="str">
        <f t="shared" si="0"/>
        <v>4424</v>
      </c>
      <c r="B377" s="4">
        <v>44</v>
      </c>
      <c r="C377" s="4">
        <v>240</v>
      </c>
      <c r="D377" s="4">
        <f t="shared" si="1"/>
        <v>24</v>
      </c>
      <c r="E377" s="4" t="s">
        <v>544</v>
      </c>
      <c r="F377" s="4">
        <v>-13460</v>
      </c>
      <c r="G377" s="4">
        <v>50</v>
      </c>
      <c r="H377" s="4">
        <v>54</v>
      </c>
      <c r="I377" s="4" t="s">
        <v>33</v>
      </c>
      <c r="J377" s="4">
        <v>4</v>
      </c>
    </row>
    <row r="378" spans="1:10" ht="12.75" customHeight="1">
      <c r="A378" s="4" t="str">
        <f t="shared" si="0"/>
        <v>4425</v>
      </c>
      <c r="B378" s="4">
        <v>44</v>
      </c>
      <c r="C378" s="4">
        <v>250</v>
      </c>
      <c r="D378" s="4">
        <f t="shared" si="1"/>
        <v>25</v>
      </c>
      <c r="E378" s="4" t="s">
        <v>545</v>
      </c>
      <c r="F378" s="4">
        <v>6400</v>
      </c>
      <c r="G378" s="4">
        <v>500</v>
      </c>
      <c r="H378" s="4" t="s">
        <v>546</v>
      </c>
      <c r="I378" s="4" t="s">
        <v>88</v>
      </c>
      <c r="J378" s="4" t="s">
        <v>39</v>
      </c>
    </row>
    <row r="379" spans="1:10" ht="12.75" customHeight="1">
      <c r="A379" s="4" t="str">
        <f t="shared" si="0"/>
        <v>4515</v>
      </c>
      <c r="B379" s="4">
        <v>45</v>
      </c>
      <c r="C379" s="4">
        <v>150</v>
      </c>
      <c r="D379" s="4">
        <f t="shared" si="1"/>
        <v>15</v>
      </c>
      <c r="E379" s="4" t="s">
        <v>547</v>
      </c>
      <c r="F379" s="4">
        <v>17900</v>
      </c>
      <c r="G379" s="4">
        <v>800</v>
      </c>
      <c r="H379" s="4">
        <v>8</v>
      </c>
      <c r="I379" s="4" t="s">
        <v>33</v>
      </c>
      <c r="J379" s="4" t="s">
        <v>389</v>
      </c>
    </row>
    <row r="380" spans="1:10" ht="12.75" customHeight="1">
      <c r="A380" s="4" t="str">
        <f t="shared" si="0"/>
        <v>4516</v>
      </c>
      <c r="B380" s="4">
        <v>45</v>
      </c>
      <c r="C380" s="4">
        <v>160</v>
      </c>
      <c r="D380" s="4">
        <f t="shared" si="1"/>
        <v>16</v>
      </c>
      <c r="E380" s="4" t="s">
        <v>549</v>
      </c>
      <c r="F380" s="4">
        <v>-3250</v>
      </c>
      <c r="G380" s="4">
        <v>1740</v>
      </c>
      <c r="H380" s="4">
        <v>82</v>
      </c>
      <c r="I380" s="4" t="s">
        <v>33</v>
      </c>
      <c r="J380" s="4">
        <v>13</v>
      </c>
    </row>
    <row r="381" spans="1:10" ht="12.75" customHeight="1">
      <c r="A381" s="4" t="str">
        <f t="shared" si="0"/>
        <v>4517</v>
      </c>
      <c r="B381" s="4">
        <v>45</v>
      </c>
      <c r="C381" s="4">
        <v>170</v>
      </c>
      <c r="D381" s="4">
        <f t="shared" si="1"/>
        <v>17</v>
      </c>
      <c r="E381" s="4" t="s">
        <v>555</v>
      </c>
      <c r="F381" s="4">
        <v>-18360</v>
      </c>
      <c r="G381" s="4">
        <v>120</v>
      </c>
      <c r="H381" s="4">
        <v>400</v>
      </c>
      <c r="I381" s="4" t="s">
        <v>33</v>
      </c>
      <c r="J381" s="4">
        <v>40</v>
      </c>
    </row>
    <row r="382" spans="1:10" ht="12.75" customHeight="1">
      <c r="A382" s="4" t="str">
        <f t="shared" si="0"/>
        <v>4518</v>
      </c>
      <c r="B382" s="4">
        <v>45</v>
      </c>
      <c r="C382" s="4">
        <v>180</v>
      </c>
      <c r="D382" s="4">
        <f t="shared" si="1"/>
        <v>18</v>
      </c>
      <c r="E382" s="4" t="s">
        <v>556</v>
      </c>
      <c r="F382" s="4">
        <v>-29770.6</v>
      </c>
      <c r="G382" s="4">
        <v>0.5</v>
      </c>
      <c r="H382" s="4">
        <v>21.48</v>
      </c>
      <c r="I382" s="4" t="s">
        <v>6</v>
      </c>
      <c r="J382" s="4">
        <v>0.15</v>
      </c>
    </row>
    <row r="383" spans="1:10" ht="12.75" customHeight="1">
      <c r="A383" s="4" t="str">
        <f t="shared" si="0"/>
        <v>4519</v>
      </c>
      <c r="B383" s="4">
        <v>45</v>
      </c>
      <c r="C383" s="4">
        <v>190</v>
      </c>
      <c r="D383" s="4">
        <f t="shared" si="1"/>
        <v>19</v>
      </c>
      <c r="E383" s="4" t="s">
        <v>557</v>
      </c>
      <c r="F383" s="4">
        <v>-36608</v>
      </c>
      <c r="G383" s="4">
        <v>10</v>
      </c>
      <c r="H383" s="4">
        <v>17.3</v>
      </c>
      <c r="I383" s="4" t="s">
        <v>80</v>
      </c>
      <c r="J383" s="4">
        <v>0.6</v>
      </c>
    </row>
    <row r="384" spans="1:10" ht="12.75" customHeight="1">
      <c r="A384" s="4" t="str">
        <f t="shared" si="0"/>
        <v>4520</v>
      </c>
      <c r="B384" s="4">
        <v>45</v>
      </c>
      <c r="C384" s="4">
        <v>200</v>
      </c>
      <c r="D384" s="4">
        <f t="shared" si="1"/>
        <v>20</v>
      </c>
      <c r="E384" s="4" t="s">
        <v>558</v>
      </c>
      <c r="F384" s="4">
        <v>-40812</v>
      </c>
      <c r="G384" s="4">
        <v>0.4</v>
      </c>
      <c r="H384" s="4">
        <v>162.66999999999999</v>
      </c>
      <c r="I384" s="4" t="s">
        <v>48</v>
      </c>
      <c r="J384" s="4">
        <v>0.25</v>
      </c>
    </row>
    <row r="385" spans="1:10" ht="12.75" customHeight="1">
      <c r="A385" s="4" t="str">
        <f t="shared" si="0"/>
        <v>4521</v>
      </c>
      <c r="B385" s="4">
        <v>45</v>
      </c>
      <c r="C385" s="4">
        <v>210</v>
      </c>
      <c r="D385" s="4">
        <f t="shared" si="1"/>
        <v>21</v>
      </c>
      <c r="E385" s="4" t="s">
        <v>559</v>
      </c>
      <c r="F385" s="4">
        <v>-41067.800000000003</v>
      </c>
      <c r="G385" s="4">
        <v>0.8</v>
      </c>
      <c r="H385" s="4" t="s">
        <v>8</v>
      </c>
      <c r="I385" s="4" t="s">
        <v>343</v>
      </c>
      <c r="J385" s="4">
        <v>95</v>
      </c>
    </row>
    <row r="386" spans="1:10" ht="12.75" customHeight="1">
      <c r="A386" s="4" t="str">
        <f t="shared" si="0"/>
        <v>4521.1</v>
      </c>
      <c r="B386" s="4">
        <v>45</v>
      </c>
      <c r="C386" s="4">
        <v>211</v>
      </c>
      <c r="D386" s="4">
        <f t="shared" si="1"/>
        <v>21.1</v>
      </c>
      <c r="E386" s="4" t="s">
        <v>560</v>
      </c>
      <c r="F386" s="4">
        <v>-41055.4</v>
      </c>
      <c r="G386" s="4">
        <v>0.8</v>
      </c>
      <c r="H386" s="4">
        <v>12.4</v>
      </c>
      <c r="I386" s="4">
        <v>0.05</v>
      </c>
      <c r="J386" s="4">
        <v>318</v>
      </c>
    </row>
    <row r="387" spans="1:10" ht="12.75" customHeight="1">
      <c r="A387" s="4" t="str">
        <f t="shared" si="0"/>
        <v>4522</v>
      </c>
      <c r="B387" s="4">
        <v>45</v>
      </c>
      <c r="C387" s="4">
        <v>220</v>
      </c>
      <c r="D387" s="4">
        <f t="shared" si="1"/>
        <v>22</v>
      </c>
      <c r="E387" s="4" t="s">
        <v>562</v>
      </c>
      <c r="F387" s="4">
        <v>-39005.699999999997</v>
      </c>
      <c r="G387" s="4">
        <v>1</v>
      </c>
      <c r="H387" s="4">
        <v>184.8</v>
      </c>
      <c r="I387" s="4" t="s">
        <v>80</v>
      </c>
      <c r="J387" s="4">
        <v>0.5</v>
      </c>
    </row>
    <row r="388" spans="1:10" ht="12.75" customHeight="1">
      <c r="A388" s="4" t="str">
        <f t="shared" si="0"/>
        <v>4523</v>
      </c>
      <c r="B388" s="4">
        <v>45</v>
      </c>
      <c r="C388" s="4">
        <v>230</v>
      </c>
      <c r="D388" s="4">
        <f t="shared" si="1"/>
        <v>23</v>
      </c>
      <c r="E388" s="4" t="s">
        <v>563</v>
      </c>
      <c r="F388" s="4">
        <v>-31880</v>
      </c>
      <c r="G388" s="4">
        <v>17</v>
      </c>
      <c r="H388" s="4">
        <v>547</v>
      </c>
      <c r="I388" s="4" t="s">
        <v>33</v>
      </c>
      <c r="J388" s="4">
        <v>6</v>
      </c>
    </row>
    <row r="389" spans="1:10" ht="12.75" customHeight="1">
      <c r="A389" s="4" t="str">
        <f t="shared" si="0"/>
        <v>4524</v>
      </c>
      <c r="B389" s="4">
        <v>45</v>
      </c>
      <c r="C389" s="4">
        <v>240</v>
      </c>
      <c r="D389" s="4">
        <f t="shared" si="1"/>
        <v>24</v>
      </c>
      <c r="E389" s="4" t="s">
        <v>566</v>
      </c>
      <c r="F389" s="4">
        <v>-18970</v>
      </c>
      <c r="G389" s="4">
        <v>500</v>
      </c>
      <c r="H389" s="4" t="s">
        <v>541</v>
      </c>
      <c r="I389" s="4">
        <v>50</v>
      </c>
      <c r="J389" s="4" t="s">
        <v>33</v>
      </c>
    </row>
    <row r="390" spans="1:10" ht="12.75" customHeight="1">
      <c r="A390" s="4" t="str">
        <f t="shared" si="0"/>
        <v>4524.1</v>
      </c>
      <c r="B390" s="4">
        <v>45</v>
      </c>
      <c r="C390" s="4">
        <v>241</v>
      </c>
      <c r="D390" s="4">
        <f t="shared" si="1"/>
        <v>24.1</v>
      </c>
      <c r="E390" s="4" t="s">
        <v>567</v>
      </c>
      <c r="F390" s="4">
        <v>-18920</v>
      </c>
      <c r="G390" s="4">
        <v>510</v>
      </c>
      <c r="H390" s="4">
        <v>50</v>
      </c>
      <c r="I390" s="4">
        <v>100</v>
      </c>
      <c r="J390" s="4" t="s">
        <v>541</v>
      </c>
    </row>
    <row r="391" spans="1:10" ht="12.75" customHeight="1">
      <c r="A391" s="4" t="str">
        <f t="shared" si="0"/>
        <v>4525</v>
      </c>
      <c r="B391" s="4">
        <v>45</v>
      </c>
      <c r="C391" s="4">
        <v>250</v>
      </c>
      <c r="D391" s="4">
        <f t="shared" si="1"/>
        <v>25</v>
      </c>
      <c r="E391" s="4" t="s">
        <v>569</v>
      </c>
      <c r="F391" s="4">
        <v>-5110</v>
      </c>
      <c r="G391" s="4">
        <v>300</v>
      </c>
      <c r="H391" s="4" t="s">
        <v>570</v>
      </c>
      <c r="I391" s="4" t="s">
        <v>88</v>
      </c>
      <c r="J391" s="4" t="s">
        <v>343</v>
      </c>
    </row>
    <row r="392" spans="1:10" ht="12.75" customHeight="1">
      <c r="A392" s="4" t="str">
        <f t="shared" si="0"/>
        <v>4526</v>
      </c>
      <c r="B392" s="4">
        <v>45</v>
      </c>
      <c r="C392" s="4">
        <v>260</v>
      </c>
      <c r="D392" s="4">
        <f t="shared" si="1"/>
        <v>26</v>
      </c>
      <c r="E392" s="4" t="s">
        <v>572</v>
      </c>
      <c r="F392" s="4">
        <v>13580</v>
      </c>
      <c r="G392" s="4">
        <v>220</v>
      </c>
      <c r="H392" s="4">
        <v>4.9000000000000004</v>
      </c>
      <c r="I392" s="4" t="s">
        <v>33</v>
      </c>
      <c r="J392" s="4">
        <v>1.5</v>
      </c>
    </row>
    <row r="393" spans="1:10" ht="12.75" customHeight="1">
      <c r="A393" s="4" t="str">
        <f t="shared" si="0"/>
        <v>4615</v>
      </c>
      <c r="B393" s="4">
        <v>46</v>
      </c>
      <c r="C393" s="4">
        <v>150</v>
      </c>
      <c r="D393" s="4">
        <f t="shared" si="1"/>
        <v>15</v>
      </c>
      <c r="E393" s="4" t="s">
        <v>573</v>
      </c>
      <c r="F393" s="4">
        <v>25500</v>
      </c>
      <c r="G393" s="4">
        <v>900</v>
      </c>
      <c r="H393" s="4">
        <v>4</v>
      </c>
      <c r="I393" s="4" t="s">
        <v>33</v>
      </c>
      <c r="J393" s="4" t="s">
        <v>389</v>
      </c>
    </row>
    <row r="394" spans="1:10" ht="12.75" customHeight="1">
      <c r="A394" s="4" t="str">
        <f t="shared" si="0"/>
        <v>4616</v>
      </c>
      <c r="B394" s="4">
        <v>46</v>
      </c>
      <c r="C394" s="4">
        <v>160</v>
      </c>
      <c r="D394" s="4">
        <f t="shared" si="1"/>
        <v>16</v>
      </c>
      <c r="E394" s="4" t="s">
        <v>574</v>
      </c>
      <c r="F394" s="4">
        <v>700</v>
      </c>
      <c r="G394" s="4">
        <v>700</v>
      </c>
      <c r="H394" s="4">
        <v>30</v>
      </c>
      <c r="I394" s="4" t="s">
        <v>33</v>
      </c>
      <c r="J394" s="4" t="s">
        <v>389</v>
      </c>
    </row>
    <row r="395" spans="1:10" ht="12.75" customHeight="1">
      <c r="A395" s="4" t="str">
        <f t="shared" si="0"/>
        <v>4617</v>
      </c>
      <c r="B395" s="4">
        <v>46</v>
      </c>
      <c r="C395" s="4">
        <v>170</v>
      </c>
      <c r="D395" s="4">
        <f t="shared" si="1"/>
        <v>17</v>
      </c>
      <c r="E395" s="4" t="s">
        <v>577</v>
      </c>
      <c r="F395" s="4">
        <v>-14710</v>
      </c>
      <c r="G395" s="4">
        <v>720</v>
      </c>
      <c r="H395" s="4">
        <v>220</v>
      </c>
      <c r="I395" s="4" t="s">
        <v>33</v>
      </c>
      <c r="J395" s="4">
        <v>40</v>
      </c>
    </row>
    <row r="396" spans="1:10" ht="12.75" customHeight="1">
      <c r="A396" s="4" t="str">
        <f t="shared" si="0"/>
        <v>4618</v>
      </c>
      <c r="B396" s="4">
        <v>46</v>
      </c>
      <c r="C396" s="4">
        <v>180</v>
      </c>
      <c r="D396" s="4">
        <f t="shared" si="1"/>
        <v>18</v>
      </c>
      <c r="E396" s="4" t="s">
        <v>579</v>
      </c>
      <c r="F396" s="4">
        <v>-29720</v>
      </c>
      <c r="G396" s="4">
        <v>40</v>
      </c>
      <c r="H396" s="4">
        <v>8.4</v>
      </c>
      <c r="I396" s="4" t="s">
        <v>6</v>
      </c>
      <c r="J396" s="4">
        <v>0.6</v>
      </c>
    </row>
    <row r="397" spans="1:10" ht="12.75" customHeight="1">
      <c r="A397" s="4" t="str">
        <f t="shared" si="0"/>
        <v>4619</v>
      </c>
      <c r="B397" s="4">
        <v>46</v>
      </c>
      <c r="C397" s="4">
        <v>190</v>
      </c>
      <c r="D397" s="4">
        <f t="shared" si="1"/>
        <v>19</v>
      </c>
      <c r="E397" s="4" t="s">
        <v>582</v>
      </c>
      <c r="F397" s="4">
        <v>-35418</v>
      </c>
      <c r="G397" s="4">
        <v>16</v>
      </c>
      <c r="H397" s="4">
        <v>105</v>
      </c>
      <c r="I397" s="4" t="s">
        <v>6</v>
      </c>
      <c r="J397" s="4">
        <v>10</v>
      </c>
    </row>
    <row r="398" spans="1:10" ht="12.75" customHeight="1">
      <c r="A398" s="4" t="str">
        <f t="shared" si="0"/>
        <v>4620</v>
      </c>
      <c r="B398" s="4">
        <v>46</v>
      </c>
      <c r="C398" s="4">
        <v>200</v>
      </c>
      <c r="D398" s="4">
        <f t="shared" si="1"/>
        <v>20</v>
      </c>
      <c r="E398" s="4" t="s">
        <v>583</v>
      </c>
      <c r="F398" s="4">
        <v>-43135.1</v>
      </c>
      <c r="G398" s="4">
        <v>2.2999999999999998</v>
      </c>
      <c r="H398" s="4" t="s">
        <v>8</v>
      </c>
      <c r="I398" s="4" t="s">
        <v>584</v>
      </c>
      <c r="J398" s="4" t="s">
        <v>22</v>
      </c>
    </row>
    <row r="399" spans="1:10" ht="12.75" customHeight="1">
      <c r="A399" s="4" t="str">
        <f t="shared" si="0"/>
        <v>4621</v>
      </c>
      <c r="B399" s="4">
        <v>46</v>
      </c>
      <c r="C399" s="4">
        <v>210</v>
      </c>
      <c r="D399" s="4">
        <f t="shared" si="1"/>
        <v>21</v>
      </c>
      <c r="E399" s="4" t="s">
        <v>585</v>
      </c>
      <c r="F399" s="4">
        <v>-41757.1</v>
      </c>
      <c r="G399" s="4">
        <v>0.8</v>
      </c>
      <c r="H399" s="4">
        <v>83.79</v>
      </c>
      <c r="I399" s="4" t="s">
        <v>48</v>
      </c>
      <c r="J399" s="4">
        <v>0.04</v>
      </c>
    </row>
    <row r="400" spans="1:10" ht="12.75" customHeight="1">
      <c r="A400" s="4" t="str">
        <f t="shared" si="0"/>
        <v>4621.1</v>
      </c>
      <c r="B400" s="4">
        <v>46</v>
      </c>
      <c r="C400" s="4">
        <v>211</v>
      </c>
      <c r="D400" s="4">
        <f t="shared" si="1"/>
        <v>21.1</v>
      </c>
      <c r="E400" s="4" t="s">
        <v>586</v>
      </c>
      <c r="F400" s="4">
        <v>-41614.6</v>
      </c>
      <c r="G400" s="4">
        <v>0.8</v>
      </c>
      <c r="H400" s="4">
        <v>142.52799999999999</v>
      </c>
      <c r="I400" s="4">
        <v>7.0000000000000001E-3</v>
      </c>
      <c r="J400" s="4">
        <v>18.75</v>
      </c>
    </row>
    <row r="401" spans="1:10" ht="12.75" customHeight="1">
      <c r="A401" s="4" t="str">
        <f t="shared" si="0"/>
        <v>4622</v>
      </c>
      <c r="B401" s="4">
        <v>46</v>
      </c>
      <c r="C401" s="4">
        <v>220</v>
      </c>
      <c r="D401" s="4">
        <f t="shared" si="1"/>
        <v>22</v>
      </c>
      <c r="E401" s="4" t="s">
        <v>588</v>
      </c>
      <c r="F401" s="4">
        <v>-44123.4</v>
      </c>
      <c r="G401" s="4">
        <v>0.8</v>
      </c>
      <c r="H401" s="4" t="s">
        <v>8</v>
      </c>
      <c r="I401" s="4" t="s">
        <v>22</v>
      </c>
      <c r="J401" s="4">
        <v>0</v>
      </c>
    </row>
    <row r="402" spans="1:10" ht="12.75" customHeight="1">
      <c r="A402" s="4" t="str">
        <f t="shared" si="0"/>
        <v>4623</v>
      </c>
      <c r="B402" s="4">
        <v>46</v>
      </c>
      <c r="C402" s="4">
        <v>230</v>
      </c>
      <c r="D402" s="4">
        <f t="shared" si="1"/>
        <v>23</v>
      </c>
      <c r="E402" s="4" t="s">
        <v>590</v>
      </c>
      <c r="F402" s="4">
        <v>-37073</v>
      </c>
      <c r="G402" s="4">
        <v>1</v>
      </c>
      <c r="H402" s="4">
        <v>422.5</v>
      </c>
      <c r="I402" s="4" t="s">
        <v>33</v>
      </c>
      <c r="J402" s="4">
        <v>0.11</v>
      </c>
    </row>
    <row r="403" spans="1:10" ht="12.75" customHeight="1">
      <c r="A403" s="4" t="str">
        <f t="shared" si="0"/>
        <v>4623.1</v>
      </c>
      <c r="B403" s="4">
        <v>46</v>
      </c>
      <c r="C403" s="4">
        <v>231</v>
      </c>
      <c r="D403" s="4">
        <f t="shared" si="1"/>
        <v>23.1</v>
      </c>
      <c r="E403" s="4" t="s">
        <v>592</v>
      </c>
      <c r="F403" s="4">
        <v>-36271.5</v>
      </c>
      <c r="G403" s="4">
        <v>1</v>
      </c>
      <c r="H403" s="4">
        <v>801.46</v>
      </c>
      <c r="I403" s="4">
        <v>0.1</v>
      </c>
      <c r="J403" s="4">
        <v>1.02</v>
      </c>
    </row>
    <row r="404" spans="1:10" ht="12.75" customHeight="1">
      <c r="A404" s="4" t="str">
        <f t="shared" si="0"/>
        <v>4624</v>
      </c>
      <c r="B404" s="4">
        <v>46</v>
      </c>
      <c r="C404" s="4">
        <v>240</v>
      </c>
      <c r="D404" s="4">
        <f t="shared" si="1"/>
        <v>24</v>
      </c>
      <c r="E404" s="4" t="s">
        <v>593</v>
      </c>
      <c r="F404" s="4">
        <v>-29474</v>
      </c>
      <c r="G404" s="4">
        <v>20</v>
      </c>
      <c r="H404" s="4">
        <v>260</v>
      </c>
      <c r="I404" s="4" t="s">
        <v>33</v>
      </c>
      <c r="J404" s="4">
        <v>60</v>
      </c>
    </row>
    <row r="405" spans="1:10" ht="12.75" customHeight="1">
      <c r="A405" s="4" t="str">
        <f t="shared" si="0"/>
        <v>4625</v>
      </c>
      <c r="B405" s="4">
        <v>46</v>
      </c>
      <c r="C405" s="4">
        <v>250</v>
      </c>
      <c r="D405" s="4">
        <f t="shared" si="1"/>
        <v>25</v>
      </c>
      <c r="E405" s="4" t="s">
        <v>594</v>
      </c>
      <c r="F405" s="4">
        <v>-12370</v>
      </c>
      <c r="G405" s="4">
        <v>110</v>
      </c>
      <c r="H405" s="4" t="s">
        <v>541</v>
      </c>
      <c r="I405" s="4">
        <v>37</v>
      </c>
      <c r="J405" s="4" t="s">
        <v>33</v>
      </c>
    </row>
    <row r="406" spans="1:10" ht="12.75" customHeight="1">
      <c r="A406" s="4" t="str">
        <f t="shared" si="0"/>
        <v>4625.1</v>
      </c>
      <c r="B406" s="4">
        <v>46</v>
      </c>
      <c r="C406" s="4">
        <v>251</v>
      </c>
      <c r="D406" s="4">
        <f t="shared" si="1"/>
        <v>25.1</v>
      </c>
      <c r="E406" s="4" t="s">
        <v>596</v>
      </c>
      <c r="F406" s="4">
        <v>-12220</v>
      </c>
      <c r="G406" s="4">
        <v>150</v>
      </c>
      <c r="H406" s="4">
        <v>150</v>
      </c>
      <c r="I406" s="4">
        <v>100</v>
      </c>
      <c r="J406" s="4" t="s">
        <v>541</v>
      </c>
    </row>
    <row r="407" spans="1:10" ht="12.75" customHeight="1">
      <c r="A407" s="4" t="str">
        <f t="shared" si="0"/>
        <v>4626</v>
      </c>
      <c r="B407" s="4">
        <v>46</v>
      </c>
      <c r="C407" s="4">
        <v>260</v>
      </c>
      <c r="D407" s="4">
        <f t="shared" si="1"/>
        <v>26</v>
      </c>
      <c r="E407" s="4" t="s">
        <v>597</v>
      </c>
      <c r="F407" s="4">
        <v>760</v>
      </c>
      <c r="G407" s="4">
        <v>350</v>
      </c>
      <c r="H407" s="4">
        <v>9</v>
      </c>
      <c r="I407" s="4" t="s">
        <v>33</v>
      </c>
      <c r="J407" s="4">
        <v>4</v>
      </c>
    </row>
    <row r="408" spans="1:10" ht="12.75" customHeight="1">
      <c r="A408" s="4" t="str">
        <f t="shared" si="0"/>
        <v>4716</v>
      </c>
      <c r="B408" s="4">
        <v>47</v>
      </c>
      <c r="C408" s="4">
        <v>160</v>
      </c>
      <c r="D408" s="4">
        <f t="shared" si="1"/>
        <v>16</v>
      </c>
      <c r="E408" s="4" t="s">
        <v>598</v>
      </c>
      <c r="F408" s="4">
        <v>8000</v>
      </c>
      <c r="G408" s="4">
        <v>800</v>
      </c>
      <c r="H408" s="4">
        <v>20</v>
      </c>
      <c r="I408" s="4" t="s">
        <v>33</v>
      </c>
      <c r="J408" s="4" t="s">
        <v>389</v>
      </c>
    </row>
    <row r="409" spans="1:10" ht="12.75" customHeight="1">
      <c r="A409" s="4" t="str">
        <f t="shared" si="0"/>
        <v>4717</v>
      </c>
      <c r="B409" s="4">
        <v>47</v>
      </c>
      <c r="C409" s="4">
        <v>170</v>
      </c>
      <c r="D409" s="4">
        <f t="shared" si="1"/>
        <v>17</v>
      </c>
      <c r="E409" s="4" t="s">
        <v>599</v>
      </c>
      <c r="F409" s="4">
        <v>-10520</v>
      </c>
      <c r="G409" s="4">
        <v>600</v>
      </c>
      <c r="H409" s="4">
        <v>200</v>
      </c>
      <c r="I409" s="4" t="s">
        <v>33</v>
      </c>
      <c r="J409" s="4" t="s">
        <v>389</v>
      </c>
    </row>
    <row r="410" spans="1:10" ht="12.75" customHeight="1">
      <c r="A410" s="4" t="str">
        <f t="shared" si="0"/>
        <v>4718</v>
      </c>
      <c r="B410" s="4">
        <v>47</v>
      </c>
      <c r="C410" s="4">
        <v>180</v>
      </c>
      <c r="D410" s="4">
        <f t="shared" si="1"/>
        <v>18</v>
      </c>
      <c r="E410" s="4" t="s">
        <v>600</v>
      </c>
      <c r="F410" s="4">
        <v>-25910</v>
      </c>
      <c r="G410" s="4">
        <v>100</v>
      </c>
      <c r="H410" s="4">
        <v>580</v>
      </c>
      <c r="I410" s="4" t="s">
        <v>33</v>
      </c>
      <c r="J410" s="4">
        <v>120</v>
      </c>
    </row>
    <row r="411" spans="1:10" ht="12.75" customHeight="1">
      <c r="A411" s="4" t="str">
        <f t="shared" si="0"/>
        <v>4719</v>
      </c>
      <c r="B411" s="4">
        <v>47</v>
      </c>
      <c r="C411" s="4">
        <v>190</v>
      </c>
      <c r="D411" s="4">
        <f t="shared" si="1"/>
        <v>19</v>
      </c>
      <c r="E411" s="4" t="s">
        <v>602</v>
      </c>
      <c r="F411" s="4">
        <v>-35696</v>
      </c>
      <c r="G411" s="4">
        <v>8</v>
      </c>
      <c r="H411" s="4">
        <v>17.5</v>
      </c>
      <c r="I411" s="4" t="s">
        <v>6</v>
      </c>
      <c r="J411" s="4">
        <v>0.24</v>
      </c>
    </row>
    <row r="412" spans="1:10" ht="12.75" customHeight="1">
      <c r="A412" s="4" t="str">
        <f t="shared" si="0"/>
        <v>4720</v>
      </c>
      <c r="B412" s="4">
        <v>47</v>
      </c>
      <c r="C412" s="4">
        <v>200</v>
      </c>
      <c r="D412" s="4">
        <f t="shared" si="1"/>
        <v>20</v>
      </c>
      <c r="E412" s="4" t="s">
        <v>603</v>
      </c>
      <c r="F412" s="4">
        <v>-42340.1</v>
      </c>
      <c r="G412" s="4">
        <v>2.2999999999999998</v>
      </c>
      <c r="H412" s="4">
        <v>4.5359999999999996</v>
      </c>
      <c r="I412" s="4" t="s">
        <v>48</v>
      </c>
      <c r="J412" s="4">
        <v>3.0000000000000001E-3</v>
      </c>
    </row>
    <row r="413" spans="1:10" ht="12.75" customHeight="1">
      <c r="A413" s="4" t="str">
        <f t="shared" si="0"/>
        <v>4721</v>
      </c>
      <c r="B413" s="4">
        <v>47</v>
      </c>
      <c r="C413" s="4">
        <v>210</v>
      </c>
      <c r="D413" s="4">
        <f t="shared" si="1"/>
        <v>21</v>
      </c>
      <c r="E413" s="4" t="s">
        <v>604</v>
      </c>
      <c r="F413" s="4">
        <v>-44332.1</v>
      </c>
      <c r="G413" s="4">
        <v>2</v>
      </c>
      <c r="H413" s="4">
        <v>3.3492000000000002</v>
      </c>
      <c r="I413" s="4" t="s">
        <v>48</v>
      </c>
      <c r="J413" s="4">
        <v>6.0000000000000006E-4</v>
      </c>
    </row>
    <row r="414" spans="1:10" ht="12.75" customHeight="1">
      <c r="A414" s="4" t="str">
        <f t="shared" si="0"/>
        <v>4721.1</v>
      </c>
      <c r="B414" s="4">
        <v>47</v>
      </c>
      <c r="C414" s="4">
        <v>211</v>
      </c>
      <c r="D414" s="4">
        <f t="shared" si="1"/>
        <v>21.1</v>
      </c>
      <c r="E414" s="4" t="s">
        <v>605</v>
      </c>
      <c r="F414" s="4">
        <v>-43565.3</v>
      </c>
      <c r="G414" s="4">
        <v>2</v>
      </c>
      <c r="H414" s="4">
        <v>766.83</v>
      </c>
      <c r="I414" s="4">
        <v>0.09</v>
      </c>
      <c r="J414" s="4">
        <v>272</v>
      </c>
    </row>
    <row r="415" spans="1:10" ht="12.75" customHeight="1">
      <c r="A415" s="4" t="str">
        <f t="shared" si="0"/>
        <v>4722</v>
      </c>
      <c r="B415" s="4">
        <v>47</v>
      </c>
      <c r="C415" s="4">
        <v>220</v>
      </c>
      <c r="D415" s="4">
        <f t="shared" si="1"/>
        <v>22</v>
      </c>
      <c r="E415" s="4" t="s">
        <v>606</v>
      </c>
      <c r="F415" s="4">
        <v>-44932.4</v>
      </c>
      <c r="G415" s="4">
        <v>0.8</v>
      </c>
      <c r="H415" s="4" t="s">
        <v>8</v>
      </c>
      <c r="I415" s="4" t="s">
        <v>607</v>
      </c>
      <c r="J415" s="4">
        <v>95</v>
      </c>
    </row>
    <row r="416" spans="1:10" ht="12.75" customHeight="1">
      <c r="A416" s="4" t="str">
        <f t="shared" si="0"/>
        <v>4723</v>
      </c>
      <c r="B416" s="4">
        <v>47</v>
      </c>
      <c r="C416" s="4">
        <v>230</v>
      </c>
      <c r="D416" s="4">
        <f t="shared" si="1"/>
        <v>23</v>
      </c>
      <c r="E416" s="4" t="s">
        <v>609</v>
      </c>
      <c r="F416" s="4">
        <v>-42002.1</v>
      </c>
      <c r="G416" s="4">
        <v>0.8</v>
      </c>
      <c r="H416" s="4">
        <v>32.6</v>
      </c>
      <c r="I416" s="4" t="s">
        <v>80</v>
      </c>
      <c r="J416" s="4">
        <v>0.3</v>
      </c>
    </row>
    <row r="417" spans="1:10" ht="12.75" customHeight="1">
      <c r="A417" s="4" t="str">
        <f t="shared" si="0"/>
        <v>4724</v>
      </c>
      <c r="B417" s="4">
        <v>47</v>
      </c>
      <c r="C417" s="4">
        <v>240</v>
      </c>
      <c r="D417" s="4">
        <f t="shared" si="1"/>
        <v>24</v>
      </c>
      <c r="E417" s="4" t="s">
        <v>612</v>
      </c>
      <c r="F417" s="4">
        <v>-34558</v>
      </c>
      <c r="G417" s="4">
        <v>14</v>
      </c>
      <c r="H417" s="4">
        <v>500</v>
      </c>
      <c r="I417" s="4" t="s">
        <v>33</v>
      </c>
      <c r="J417" s="4">
        <v>15</v>
      </c>
    </row>
    <row r="418" spans="1:10" ht="12.75" customHeight="1">
      <c r="A418" s="4" t="str">
        <f t="shared" si="0"/>
        <v>4725</v>
      </c>
      <c r="B418" s="4">
        <v>47</v>
      </c>
      <c r="C418" s="4">
        <v>250</v>
      </c>
      <c r="D418" s="4">
        <f t="shared" si="1"/>
        <v>25</v>
      </c>
      <c r="E418" s="4" t="s">
        <v>613</v>
      </c>
      <c r="F418" s="4">
        <v>-22260</v>
      </c>
      <c r="G418" s="4">
        <v>160</v>
      </c>
      <c r="H418" s="4">
        <v>100</v>
      </c>
      <c r="I418" s="4" t="s">
        <v>33</v>
      </c>
      <c r="J418" s="4">
        <v>50</v>
      </c>
    </row>
    <row r="419" spans="1:10" ht="12.75" customHeight="1">
      <c r="A419" s="4" t="str">
        <f t="shared" si="0"/>
        <v>4726</v>
      </c>
      <c r="B419" s="4">
        <v>47</v>
      </c>
      <c r="C419" s="4">
        <v>260</v>
      </c>
      <c r="D419" s="4">
        <f t="shared" si="1"/>
        <v>26</v>
      </c>
      <c r="E419" s="4" t="s">
        <v>614</v>
      </c>
      <c r="F419" s="4">
        <v>-6620</v>
      </c>
      <c r="G419" s="4">
        <v>260</v>
      </c>
      <c r="H419" s="4">
        <v>21.8</v>
      </c>
      <c r="I419" s="4" t="s">
        <v>33</v>
      </c>
      <c r="J419" s="4">
        <v>0.7</v>
      </c>
    </row>
    <row r="420" spans="1:10" ht="12.75" customHeight="1">
      <c r="A420" s="4" t="str">
        <f t="shared" si="0"/>
        <v>4726.1</v>
      </c>
      <c r="B420" s="4">
        <v>47</v>
      </c>
      <c r="C420" s="4">
        <v>261</v>
      </c>
      <c r="D420" s="4">
        <f t="shared" si="1"/>
        <v>26.1</v>
      </c>
      <c r="E420" s="4" t="s">
        <v>615</v>
      </c>
      <c r="F420" s="4">
        <v>-5850</v>
      </c>
      <c r="G420" s="4">
        <v>280</v>
      </c>
      <c r="H420" s="4">
        <v>770</v>
      </c>
      <c r="I420" s="4">
        <v>100</v>
      </c>
      <c r="J420" s="4" t="s">
        <v>188</v>
      </c>
    </row>
    <row r="421" spans="1:10" ht="12.75" customHeight="1">
      <c r="A421" s="4" t="str">
        <f t="shared" si="0"/>
        <v>4727</v>
      </c>
      <c r="B421" s="4">
        <v>47</v>
      </c>
      <c r="C421" s="4">
        <v>270</v>
      </c>
      <c r="D421" s="4">
        <f t="shared" si="1"/>
        <v>27</v>
      </c>
      <c r="E421" s="4" t="s">
        <v>616</v>
      </c>
      <c r="F421" s="4">
        <v>10700</v>
      </c>
      <c r="G421" s="4">
        <v>500</v>
      </c>
      <c r="H421" s="4" t="s">
        <v>343</v>
      </c>
      <c r="I421" s="4" t="s">
        <v>30</v>
      </c>
      <c r="J421" s="4" t="s">
        <v>121</v>
      </c>
    </row>
    <row r="422" spans="1:10" ht="12.75" customHeight="1">
      <c r="A422" s="4" t="str">
        <f t="shared" si="0"/>
        <v>4816</v>
      </c>
      <c r="B422" s="4">
        <v>48</v>
      </c>
      <c r="C422" s="4">
        <v>160</v>
      </c>
      <c r="D422" s="4">
        <f t="shared" si="1"/>
        <v>16</v>
      </c>
      <c r="E422" s="4" t="s">
        <v>617</v>
      </c>
      <c r="F422" s="4">
        <v>13200</v>
      </c>
      <c r="G422" s="4">
        <v>900</v>
      </c>
      <c r="H422" s="4">
        <v>10</v>
      </c>
      <c r="I422" s="4" t="s">
        <v>33</v>
      </c>
      <c r="J422" s="4" t="s">
        <v>389</v>
      </c>
    </row>
    <row r="423" spans="1:10" ht="12.75" customHeight="1">
      <c r="A423" s="4" t="str">
        <f t="shared" si="0"/>
        <v>4817</v>
      </c>
      <c r="B423" s="4">
        <v>48</v>
      </c>
      <c r="C423" s="4">
        <v>170</v>
      </c>
      <c r="D423" s="4">
        <f t="shared" si="1"/>
        <v>17</v>
      </c>
      <c r="E423" s="4" t="s">
        <v>618</v>
      </c>
      <c r="F423" s="4">
        <v>-4700</v>
      </c>
      <c r="G423" s="4">
        <v>700</v>
      </c>
      <c r="H423" s="4">
        <v>100</v>
      </c>
      <c r="I423" s="4" t="s">
        <v>33</v>
      </c>
      <c r="J423" s="4" t="s">
        <v>389</v>
      </c>
    </row>
    <row r="424" spans="1:10" ht="12.75" customHeight="1">
      <c r="A424" s="4" t="str">
        <f t="shared" si="0"/>
        <v>4818</v>
      </c>
      <c r="B424" s="4">
        <v>48</v>
      </c>
      <c r="C424" s="4">
        <v>180</v>
      </c>
      <c r="D424" s="4">
        <f t="shared" si="1"/>
        <v>18</v>
      </c>
      <c r="E424" s="4" t="s">
        <v>619</v>
      </c>
      <c r="F424" s="4">
        <v>-23720</v>
      </c>
      <c r="G424" s="4">
        <v>300</v>
      </c>
      <c r="H424" s="4">
        <v>500</v>
      </c>
      <c r="I424" s="4" t="s">
        <v>33</v>
      </c>
      <c r="J424" s="4" t="s">
        <v>22</v>
      </c>
    </row>
    <row r="425" spans="1:10" ht="12.75" customHeight="1">
      <c r="A425" s="4" t="str">
        <f t="shared" si="0"/>
        <v>4819</v>
      </c>
      <c r="B425" s="4">
        <v>48</v>
      </c>
      <c r="C425" s="4">
        <v>190</v>
      </c>
      <c r="D425" s="4">
        <f t="shared" si="1"/>
        <v>19</v>
      </c>
      <c r="E425" s="4" t="s">
        <v>620</v>
      </c>
      <c r="F425" s="4">
        <v>-32124</v>
      </c>
      <c r="G425" s="4">
        <v>24</v>
      </c>
      <c r="H425" s="4">
        <v>6.8</v>
      </c>
      <c r="I425" s="4" t="s">
        <v>6</v>
      </c>
      <c r="J425" s="4">
        <v>0.2</v>
      </c>
    </row>
    <row r="426" spans="1:10" ht="12.75" customHeight="1">
      <c r="A426" s="4" t="str">
        <f t="shared" si="0"/>
        <v>4820</v>
      </c>
      <c r="B426" s="4">
        <v>48</v>
      </c>
      <c r="C426" s="4">
        <v>200</v>
      </c>
      <c r="D426" s="4">
        <f t="shared" si="1"/>
        <v>20</v>
      </c>
      <c r="E426" s="4" t="s">
        <v>621</v>
      </c>
      <c r="F426" s="4">
        <v>-44214</v>
      </c>
      <c r="G426" s="4">
        <v>4</v>
      </c>
      <c r="H426" s="4">
        <v>53</v>
      </c>
      <c r="I426" s="4" t="s">
        <v>622</v>
      </c>
      <c r="J426" s="4">
        <v>17</v>
      </c>
    </row>
    <row r="427" spans="1:10" ht="12.75" customHeight="1">
      <c r="A427" s="4" t="str">
        <f t="shared" si="0"/>
        <v>4821</v>
      </c>
      <c r="B427" s="4">
        <v>48</v>
      </c>
      <c r="C427" s="4">
        <v>210</v>
      </c>
      <c r="D427" s="4">
        <f t="shared" si="1"/>
        <v>21</v>
      </c>
      <c r="E427" s="4" t="s">
        <v>624</v>
      </c>
      <c r="F427" s="4">
        <v>-44496</v>
      </c>
      <c r="G427" s="4">
        <v>5</v>
      </c>
      <c r="H427" s="4">
        <v>43.67</v>
      </c>
      <c r="I427" s="4" t="s">
        <v>223</v>
      </c>
      <c r="J427" s="4">
        <v>0.09</v>
      </c>
    </row>
    <row r="428" spans="1:10" ht="12.75" customHeight="1">
      <c r="A428" s="4" t="str">
        <f t="shared" si="0"/>
        <v>4822</v>
      </c>
      <c r="B428" s="4">
        <v>48</v>
      </c>
      <c r="C428" s="4">
        <v>220</v>
      </c>
      <c r="D428" s="4">
        <f t="shared" si="1"/>
        <v>22</v>
      </c>
      <c r="E428" s="4" t="s">
        <v>625</v>
      </c>
      <c r="F428" s="4">
        <v>-48487.7</v>
      </c>
      <c r="G428" s="4">
        <v>0.8</v>
      </c>
      <c r="H428" s="4" t="s">
        <v>8</v>
      </c>
      <c r="I428" s="4" t="s">
        <v>22</v>
      </c>
      <c r="J428" s="4">
        <v>95</v>
      </c>
    </row>
    <row r="429" spans="1:10" ht="12.75" customHeight="1">
      <c r="A429" s="4" t="str">
        <f t="shared" si="0"/>
        <v>4823</v>
      </c>
      <c r="B429" s="4">
        <v>48</v>
      </c>
      <c r="C429" s="4">
        <v>230</v>
      </c>
      <c r="D429" s="4">
        <f t="shared" si="1"/>
        <v>23</v>
      </c>
      <c r="E429" s="4" t="s">
        <v>626</v>
      </c>
      <c r="F429" s="4">
        <v>-44475.4</v>
      </c>
      <c r="G429" s="4">
        <v>2.6</v>
      </c>
      <c r="H429" s="4">
        <v>15.9735</v>
      </c>
      <c r="I429" s="4" t="s">
        <v>48</v>
      </c>
      <c r="J429" s="4">
        <v>2.5000000000000001E-3</v>
      </c>
    </row>
    <row r="430" spans="1:10" ht="12.75" customHeight="1">
      <c r="A430" s="4" t="str">
        <f t="shared" si="0"/>
        <v>4824</v>
      </c>
      <c r="B430" s="4">
        <v>48</v>
      </c>
      <c r="C430" s="4">
        <v>240</v>
      </c>
      <c r="D430" s="4">
        <f t="shared" si="1"/>
        <v>24</v>
      </c>
      <c r="E430" s="4" t="s">
        <v>627</v>
      </c>
      <c r="F430" s="4">
        <v>-42819</v>
      </c>
      <c r="G430" s="4">
        <v>7</v>
      </c>
      <c r="H430" s="4">
        <v>21.56</v>
      </c>
      <c r="I430" s="4" t="s">
        <v>223</v>
      </c>
      <c r="J430" s="4">
        <v>0.03</v>
      </c>
    </row>
    <row r="431" spans="1:10" ht="12.75" customHeight="1">
      <c r="A431" s="4" t="str">
        <f t="shared" si="0"/>
        <v>4825</v>
      </c>
      <c r="B431" s="4">
        <v>48</v>
      </c>
      <c r="C431" s="4">
        <v>250</v>
      </c>
      <c r="D431" s="4">
        <f t="shared" si="1"/>
        <v>25</v>
      </c>
      <c r="E431" s="4" t="s">
        <v>628</v>
      </c>
      <c r="F431" s="4">
        <v>-29320</v>
      </c>
      <c r="G431" s="4">
        <v>110</v>
      </c>
      <c r="H431" s="4">
        <v>158.1</v>
      </c>
      <c r="I431" s="4" t="s">
        <v>33</v>
      </c>
      <c r="J431" s="4">
        <v>2.2000000000000002</v>
      </c>
    </row>
    <row r="432" spans="1:10" ht="12.75" customHeight="1">
      <c r="A432" s="4" t="str">
        <f t="shared" si="0"/>
        <v>4826</v>
      </c>
      <c r="B432" s="4">
        <v>48</v>
      </c>
      <c r="C432" s="4">
        <v>260</v>
      </c>
      <c r="D432" s="4">
        <f t="shared" si="1"/>
        <v>26</v>
      </c>
      <c r="E432" s="4" t="s">
        <v>630</v>
      </c>
      <c r="F432" s="4">
        <v>-18160</v>
      </c>
      <c r="G432" s="4">
        <v>70</v>
      </c>
      <c r="H432" s="4">
        <v>44</v>
      </c>
      <c r="I432" s="4" t="s">
        <v>33</v>
      </c>
      <c r="J432" s="4">
        <v>7</v>
      </c>
    </row>
    <row r="433" spans="1:10" ht="12.75" customHeight="1">
      <c r="A433" s="4" t="str">
        <f t="shared" si="0"/>
        <v>4827</v>
      </c>
      <c r="B433" s="4">
        <v>48</v>
      </c>
      <c r="C433" s="4">
        <v>270</v>
      </c>
      <c r="D433" s="4">
        <f t="shared" si="1"/>
        <v>27</v>
      </c>
      <c r="E433" s="4" t="s">
        <v>631</v>
      </c>
      <c r="F433" s="4">
        <v>1640</v>
      </c>
      <c r="G433" s="4">
        <v>400</v>
      </c>
      <c r="H433" s="4" t="s">
        <v>632</v>
      </c>
      <c r="I433" s="4" t="s">
        <v>30</v>
      </c>
      <c r="J433" s="4" t="s">
        <v>121</v>
      </c>
    </row>
    <row r="434" spans="1:10" ht="12.75" customHeight="1">
      <c r="A434" s="4" t="str">
        <f t="shared" si="0"/>
        <v>4828</v>
      </c>
      <c r="B434" s="4">
        <v>48</v>
      </c>
      <c r="C434" s="4">
        <v>280</v>
      </c>
      <c r="D434" s="4">
        <f t="shared" si="1"/>
        <v>28</v>
      </c>
      <c r="E434" s="4" t="s">
        <v>634</v>
      </c>
      <c r="F434" s="4">
        <v>18400</v>
      </c>
      <c r="G434" s="4">
        <v>500</v>
      </c>
      <c r="H434" s="4">
        <v>10</v>
      </c>
      <c r="I434" s="4" t="s">
        <v>33</v>
      </c>
      <c r="J434" s="4" t="s">
        <v>635</v>
      </c>
    </row>
    <row r="435" spans="1:10" ht="12.75" customHeight="1">
      <c r="A435" s="4" t="str">
        <f t="shared" si="0"/>
        <v>4916</v>
      </c>
      <c r="B435" s="4">
        <v>49</v>
      </c>
      <c r="C435" s="4">
        <v>160</v>
      </c>
      <c r="D435" s="4">
        <f t="shared" si="1"/>
        <v>16</v>
      </c>
      <c r="E435" s="4" t="s">
        <v>636</v>
      </c>
      <c r="F435" s="4">
        <v>22000</v>
      </c>
      <c r="G435" s="4">
        <v>950</v>
      </c>
      <c r="H435" s="4" t="s">
        <v>123</v>
      </c>
      <c r="I435" s="4" t="s">
        <v>88</v>
      </c>
      <c r="J435" s="4" t="s">
        <v>46</v>
      </c>
    </row>
    <row r="436" spans="1:10" ht="12.75" customHeight="1">
      <c r="A436" s="4" t="str">
        <f t="shared" si="0"/>
        <v>4917</v>
      </c>
      <c r="B436" s="4">
        <v>49</v>
      </c>
      <c r="C436" s="4">
        <v>170</v>
      </c>
      <c r="D436" s="4">
        <f t="shared" si="1"/>
        <v>17</v>
      </c>
      <c r="E436" s="4" t="s">
        <v>637</v>
      </c>
      <c r="F436" s="4">
        <v>300</v>
      </c>
      <c r="G436" s="4">
        <v>800</v>
      </c>
      <c r="H436" s="4">
        <v>50</v>
      </c>
      <c r="I436" s="4" t="s">
        <v>33</v>
      </c>
      <c r="J436" s="4" t="s">
        <v>389</v>
      </c>
    </row>
    <row r="437" spans="1:10" ht="12.75" customHeight="1">
      <c r="A437" s="4" t="str">
        <f t="shared" si="0"/>
        <v>4918</v>
      </c>
      <c r="B437" s="4">
        <v>49</v>
      </c>
      <c r="C437" s="4">
        <v>180</v>
      </c>
      <c r="D437" s="4">
        <f t="shared" si="1"/>
        <v>18</v>
      </c>
      <c r="E437" s="4" t="s">
        <v>639</v>
      </c>
      <c r="F437" s="4">
        <v>-18150</v>
      </c>
      <c r="G437" s="4">
        <v>500</v>
      </c>
      <c r="H437" s="4">
        <v>170</v>
      </c>
      <c r="I437" s="4" t="s">
        <v>33</v>
      </c>
      <c r="J437" s="4">
        <v>50</v>
      </c>
    </row>
    <row r="438" spans="1:10" ht="12.75" customHeight="1">
      <c r="A438" s="4" t="str">
        <f t="shared" si="0"/>
        <v>4919</v>
      </c>
      <c r="B438" s="4">
        <v>49</v>
      </c>
      <c r="C438" s="4">
        <v>190</v>
      </c>
      <c r="D438" s="4">
        <f t="shared" si="1"/>
        <v>19</v>
      </c>
      <c r="E438" s="4" t="s">
        <v>641</v>
      </c>
      <c r="F438" s="4">
        <v>-30320</v>
      </c>
      <c r="G438" s="4">
        <v>70</v>
      </c>
      <c r="H438" s="4">
        <v>1.26</v>
      </c>
      <c r="I438" s="4" t="s">
        <v>6</v>
      </c>
      <c r="J438" s="4">
        <v>0.05</v>
      </c>
    </row>
    <row r="439" spans="1:10" ht="12.75" customHeight="1">
      <c r="A439" s="4" t="str">
        <f t="shared" si="0"/>
        <v>4920</v>
      </c>
      <c r="B439" s="4">
        <v>49</v>
      </c>
      <c r="C439" s="4">
        <v>200</v>
      </c>
      <c r="D439" s="4">
        <f t="shared" si="1"/>
        <v>20</v>
      </c>
      <c r="E439" s="4" t="s">
        <v>642</v>
      </c>
      <c r="F439" s="4">
        <v>-41289</v>
      </c>
      <c r="G439" s="4">
        <v>4</v>
      </c>
      <c r="H439" s="4">
        <v>8.718</v>
      </c>
      <c r="I439" s="4" t="s">
        <v>80</v>
      </c>
      <c r="J439" s="4">
        <v>6.0000000000000001E-3</v>
      </c>
    </row>
    <row r="440" spans="1:10" ht="12.75" customHeight="1">
      <c r="A440" s="4" t="str">
        <f t="shared" si="0"/>
        <v>4921</v>
      </c>
      <c r="B440" s="4">
        <v>49</v>
      </c>
      <c r="C440" s="4">
        <v>210</v>
      </c>
      <c r="D440" s="4">
        <f t="shared" si="1"/>
        <v>21</v>
      </c>
      <c r="E440" s="4" t="s">
        <v>643</v>
      </c>
      <c r="F440" s="4">
        <v>-46552</v>
      </c>
      <c r="G440" s="4">
        <v>4</v>
      </c>
      <c r="H440" s="4">
        <v>57.2</v>
      </c>
      <c r="I440" s="4" t="s">
        <v>80</v>
      </c>
      <c r="J440" s="4">
        <v>0.2</v>
      </c>
    </row>
    <row r="441" spans="1:10" ht="12.75" customHeight="1">
      <c r="A441" s="4" t="str">
        <f t="shared" si="0"/>
        <v>4922</v>
      </c>
      <c r="B441" s="4">
        <v>49</v>
      </c>
      <c r="C441" s="4">
        <v>220</v>
      </c>
      <c r="D441" s="4">
        <f t="shared" si="1"/>
        <v>22</v>
      </c>
      <c r="E441" s="4" t="s">
        <v>644</v>
      </c>
      <c r="F441" s="4">
        <v>-48558.8</v>
      </c>
      <c r="G441" s="4">
        <v>0.8</v>
      </c>
      <c r="H441" s="4" t="s">
        <v>8</v>
      </c>
      <c r="I441" s="4" t="s">
        <v>343</v>
      </c>
      <c r="J441" s="4">
        <v>95</v>
      </c>
    </row>
    <row r="442" spans="1:10" ht="12.75" customHeight="1">
      <c r="A442" s="4" t="str">
        <f t="shared" si="0"/>
        <v>4923</v>
      </c>
      <c r="B442" s="4">
        <v>49</v>
      </c>
      <c r="C442" s="4">
        <v>230</v>
      </c>
      <c r="D442" s="4">
        <f t="shared" si="1"/>
        <v>23</v>
      </c>
      <c r="E442" s="4" t="s">
        <v>647</v>
      </c>
      <c r="F442" s="4">
        <v>-47956.9</v>
      </c>
      <c r="G442" s="4">
        <v>1.2</v>
      </c>
      <c r="H442" s="4">
        <v>330</v>
      </c>
      <c r="I442" s="4" t="s">
        <v>48</v>
      </c>
      <c r="J442" s="4">
        <v>15</v>
      </c>
    </row>
    <row r="443" spans="1:10" ht="12.75" customHeight="1">
      <c r="A443" s="4" t="str">
        <f t="shared" si="0"/>
        <v>4924</v>
      </c>
      <c r="B443" s="4">
        <v>49</v>
      </c>
      <c r="C443" s="4">
        <v>240</v>
      </c>
      <c r="D443" s="4">
        <f t="shared" si="1"/>
        <v>24</v>
      </c>
      <c r="E443" s="4" t="s">
        <v>651</v>
      </c>
      <c r="F443" s="4">
        <v>-45330.5</v>
      </c>
      <c r="G443" s="4">
        <v>2.4</v>
      </c>
      <c r="H443" s="4">
        <v>42.3</v>
      </c>
      <c r="I443" s="4" t="s">
        <v>80</v>
      </c>
      <c r="J443" s="4">
        <v>0.1</v>
      </c>
    </row>
    <row r="444" spans="1:10" ht="12.75" customHeight="1">
      <c r="A444" s="4" t="str">
        <f t="shared" si="0"/>
        <v>4925</v>
      </c>
      <c r="B444" s="4">
        <v>49</v>
      </c>
      <c r="C444" s="4">
        <v>250</v>
      </c>
      <c r="D444" s="4">
        <f t="shared" si="1"/>
        <v>25</v>
      </c>
      <c r="E444" s="4" t="s">
        <v>653</v>
      </c>
      <c r="F444" s="4">
        <v>-37616</v>
      </c>
      <c r="G444" s="4">
        <v>24</v>
      </c>
      <c r="H444" s="4">
        <v>382</v>
      </c>
      <c r="I444" s="4" t="s">
        <v>33</v>
      </c>
      <c r="J444" s="4">
        <v>7</v>
      </c>
    </row>
    <row r="445" spans="1:10" ht="12.75" customHeight="1">
      <c r="A445" s="4" t="str">
        <f t="shared" si="0"/>
        <v>4926</v>
      </c>
      <c r="B445" s="4">
        <v>49</v>
      </c>
      <c r="C445" s="4">
        <v>260</v>
      </c>
      <c r="D445" s="4">
        <f t="shared" si="1"/>
        <v>26</v>
      </c>
      <c r="E445" s="4" t="s">
        <v>654</v>
      </c>
      <c r="F445" s="4">
        <v>-24580</v>
      </c>
      <c r="G445" s="4">
        <v>150</v>
      </c>
      <c r="H445" s="4">
        <v>70</v>
      </c>
      <c r="I445" s="4" t="s">
        <v>33</v>
      </c>
      <c r="J445" s="4">
        <v>3</v>
      </c>
    </row>
    <row r="446" spans="1:10" ht="12.75" customHeight="1">
      <c r="A446" s="4" t="str">
        <f t="shared" si="0"/>
        <v>4927</v>
      </c>
      <c r="B446" s="4">
        <v>49</v>
      </c>
      <c r="C446" s="4">
        <v>270</v>
      </c>
      <c r="D446" s="4">
        <f t="shared" si="1"/>
        <v>27</v>
      </c>
      <c r="E446" s="4" t="s">
        <v>655</v>
      </c>
      <c r="F446" s="4">
        <v>-9580</v>
      </c>
      <c r="G446" s="4">
        <v>260</v>
      </c>
      <c r="H446" s="4" t="s">
        <v>192</v>
      </c>
      <c r="I446" s="4" t="s">
        <v>88</v>
      </c>
      <c r="J446" s="4" t="s">
        <v>343</v>
      </c>
    </row>
    <row r="447" spans="1:10" ht="12.75" customHeight="1">
      <c r="A447" s="4" t="str">
        <f t="shared" si="0"/>
        <v>4928</v>
      </c>
      <c r="B447" s="4">
        <v>49</v>
      </c>
      <c r="C447" s="4">
        <v>280</v>
      </c>
      <c r="D447" s="4">
        <f t="shared" si="1"/>
        <v>28</v>
      </c>
      <c r="E447" s="4" t="s">
        <v>656</v>
      </c>
      <c r="F447" s="4">
        <v>9000</v>
      </c>
      <c r="G447" s="4">
        <v>400</v>
      </c>
      <c r="H447" s="4">
        <v>13</v>
      </c>
      <c r="I447" s="4" t="s">
        <v>33</v>
      </c>
      <c r="J447" s="4">
        <v>4</v>
      </c>
    </row>
    <row r="448" spans="1:10" ht="12.75" customHeight="1">
      <c r="A448" s="4" t="str">
        <f t="shared" si="0"/>
        <v>5017</v>
      </c>
      <c r="B448" s="4">
        <v>50</v>
      </c>
      <c r="C448" s="4">
        <v>170</v>
      </c>
      <c r="D448" s="4">
        <f t="shared" si="1"/>
        <v>17</v>
      </c>
      <c r="E448" s="4" t="s">
        <v>657</v>
      </c>
      <c r="F448" s="4">
        <v>7300</v>
      </c>
      <c r="G448" s="4">
        <v>900</v>
      </c>
      <c r="H448" s="4">
        <v>20</v>
      </c>
      <c r="I448" s="4" t="s">
        <v>33</v>
      </c>
      <c r="J448" s="4" t="s">
        <v>491</v>
      </c>
    </row>
    <row r="449" spans="1:10" ht="12.75" customHeight="1">
      <c r="A449" s="4" t="str">
        <f t="shared" si="0"/>
        <v>5018</v>
      </c>
      <c r="B449" s="4">
        <v>50</v>
      </c>
      <c r="C449" s="4">
        <v>180</v>
      </c>
      <c r="D449" s="4">
        <f t="shared" si="1"/>
        <v>18</v>
      </c>
      <c r="E449" s="4" t="s">
        <v>658</v>
      </c>
      <c r="F449" s="4">
        <v>-14500</v>
      </c>
      <c r="G449" s="4">
        <v>700</v>
      </c>
      <c r="H449" s="4">
        <v>85</v>
      </c>
      <c r="I449" s="4" t="s">
        <v>33</v>
      </c>
      <c r="J449" s="4">
        <v>30</v>
      </c>
    </row>
    <row r="450" spans="1:10" ht="12.75" customHeight="1">
      <c r="A450" s="4" t="str">
        <f t="shared" si="0"/>
        <v>5019</v>
      </c>
      <c r="B450" s="4">
        <v>50</v>
      </c>
      <c r="C450" s="4">
        <v>190</v>
      </c>
      <c r="D450" s="4">
        <f t="shared" si="1"/>
        <v>19</v>
      </c>
      <c r="E450" s="4" t="s">
        <v>661</v>
      </c>
      <c r="F450" s="4">
        <v>-25350</v>
      </c>
      <c r="G450" s="4">
        <v>280</v>
      </c>
      <c r="H450" s="4">
        <v>472</v>
      </c>
      <c r="I450" s="4" t="s">
        <v>33</v>
      </c>
      <c r="J450" s="4">
        <v>4</v>
      </c>
    </row>
    <row r="451" spans="1:10" ht="12.75" customHeight="1">
      <c r="A451" s="4" t="str">
        <f t="shared" si="0"/>
        <v>5020</v>
      </c>
      <c r="B451" s="4">
        <v>50</v>
      </c>
      <c r="C451" s="4">
        <v>200</v>
      </c>
      <c r="D451" s="4">
        <f t="shared" si="1"/>
        <v>20</v>
      </c>
      <c r="E451" s="4" t="s">
        <v>662</v>
      </c>
      <c r="F451" s="4">
        <v>-39571</v>
      </c>
      <c r="G451" s="4">
        <v>9</v>
      </c>
      <c r="H451" s="4">
        <v>13.9</v>
      </c>
      <c r="I451" s="4" t="s">
        <v>6</v>
      </c>
      <c r="J451" s="4">
        <v>0.6</v>
      </c>
    </row>
    <row r="452" spans="1:10" ht="12.75" customHeight="1">
      <c r="A452" s="4" t="str">
        <f t="shared" si="0"/>
        <v>5021</v>
      </c>
      <c r="B452" s="4">
        <v>50</v>
      </c>
      <c r="C452" s="4">
        <v>210</v>
      </c>
      <c r="D452" s="4">
        <f t="shared" si="1"/>
        <v>21</v>
      </c>
      <c r="E452" s="4" t="s">
        <v>663</v>
      </c>
      <c r="F452" s="4">
        <v>-44537</v>
      </c>
      <c r="G452" s="4">
        <v>16</v>
      </c>
      <c r="H452" s="4">
        <v>102.5</v>
      </c>
      <c r="I452" s="4" t="s">
        <v>6</v>
      </c>
      <c r="J452" s="4">
        <v>0.5</v>
      </c>
    </row>
    <row r="453" spans="1:10" ht="12.75" customHeight="1">
      <c r="A453" s="4" t="str">
        <f t="shared" si="0"/>
        <v>5021.1</v>
      </c>
      <c r="B453" s="4">
        <v>50</v>
      </c>
      <c r="C453" s="4">
        <v>211</v>
      </c>
      <c r="D453" s="4">
        <f t="shared" si="1"/>
        <v>21.1</v>
      </c>
      <c r="E453" s="4" t="s">
        <v>666</v>
      </c>
      <c r="F453" s="4">
        <v>-44280</v>
      </c>
      <c r="G453" s="4">
        <v>16</v>
      </c>
      <c r="H453" s="4">
        <v>256.89499999999998</v>
      </c>
      <c r="I453" s="4">
        <v>0.01</v>
      </c>
      <c r="J453" s="4">
        <v>350</v>
      </c>
    </row>
    <row r="454" spans="1:10" ht="12.75" customHeight="1">
      <c r="A454" s="4" t="str">
        <f t="shared" si="0"/>
        <v>5022</v>
      </c>
      <c r="B454" s="4">
        <v>50</v>
      </c>
      <c r="C454" s="4">
        <v>220</v>
      </c>
      <c r="D454" s="4">
        <f t="shared" si="1"/>
        <v>22</v>
      </c>
      <c r="E454" s="4" t="s">
        <v>667</v>
      </c>
      <c r="F454" s="4">
        <v>-51426.7</v>
      </c>
      <c r="G454" s="4">
        <v>0.8</v>
      </c>
      <c r="H454" s="4" t="s">
        <v>8</v>
      </c>
      <c r="I454" s="4" t="s">
        <v>22</v>
      </c>
      <c r="J454" s="4">
        <v>95</v>
      </c>
    </row>
    <row r="455" spans="1:10" ht="12.75" customHeight="1">
      <c r="A455" s="4" t="str">
        <f t="shared" si="0"/>
        <v>5023</v>
      </c>
      <c r="B455" s="4">
        <v>50</v>
      </c>
      <c r="C455" s="4">
        <v>230</v>
      </c>
      <c r="D455" s="4">
        <f t="shared" si="1"/>
        <v>23</v>
      </c>
      <c r="E455" s="4" t="s">
        <v>668</v>
      </c>
      <c r="F455" s="4">
        <v>-49221.599999999999</v>
      </c>
      <c r="G455" s="4">
        <v>1</v>
      </c>
      <c r="H455" s="4">
        <v>150</v>
      </c>
      <c r="I455" s="4" t="s">
        <v>669</v>
      </c>
      <c r="J455" s="4">
        <v>40</v>
      </c>
    </row>
    <row r="456" spans="1:10" ht="12.75" customHeight="1">
      <c r="A456" s="4" t="str">
        <f t="shared" si="0"/>
        <v>5024</v>
      </c>
      <c r="B456" s="4">
        <v>50</v>
      </c>
      <c r="C456" s="4">
        <v>240</v>
      </c>
      <c r="D456" s="4">
        <f t="shared" si="1"/>
        <v>24</v>
      </c>
      <c r="E456" s="4" t="s">
        <v>670</v>
      </c>
      <c r="F456" s="4">
        <v>-50259.5</v>
      </c>
      <c r="G456" s="4">
        <v>1</v>
      </c>
      <c r="H456" s="4" t="s">
        <v>8</v>
      </c>
      <c r="I456" s="4" t="s">
        <v>671</v>
      </c>
      <c r="J456" s="4" t="s">
        <v>22</v>
      </c>
    </row>
    <row r="457" spans="1:10" ht="12.75" customHeight="1">
      <c r="A457" s="4" t="str">
        <f t="shared" si="0"/>
        <v>5025</v>
      </c>
      <c r="B457" s="4">
        <v>50</v>
      </c>
      <c r="C457" s="4">
        <v>250</v>
      </c>
      <c r="D457" s="4">
        <f t="shared" si="1"/>
        <v>25</v>
      </c>
      <c r="E457" s="4" t="s">
        <v>672</v>
      </c>
      <c r="F457" s="4">
        <v>-42626.8</v>
      </c>
      <c r="G457" s="4">
        <v>1</v>
      </c>
      <c r="H457" s="4">
        <v>283.89999999999998</v>
      </c>
      <c r="I457" s="4" t="s">
        <v>33</v>
      </c>
      <c r="J457" s="4">
        <v>0.5</v>
      </c>
    </row>
    <row r="458" spans="1:10" ht="12.75" customHeight="1">
      <c r="A458" s="4" t="str">
        <f t="shared" si="0"/>
        <v>5025.1</v>
      </c>
      <c r="B458" s="4">
        <v>50</v>
      </c>
      <c r="C458" s="4">
        <v>251</v>
      </c>
      <c r="D458" s="4">
        <f t="shared" si="1"/>
        <v>25.1</v>
      </c>
      <c r="E458" s="4" t="s">
        <v>673</v>
      </c>
      <c r="F458" s="4">
        <v>-42398</v>
      </c>
      <c r="G458" s="4">
        <v>7</v>
      </c>
      <c r="H458" s="4">
        <v>229</v>
      </c>
      <c r="I458" s="4">
        <v>7</v>
      </c>
      <c r="J458" s="4">
        <v>1.75</v>
      </c>
    </row>
    <row r="459" spans="1:10" ht="12.75" customHeight="1">
      <c r="A459" s="4" t="str">
        <f t="shared" si="0"/>
        <v>5026</v>
      </c>
      <c r="B459" s="4">
        <v>50</v>
      </c>
      <c r="C459" s="4">
        <v>260</v>
      </c>
      <c r="D459" s="4">
        <f t="shared" si="1"/>
        <v>26</v>
      </c>
      <c r="E459" s="4" t="s">
        <v>674</v>
      </c>
      <c r="F459" s="4">
        <v>-34480</v>
      </c>
      <c r="G459" s="4">
        <v>60</v>
      </c>
      <c r="H459" s="4">
        <v>155</v>
      </c>
      <c r="I459" s="4" t="s">
        <v>33</v>
      </c>
      <c r="J459" s="4">
        <v>11</v>
      </c>
    </row>
    <row r="460" spans="1:10" ht="12.75" customHeight="1">
      <c r="A460" s="4" t="str">
        <f t="shared" si="0"/>
        <v>5027</v>
      </c>
      <c r="B460" s="4">
        <v>50</v>
      </c>
      <c r="C460" s="4">
        <v>270</v>
      </c>
      <c r="D460" s="4">
        <f t="shared" si="1"/>
        <v>27</v>
      </c>
      <c r="E460" s="4" t="s">
        <v>675</v>
      </c>
      <c r="F460" s="4">
        <v>-17200</v>
      </c>
      <c r="G460" s="4">
        <v>170</v>
      </c>
      <c r="H460" s="4">
        <v>44</v>
      </c>
      <c r="I460" s="4" t="s">
        <v>33</v>
      </c>
      <c r="J460" s="4">
        <v>4</v>
      </c>
    </row>
    <row r="461" spans="1:10" ht="12.75" customHeight="1">
      <c r="A461" s="4" t="str">
        <f t="shared" si="0"/>
        <v>5028</v>
      </c>
      <c r="B461" s="4">
        <v>50</v>
      </c>
      <c r="C461" s="4">
        <v>280</v>
      </c>
      <c r="D461" s="4">
        <f t="shared" si="1"/>
        <v>28</v>
      </c>
      <c r="E461" s="4" t="s">
        <v>676</v>
      </c>
      <c r="F461" s="4">
        <v>-3790</v>
      </c>
      <c r="G461" s="4">
        <v>260</v>
      </c>
      <c r="H461" s="4">
        <v>9.1</v>
      </c>
      <c r="I461" s="4" t="s">
        <v>33</v>
      </c>
      <c r="J461" s="4">
        <v>1.8</v>
      </c>
    </row>
    <row r="462" spans="1:10" ht="12.75" customHeight="1">
      <c r="A462" s="4" t="str">
        <f t="shared" si="0"/>
        <v>5117</v>
      </c>
      <c r="B462" s="4">
        <v>51</v>
      </c>
      <c r="C462" s="4">
        <v>170</v>
      </c>
      <c r="D462" s="4">
        <f t="shared" si="1"/>
        <v>17</v>
      </c>
      <c r="E462" s="4" t="s">
        <v>678</v>
      </c>
      <c r="F462" s="4">
        <v>13500</v>
      </c>
      <c r="G462" s="4">
        <v>1000</v>
      </c>
      <c r="H462" s="4">
        <v>2</v>
      </c>
      <c r="I462" s="4" t="s">
        <v>33</v>
      </c>
      <c r="J462" s="4" t="s">
        <v>389</v>
      </c>
    </row>
    <row r="463" spans="1:10" ht="12.75" customHeight="1">
      <c r="A463" s="4" t="str">
        <f t="shared" si="0"/>
        <v>5118</v>
      </c>
      <c r="B463" s="4">
        <v>51</v>
      </c>
      <c r="C463" s="4">
        <v>180</v>
      </c>
      <c r="D463" s="4">
        <f t="shared" si="1"/>
        <v>18</v>
      </c>
      <c r="E463" s="4" t="s">
        <v>679</v>
      </c>
      <c r="F463" s="4">
        <v>-7800</v>
      </c>
      <c r="G463" s="4">
        <v>700</v>
      </c>
      <c r="H463" s="4">
        <v>60</v>
      </c>
      <c r="I463" s="4" t="s">
        <v>33</v>
      </c>
      <c r="J463" s="4" t="s">
        <v>389</v>
      </c>
    </row>
    <row r="464" spans="1:10" ht="12.75" customHeight="1">
      <c r="A464" s="4" t="str">
        <f t="shared" si="0"/>
        <v>5119</v>
      </c>
      <c r="B464" s="4">
        <v>51</v>
      </c>
      <c r="C464" s="4">
        <v>190</v>
      </c>
      <c r="D464" s="4">
        <f t="shared" si="1"/>
        <v>19</v>
      </c>
      <c r="E464" s="4" t="s">
        <v>680</v>
      </c>
      <c r="F464" s="4">
        <v>-22000</v>
      </c>
      <c r="G464" s="4">
        <v>500</v>
      </c>
      <c r="H464" s="4">
        <v>365</v>
      </c>
      <c r="I464" s="4" t="s">
        <v>33</v>
      </c>
      <c r="J464" s="4">
        <v>5</v>
      </c>
    </row>
    <row r="465" spans="1:10" ht="12.75" customHeight="1">
      <c r="A465" s="4" t="str">
        <f t="shared" si="0"/>
        <v>5120</v>
      </c>
      <c r="B465" s="4">
        <v>51</v>
      </c>
      <c r="C465" s="4">
        <v>200</v>
      </c>
      <c r="D465" s="4">
        <f t="shared" si="1"/>
        <v>20</v>
      </c>
      <c r="E465" s="4" t="s">
        <v>682</v>
      </c>
      <c r="F465" s="4">
        <v>-35860</v>
      </c>
      <c r="G465" s="4">
        <v>90</v>
      </c>
      <c r="H465" s="4">
        <v>10</v>
      </c>
      <c r="I465" s="4" t="s">
        <v>6</v>
      </c>
      <c r="J465" s="4">
        <v>0.8</v>
      </c>
    </row>
    <row r="466" spans="1:10" ht="12.75" customHeight="1">
      <c r="A466" s="4" t="str">
        <f t="shared" si="0"/>
        <v>5121</v>
      </c>
      <c r="B466" s="4">
        <v>51</v>
      </c>
      <c r="C466" s="4">
        <v>210</v>
      </c>
      <c r="D466" s="4">
        <f t="shared" si="1"/>
        <v>21</v>
      </c>
      <c r="E466" s="4" t="s">
        <v>683</v>
      </c>
      <c r="F466" s="4">
        <v>-43218</v>
      </c>
      <c r="G466" s="4">
        <v>20</v>
      </c>
      <c r="H466" s="4">
        <v>12.4</v>
      </c>
      <c r="I466" s="4" t="s">
        <v>6</v>
      </c>
      <c r="J466" s="4">
        <v>0.1</v>
      </c>
    </row>
    <row r="467" spans="1:10" ht="12.75" customHeight="1">
      <c r="A467" s="4" t="str">
        <f t="shared" si="0"/>
        <v>5122</v>
      </c>
      <c r="B467" s="4">
        <v>51</v>
      </c>
      <c r="C467" s="4">
        <v>220</v>
      </c>
      <c r="D467" s="4">
        <f t="shared" si="1"/>
        <v>22</v>
      </c>
      <c r="E467" s="4" t="s">
        <v>686</v>
      </c>
      <c r="F467" s="4">
        <v>-49727.8</v>
      </c>
      <c r="G467" s="4">
        <v>1</v>
      </c>
      <c r="H467" s="4">
        <v>5.76</v>
      </c>
      <c r="I467" s="4" t="s">
        <v>80</v>
      </c>
      <c r="J467" s="4">
        <v>0.01</v>
      </c>
    </row>
    <row r="468" spans="1:10" ht="12.75" customHeight="1">
      <c r="A468" s="4" t="str">
        <f t="shared" si="0"/>
        <v>5123</v>
      </c>
      <c r="B468" s="4">
        <v>51</v>
      </c>
      <c r="C468" s="4">
        <v>230</v>
      </c>
      <c r="D468" s="4">
        <f t="shared" si="1"/>
        <v>23</v>
      </c>
      <c r="E468" s="4" t="s">
        <v>687</v>
      </c>
      <c r="F468" s="4">
        <v>-52201.4</v>
      </c>
      <c r="G468" s="4">
        <v>1</v>
      </c>
      <c r="H468" s="4" t="s">
        <v>8</v>
      </c>
      <c r="I468" s="4" t="s">
        <v>343</v>
      </c>
      <c r="J468" s="4">
        <v>97</v>
      </c>
    </row>
    <row r="469" spans="1:10" ht="12.75" customHeight="1">
      <c r="A469" s="4" t="str">
        <f t="shared" si="0"/>
        <v>5124</v>
      </c>
      <c r="B469" s="4">
        <v>51</v>
      </c>
      <c r="C469" s="4">
        <v>240</v>
      </c>
      <c r="D469" s="4">
        <f t="shared" si="1"/>
        <v>24</v>
      </c>
      <c r="E469" s="4" t="s">
        <v>688</v>
      </c>
      <c r="F469" s="4">
        <v>-51448.800000000003</v>
      </c>
      <c r="G469" s="4">
        <v>1</v>
      </c>
      <c r="H469" s="4">
        <v>27.702500000000001</v>
      </c>
      <c r="I469" s="4" t="s">
        <v>48</v>
      </c>
      <c r="J469" s="4">
        <v>2.4000000000000002E-3</v>
      </c>
    </row>
    <row r="470" spans="1:10" ht="12.75" customHeight="1">
      <c r="A470" s="4" t="str">
        <f t="shared" si="0"/>
        <v>5125</v>
      </c>
      <c r="B470" s="4">
        <v>51</v>
      </c>
      <c r="C470" s="4">
        <v>250</v>
      </c>
      <c r="D470" s="4">
        <f t="shared" si="1"/>
        <v>25</v>
      </c>
      <c r="E470" s="4" t="s">
        <v>689</v>
      </c>
      <c r="F470" s="4">
        <v>-48241.3</v>
      </c>
      <c r="G470" s="4">
        <v>1</v>
      </c>
      <c r="H470" s="4">
        <v>46.2</v>
      </c>
      <c r="I470" s="4" t="s">
        <v>80</v>
      </c>
      <c r="J470" s="4">
        <v>0.1</v>
      </c>
    </row>
    <row r="471" spans="1:10" ht="12.75" customHeight="1">
      <c r="A471" s="4" t="str">
        <f t="shared" si="0"/>
        <v>5126</v>
      </c>
      <c r="B471" s="4">
        <v>51</v>
      </c>
      <c r="C471" s="4">
        <v>260</v>
      </c>
      <c r="D471" s="4">
        <f t="shared" si="1"/>
        <v>26</v>
      </c>
      <c r="E471" s="4" t="s">
        <v>691</v>
      </c>
      <c r="F471" s="4">
        <v>-40222</v>
      </c>
      <c r="G471" s="4">
        <v>15</v>
      </c>
      <c r="H471" s="4">
        <v>305</v>
      </c>
      <c r="I471" s="4" t="s">
        <v>33</v>
      </c>
      <c r="J471" s="4">
        <v>5</v>
      </c>
    </row>
    <row r="472" spans="1:10" ht="12.75" customHeight="1">
      <c r="A472" s="4" t="str">
        <f t="shared" si="0"/>
        <v>5127</v>
      </c>
      <c r="B472" s="4">
        <v>51</v>
      </c>
      <c r="C472" s="4">
        <v>270</v>
      </c>
      <c r="D472" s="4">
        <f t="shared" si="1"/>
        <v>27</v>
      </c>
      <c r="E472" s="4" t="s">
        <v>692</v>
      </c>
      <c r="F472" s="4">
        <v>-27270</v>
      </c>
      <c r="G472" s="4">
        <v>150</v>
      </c>
      <c r="H472" s="4">
        <v>60</v>
      </c>
      <c r="I472" s="4" t="s">
        <v>33</v>
      </c>
      <c r="J472" s="4" t="s">
        <v>389</v>
      </c>
    </row>
    <row r="473" spans="1:10" ht="12.75" customHeight="1">
      <c r="A473" s="4" t="str">
        <f t="shared" si="0"/>
        <v>5128</v>
      </c>
      <c r="B473" s="4">
        <v>51</v>
      </c>
      <c r="C473" s="4">
        <v>280</v>
      </c>
      <c r="D473" s="4">
        <f t="shared" si="1"/>
        <v>28</v>
      </c>
      <c r="E473" s="4" t="s">
        <v>694</v>
      </c>
      <c r="F473" s="4">
        <v>-11440</v>
      </c>
      <c r="G473" s="4">
        <v>260</v>
      </c>
      <c r="H473" s="4">
        <v>30</v>
      </c>
      <c r="I473" s="4" t="s">
        <v>33</v>
      </c>
      <c r="J473" s="4" t="s">
        <v>389</v>
      </c>
    </row>
    <row r="474" spans="1:10" ht="12.75" customHeight="1">
      <c r="A474" s="4" t="str">
        <f t="shared" si="0"/>
        <v>5218</v>
      </c>
      <c r="B474" s="4">
        <v>52</v>
      </c>
      <c r="C474" s="4">
        <v>180</v>
      </c>
      <c r="D474" s="4">
        <f t="shared" si="1"/>
        <v>18</v>
      </c>
      <c r="E474" s="4" t="s">
        <v>696</v>
      </c>
      <c r="F474" s="4">
        <v>-3000</v>
      </c>
      <c r="G474" s="4">
        <v>900</v>
      </c>
      <c r="H474" s="4">
        <v>10</v>
      </c>
      <c r="I474" s="4" t="s">
        <v>33</v>
      </c>
      <c r="J474" s="4" t="s">
        <v>22</v>
      </c>
    </row>
    <row r="475" spans="1:10" ht="12.75" customHeight="1">
      <c r="A475" s="4" t="str">
        <f t="shared" si="0"/>
        <v>5219</v>
      </c>
      <c r="B475" s="4">
        <v>52</v>
      </c>
      <c r="C475" s="4">
        <v>190</v>
      </c>
      <c r="D475" s="4">
        <f t="shared" si="1"/>
        <v>19</v>
      </c>
      <c r="E475" s="4" t="s">
        <v>697</v>
      </c>
      <c r="F475" s="4">
        <v>-16200</v>
      </c>
      <c r="G475" s="4">
        <v>700</v>
      </c>
      <c r="H475" s="4">
        <v>105</v>
      </c>
      <c r="I475" s="4" t="s">
        <v>33</v>
      </c>
      <c r="J475" s="4">
        <v>5</v>
      </c>
    </row>
    <row r="476" spans="1:10" ht="12.75" customHeight="1">
      <c r="A476" s="4" t="str">
        <f t="shared" si="0"/>
        <v>5220</v>
      </c>
      <c r="B476" s="4">
        <v>52</v>
      </c>
      <c r="C476" s="4">
        <v>200</v>
      </c>
      <c r="D476" s="4">
        <f t="shared" si="1"/>
        <v>20</v>
      </c>
      <c r="E476" s="4" t="s">
        <v>698</v>
      </c>
      <c r="F476" s="4">
        <v>-32510</v>
      </c>
      <c r="G476" s="4">
        <v>700</v>
      </c>
      <c r="H476" s="4">
        <v>4.5999999999999996</v>
      </c>
      <c r="I476" s="4" t="s">
        <v>6</v>
      </c>
      <c r="J476" s="4">
        <v>0.3</v>
      </c>
    </row>
    <row r="477" spans="1:10" ht="12.75" customHeight="1">
      <c r="A477" s="4" t="str">
        <f t="shared" si="0"/>
        <v>5221</v>
      </c>
      <c r="B477" s="4">
        <v>52</v>
      </c>
      <c r="C477" s="4">
        <v>210</v>
      </c>
      <c r="D477" s="4">
        <f t="shared" si="1"/>
        <v>21</v>
      </c>
      <c r="E477" s="4" t="s">
        <v>699</v>
      </c>
      <c r="F477" s="4">
        <v>-40360</v>
      </c>
      <c r="G477" s="4">
        <v>190</v>
      </c>
      <c r="H477" s="4">
        <v>8.1999999999999993</v>
      </c>
      <c r="I477" s="4" t="s">
        <v>6</v>
      </c>
      <c r="J477" s="4">
        <v>0.2</v>
      </c>
    </row>
    <row r="478" spans="1:10" ht="12.75" customHeight="1">
      <c r="A478" s="4" t="str">
        <f t="shared" si="0"/>
        <v>5222</v>
      </c>
      <c r="B478" s="4">
        <v>52</v>
      </c>
      <c r="C478" s="4">
        <v>220</v>
      </c>
      <c r="D478" s="4">
        <f t="shared" si="1"/>
        <v>22</v>
      </c>
      <c r="E478" s="4" t="s">
        <v>700</v>
      </c>
      <c r="F478" s="4">
        <v>-49465</v>
      </c>
      <c r="G478" s="4">
        <v>7</v>
      </c>
      <c r="H478" s="4">
        <v>1.7</v>
      </c>
      <c r="I478" s="4" t="s">
        <v>80</v>
      </c>
      <c r="J478" s="4">
        <v>0.1</v>
      </c>
    </row>
    <row r="479" spans="1:10" ht="12.75" customHeight="1">
      <c r="A479" s="4" t="str">
        <f t="shared" si="0"/>
        <v>5223</v>
      </c>
      <c r="B479" s="4">
        <v>52</v>
      </c>
      <c r="C479" s="4">
        <v>230</v>
      </c>
      <c r="D479" s="4">
        <f t="shared" si="1"/>
        <v>23</v>
      </c>
      <c r="E479" s="4" t="s">
        <v>701</v>
      </c>
      <c r="F479" s="4">
        <v>-51441.3</v>
      </c>
      <c r="G479" s="4">
        <v>1</v>
      </c>
      <c r="H479" s="4">
        <v>3.7429999999999999</v>
      </c>
      <c r="I479" s="4" t="s">
        <v>80</v>
      </c>
      <c r="J479" s="4">
        <v>5.0000000000000001E-3</v>
      </c>
    </row>
    <row r="480" spans="1:10" ht="12.75" customHeight="1">
      <c r="A480" s="4" t="str">
        <f t="shared" si="0"/>
        <v>5224</v>
      </c>
      <c r="B480" s="4">
        <v>52</v>
      </c>
      <c r="C480" s="4">
        <v>240</v>
      </c>
      <c r="D480" s="4">
        <f t="shared" si="1"/>
        <v>24</v>
      </c>
      <c r="E480" s="4" t="s">
        <v>702</v>
      </c>
      <c r="F480" s="4">
        <v>-55416.9</v>
      </c>
      <c r="G480" s="4">
        <v>0.8</v>
      </c>
      <c r="H480" s="4" t="s">
        <v>8</v>
      </c>
      <c r="I480" s="4" t="s">
        <v>22</v>
      </c>
      <c r="J480" s="4">
        <v>0</v>
      </c>
    </row>
    <row r="481" spans="1:10" ht="12.75" customHeight="1">
      <c r="A481" s="4" t="str">
        <f t="shared" si="0"/>
        <v>5225</v>
      </c>
      <c r="B481" s="4">
        <v>52</v>
      </c>
      <c r="C481" s="4">
        <v>250</v>
      </c>
      <c r="D481" s="4">
        <f t="shared" si="1"/>
        <v>25</v>
      </c>
      <c r="E481" s="4" t="s">
        <v>703</v>
      </c>
      <c r="F481" s="4">
        <v>-50705.4</v>
      </c>
      <c r="G481" s="4">
        <v>2</v>
      </c>
      <c r="H481" s="4">
        <v>5.5910000000000002</v>
      </c>
      <c r="I481" s="4" t="s">
        <v>48</v>
      </c>
      <c r="J481" s="4">
        <v>3.0000000000000001E-3</v>
      </c>
    </row>
    <row r="482" spans="1:10" ht="12.75" customHeight="1">
      <c r="A482" s="4" t="str">
        <f t="shared" si="0"/>
        <v>5225.1</v>
      </c>
      <c r="B482" s="4">
        <v>52</v>
      </c>
      <c r="C482" s="4">
        <v>251</v>
      </c>
      <c r="D482" s="4">
        <f t="shared" si="1"/>
        <v>25.1</v>
      </c>
      <c r="E482" s="4" t="s">
        <v>705</v>
      </c>
      <c r="F482" s="4">
        <v>-50327.7</v>
      </c>
      <c r="G482" s="4">
        <v>2</v>
      </c>
      <c r="H482" s="4">
        <v>377.74900000000002</v>
      </c>
      <c r="I482" s="4">
        <v>5.0000000000000001E-3</v>
      </c>
      <c r="J482" s="4">
        <v>21.1</v>
      </c>
    </row>
    <row r="483" spans="1:10" ht="12.75" customHeight="1">
      <c r="A483" s="4" t="str">
        <f t="shared" si="0"/>
        <v>5226</v>
      </c>
      <c r="B483" s="4">
        <v>52</v>
      </c>
      <c r="C483" s="4">
        <v>260</v>
      </c>
      <c r="D483" s="4">
        <f t="shared" si="1"/>
        <v>26</v>
      </c>
      <c r="E483" s="4" t="s">
        <v>707</v>
      </c>
      <c r="F483" s="4">
        <v>-48332</v>
      </c>
      <c r="G483" s="4">
        <v>7</v>
      </c>
      <c r="H483" s="4">
        <v>8.2750000000000004</v>
      </c>
      <c r="I483" s="4" t="s">
        <v>223</v>
      </c>
      <c r="J483" s="4">
        <v>8.0000000000000002E-3</v>
      </c>
    </row>
    <row r="484" spans="1:10" ht="12.75" customHeight="1">
      <c r="A484" s="4" t="str">
        <f t="shared" si="0"/>
        <v>5226.1</v>
      </c>
      <c r="B484" s="4">
        <v>52</v>
      </c>
      <c r="C484" s="4">
        <v>261</v>
      </c>
      <c r="D484" s="4">
        <f t="shared" si="1"/>
        <v>26.1</v>
      </c>
      <c r="E484" s="4" t="s">
        <v>708</v>
      </c>
      <c r="F484" s="4">
        <v>-41520</v>
      </c>
      <c r="G484" s="4">
        <v>130</v>
      </c>
      <c r="H484" s="4">
        <v>6810</v>
      </c>
      <c r="I484" s="4">
        <v>130</v>
      </c>
      <c r="J484" s="4" t="s">
        <v>709</v>
      </c>
    </row>
    <row r="485" spans="1:10" ht="12.75" customHeight="1">
      <c r="A485" s="4" t="str">
        <f t="shared" si="0"/>
        <v>5227</v>
      </c>
      <c r="B485" s="4">
        <v>52</v>
      </c>
      <c r="C485" s="4">
        <v>270</v>
      </c>
      <c r="D485" s="4">
        <f t="shared" si="1"/>
        <v>27</v>
      </c>
      <c r="E485" s="4" t="s">
        <v>710</v>
      </c>
      <c r="F485" s="4">
        <v>-33920</v>
      </c>
      <c r="G485" s="4">
        <v>70</v>
      </c>
      <c r="H485" s="4">
        <v>115</v>
      </c>
      <c r="I485" s="4" t="s">
        <v>33</v>
      </c>
      <c r="J485" s="4">
        <v>23</v>
      </c>
    </row>
    <row r="486" spans="1:10" ht="12.75" customHeight="1">
      <c r="A486" s="4" t="str">
        <f t="shared" si="0"/>
        <v>5227.1</v>
      </c>
      <c r="B486" s="4">
        <v>52</v>
      </c>
      <c r="C486" s="4">
        <v>271</v>
      </c>
      <c r="D486" s="4">
        <f t="shared" si="1"/>
        <v>27.1</v>
      </c>
      <c r="E486" s="4" t="s">
        <v>711</v>
      </c>
      <c r="F486" s="4">
        <v>-33540</v>
      </c>
      <c r="G486" s="4">
        <v>120</v>
      </c>
      <c r="H486" s="4">
        <v>380</v>
      </c>
      <c r="I486" s="4">
        <v>100</v>
      </c>
      <c r="J486" s="4">
        <v>104</v>
      </c>
    </row>
    <row r="487" spans="1:10" ht="12.75" customHeight="1">
      <c r="A487" s="4" t="str">
        <f t="shared" si="0"/>
        <v>5228</v>
      </c>
      <c r="B487" s="4">
        <v>52</v>
      </c>
      <c r="C487" s="4">
        <v>280</v>
      </c>
      <c r="D487" s="4">
        <f t="shared" si="1"/>
        <v>28</v>
      </c>
      <c r="E487" s="4" t="s">
        <v>712</v>
      </c>
      <c r="F487" s="4">
        <v>-22650</v>
      </c>
      <c r="G487" s="4">
        <v>80</v>
      </c>
      <c r="H487" s="4">
        <v>38</v>
      </c>
      <c r="I487" s="4" t="s">
        <v>33</v>
      </c>
      <c r="J487" s="4">
        <v>5</v>
      </c>
    </row>
    <row r="488" spans="1:10" ht="12.75" customHeight="1">
      <c r="A488" s="4" t="str">
        <f t="shared" si="0"/>
        <v>5229</v>
      </c>
      <c r="B488" s="4">
        <v>52</v>
      </c>
      <c r="C488" s="4">
        <v>290</v>
      </c>
      <c r="D488" s="4">
        <f t="shared" si="1"/>
        <v>29</v>
      </c>
      <c r="E488" s="4" t="s">
        <v>713</v>
      </c>
      <c r="F488" s="4">
        <v>-2630</v>
      </c>
      <c r="G488" s="4">
        <v>260</v>
      </c>
      <c r="H488" s="4" t="s">
        <v>71</v>
      </c>
      <c r="I488" s="4">
        <v>0</v>
      </c>
      <c r="J488" s="4" t="s">
        <v>30</v>
      </c>
    </row>
    <row r="489" spans="1:10" ht="12.75" customHeight="1">
      <c r="A489" s="4" t="str">
        <f t="shared" si="0"/>
        <v>5318</v>
      </c>
      <c r="B489" s="4">
        <v>53</v>
      </c>
      <c r="C489" s="4">
        <v>180</v>
      </c>
      <c r="D489" s="4">
        <f t="shared" si="1"/>
        <v>18</v>
      </c>
      <c r="E489" s="4" t="s">
        <v>714</v>
      </c>
      <c r="F489" s="4">
        <v>4600</v>
      </c>
      <c r="G489" s="4">
        <v>1000</v>
      </c>
      <c r="H489" s="4">
        <v>3</v>
      </c>
      <c r="I489" s="4" t="s">
        <v>33</v>
      </c>
      <c r="J489" s="4" t="s">
        <v>607</v>
      </c>
    </row>
    <row r="490" spans="1:10" ht="12.75" customHeight="1">
      <c r="A490" s="4" t="str">
        <f t="shared" si="0"/>
        <v>5319</v>
      </c>
      <c r="B490" s="4">
        <v>53</v>
      </c>
      <c r="C490" s="4">
        <v>190</v>
      </c>
      <c r="D490" s="4">
        <f t="shared" si="1"/>
        <v>19</v>
      </c>
      <c r="E490" s="4" t="s">
        <v>715</v>
      </c>
      <c r="F490" s="4">
        <v>-12000</v>
      </c>
      <c r="G490" s="4">
        <v>700</v>
      </c>
      <c r="H490" s="4">
        <v>30</v>
      </c>
      <c r="I490" s="4" t="s">
        <v>33</v>
      </c>
      <c r="J490" s="4">
        <v>5</v>
      </c>
    </row>
    <row r="491" spans="1:10" ht="12.75" customHeight="1">
      <c r="A491" s="4" t="str">
        <f t="shared" si="0"/>
        <v>5320</v>
      </c>
      <c r="B491" s="4">
        <v>53</v>
      </c>
      <c r="C491" s="4">
        <v>200</v>
      </c>
      <c r="D491" s="4">
        <f t="shared" si="1"/>
        <v>20</v>
      </c>
      <c r="E491" s="4" t="s">
        <v>717</v>
      </c>
      <c r="F491" s="4">
        <v>-27900</v>
      </c>
      <c r="G491" s="4">
        <v>500</v>
      </c>
      <c r="H491" s="4">
        <v>90</v>
      </c>
      <c r="I491" s="4" t="s">
        <v>33</v>
      </c>
      <c r="J491" s="4">
        <v>15</v>
      </c>
    </row>
    <row r="492" spans="1:10" ht="12.75" customHeight="1">
      <c r="A492" s="4" t="str">
        <f t="shared" si="0"/>
        <v>5321</v>
      </c>
      <c r="B492" s="4">
        <v>53</v>
      </c>
      <c r="C492" s="4">
        <v>210</v>
      </c>
      <c r="D492" s="4">
        <f t="shared" si="1"/>
        <v>21</v>
      </c>
      <c r="E492" s="4" t="s">
        <v>718</v>
      </c>
      <c r="F492" s="4">
        <v>-37620</v>
      </c>
      <c r="G492" s="4">
        <v>300</v>
      </c>
      <c r="H492" s="4" t="s">
        <v>719</v>
      </c>
      <c r="I492" s="4" t="s">
        <v>6</v>
      </c>
      <c r="J492" s="4" t="s">
        <v>343</v>
      </c>
    </row>
    <row r="493" spans="1:10" ht="12.75" customHeight="1">
      <c r="A493" s="4" t="str">
        <f t="shared" si="0"/>
        <v>5322</v>
      </c>
      <c r="B493" s="4">
        <v>53</v>
      </c>
      <c r="C493" s="4">
        <v>220</v>
      </c>
      <c r="D493" s="4">
        <f t="shared" si="1"/>
        <v>22</v>
      </c>
      <c r="E493" s="4" t="s">
        <v>720</v>
      </c>
      <c r="F493" s="4">
        <v>-46830</v>
      </c>
      <c r="G493" s="4">
        <v>100</v>
      </c>
      <c r="H493" s="4">
        <v>32.700000000000003</v>
      </c>
      <c r="I493" s="4" t="s">
        <v>6</v>
      </c>
      <c r="J493" s="4">
        <v>0.9</v>
      </c>
    </row>
    <row r="494" spans="1:10" ht="12.75" customHeight="1">
      <c r="A494" s="4" t="str">
        <f t="shared" si="0"/>
        <v>5323</v>
      </c>
      <c r="B494" s="4">
        <v>53</v>
      </c>
      <c r="C494" s="4">
        <v>230</v>
      </c>
      <c r="D494" s="4">
        <f t="shared" si="1"/>
        <v>23</v>
      </c>
      <c r="E494" s="4" t="s">
        <v>721</v>
      </c>
      <c r="F494" s="4">
        <v>-51849</v>
      </c>
      <c r="G494" s="4">
        <v>3</v>
      </c>
      <c r="H494" s="4">
        <v>1.6</v>
      </c>
      <c r="I494" s="4" t="s">
        <v>80</v>
      </c>
      <c r="J494" s="4">
        <v>0.04</v>
      </c>
    </row>
    <row r="495" spans="1:10" ht="12.75" customHeight="1">
      <c r="A495" s="4" t="str">
        <f t="shared" si="0"/>
        <v>5324</v>
      </c>
      <c r="B495" s="4">
        <v>53</v>
      </c>
      <c r="C495" s="4">
        <v>240</v>
      </c>
      <c r="D495" s="4">
        <f t="shared" si="1"/>
        <v>24</v>
      </c>
      <c r="E495" s="4" t="s">
        <v>722</v>
      </c>
      <c r="F495" s="4">
        <v>-55284.7</v>
      </c>
      <c r="G495" s="4">
        <v>0.8</v>
      </c>
      <c r="H495" s="4" t="s">
        <v>8</v>
      </c>
      <c r="I495" s="4" t="s">
        <v>46</v>
      </c>
      <c r="J495" s="4">
        <v>99</v>
      </c>
    </row>
    <row r="496" spans="1:10" ht="12.75" customHeight="1">
      <c r="A496" s="4" t="str">
        <f t="shared" si="0"/>
        <v>5325</v>
      </c>
      <c r="B496" s="4">
        <v>53</v>
      </c>
      <c r="C496" s="4">
        <v>250</v>
      </c>
      <c r="D496" s="4">
        <f t="shared" si="1"/>
        <v>25</v>
      </c>
      <c r="E496" s="4" t="s">
        <v>723</v>
      </c>
      <c r="F496" s="4">
        <v>-54687.9</v>
      </c>
      <c r="G496" s="4">
        <v>0.8</v>
      </c>
      <c r="H496" s="4">
        <v>3.7</v>
      </c>
      <c r="I496" s="4" t="s">
        <v>69</v>
      </c>
      <c r="J496" s="4">
        <v>0.4</v>
      </c>
    </row>
    <row r="497" spans="1:10" ht="12.75" customHeight="1">
      <c r="A497" s="4" t="str">
        <f t="shared" si="0"/>
        <v>5326</v>
      </c>
      <c r="B497" s="4">
        <v>53</v>
      </c>
      <c r="C497" s="4">
        <v>260</v>
      </c>
      <c r="D497" s="4">
        <f t="shared" si="1"/>
        <v>26</v>
      </c>
      <c r="E497" s="4" t="s">
        <v>724</v>
      </c>
      <c r="F497" s="4">
        <v>-50945.3</v>
      </c>
      <c r="G497" s="4">
        <v>1.8</v>
      </c>
      <c r="H497" s="4">
        <v>8.51</v>
      </c>
      <c r="I497" s="4" t="s">
        <v>80</v>
      </c>
      <c r="J497" s="4">
        <v>0.02</v>
      </c>
    </row>
    <row r="498" spans="1:10" ht="12.75" customHeight="1">
      <c r="A498" s="4" t="str">
        <f t="shared" si="0"/>
        <v>5326.1</v>
      </c>
      <c r="B498" s="4">
        <v>53</v>
      </c>
      <c r="C498" s="4">
        <v>261</v>
      </c>
      <c r="D498" s="4">
        <f t="shared" si="1"/>
        <v>26.1</v>
      </c>
      <c r="E498" s="4" t="s">
        <v>725</v>
      </c>
      <c r="F498" s="4">
        <v>-47904.9</v>
      </c>
      <c r="G498" s="4">
        <v>1.8</v>
      </c>
      <c r="H498" s="4">
        <v>3040.4</v>
      </c>
      <c r="I498" s="4">
        <v>0.3</v>
      </c>
      <c r="J498" s="4">
        <v>2.5259999999999998</v>
      </c>
    </row>
    <row r="499" spans="1:10" ht="12.75" customHeight="1">
      <c r="A499" s="4" t="str">
        <f t="shared" si="0"/>
        <v>5327</v>
      </c>
      <c r="B499" s="4">
        <v>53</v>
      </c>
      <c r="C499" s="4">
        <v>270</v>
      </c>
      <c r="D499" s="4">
        <f t="shared" si="1"/>
        <v>27</v>
      </c>
      <c r="E499" s="4" t="s">
        <v>726</v>
      </c>
      <c r="F499" s="4">
        <v>-42645</v>
      </c>
      <c r="G499" s="4">
        <v>18</v>
      </c>
      <c r="H499" s="4">
        <v>242</v>
      </c>
      <c r="I499" s="4" t="s">
        <v>33</v>
      </c>
      <c r="J499" s="4">
        <v>8</v>
      </c>
    </row>
    <row r="500" spans="1:10" ht="12.75" customHeight="1">
      <c r="A500" s="4" t="str">
        <f t="shared" si="0"/>
        <v>5327.1</v>
      </c>
      <c r="B500" s="4">
        <v>53</v>
      </c>
      <c r="C500" s="4">
        <v>271</v>
      </c>
      <c r="D500" s="4">
        <f t="shared" si="1"/>
        <v>27.1</v>
      </c>
      <c r="E500" s="4" t="s">
        <v>728</v>
      </c>
      <c r="F500" s="4">
        <v>-39447</v>
      </c>
      <c r="G500" s="4">
        <v>22</v>
      </c>
      <c r="H500" s="4">
        <v>3197</v>
      </c>
      <c r="I500" s="4">
        <v>29</v>
      </c>
      <c r="J500" s="4" t="s">
        <v>30</v>
      </c>
    </row>
    <row r="501" spans="1:10" ht="12.75" customHeight="1">
      <c r="A501" s="4" t="str">
        <f t="shared" si="0"/>
        <v>5328</v>
      </c>
      <c r="B501" s="4">
        <v>53</v>
      </c>
      <c r="C501" s="4">
        <v>280</v>
      </c>
      <c r="D501" s="4">
        <f t="shared" si="1"/>
        <v>28</v>
      </c>
      <c r="E501" s="4" t="s">
        <v>729</v>
      </c>
      <c r="F501" s="4">
        <v>-29370</v>
      </c>
      <c r="G501" s="4">
        <v>160</v>
      </c>
      <c r="H501" s="4">
        <v>45</v>
      </c>
      <c r="I501" s="4" t="s">
        <v>33</v>
      </c>
      <c r="J501" s="4">
        <v>15</v>
      </c>
    </row>
    <row r="502" spans="1:10" ht="12.75" customHeight="1">
      <c r="A502" s="4" t="str">
        <f t="shared" si="0"/>
        <v>5329</v>
      </c>
      <c r="B502" s="4">
        <v>53</v>
      </c>
      <c r="C502" s="4">
        <v>290</v>
      </c>
      <c r="D502" s="4">
        <f t="shared" si="1"/>
        <v>29</v>
      </c>
      <c r="E502" s="4" t="s">
        <v>730</v>
      </c>
      <c r="F502" s="4">
        <v>-13460</v>
      </c>
      <c r="G502" s="4">
        <v>260</v>
      </c>
      <c r="H502" s="4" t="s">
        <v>437</v>
      </c>
      <c r="I502" s="4" t="s">
        <v>88</v>
      </c>
      <c r="J502" s="4" t="s">
        <v>46</v>
      </c>
    </row>
    <row r="503" spans="1:10" ht="12.75" customHeight="1">
      <c r="A503" s="4" t="str">
        <f t="shared" si="0"/>
        <v>5419</v>
      </c>
      <c r="B503" s="4">
        <v>54</v>
      </c>
      <c r="C503" s="4">
        <v>190</v>
      </c>
      <c r="D503" s="4">
        <f t="shared" si="1"/>
        <v>19</v>
      </c>
      <c r="E503" s="4" t="s">
        <v>731</v>
      </c>
      <c r="F503" s="4">
        <v>-5400</v>
      </c>
      <c r="G503" s="4">
        <v>900</v>
      </c>
      <c r="H503" s="4">
        <v>10</v>
      </c>
      <c r="I503" s="4" t="s">
        <v>33</v>
      </c>
      <c r="J503" s="4">
        <v>5</v>
      </c>
    </row>
    <row r="504" spans="1:10" ht="12.75" customHeight="1">
      <c r="A504" s="4" t="str">
        <f t="shared" si="0"/>
        <v>5420</v>
      </c>
      <c r="B504" s="4">
        <v>54</v>
      </c>
      <c r="C504" s="4">
        <v>200</v>
      </c>
      <c r="D504" s="4">
        <f t="shared" si="1"/>
        <v>20</v>
      </c>
      <c r="E504" s="4" t="s">
        <v>732</v>
      </c>
      <c r="F504" s="4">
        <v>-23890</v>
      </c>
      <c r="G504" s="4">
        <v>700</v>
      </c>
      <c r="H504" s="4">
        <v>50</v>
      </c>
      <c r="I504" s="4" t="s">
        <v>33</v>
      </c>
      <c r="J504" s="4" t="s">
        <v>733</v>
      </c>
    </row>
    <row r="505" spans="1:10" ht="12.75" customHeight="1">
      <c r="A505" s="4" t="str">
        <f t="shared" si="0"/>
        <v>5421</v>
      </c>
      <c r="B505" s="4">
        <v>54</v>
      </c>
      <c r="C505" s="4">
        <v>210</v>
      </c>
      <c r="D505" s="4">
        <f t="shared" si="1"/>
        <v>21</v>
      </c>
      <c r="E505" s="4" t="s">
        <v>734</v>
      </c>
      <c r="F505" s="4">
        <v>-34220</v>
      </c>
      <c r="G505" s="4">
        <v>370</v>
      </c>
      <c r="H505" s="4">
        <v>260</v>
      </c>
      <c r="I505" s="4" t="s">
        <v>33</v>
      </c>
      <c r="J505" s="4">
        <v>30</v>
      </c>
    </row>
    <row r="506" spans="1:10" ht="12.75" customHeight="1">
      <c r="A506" s="4" t="str">
        <f t="shared" si="0"/>
        <v>5421.1</v>
      </c>
      <c r="B506" s="4">
        <v>54</v>
      </c>
      <c r="C506" s="4">
        <v>211</v>
      </c>
      <c r="D506" s="4">
        <f t="shared" si="1"/>
        <v>21.1</v>
      </c>
      <c r="E506" s="4" t="s">
        <v>735</v>
      </c>
      <c r="F506" s="4">
        <v>-34110</v>
      </c>
      <c r="G506" s="4">
        <v>370</v>
      </c>
      <c r="H506" s="4">
        <v>110</v>
      </c>
      <c r="I506" s="4">
        <v>3</v>
      </c>
      <c r="J506" s="4">
        <v>7</v>
      </c>
    </row>
    <row r="507" spans="1:10" ht="12.75" customHeight="1">
      <c r="A507" s="4" t="str">
        <f t="shared" si="0"/>
        <v>5422</v>
      </c>
      <c r="B507" s="4">
        <v>54</v>
      </c>
      <c r="C507" s="4">
        <v>220</v>
      </c>
      <c r="D507" s="4">
        <f t="shared" si="1"/>
        <v>22</v>
      </c>
      <c r="E507" s="4" t="s">
        <v>736</v>
      </c>
      <c r="F507" s="4">
        <v>-45590</v>
      </c>
      <c r="G507" s="4">
        <v>120</v>
      </c>
      <c r="H507" s="4">
        <v>1.5</v>
      </c>
      <c r="I507" s="4" t="s">
        <v>6</v>
      </c>
      <c r="J507" s="4">
        <v>0.4</v>
      </c>
    </row>
    <row r="508" spans="1:10" ht="12.75" customHeight="1">
      <c r="A508" s="4" t="str">
        <f t="shared" si="0"/>
        <v>5423</v>
      </c>
      <c r="B508" s="4">
        <v>54</v>
      </c>
      <c r="C508" s="4">
        <v>230</v>
      </c>
      <c r="D508" s="4">
        <f t="shared" si="1"/>
        <v>23</v>
      </c>
      <c r="E508" s="4" t="s">
        <v>737</v>
      </c>
      <c r="F508" s="4">
        <v>-49891</v>
      </c>
      <c r="G508" s="4">
        <v>15</v>
      </c>
      <c r="H508" s="4">
        <v>49.8</v>
      </c>
      <c r="I508" s="4" t="s">
        <v>6</v>
      </c>
      <c r="J508" s="4">
        <v>0.5</v>
      </c>
    </row>
    <row r="509" spans="1:10" ht="12.75" customHeight="1">
      <c r="A509" s="4" t="str">
        <f t="shared" si="0"/>
        <v>5423.1</v>
      </c>
      <c r="B509" s="4">
        <v>54</v>
      </c>
      <c r="C509" s="4">
        <v>231</v>
      </c>
      <c r="D509" s="4">
        <f t="shared" si="1"/>
        <v>23.1</v>
      </c>
      <c r="E509" s="4" t="s">
        <v>738</v>
      </c>
      <c r="F509" s="4">
        <v>-49783</v>
      </c>
      <c r="G509" s="4">
        <v>15</v>
      </c>
      <c r="H509" s="4">
        <v>108</v>
      </c>
      <c r="I509" s="4">
        <v>3</v>
      </c>
      <c r="J509" s="4">
        <v>900</v>
      </c>
    </row>
    <row r="510" spans="1:10" ht="12.75" customHeight="1">
      <c r="A510" s="4" t="str">
        <f t="shared" si="0"/>
        <v>5424</v>
      </c>
      <c r="B510" s="4">
        <v>54</v>
      </c>
      <c r="C510" s="4">
        <v>240</v>
      </c>
      <c r="D510" s="4">
        <f t="shared" si="1"/>
        <v>24</v>
      </c>
      <c r="E510" s="4" t="s">
        <v>739</v>
      </c>
      <c r="F510" s="4">
        <v>-56932.5</v>
      </c>
      <c r="G510" s="4">
        <v>0.8</v>
      </c>
      <c r="H510" s="4" t="s">
        <v>8</v>
      </c>
      <c r="I510" s="4" t="s">
        <v>22</v>
      </c>
      <c r="J510" s="4">
        <v>1</v>
      </c>
    </row>
    <row r="511" spans="1:10" ht="12.75" customHeight="1">
      <c r="A511" s="4" t="str">
        <f t="shared" si="0"/>
        <v>5425</v>
      </c>
      <c r="B511" s="4">
        <v>54</v>
      </c>
      <c r="C511" s="4">
        <v>250</v>
      </c>
      <c r="D511" s="4">
        <f t="shared" si="1"/>
        <v>25</v>
      </c>
      <c r="E511" s="4" t="s">
        <v>740</v>
      </c>
      <c r="F511" s="4">
        <v>-55555.4</v>
      </c>
      <c r="G511" s="4">
        <v>1.3</v>
      </c>
      <c r="H511" s="4">
        <v>312.02999999999997</v>
      </c>
      <c r="I511" s="4" t="s">
        <v>48</v>
      </c>
      <c r="J511" s="4">
        <v>0.03</v>
      </c>
    </row>
    <row r="512" spans="1:10" ht="12.75" customHeight="1">
      <c r="A512" s="4" t="str">
        <f t="shared" si="0"/>
        <v>5426</v>
      </c>
      <c r="B512" s="4">
        <v>54</v>
      </c>
      <c r="C512" s="4">
        <v>260</v>
      </c>
      <c r="D512" s="4">
        <f t="shared" si="1"/>
        <v>26</v>
      </c>
      <c r="E512" s="4" t="s">
        <v>741</v>
      </c>
      <c r="F512" s="4">
        <v>-56252.5</v>
      </c>
      <c r="G512" s="4">
        <v>0.7</v>
      </c>
      <c r="H512" s="4" t="s">
        <v>8</v>
      </c>
      <c r="I512" s="4" t="s">
        <v>22</v>
      </c>
      <c r="J512" s="4">
        <v>1</v>
      </c>
    </row>
    <row r="513" spans="1:10" ht="12.75" customHeight="1">
      <c r="A513" s="4" t="str">
        <f t="shared" si="0"/>
        <v>5426.1</v>
      </c>
      <c r="B513" s="4">
        <v>54</v>
      </c>
      <c r="C513" s="4">
        <v>261</v>
      </c>
      <c r="D513" s="4">
        <f t="shared" si="1"/>
        <v>26.1</v>
      </c>
      <c r="E513" s="4" t="s">
        <v>743</v>
      </c>
      <c r="F513" s="4">
        <v>-49725.599999999999</v>
      </c>
      <c r="G513" s="4">
        <v>0.9</v>
      </c>
      <c r="H513" s="4">
        <v>6526.9</v>
      </c>
      <c r="I513" s="4">
        <v>0.6</v>
      </c>
      <c r="J513" s="4">
        <v>364</v>
      </c>
    </row>
    <row r="514" spans="1:10" ht="12.75" customHeight="1">
      <c r="A514" s="4" t="str">
        <f t="shared" si="0"/>
        <v>5427</v>
      </c>
      <c r="B514" s="4">
        <v>54</v>
      </c>
      <c r="C514" s="4">
        <v>270</v>
      </c>
      <c r="D514" s="4">
        <f t="shared" si="1"/>
        <v>27</v>
      </c>
      <c r="E514" s="4" t="s">
        <v>744</v>
      </c>
      <c r="F514" s="4">
        <v>-48009.5</v>
      </c>
      <c r="G514" s="4">
        <v>0.7</v>
      </c>
      <c r="H514" s="4">
        <v>193.23</v>
      </c>
      <c r="I514" s="4" t="s">
        <v>33</v>
      </c>
      <c r="J514" s="4">
        <v>0.14000000000000001</v>
      </c>
    </row>
    <row r="515" spans="1:10" ht="12.75" customHeight="1">
      <c r="A515" s="4" t="str">
        <f t="shared" si="0"/>
        <v>5427.1</v>
      </c>
      <c r="B515" s="4">
        <v>54</v>
      </c>
      <c r="C515" s="4">
        <v>271</v>
      </c>
      <c r="D515" s="4">
        <f t="shared" si="1"/>
        <v>27.1</v>
      </c>
      <c r="E515" s="4" t="s">
        <v>747</v>
      </c>
      <c r="F515" s="4">
        <v>-47812.1</v>
      </c>
      <c r="G515" s="4">
        <v>0.9</v>
      </c>
      <c r="H515" s="4">
        <v>197.4</v>
      </c>
      <c r="I515" s="4">
        <v>0.5</v>
      </c>
      <c r="J515" s="4">
        <v>1.48</v>
      </c>
    </row>
    <row r="516" spans="1:10" ht="12.75" customHeight="1">
      <c r="A516" s="4" t="str">
        <f t="shared" si="0"/>
        <v>5428</v>
      </c>
      <c r="B516" s="4">
        <v>54</v>
      </c>
      <c r="C516" s="4">
        <v>280</v>
      </c>
      <c r="D516" s="4">
        <f t="shared" si="1"/>
        <v>28</v>
      </c>
      <c r="E516" s="4" t="s">
        <v>748</v>
      </c>
      <c r="F516" s="4">
        <v>-39210</v>
      </c>
      <c r="G516" s="4">
        <v>50</v>
      </c>
      <c r="H516" s="4">
        <v>104</v>
      </c>
      <c r="I516" s="4" t="s">
        <v>33</v>
      </c>
      <c r="J516" s="4">
        <v>7</v>
      </c>
    </row>
    <row r="517" spans="1:10" ht="12.75" customHeight="1">
      <c r="A517" s="4" t="str">
        <f t="shared" si="0"/>
        <v>5429</v>
      </c>
      <c r="B517" s="4">
        <v>54</v>
      </c>
      <c r="C517" s="4">
        <v>290</v>
      </c>
      <c r="D517" s="4">
        <f t="shared" si="1"/>
        <v>29</v>
      </c>
      <c r="E517" s="4" t="s">
        <v>750</v>
      </c>
      <c r="F517" s="4">
        <v>-21690</v>
      </c>
      <c r="G517" s="4">
        <v>210</v>
      </c>
      <c r="H517" s="4" t="s">
        <v>751</v>
      </c>
      <c r="I517" s="4" t="s">
        <v>88</v>
      </c>
      <c r="J517" s="4" t="s">
        <v>71</v>
      </c>
    </row>
    <row r="518" spans="1:10" ht="12.75" customHeight="1">
      <c r="A518" s="4" t="str">
        <f t="shared" si="0"/>
        <v>5430</v>
      </c>
      <c r="B518" s="4">
        <v>54</v>
      </c>
      <c r="C518" s="4">
        <v>300</v>
      </c>
      <c r="D518" s="4">
        <f t="shared" si="1"/>
        <v>30</v>
      </c>
      <c r="E518" s="4" t="s">
        <v>752</v>
      </c>
      <c r="F518" s="4">
        <v>-6570</v>
      </c>
      <c r="G518" s="4">
        <v>400</v>
      </c>
      <c r="H518" s="4" t="s">
        <v>22</v>
      </c>
      <c r="I518" s="4" t="s">
        <v>40</v>
      </c>
      <c r="J518" s="4" t="s">
        <v>121</v>
      </c>
    </row>
    <row r="519" spans="1:10" ht="12.75" customHeight="1">
      <c r="A519" s="4" t="str">
        <f t="shared" si="0"/>
        <v>5519</v>
      </c>
      <c r="B519" s="4">
        <v>55</v>
      </c>
      <c r="C519" s="4">
        <v>190</v>
      </c>
      <c r="D519" s="4">
        <f t="shared" si="1"/>
        <v>19</v>
      </c>
      <c r="E519" s="4" t="s">
        <v>753</v>
      </c>
      <c r="F519" s="4">
        <v>-270</v>
      </c>
      <c r="G519" s="4">
        <v>1000</v>
      </c>
      <c r="H519" s="4">
        <v>3</v>
      </c>
      <c r="I519" s="4" t="s">
        <v>33</v>
      </c>
      <c r="J519" s="4" t="s">
        <v>188</v>
      </c>
    </row>
    <row r="520" spans="1:10" ht="12.75" customHeight="1">
      <c r="A520" s="4" t="str">
        <f t="shared" si="0"/>
        <v>5520</v>
      </c>
      <c r="B520" s="4">
        <v>55</v>
      </c>
      <c r="C520" s="4">
        <v>200</v>
      </c>
      <c r="D520" s="4">
        <f t="shared" si="1"/>
        <v>20</v>
      </c>
      <c r="E520" s="4" t="s">
        <v>754</v>
      </c>
      <c r="F520" s="4">
        <v>-18120</v>
      </c>
      <c r="G520" s="4">
        <v>700</v>
      </c>
      <c r="H520" s="4">
        <v>30</v>
      </c>
      <c r="I520" s="4" t="s">
        <v>33</v>
      </c>
      <c r="J520" s="4" t="s">
        <v>733</v>
      </c>
    </row>
    <row r="521" spans="1:10" ht="12.75" customHeight="1">
      <c r="A521" s="4" t="str">
        <f t="shared" si="0"/>
        <v>5521</v>
      </c>
      <c r="B521" s="4">
        <v>55</v>
      </c>
      <c r="C521" s="4">
        <v>210</v>
      </c>
      <c r="D521" s="4">
        <f t="shared" si="1"/>
        <v>21</v>
      </c>
      <c r="E521" s="4" t="s">
        <v>755</v>
      </c>
      <c r="F521" s="4">
        <v>-29580</v>
      </c>
      <c r="G521" s="4">
        <v>740</v>
      </c>
      <c r="H521" s="4">
        <v>120</v>
      </c>
      <c r="I521" s="4" t="s">
        <v>33</v>
      </c>
      <c r="J521" s="4">
        <v>40</v>
      </c>
    </row>
    <row r="522" spans="1:10" ht="12.75" customHeight="1">
      <c r="A522" s="4" t="str">
        <f t="shared" si="0"/>
        <v>5522</v>
      </c>
      <c r="B522" s="4">
        <v>55</v>
      </c>
      <c r="C522" s="4">
        <v>220</v>
      </c>
      <c r="D522" s="4">
        <f t="shared" si="1"/>
        <v>22</v>
      </c>
      <c r="E522" s="4" t="s">
        <v>757</v>
      </c>
      <c r="F522" s="4">
        <v>-41670</v>
      </c>
      <c r="G522" s="4">
        <v>150</v>
      </c>
      <c r="H522" s="4">
        <v>490</v>
      </c>
      <c r="I522" s="4" t="s">
        <v>33</v>
      </c>
      <c r="J522" s="4">
        <v>90</v>
      </c>
    </row>
    <row r="523" spans="1:10" ht="12.75" customHeight="1">
      <c r="A523" s="4" t="str">
        <f t="shared" si="0"/>
        <v>5523</v>
      </c>
      <c r="B523" s="4">
        <v>55</v>
      </c>
      <c r="C523" s="4">
        <v>230</v>
      </c>
      <c r="D523" s="4">
        <f t="shared" si="1"/>
        <v>23</v>
      </c>
      <c r="E523" s="4" t="s">
        <v>758</v>
      </c>
      <c r="F523" s="4">
        <v>-49150</v>
      </c>
      <c r="G523" s="4">
        <v>100</v>
      </c>
      <c r="H523" s="4">
        <v>6.54</v>
      </c>
      <c r="I523" s="4" t="s">
        <v>6</v>
      </c>
      <c r="J523" s="4">
        <v>0.15</v>
      </c>
    </row>
    <row r="524" spans="1:10" ht="12.75" customHeight="1">
      <c r="A524" s="4" t="str">
        <f t="shared" si="0"/>
        <v>5524</v>
      </c>
      <c r="B524" s="4">
        <v>55</v>
      </c>
      <c r="C524" s="4">
        <v>240</v>
      </c>
      <c r="D524" s="4">
        <f t="shared" si="1"/>
        <v>24</v>
      </c>
      <c r="E524" s="4" t="s">
        <v>759</v>
      </c>
      <c r="F524" s="4">
        <v>-55107.5</v>
      </c>
      <c r="G524" s="4">
        <v>0.8</v>
      </c>
      <c r="H524" s="4">
        <v>3.4969999999999999</v>
      </c>
      <c r="I524" s="4" t="s">
        <v>80</v>
      </c>
      <c r="J524" s="4">
        <v>3.0000000000000001E-3</v>
      </c>
    </row>
    <row r="525" spans="1:10" ht="12.75" customHeight="1">
      <c r="A525" s="4" t="str">
        <f t="shared" si="0"/>
        <v>5525</v>
      </c>
      <c r="B525" s="4">
        <v>55</v>
      </c>
      <c r="C525" s="4">
        <v>250</v>
      </c>
      <c r="D525" s="4">
        <f t="shared" si="1"/>
        <v>25</v>
      </c>
      <c r="E525" s="4" t="s">
        <v>760</v>
      </c>
      <c r="F525" s="4">
        <v>-57710.6</v>
      </c>
      <c r="G525" s="4">
        <v>0.7</v>
      </c>
      <c r="H525" s="4" t="s">
        <v>8</v>
      </c>
      <c r="I525" s="4" t="s">
        <v>607</v>
      </c>
      <c r="J525" s="4">
        <v>1</v>
      </c>
    </row>
    <row r="526" spans="1:10" ht="12.75" customHeight="1">
      <c r="A526" s="4" t="str">
        <f t="shared" si="0"/>
        <v>5526</v>
      </c>
      <c r="B526" s="4">
        <v>55</v>
      </c>
      <c r="C526" s="4">
        <v>260</v>
      </c>
      <c r="D526" s="4">
        <f t="shared" si="1"/>
        <v>26</v>
      </c>
      <c r="E526" s="4" t="s">
        <v>761</v>
      </c>
      <c r="F526" s="4">
        <v>-57479.4</v>
      </c>
      <c r="G526" s="4">
        <v>0.7</v>
      </c>
      <c r="H526" s="4">
        <v>2.7370000000000001</v>
      </c>
      <c r="I526" s="4" t="s">
        <v>14</v>
      </c>
      <c r="J526" s="4">
        <v>1.0999999999999999E-2</v>
      </c>
    </row>
    <row r="527" spans="1:10" ht="12.75" customHeight="1">
      <c r="A527" s="4" t="str">
        <f t="shared" si="0"/>
        <v>5527</v>
      </c>
      <c r="B527" s="4">
        <v>55</v>
      </c>
      <c r="C527" s="4">
        <v>270</v>
      </c>
      <c r="D527" s="4">
        <f t="shared" si="1"/>
        <v>27</v>
      </c>
      <c r="E527" s="4" t="s">
        <v>762</v>
      </c>
      <c r="F527" s="4">
        <v>-54027.6</v>
      </c>
      <c r="G527" s="4">
        <v>0.7</v>
      </c>
      <c r="H527" s="4">
        <v>17.53</v>
      </c>
      <c r="I527" s="4" t="s">
        <v>223</v>
      </c>
      <c r="J527" s="4">
        <v>0.03</v>
      </c>
    </row>
    <row r="528" spans="1:10" ht="12.75" customHeight="1">
      <c r="A528" s="4" t="str">
        <f t="shared" si="0"/>
        <v>5528</v>
      </c>
      <c r="B528" s="4">
        <v>55</v>
      </c>
      <c r="C528" s="4">
        <v>280</v>
      </c>
      <c r="D528" s="4">
        <f t="shared" si="1"/>
        <v>28</v>
      </c>
      <c r="E528" s="4" t="s">
        <v>763</v>
      </c>
      <c r="F528" s="4">
        <v>-45336</v>
      </c>
      <c r="G528" s="4">
        <v>11</v>
      </c>
      <c r="H528" s="4">
        <v>204.7</v>
      </c>
      <c r="I528" s="4" t="s">
        <v>33</v>
      </c>
      <c r="J528" s="4">
        <v>1.7</v>
      </c>
    </row>
    <row r="529" spans="1:10" ht="12.75" customHeight="1">
      <c r="A529" s="4" t="str">
        <f t="shared" si="0"/>
        <v>5529</v>
      </c>
      <c r="B529" s="4">
        <v>55</v>
      </c>
      <c r="C529" s="4">
        <v>290</v>
      </c>
      <c r="D529" s="4">
        <f t="shared" si="1"/>
        <v>29</v>
      </c>
      <c r="E529" s="4" t="s">
        <v>764</v>
      </c>
      <c r="F529" s="4">
        <v>-31620</v>
      </c>
      <c r="G529" s="4">
        <v>300</v>
      </c>
      <c r="H529" s="4">
        <v>40</v>
      </c>
      <c r="I529" s="4" t="s">
        <v>33</v>
      </c>
      <c r="J529" s="4" t="s">
        <v>389</v>
      </c>
    </row>
    <row r="530" spans="1:10" ht="12.75" customHeight="1">
      <c r="A530" s="4" t="str">
        <f t="shared" si="0"/>
        <v>5530</v>
      </c>
      <c r="B530" s="4">
        <v>55</v>
      </c>
      <c r="C530" s="4">
        <v>300</v>
      </c>
      <c r="D530" s="4">
        <f t="shared" si="1"/>
        <v>30</v>
      </c>
      <c r="E530" s="4" t="s">
        <v>765</v>
      </c>
      <c r="F530" s="4">
        <v>-14920</v>
      </c>
      <c r="G530" s="4">
        <v>250</v>
      </c>
      <c r="H530" s="4">
        <v>20</v>
      </c>
      <c r="I530" s="4" t="s">
        <v>33</v>
      </c>
      <c r="J530" s="4" t="s">
        <v>766</v>
      </c>
    </row>
    <row r="531" spans="1:10" ht="12.75" customHeight="1">
      <c r="A531" s="4" t="str">
        <f t="shared" si="0"/>
        <v>5620</v>
      </c>
      <c r="B531" s="4">
        <v>56</v>
      </c>
      <c r="C531" s="4">
        <v>200</v>
      </c>
      <c r="D531" s="4">
        <f t="shared" si="1"/>
        <v>20</v>
      </c>
      <c r="E531" s="4" t="s">
        <v>767</v>
      </c>
      <c r="F531" s="4">
        <v>-13440</v>
      </c>
      <c r="G531" s="4">
        <v>900</v>
      </c>
      <c r="H531" s="4">
        <v>10</v>
      </c>
      <c r="I531" s="4" t="s">
        <v>33</v>
      </c>
      <c r="J531" s="4" t="s">
        <v>733</v>
      </c>
    </row>
    <row r="532" spans="1:10" ht="12.75" customHeight="1">
      <c r="A532" s="4" t="str">
        <f t="shared" si="0"/>
        <v>5621</v>
      </c>
      <c r="B532" s="4">
        <v>56</v>
      </c>
      <c r="C532" s="4">
        <v>210</v>
      </c>
      <c r="D532" s="4">
        <f t="shared" si="1"/>
        <v>21</v>
      </c>
      <c r="E532" s="4" t="s">
        <v>768</v>
      </c>
      <c r="F532" s="4">
        <v>-25270</v>
      </c>
      <c r="G532" s="4">
        <v>700</v>
      </c>
      <c r="H532" s="4">
        <v>80</v>
      </c>
      <c r="I532" s="4" t="s">
        <v>33</v>
      </c>
      <c r="J532" s="4" t="s">
        <v>733</v>
      </c>
    </row>
    <row r="533" spans="1:10" ht="12.75" customHeight="1">
      <c r="A533" s="4" t="str">
        <f t="shared" si="0"/>
        <v>5622</v>
      </c>
      <c r="B533" s="4">
        <v>56</v>
      </c>
      <c r="C533" s="4">
        <v>220</v>
      </c>
      <c r="D533" s="4">
        <f t="shared" si="1"/>
        <v>22</v>
      </c>
      <c r="E533" s="4" t="s">
        <v>769</v>
      </c>
      <c r="F533" s="4">
        <v>-38940</v>
      </c>
      <c r="G533" s="4">
        <v>200</v>
      </c>
      <c r="H533" s="4">
        <v>164</v>
      </c>
      <c r="I533" s="4" t="s">
        <v>33</v>
      </c>
      <c r="J533" s="4">
        <v>24</v>
      </c>
    </row>
    <row r="534" spans="1:10" ht="12.75" customHeight="1">
      <c r="A534" s="4" t="str">
        <f t="shared" si="0"/>
        <v>5623</v>
      </c>
      <c r="B534" s="4">
        <v>56</v>
      </c>
      <c r="C534" s="4">
        <v>230</v>
      </c>
      <c r="D534" s="4">
        <f t="shared" si="1"/>
        <v>23</v>
      </c>
      <c r="E534" s="4" t="s">
        <v>770</v>
      </c>
      <c r="F534" s="4">
        <v>-46080</v>
      </c>
      <c r="G534" s="4">
        <v>200</v>
      </c>
      <c r="H534" s="4">
        <v>216</v>
      </c>
      <c r="I534" s="4" t="s">
        <v>33</v>
      </c>
      <c r="J534" s="4">
        <v>4</v>
      </c>
    </row>
    <row r="535" spans="1:10" ht="12.75" customHeight="1">
      <c r="A535" s="4" t="str">
        <f t="shared" si="0"/>
        <v>5624</v>
      </c>
      <c r="B535" s="4">
        <v>56</v>
      </c>
      <c r="C535" s="4">
        <v>240</v>
      </c>
      <c r="D535" s="4">
        <f t="shared" si="1"/>
        <v>24</v>
      </c>
      <c r="E535" s="4" t="s">
        <v>771</v>
      </c>
      <c r="F535" s="4">
        <v>-55281.2</v>
      </c>
      <c r="G535" s="4">
        <v>1.9</v>
      </c>
      <c r="H535" s="4">
        <v>5.94</v>
      </c>
      <c r="I535" s="4" t="s">
        <v>80</v>
      </c>
      <c r="J535" s="4">
        <v>0.1</v>
      </c>
    </row>
    <row r="536" spans="1:10" ht="12.75" customHeight="1">
      <c r="A536" s="4" t="str">
        <f t="shared" si="0"/>
        <v>5625</v>
      </c>
      <c r="B536" s="4">
        <v>56</v>
      </c>
      <c r="C536" s="4">
        <v>250</v>
      </c>
      <c r="D536" s="4">
        <f t="shared" si="1"/>
        <v>25</v>
      </c>
      <c r="E536" s="4" t="s">
        <v>772</v>
      </c>
      <c r="F536" s="4">
        <v>-56909.7</v>
      </c>
      <c r="G536" s="4">
        <v>0.7</v>
      </c>
      <c r="H536" s="4">
        <v>2.5789</v>
      </c>
      <c r="I536" s="4" t="s">
        <v>223</v>
      </c>
      <c r="J536" s="4">
        <v>1E-4</v>
      </c>
    </row>
    <row r="537" spans="1:10" ht="12.75" customHeight="1">
      <c r="A537" s="4" t="str">
        <f t="shared" si="0"/>
        <v>5626</v>
      </c>
      <c r="B537" s="4">
        <v>56</v>
      </c>
      <c r="C537" s="4">
        <v>260</v>
      </c>
      <c r="D537" s="4">
        <f t="shared" si="1"/>
        <v>26</v>
      </c>
      <c r="E537" s="4" t="s">
        <v>773</v>
      </c>
      <c r="F537" s="4">
        <v>-60605.4</v>
      </c>
      <c r="G537" s="4">
        <v>0.7</v>
      </c>
      <c r="H537" s="4" t="s">
        <v>8</v>
      </c>
      <c r="I537" s="4" t="s">
        <v>22</v>
      </c>
      <c r="J537" s="4">
        <v>99</v>
      </c>
    </row>
    <row r="538" spans="1:10" ht="12.75" customHeight="1">
      <c r="A538" s="4" t="str">
        <f t="shared" si="0"/>
        <v>5627</v>
      </c>
      <c r="B538" s="4">
        <v>56</v>
      </c>
      <c r="C538" s="4">
        <v>270</v>
      </c>
      <c r="D538" s="4">
        <f t="shared" si="1"/>
        <v>27</v>
      </c>
      <c r="E538" s="4" t="s">
        <v>774</v>
      </c>
      <c r="F538" s="4">
        <v>-56039.4</v>
      </c>
      <c r="G538" s="4">
        <v>2.1</v>
      </c>
      <c r="H538" s="4">
        <v>77.23</v>
      </c>
      <c r="I538" s="4" t="s">
        <v>48</v>
      </c>
      <c r="J538" s="4">
        <v>0.03</v>
      </c>
    </row>
    <row r="539" spans="1:10" ht="12.75" customHeight="1">
      <c r="A539" s="4" t="str">
        <f t="shared" si="0"/>
        <v>5628</v>
      </c>
      <c r="B539" s="4">
        <v>56</v>
      </c>
      <c r="C539" s="4">
        <v>280</v>
      </c>
      <c r="D539" s="4">
        <f t="shared" si="1"/>
        <v>28</v>
      </c>
      <c r="E539" s="4" t="s">
        <v>775</v>
      </c>
      <c r="F539" s="4">
        <v>-53904</v>
      </c>
      <c r="G539" s="4">
        <v>11</v>
      </c>
      <c r="H539" s="4">
        <v>6.0750000000000002</v>
      </c>
      <c r="I539" s="4" t="s">
        <v>48</v>
      </c>
      <c r="J539" s="4">
        <v>0.01</v>
      </c>
    </row>
    <row r="540" spans="1:10" ht="12.75" customHeight="1">
      <c r="A540" s="4" t="str">
        <f t="shared" si="0"/>
        <v>5629</v>
      </c>
      <c r="B540" s="4">
        <v>56</v>
      </c>
      <c r="C540" s="4">
        <v>290</v>
      </c>
      <c r="D540" s="4">
        <f t="shared" si="1"/>
        <v>29</v>
      </c>
      <c r="E540" s="4" t="s">
        <v>776</v>
      </c>
      <c r="F540" s="4">
        <v>-38600</v>
      </c>
      <c r="G540" s="4">
        <v>140</v>
      </c>
      <c r="H540" s="4">
        <v>93</v>
      </c>
      <c r="I540" s="4" t="s">
        <v>33</v>
      </c>
      <c r="J540" s="4">
        <v>3</v>
      </c>
    </row>
    <row r="541" spans="1:10" ht="12.75" customHeight="1">
      <c r="A541" s="4" t="str">
        <f t="shared" si="0"/>
        <v>5630</v>
      </c>
      <c r="B541" s="4">
        <v>56</v>
      </c>
      <c r="C541" s="4">
        <v>300</v>
      </c>
      <c r="D541" s="4">
        <f t="shared" si="1"/>
        <v>30</v>
      </c>
      <c r="E541" s="4" t="s">
        <v>777</v>
      </c>
      <c r="F541" s="4">
        <v>-25730</v>
      </c>
      <c r="G541" s="4">
        <v>260</v>
      </c>
      <c r="H541" s="4">
        <v>36</v>
      </c>
      <c r="I541" s="4" t="s">
        <v>33</v>
      </c>
      <c r="J541" s="4">
        <v>10</v>
      </c>
    </row>
    <row r="542" spans="1:10" ht="12.75" customHeight="1">
      <c r="A542" s="4" t="str">
        <f t="shared" si="0"/>
        <v>5631</v>
      </c>
      <c r="B542" s="4">
        <v>56</v>
      </c>
      <c r="C542" s="4">
        <v>310</v>
      </c>
      <c r="D542" s="4">
        <f t="shared" si="1"/>
        <v>31</v>
      </c>
      <c r="E542" s="4" t="s">
        <v>778</v>
      </c>
      <c r="F542" s="4">
        <v>-4740</v>
      </c>
      <c r="G542" s="4">
        <v>260</v>
      </c>
      <c r="H542" s="4" t="s">
        <v>71</v>
      </c>
      <c r="I542" s="4" t="s">
        <v>30</v>
      </c>
      <c r="J542" s="4" t="s">
        <v>121</v>
      </c>
    </row>
    <row r="543" spans="1:10" ht="12.75" customHeight="1">
      <c r="A543" s="4" t="str">
        <f t="shared" si="0"/>
        <v>5720</v>
      </c>
      <c r="B543" s="4">
        <v>57</v>
      </c>
      <c r="C543" s="4">
        <v>200</v>
      </c>
      <c r="D543" s="4">
        <f t="shared" si="1"/>
        <v>20</v>
      </c>
      <c r="E543" s="4" t="s">
        <v>779</v>
      </c>
      <c r="F543" s="4">
        <v>-7120</v>
      </c>
      <c r="G543" s="4">
        <v>1000</v>
      </c>
      <c r="H543" s="4">
        <v>5</v>
      </c>
      <c r="I543" s="4" t="s">
        <v>33</v>
      </c>
      <c r="J543" s="4" t="s">
        <v>607</v>
      </c>
    </row>
    <row r="544" spans="1:10" ht="12.75" customHeight="1">
      <c r="A544" s="4" t="str">
        <f t="shared" si="0"/>
        <v>5721</v>
      </c>
      <c r="B544" s="4">
        <v>57</v>
      </c>
      <c r="C544" s="4">
        <v>210</v>
      </c>
      <c r="D544" s="4">
        <f t="shared" si="1"/>
        <v>21</v>
      </c>
      <c r="E544" s="4" t="s">
        <v>780</v>
      </c>
      <c r="F544" s="4">
        <v>-20690</v>
      </c>
      <c r="G544" s="4">
        <v>700</v>
      </c>
      <c r="H544" s="4">
        <v>13</v>
      </c>
      <c r="I544" s="4" t="s">
        <v>33</v>
      </c>
      <c r="J544" s="4">
        <v>4</v>
      </c>
    </row>
    <row r="545" spans="1:10" ht="12.75" customHeight="1">
      <c r="A545" s="4" t="str">
        <f t="shared" si="0"/>
        <v>5722</v>
      </c>
      <c r="B545" s="4">
        <v>57</v>
      </c>
      <c r="C545" s="4">
        <v>220</v>
      </c>
      <c r="D545" s="4">
        <f t="shared" si="1"/>
        <v>22</v>
      </c>
      <c r="E545" s="4" t="s">
        <v>781</v>
      </c>
      <c r="F545" s="4">
        <v>-33540</v>
      </c>
      <c r="G545" s="4">
        <v>460</v>
      </c>
      <c r="H545" s="4">
        <v>60</v>
      </c>
      <c r="I545" s="4" t="s">
        <v>33</v>
      </c>
      <c r="J545" s="4">
        <v>16</v>
      </c>
    </row>
    <row r="546" spans="1:10" ht="12.75" customHeight="1">
      <c r="A546" s="4" t="str">
        <f t="shared" si="0"/>
        <v>5723</v>
      </c>
      <c r="B546" s="4">
        <v>57</v>
      </c>
      <c r="C546" s="4">
        <v>230</v>
      </c>
      <c r="D546" s="4">
        <f t="shared" si="1"/>
        <v>23</v>
      </c>
      <c r="E546" s="4" t="s">
        <v>782</v>
      </c>
      <c r="F546" s="4">
        <v>-44190</v>
      </c>
      <c r="G546" s="4">
        <v>230</v>
      </c>
      <c r="H546" s="4">
        <v>350</v>
      </c>
      <c r="I546" s="4" t="s">
        <v>33</v>
      </c>
      <c r="J546" s="4">
        <v>10</v>
      </c>
    </row>
    <row r="547" spans="1:10" ht="12.75" customHeight="1">
      <c r="A547" s="4" t="str">
        <f t="shared" si="0"/>
        <v>5724</v>
      </c>
      <c r="B547" s="4">
        <v>57</v>
      </c>
      <c r="C547" s="4">
        <v>240</v>
      </c>
      <c r="D547" s="4">
        <f t="shared" si="1"/>
        <v>24</v>
      </c>
      <c r="E547" s="4" t="s">
        <v>783</v>
      </c>
      <c r="F547" s="4">
        <v>-52524.1</v>
      </c>
      <c r="G547" s="4">
        <v>1.9</v>
      </c>
      <c r="H547" s="4">
        <v>21.1</v>
      </c>
      <c r="I547" s="4" t="s">
        <v>6</v>
      </c>
      <c r="J547" s="4">
        <v>1</v>
      </c>
    </row>
    <row r="548" spans="1:10" ht="12.75" customHeight="1">
      <c r="A548" s="4" t="str">
        <f t="shared" si="0"/>
        <v>5725</v>
      </c>
      <c r="B548" s="4">
        <v>57</v>
      </c>
      <c r="C548" s="4">
        <v>250</v>
      </c>
      <c r="D548" s="4">
        <f t="shared" si="1"/>
        <v>25</v>
      </c>
      <c r="E548" s="4" t="s">
        <v>784</v>
      </c>
      <c r="F548" s="4">
        <v>-57486.8</v>
      </c>
      <c r="G548" s="4">
        <v>1.8</v>
      </c>
      <c r="H548" s="4">
        <v>85.4</v>
      </c>
      <c r="I548" s="4" t="s">
        <v>6</v>
      </c>
      <c r="J548" s="4">
        <v>1.8</v>
      </c>
    </row>
    <row r="549" spans="1:10" ht="12.75" customHeight="1">
      <c r="A549" s="4" t="str">
        <f t="shared" si="0"/>
        <v>5726</v>
      </c>
      <c r="B549" s="4">
        <v>57</v>
      </c>
      <c r="C549" s="4">
        <v>260</v>
      </c>
      <c r="D549" s="4">
        <f t="shared" si="1"/>
        <v>26</v>
      </c>
      <c r="E549" s="4" t="s">
        <v>785</v>
      </c>
      <c r="F549" s="4">
        <v>-60180.1</v>
      </c>
      <c r="G549" s="4">
        <v>0.7</v>
      </c>
      <c r="H549" s="4" t="s">
        <v>8</v>
      </c>
      <c r="I549" s="4" t="s">
        <v>101</v>
      </c>
      <c r="J549" s="4">
        <v>98</v>
      </c>
    </row>
    <row r="550" spans="1:10" ht="12.75" customHeight="1">
      <c r="A550" s="4" t="str">
        <f t="shared" si="0"/>
        <v>5727</v>
      </c>
      <c r="B550" s="4">
        <v>57</v>
      </c>
      <c r="C550" s="4">
        <v>270</v>
      </c>
      <c r="D550" s="4">
        <f t="shared" si="1"/>
        <v>27</v>
      </c>
      <c r="E550" s="4" t="s">
        <v>786</v>
      </c>
      <c r="F550" s="4">
        <v>-59344.2</v>
      </c>
      <c r="G550" s="4">
        <v>0.7</v>
      </c>
      <c r="H550" s="4">
        <v>271.74</v>
      </c>
      <c r="I550" s="4" t="s">
        <v>48</v>
      </c>
      <c r="J550" s="4">
        <v>0.06</v>
      </c>
    </row>
    <row r="551" spans="1:10" ht="12.75" customHeight="1">
      <c r="A551" s="4" t="str">
        <f t="shared" si="0"/>
        <v>5728</v>
      </c>
      <c r="B551" s="4">
        <v>57</v>
      </c>
      <c r="C551" s="4">
        <v>280</v>
      </c>
      <c r="D551" s="4">
        <f t="shared" si="1"/>
        <v>28</v>
      </c>
      <c r="E551" s="4" t="s">
        <v>787</v>
      </c>
      <c r="F551" s="4">
        <v>-56082</v>
      </c>
      <c r="G551" s="4">
        <v>1.8</v>
      </c>
      <c r="H551" s="4">
        <v>35.6</v>
      </c>
      <c r="I551" s="4" t="s">
        <v>223</v>
      </c>
      <c r="J551" s="4">
        <v>0.06</v>
      </c>
    </row>
    <row r="552" spans="1:10" ht="12.75" customHeight="1">
      <c r="A552" s="4" t="str">
        <f t="shared" si="0"/>
        <v>5729</v>
      </c>
      <c r="B552" s="4">
        <v>57</v>
      </c>
      <c r="C552" s="4">
        <v>290</v>
      </c>
      <c r="D552" s="4">
        <f t="shared" si="1"/>
        <v>29</v>
      </c>
      <c r="E552" s="4" t="s">
        <v>788</v>
      </c>
      <c r="F552" s="4">
        <v>-47310</v>
      </c>
      <c r="G552" s="4">
        <v>16</v>
      </c>
      <c r="H552" s="4">
        <v>196.3</v>
      </c>
      <c r="I552" s="4" t="s">
        <v>33</v>
      </c>
      <c r="J552" s="4">
        <v>0.7</v>
      </c>
    </row>
    <row r="553" spans="1:10" ht="12.75" customHeight="1">
      <c r="A553" s="4" t="str">
        <f t="shared" si="0"/>
        <v>5730</v>
      </c>
      <c r="B553" s="4">
        <v>57</v>
      </c>
      <c r="C553" s="4">
        <v>300</v>
      </c>
      <c r="D553" s="4">
        <f t="shared" si="1"/>
        <v>30</v>
      </c>
      <c r="E553" s="4" t="s">
        <v>789</v>
      </c>
      <c r="F553" s="4">
        <v>-32800</v>
      </c>
      <c r="G553" s="4">
        <v>100</v>
      </c>
      <c r="H553" s="4">
        <v>38</v>
      </c>
      <c r="I553" s="4" t="s">
        <v>33</v>
      </c>
      <c r="J553" s="4">
        <v>4</v>
      </c>
    </row>
    <row r="554" spans="1:10" ht="12.75" customHeight="1">
      <c r="A554" s="4" t="str">
        <f t="shared" si="0"/>
        <v>5731</v>
      </c>
      <c r="B554" s="4">
        <v>57</v>
      </c>
      <c r="C554" s="4">
        <v>310</v>
      </c>
      <c r="D554" s="4">
        <f t="shared" si="1"/>
        <v>31</v>
      </c>
      <c r="E554" s="4" t="s">
        <v>790</v>
      </c>
      <c r="F554" s="4">
        <v>-15900</v>
      </c>
      <c r="G554" s="4">
        <v>260</v>
      </c>
      <c r="H554" s="4" t="s">
        <v>101</v>
      </c>
      <c r="I554" s="4" t="s">
        <v>30</v>
      </c>
      <c r="J554" s="4" t="s">
        <v>121</v>
      </c>
    </row>
    <row r="555" spans="1:10" ht="12.75" customHeight="1">
      <c r="A555" s="4" t="str">
        <f t="shared" si="0"/>
        <v>5821</v>
      </c>
      <c r="B555" s="4">
        <v>58</v>
      </c>
      <c r="C555" s="4">
        <v>210</v>
      </c>
      <c r="D555" s="4">
        <f t="shared" si="1"/>
        <v>21</v>
      </c>
      <c r="E555" s="4" t="s">
        <v>791</v>
      </c>
      <c r="F555" s="4">
        <v>-15170</v>
      </c>
      <c r="G555" s="4">
        <v>800</v>
      </c>
      <c r="H555" s="4">
        <v>12</v>
      </c>
      <c r="I555" s="4" t="s">
        <v>33</v>
      </c>
      <c r="J555" s="4">
        <v>5</v>
      </c>
    </row>
    <row r="556" spans="1:10" ht="12.75" customHeight="1">
      <c r="A556" s="4" t="str">
        <f t="shared" si="0"/>
        <v>5822</v>
      </c>
      <c r="B556" s="4">
        <v>58</v>
      </c>
      <c r="C556" s="4">
        <v>220</v>
      </c>
      <c r="D556" s="4">
        <f t="shared" si="1"/>
        <v>22</v>
      </c>
      <c r="E556" s="4" t="s">
        <v>792</v>
      </c>
      <c r="F556" s="4">
        <v>-30770</v>
      </c>
      <c r="G556" s="4">
        <v>700</v>
      </c>
      <c r="H556" s="4">
        <v>54</v>
      </c>
      <c r="I556" s="4" t="s">
        <v>33</v>
      </c>
      <c r="J556" s="4">
        <v>7</v>
      </c>
    </row>
    <row r="557" spans="1:10" ht="12.75" customHeight="1">
      <c r="A557" s="4" t="str">
        <f t="shared" si="0"/>
        <v>5823</v>
      </c>
      <c r="B557" s="4">
        <v>58</v>
      </c>
      <c r="C557" s="4">
        <v>230</v>
      </c>
      <c r="D557" s="4">
        <f t="shared" si="1"/>
        <v>23</v>
      </c>
      <c r="E557" s="4" t="s">
        <v>793</v>
      </c>
      <c r="F557" s="4">
        <v>-40210</v>
      </c>
      <c r="G557" s="4">
        <v>250</v>
      </c>
      <c r="H557" s="4">
        <v>191</v>
      </c>
      <c r="I557" s="4" t="s">
        <v>33</v>
      </c>
      <c r="J557" s="4">
        <v>8</v>
      </c>
    </row>
    <row r="558" spans="1:10" ht="12.75" customHeight="1">
      <c r="A558" s="4" t="str">
        <f t="shared" si="0"/>
        <v>5824</v>
      </c>
      <c r="B558" s="4">
        <v>58</v>
      </c>
      <c r="C558" s="4">
        <v>240</v>
      </c>
      <c r="D558" s="4">
        <f t="shared" si="1"/>
        <v>24</v>
      </c>
      <c r="E558" s="4" t="s">
        <v>794</v>
      </c>
      <c r="F558" s="4">
        <v>-51830</v>
      </c>
      <c r="G558" s="4">
        <v>200</v>
      </c>
      <c r="H558" s="4">
        <v>7</v>
      </c>
      <c r="I558" s="4" t="s">
        <v>6</v>
      </c>
      <c r="J558" s="4">
        <v>0.3</v>
      </c>
    </row>
    <row r="559" spans="1:10" ht="12.75" customHeight="1">
      <c r="A559" s="4" t="str">
        <f t="shared" si="0"/>
        <v>5825</v>
      </c>
      <c r="B559" s="4">
        <v>58</v>
      </c>
      <c r="C559" s="4">
        <v>250</v>
      </c>
      <c r="D559" s="4">
        <f t="shared" si="1"/>
        <v>25</v>
      </c>
      <c r="E559" s="4" t="s">
        <v>795</v>
      </c>
      <c r="F559" s="4">
        <v>-55910</v>
      </c>
      <c r="G559" s="4">
        <v>30</v>
      </c>
      <c r="H559" s="4">
        <v>3</v>
      </c>
      <c r="I559" s="4" t="s">
        <v>6</v>
      </c>
      <c r="J559" s="4">
        <v>0.1</v>
      </c>
    </row>
    <row r="560" spans="1:10" ht="12.75" customHeight="1">
      <c r="A560" s="4" t="str">
        <f t="shared" si="0"/>
        <v>5825.1</v>
      </c>
      <c r="B560" s="4">
        <v>58</v>
      </c>
      <c r="C560" s="4">
        <v>251</v>
      </c>
      <c r="D560" s="4">
        <f t="shared" si="1"/>
        <v>25.1</v>
      </c>
      <c r="E560" s="4" t="s">
        <v>796</v>
      </c>
      <c r="F560" s="4">
        <v>-55840</v>
      </c>
      <c r="G560" s="4">
        <v>30</v>
      </c>
      <c r="H560" s="4">
        <v>71.78</v>
      </c>
      <c r="I560" s="4">
        <v>0.05</v>
      </c>
      <c r="J560" s="4">
        <v>65.2</v>
      </c>
    </row>
    <row r="561" spans="1:10" ht="12.75" customHeight="1">
      <c r="A561" s="4" t="str">
        <f t="shared" si="0"/>
        <v>5826</v>
      </c>
      <c r="B561" s="4">
        <v>58</v>
      </c>
      <c r="C561" s="4">
        <v>260</v>
      </c>
      <c r="D561" s="4">
        <f t="shared" si="1"/>
        <v>26</v>
      </c>
      <c r="E561" s="4" t="s">
        <v>797</v>
      </c>
      <c r="F561" s="4">
        <v>-62153.4</v>
      </c>
      <c r="G561" s="4">
        <v>0.7</v>
      </c>
      <c r="H561" s="4" t="s">
        <v>8</v>
      </c>
      <c r="I561" s="4" t="s">
        <v>22</v>
      </c>
      <c r="J561" s="4">
        <v>97</v>
      </c>
    </row>
    <row r="562" spans="1:10" ht="12.75" customHeight="1">
      <c r="A562" s="4" t="str">
        <f t="shared" si="0"/>
        <v>5827</v>
      </c>
      <c r="B562" s="4">
        <v>58</v>
      </c>
      <c r="C562" s="4">
        <v>270</v>
      </c>
      <c r="D562" s="4">
        <f t="shared" si="1"/>
        <v>27</v>
      </c>
      <c r="E562" s="4" t="s">
        <v>798</v>
      </c>
      <c r="F562" s="4">
        <v>-59845.9</v>
      </c>
      <c r="G562" s="4">
        <v>1.2</v>
      </c>
      <c r="H562" s="4">
        <v>70.86</v>
      </c>
      <c r="I562" s="4" t="s">
        <v>48</v>
      </c>
      <c r="J562" s="4">
        <v>0.06</v>
      </c>
    </row>
    <row r="563" spans="1:10" ht="12.75" customHeight="1">
      <c r="A563" s="4" t="str">
        <f t="shared" si="0"/>
        <v>5827.1</v>
      </c>
      <c r="B563" s="4">
        <v>58</v>
      </c>
      <c r="C563" s="4">
        <v>271</v>
      </c>
      <c r="D563" s="4">
        <f t="shared" si="1"/>
        <v>27.1</v>
      </c>
      <c r="E563" s="4" t="s">
        <v>799</v>
      </c>
      <c r="F563" s="4">
        <v>-59821</v>
      </c>
      <c r="G563" s="4">
        <v>1.2</v>
      </c>
      <c r="H563" s="4">
        <v>24.95</v>
      </c>
      <c r="I563" s="4">
        <v>0.06</v>
      </c>
      <c r="J563" s="4">
        <v>9.0399999999999991</v>
      </c>
    </row>
    <row r="564" spans="1:10" ht="12.75" customHeight="1">
      <c r="A564" s="4" t="str">
        <f t="shared" si="0"/>
        <v>5827.2</v>
      </c>
      <c r="B564" s="4">
        <v>58</v>
      </c>
      <c r="C564" s="4">
        <v>272</v>
      </c>
      <c r="D564" s="4">
        <f t="shared" si="1"/>
        <v>27.2</v>
      </c>
      <c r="E564" s="4" t="s">
        <v>800</v>
      </c>
      <c r="F564" s="4">
        <v>-59792.800000000003</v>
      </c>
      <c r="G564" s="4">
        <v>1.2</v>
      </c>
      <c r="H564" s="4">
        <v>53.15</v>
      </c>
      <c r="I564" s="4">
        <v>7.0000000000000007E-2</v>
      </c>
      <c r="J564" s="4">
        <v>10.4</v>
      </c>
    </row>
    <row r="565" spans="1:10" ht="12.75" customHeight="1">
      <c r="A565" s="4" t="str">
        <f t="shared" si="0"/>
        <v>5828</v>
      </c>
      <c r="B565" s="4">
        <v>58</v>
      </c>
      <c r="C565" s="4">
        <v>280</v>
      </c>
      <c r="D565" s="4">
        <f t="shared" si="1"/>
        <v>28</v>
      </c>
      <c r="E565" s="4" t="s">
        <v>801</v>
      </c>
      <c r="F565" s="4">
        <v>-60227.7</v>
      </c>
      <c r="G565" s="4">
        <v>0.6</v>
      </c>
      <c r="H565" s="4" t="s">
        <v>8</v>
      </c>
      <c r="I565" s="4" t="s">
        <v>802</v>
      </c>
      <c r="J565" s="4" t="s">
        <v>22</v>
      </c>
    </row>
    <row r="566" spans="1:10" ht="12.75" customHeight="1">
      <c r="A566" s="4" t="str">
        <f t="shared" si="0"/>
        <v>5829</v>
      </c>
      <c r="B566" s="4">
        <v>58</v>
      </c>
      <c r="C566" s="4">
        <v>290</v>
      </c>
      <c r="D566" s="4">
        <f t="shared" si="1"/>
        <v>29</v>
      </c>
      <c r="E566" s="4" t="s">
        <v>803</v>
      </c>
      <c r="F566" s="4">
        <v>-51662.1</v>
      </c>
      <c r="G566" s="4">
        <v>1.6</v>
      </c>
      <c r="H566" s="4">
        <v>3.2040000000000002</v>
      </c>
      <c r="I566" s="4" t="s">
        <v>6</v>
      </c>
      <c r="J566" s="4">
        <v>7.0000000000000001E-3</v>
      </c>
    </row>
    <row r="567" spans="1:10" ht="12.75" customHeight="1">
      <c r="A567" s="4" t="str">
        <f t="shared" si="0"/>
        <v>5830</v>
      </c>
      <c r="B567" s="4">
        <v>58</v>
      </c>
      <c r="C567" s="4">
        <v>300</v>
      </c>
      <c r="D567" s="4">
        <f t="shared" si="1"/>
        <v>30</v>
      </c>
      <c r="E567" s="4" t="s">
        <v>804</v>
      </c>
      <c r="F567" s="4">
        <v>-42300</v>
      </c>
      <c r="G567" s="4">
        <v>50</v>
      </c>
      <c r="H567" s="4">
        <v>84</v>
      </c>
      <c r="I567" s="4" t="s">
        <v>33</v>
      </c>
      <c r="J567" s="4">
        <v>9</v>
      </c>
    </row>
    <row r="568" spans="1:10" ht="12.75" customHeight="1">
      <c r="A568" s="4" t="str">
        <f t="shared" si="0"/>
        <v>5831</v>
      </c>
      <c r="B568" s="4">
        <v>58</v>
      </c>
      <c r="C568" s="4">
        <v>310</v>
      </c>
      <c r="D568" s="4">
        <f t="shared" si="1"/>
        <v>31</v>
      </c>
      <c r="E568" s="4" t="s">
        <v>805</v>
      </c>
      <c r="F568" s="4">
        <v>-23990</v>
      </c>
      <c r="G568" s="4">
        <v>210</v>
      </c>
      <c r="H568" s="4" t="s">
        <v>541</v>
      </c>
      <c r="I568" s="4" t="s">
        <v>806</v>
      </c>
      <c r="J568" s="4" t="s">
        <v>30</v>
      </c>
    </row>
    <row r="569" spans="1:10" ht="12.75" customHeight="1">
      <c r="A569" s="4" t="str">
        <f t="shared" si="0"/>
        <v>5831.1</v>
      </c>
      <c r="B569" s="4">
        <v>58</v>
      </c>
      <c r="C569" s="4">
        <v>311</v>
      </c>
      <c r="D569" s="4">
        <f t="shared" si="1"/>
        <v>31.1</v>
      </c>
      <c r="E569" s="4" t="s">
        <v>807</v>
      </c>
      <c r="F569" s="4">
        <v>-23960</v>
      </c>
      <c r="G569" s="4">
        <v>230</v>
      </c>
      <c r="H569" s="4">
        <v>30</v>
      </c>
      <c r="I569" s="4">
        <v>100</v>
      </c>
      <c r="J569" s="4" t="s">
        <v>541</v>
      </c>
    </row>
    <row r="570" spans="1:10" ht="12.75" customHeight="1">
      <c r="A570" s="4" t="str">
        <f t="shared" si="0"/>
        <v>5832</v>
      </c>
      <c r="B570" s="4">
        <v>58</v>
      </c>
      <c r="C570" s="4">
        <v>320</v>
      </c>
      <c r="D570" s="4">
        <f t="shared" si="1"/>
        <v>32</v>
      </c>
      <c r="E570" s="4" t="s">
        <v>808</v>
      </c>
      <c r="F570" s="4">
        <v>-8370</v>
      </c>
      <c r="G570" s="4">
        <v>320</v>
      </c>
      <c r="H570" s="4" t="s">
        <v>22</v>
      </c>
      <c r="I570" s="4" t="s">
        <v>40</v>
      </c>
      <c r="J570" s="4" t="s">
        <v>121</v>
      </c>
    </row>
    <row r="571" spans="1:10" ht="12.75" customHeight="1">
      <c r="A571" s="4" t="str">
        <f t="shared" si="0"/>
        <v>5921</v>
      </c>
      <c r="B571" s="4">
        <v>59</v>
      </c>
      <c r="C571" s="4">
        <v>210</v>
      </c>
      <c r="D571" s="4">
        <f t="shared" si="1"/>
        <v>21</v>
      </c>
      <c r="E571" s="4" t="s">
        <v>809</v>
      </c>
      <c r="F571" s="4">
        <v>-10040</v>
      </c>
      <c r="G571" s="4">
        <v>900</v>
      </c>
      <c r="H571" s="4">
        <v>10</v>
      </c>
      <c r="I571" s="4" t="s">
        <v>33</v>
      </c>
      <c r="J571" s="4" t="s">
        <v>343</v>
      </c>
    </row>
    <row r="572" spans="1:10" ht="12.75" customHeight="1">
      <c r="A572" s="4" t="str">
        <f t="shared" si="0"/>
        <v>5922</v>
      </c>
      <c r="B572" s="4">
        <v>59</v>
      </c>
      <c r="C572" s="4">
        <v>220</v>
      </c>
      <c r="D572" s="4">
        <f t="shared" si="1"/>
        <v>22</v>
      </c>
      <c r="E572" s="4" t="s">
        <v>810</v>
      </c>
      <c r="F572" s="4">
        <v>-25220</v>
      </c>
      <c r="G572" s="4">
        <v>700</v>
      </c>
      <c r="H572" s="4">
        <v>30</v>
      </c>
      <c r="I572" s="4" t="s">
        <v>33</v>
      </c>
      <c r="J572" s="4">
        <v>3</v>
      </c>
    </row>
    <row r="573" spans="1:10" ht="12.75" customHeight="1">
      <c r="A573" s="4" t="str">
        <f t="shared" si="0"/>
        <v>5923</v>
      </c>
      <c r="B573" s="4">
        <v>59</v>
      </c>
      <c r="C573" s="4">
        <v>230</v>
      </c>
      <c r="D573" s="4">
        <f t="shared" si="1"/>
        <v>23</v>
      </c>
      <c r="E573" s="4" t="s">
        <v>811</v>
      </c>
      <c r="F573" s="4">
        <v>-37070</v>
      </c>
      <c r="G573" s="4">
        <v>310</v>
      </c>
      <c r="H573" s="4">
        <v>75</v>
      </c>
      <c r="I573" s="4" t="s">
        <v>33</v>
      </c>
      <c r="J573" s="4">
        <v>7</v>
      </c>
    </row>
    <row r="574" spans="1:10" ht="12.75" customHeight="1">
      <c r="A574" s="4" t="str">
        <f t="shared" si="0"/>
        <v>5924</v>
      </c>
      <c r="B574" s="4">
        <v>59</v>
      </c>
      <c r="C574" s="4">
        <v>240</v>
      </c>
      <c r="D574" s="4">
        <f t="shared" si="1"/>
        <v>24</v>
      </c>
      <c r="E574" s="4" t="s">
        <v>812</v>
      </c>
      <c r="F574" s="4">
        <v>-47890</v>
      </c>
      <c r="G574" s="4">
        <v>240</v>
      </c>
      <c r="H574" s="4">
        <v>460</v>
      </c>
      <c r="I574" s="4" t="s">
        <v>33</v>
      </c>
      <c r="J574" s="4">
        <v>50</v>
      </c>
    </row>
    <row r="575" spans="1:10" ht="12.75" customHeight="1">
      <c r="A575" s="4" t="str">
        <f t="shared" si="0"/>
        <v>5924.1</v>
      </c>
      <c r="B575" s="4">
        <v>59</v>
      </c>
      <c r="C575" s="4">
        <v>241</v>
      </c>
      <c r="D575" s="4">
        <f t="shared" si="1"/>
        <v>24.1</v>
      </c>
      <c r="E575" s="4" t="s">
        <v>813</v>
      </c>
      <c r="F575" s="4">
        <v>-47390</v>
      </c>
      <c r="G575" s="4">
        <v>240</v>
      </c>
      <c r="H575" s="4">
        <v>503</v>
      </c>
      <c r="I575" s="4">
        <v>1.7</v>
      </c>
      <c r="J575" s="4">
        <v>96</v>
      </c>
    </row>
    <row r="576" spans="1:10" ht="12.75" customHeight="1">
      <c r="A576" s="4" t="str">
        <f t="shared" si="0"/>
        <v>5925</v>
      </c>
      <c r="B576" s="4">
        <v>59</v>
      </c>
      <c r="C576" s="4">
        <v>250</v>
      </c>
      <c r="D576" s="4">
        <f t="shared" si="1"/>
        <v>25</v>
      </c>
      <c r="E576" s="4" t="s">
        <v>814</v>
      </c>
      <c r="F576" s="4">
        <v>-55480</v>
      </c>
      <c r="G576" s="4">
        <v>30</v>
      </c>
      <c r="H576" s="4">
        <v>4.59</v>
      </c>
      <c r="I576" s="4" t="s">
        <v>6</v>
      </c>
      <c r="J576" s="4">
        <v>0.05</v>
      </c>
    </row>
    <row r="577" spans="1:10" ht="12.75" customHeight="1">
      <c r="A577" s="4" t="str">
        <f t="shared" si="0"/>
        <v>5926</v>
      </c>
      <c r="B577" s="4">
        <v>59</v>
      </c>
      <c r="C577" s="4">
        <v>260</v>
      </c>
      <c r="D577" s="4">
        <f t="shared" si="1"/>
        <v>26</v>
      </c>
      <c r="E577" s="4" t="s">
        <v>815</v>
      </c>
      <c r="F577" s="4">
        <v>-60663.1</v>
      </c>
      <c r="G577" s="4">
        <v>0.7</v>
      </c>
      <c r="H577" s="4">
        <v>44.494999999999997</v>
      </c>
      <c r="I577" s="4" t="s">
        <v>48</v>
      </c>
      <c r="J577" s="4">
        <v>9.0000000000000011E-3</v>
      </c>
    </row>
    <row r="578" spans="1:10" ht="12.75" customHeight="1">
      <c r="A578" s="4" t="str">
        <f t="shared" si="0"/>
        <v>5927</v>
      </c>
      <c r="B578" s="4">
        <v>59</v>
      </c>
      <c r="C578" s="4">
        <v>270</v>
      </c>
      <c r="D578" s="4">
        <f t="shared" si="1"/>
        <v>27</v>
      </c>
      <c r="E578" s="4" t="s">
        <v>816</v>
      </c>
      <c r="F578" s="4">
        <v>-62228.4</v>
      </c>
      <c r="G578" s="4">
        <v>0.6</v>
      </c>
      <c r="H578" s="4" t="s">
        <v>8</v>
      </c>
      <c r="I578" s="4" t="s">
        <v>343</v>
      </c>
      <c r="J578" s="4">
        <v>2</v>
      </c>
    </row>
    <row r="579" spans="1:10" ht="12.75" customHeight="1">
      <c r="A579" s="4" t="str">
        <f t="shared" si="0"/>
        <v>5928</v>
      </c>
      <c r="B579" s="4">
        <v>59</v>
      </c>
      <c r="C579" s="4">
        <v>280</v>
      </c>
      <c r="D579" s="4">
        <f t="shared" si="1"/>
        <v>28</v>
      </c>
      <c r="E579" s="4" t="s">
        <v>817</v>
      </c>
      <c r="F579" s="4">
        <v>-61155.7</v>
      </c>
      <c r="G579" s="4">
        <v>0.6</v>
      </c>
      <c r="H579" s="4">
        <v>101</v>
      </c>
      <c r="I579" s="4" t="s">
        <v>109</v>
      </c>
      <c r="J579" s="4">
        <v>13</v>
      </c>
    </row>
    <row r="580" spans="1:10" ht="12.75" customHeight="1">
      <c r="A580" s="4" t="str">
        <f t="shared" si="0"/>
        <v>5929</v>
      </c>
      <c r="B580" s="4">
        <v>59</v>
      </c>
      <c r="C580" s="4">
        <v>290</v>
      </c>
      <c r="D580" s="4">
        <f t="shared" si="1"/>
        <v>29</v>
      </c>
      <c r="E580" s="4" t="s">
        <v>818</v>
      </c>
      <c r="F580" s="4">
        <v>-56357.2</v>
      </c>
      <c r="G580" s="4">
        <v>0.8</v>
      </c>
      <c r="H580" s="4">
        <v>81.5</v>
      </c>
      <c r="I580" s="4" t="s">
        <v>6</v>
      </c>
      <c r="J580" s="4">
        <v>0.5</v>
      </c>
    </row>
    <row r="581" spans="1:10" ht="12.75" customHeight="1">
      <c r="A581" s="4" t="str">
        <f t="shared" si="0"/>
        <v>5930</v>
      </c>
      <c r="B581" s="4">
        <v>59</v>
      </c>
      <c r="C581" s="4">
        <v>300</v>
      </c>
      <c r="D581" s="4">
        <f t="shared" si="1"/>
        <v>30</v>
      </c>
      <c r="E581" s="4" t="s">
        <v>819</v>
      </c>
      <c r="F581" s="4">
        <v>-47260</v>
      </c>
      <c r="G581" s="4">
        <v>40</v>
      </c>
      <c r="H581" s="4">
        <v>182</v>
      </c>
      <c r="I581" s="4" t="s">
        <v>33</v>
      </c>
      <c r="J581" s="4">
        <v>1.8</v>
      </c>
    </row>
    <row r="582" spans="1:10" ht="12.75" customHeight="1">
      <c r="A582" s="4" t="str">
        <f t="shared" si="0"/>
        <v>5931</v>
      </c>
      <c r="B582" s="4">
        <v>59</v>
      </c>
      <c r="C582" s="4">
        <v>310</v>
      </c>
      <c r="D582" s="4">
        <f t="shared" si="1"/>
        <v>31</v>
      </c>
      <c r="E582" s="4" t="s">
        <v>820</v>
      </c>
      <c r="F582" s="4">
        <v>-34120</v>
      </c>
      <c r="G582" s="4">
        <v>170</v>
      </c>
      <c r="H582" s="4" t="s">
        <v>46</v>
      </c>
      <c r="I582" s="4" t="s">
        <v>30</v>
      </c>
      <c r="J582" s="4" t="s">
        <v>121</v>
      </c>
    </row>
    <row r="583" spans="1:10" ht="12.75" customHeight="1">
      <c r="A583" s="4" t="str">
        <f t="shared" si="0"/>
        <v>5932</v>
      </c>
      <c r="B583" s="4">
        <v>59</v>
      </c>
      <c r="C583" s="4">
        <v>320</v>
      </c>
      <c r="D583" s="4">
        <f t="shared" si="1"/>
        <v>32</v>
      </c>
      <c r="E583" s="4" t="s">
        <v>821</v>
      </c>
      <c r="F583" s="4">
        <v>-17000</v>
      </c>
      <c r="G583" s="4">
        <v>280</v>
      </c>
      <c r="H583" s="4" t="s">
        <v>343</v>
      </c>
      <c r="I583" s="4" t="s">
        <v>40</v>
      </c>
      <c r="J583" s="4" t="s">
        <v>121</v>
      </c>
    </row>
    <row r="584" spans="1:10" ht="12.75" customHeight="1">
      <c r="A584" s="4" t="str">
        <f t="shared" si="0"/>
        <v>6021</v>
      </c>
      <c r="B584" s="4">
        <v>60</v>
      </c>
      <c r="C584" s="4">
        <v>210</v>
      </c>
      <c r="D584" s="4">
        <f t="shared" si="1"/>
        <v>21</v>
      </c>
      <c r="E584" s="4" t="s">
        <v>822</v>
      </c>
      <c r="F584" s="4">
        <v>-4000</v>
      </c>
      <c r="G584" s="4">
        <v>900</v>
      </c>
      <c r="H584" s="4">
        <v>3</v>
      </c>
      <c r="I584" s="4" t="s">
        <v>33</v>
      </c>
      <c r="J584" s="4" t="s">
        <v>71</v>
      </c>
    </row>
    <row r="585" spans="1:10" ht="12.75" customHeight="1">
      <c r="A585" s="4" t="str">
        <f t="shared" si="0"/>
        <v>6022</v>
      </c>
      <c r="B585" s="4">
        <v>60</v>
      </c>
      <c r="C585" s="4">
        <v>220</v>
      </c>
      <c r="D585" s="4">
        <f t="shared" si="1"/>
        <v>22</v>
      </c>
      <c r="E585" s="4" t="s">
        <v>823</v>
      </c>
      <c r="F585" s="4">
        <v>-21650</v>
      </c>
      <c r="G585" s="4">
        <v>800</v>
      </c>
      <c r="H585" s="4">
        <v>22</v>
      </c>
      <c r="I585" s="4" t="s">
        <v>33</v>
      </c>
      <c r="J585" s="4">
        <v>2</v>
      </c>
    </row>
    <row r="586" spans="1:10" ht="12.75" customHeight="1">
      <c r="A586" s="4" t="str">
        <f t="shared" si="0"/>
        <v>6023</v>
      </c>
      <c r="B586" s="4">
        <v>60</v>
      </c>
      <c r="C586" s="4">
        <v>230</v>
      </c>
      <c r="D586" s="4">
        <f t="shared" si="1"/>
        <v>23</v>
      </c>
      <c r="E586" s="4" t="s">
        <v>824</v>
      </c>
      <c r="F586" s="4">
        <v>-32580</v>
      </c>
      <c r="G586" s="4">
        <v>470</v>
      </c>
      <c r="H586" s="4">
        <v>122</v>
      </c>
      <c r="I586" s="4" t="s">
        <v>33</v>
      </c>
      <c r="J586" s="4">
        <v>18</v>
      </c>
    </row>
    <row r="587" spans="1:10" ht="12.75" customHeight="1">
      <c r="A587" s="4" t="str">
        <f t="shared" si="0"/>
        <v>6023.1</v>
      </c>
      <c r="B587" s="4">
        <v>60</v>
      </c>
      <c r="C587" s="4">
        <v>231</v>
      </c>
      <c r="D587" s="4">
        <f t="shared" si="1"/>
        <v>23.1</v>
      </c>
      <c r="E587" s="4" t="s">
        <v>825</v>
      </c>
      <c r="F587" s="4">
        <v>-32580</v>
      </c>
      <c r="G587" s="4">
        <v>490</v>
      </c>
      <c r="H587" s="4">
        <v>0</v>
      </c>
      <c r="I587" s="4">
        <v>150</v>
      </c>
      <c r="J587" s="4">
        <v>40</v>
      </c>
    </row>
    <row r="588" spans="1:10" ht="12.75" customHeight="1">
      <c r="A588" s="4" t="str">
        <f t="shared" si="0"/>
        <v>6023.2</v>
      </c>
      <c r="B588" s="4">
        <v>60</v>
      </c>
      <c r="C588" s="4">
        <v>232</v>
      </c>
      <c r="D588" s="4">
        <f t="shared" si="1"/>
        <v>23.2</v>
      </c>
      <c r="E588" s="4" t="s">
        <v>826</v>
      </c>
      <c r="F588" s="4">
        <v>-32480</v>
      </c>
      <c r="G588" s="4">
        <v>470</v>
      </c>
      <c r="H588" s="4">
        <v>101</v>
      </c>
      <c r="I588" s="4">
        <v>1</v>
      </c>
      <c r="J588" s="4" t="s">
        <v>827</v>
      </c>
    </row>
    <row r="589" spans="1:10" ht="12.75" customHeight="1">
      <c r="A589" s="4" t="str">
        <f t="shared" si="0"/>
        <v>6024</v>
      </c>
      <c r="B589" s="4">
        <v>60</v>
      </c>
      <c r="C589" s="4">
        <v>240</v>
      </c>
      <c r="D589" s="4">
        <f t="shared" si="1"/>
        <v>24</v>
      </c>
      <c r="E589" s="4" t="s">
        <v>828</v>
      </c>
      <c r="F589" s="4">
        <v>-46500</v>
      </c>
      <c r="G589" s="4">
        <v>210</v>
      </c>
      <c r="H589" s="4">
        <v>560</v>
      </c>
      <c r="I589" s="4" t="s">
        <v>33</v>
      </c>
      <c r="J589" s="4">
        <v>60</v>
      </c>
    </row>
    <row r="590" spans="1:10" ht="12.75" customHeight="1">
      <c r="A590" s="4" t="str">
        <f t="shared" si="0"/>
        <v>6025</v>
      </c>
      <c r="B590" s="4">
        <v>60</v>
      </c>
      <c r="C590" s="4">
        <v>250</v>
      </c>
      <c r="D590" s="4">
        <f t="shared" si="1"/>
        <v>25</v>
      </c>
      <c r="E590" s="4" t="s">
        <v>829</v>
      </c>
      <c r="F590" s="4">
        <v>-53180</v>
      </c>
      <c r="G590" s="4">
        <v>90</v>
      </c>
      <c r="H590" s="4">
        <v>51</v>
      </c>
      <c r="I590" s="4" t="s">
        <v>6</v>
      </c>
      <c r="J590" s="4">
        <v>6</v>
      </c>
    </row>
    <row r="591" spans="1:10" ht="12.75" customHeight="1">
      <c r="A591" s="4" t="str">
        <f t="shared" si="0"/>
        <v>6025.1</v>
      </c>
      <c r="B591" s="4">
        <v>60</v>
      </c>
      <c r="C591" s="4">
        <v>251</v>
      </c>
      <c r="D591" s="4">
        <f t="shared" si="1"/>
        <v>25.1</v>
      </c>
      <c r="E591" s="4" t="s">
        <v>830</v>
      </c>
      <c r="F591" s="4">
        <v>-52910</v>
      </c>
      <c r="G591" s="4">
        <v>90</v>
      </c>
      <c r="H591" s="4">
        <v>271.89999999999998</v>
      </c>
      <c r="I591" s="4">
        <v>0.1</v>
      </c>
      <c r="J591" s="4">
        <v>1.77</v>
      </c>
    </row>
    <row r="592" spans="1:10" ht="12.75" customHeight="1">
      <c r="A592" s="4" t="str">
        <f t="shared" si="0"/>
        <v>6026</v>
      </c>
      <c r="B592" s="4">
        <v>60</v>
      </c>
      <c r="C592" s="4">
        <v>260</v>
      </c>
      <c r="D592" s="4">
        <f t="shared" si="1"/>
        <v>26</v>
      </c>
      <c r="E592" s="4" t="s">
        <v>831</v>
      </c>
      <c r="F592" s="4">
        <v>-61412</v>
      </c>
      <c r="G592" s="4">
        <v>3</v>
      </c>
      <c r="H592" s="4">
        <v>1.5</v>
      </c>
      <c r="I592" s="4" t="s">
        <v>69</v>
      </c>
      <c r="J592" s="4">
        <v>0.3</v>
      </c>
    </row>
    <row r="593" spans="1:10" ht="12.75" customHeight="1">
      <c r="A593" s="4" t="str">
        <f t="shared" si="0"/>
        <v>6027</v>
      </c>
      <c r="B593" s="4">
        <v>60</v>
      </c>
      <c r="C593" s="4">
        <v>270</v>
      </c>
      <c r="D593" s="4">
        <f t="shared" si="1"/>
        <v>27</v>
      </c>
      <c r="E593" s="4" t="s">
        <v>832</v>
      </c>
      <c r="F593" s="4">
        <v>-61649</v>
      </c>
      <c r="G593" s="4">
        <v>0.6</v>
      </c>
      <c r="H593" s="4">
        <v>5.2713000000000001</v>
      </c>
      <c r="I593" s="4" t="s">
        <v>14</v>
      </c>
      <c r="J593" s="4">
        <v>8.0000000000000004E-4</v>
      </c>
    </row>
    <row r="594" spans="1:10" ht="12.75" customHeight="1">
      <c r="A594" s="4" t="str">
        <f t="shared" si="0"/>
        <v>6027.1</v>
      </c>
      <c r="B594" s="4">
        <v>60</v>
      </c>
      <c r="C594" s="4">
        <v>271</v>
      </c>
      <c r="D594" s="4">
        <f t="shared" si="1"/>
        <v>27.1</v>
      </c>
      <c r="E594" s="4" t="s">
        <v>833</v>
      </c>
      <c r="F594" s="4">
        <v>-61590.400000000001</v>
      </c>
      <c r="G594" s="4">
        <v>0.6</v>
      </c>
      <c r="H594" s="4">
        <v>58.59</v>
      </c>
      <c r="I594" s="4">
        <v>0.01</v>
      </c>
      <c r="J594" s="4">
        <v>10.467000000000001</v>
      </c>
    </row>
    <row r="595" spans="1:10" ht="12.75" customHeight="1">
      <c r="A595" s="4" t="str">
        <f t="shared" si="0"/>
        <v>6028</v>
      </c>
      <c r="B595" s="4">
        <v>60</v>
      </c>
      <c r="C595" s="4">
        <v>280</v>
      </c>
      <c r="D595" s="4">
        <f t="shared" si="1"/>
        <v>28</v>
      </c>
      <c r="E595" s="4" t="s">
        <v>834</v>
      </c>
      <c r="F595" s="4">
        <v>-64472.1</v>
      </c>
      <c r="G595" s="4">
        <v>0.6</v>
      </c>
      <c r="H595" s="4" t="s">
        <v>8</v>
      </c>
      <c r="I595" s="4" t="s">
        <v>22</v>
      </c>
      <c r="J595" s="4">
        <v>96</v>
      </c>
    </row>
    <row r="596" spans="1:10" ht="12.75" customHeight="1">
      <c r="A596" s="4" t="str">
        <f t="shared" si="0"/>
        <v>6029</v>
      </c>
      <c r="B596" s="4">
        <v>60</v>
      </c>
      <c r="C596" s="4">
        <v>290</v>
      </c>
      <c r="D596" s="4">
        <f t="shared" si="1"/>
        <v>29</v>
      </c>
      <c r="E596" s="4" t="s">
        <v>835</v>
      </c>
      <c r="F596" s="4">
        <v>-58344.1</v>
      </c>
      <c r="G596" s="4">
        <v>1.7</v>
      </c>
      <c r="H596" s="4">
        <v>23.7</v>
      </c>
      <c r="I596" s="4" t="s">
        <v>80</v>
      </c>
      <c r="J596" s="4">
        <v>0.4</v>
      </c>
    </row>
    <row r="597" spans="1:10" ht="12.75" customHeight="1">
      <c r="A597" s="4" t="str">
        <f t="shared" si="0"/>
        <v>6030</v>
      </c>
      <c r="B597" s="4">
        <v>60</v>
      </c>
      <c r="C597" s="4">
        <v>300</v>
      </c>
      <c r="D597" s="4">
        <f t="shared" si="1"/>
        <v>30</v>
      </c>
      <c r="E597" s="4" t="s">
        <v>836</v>
      </c>
      <c r="F597" s="4">
        <v>-54188</v>
      </c>
      <c r="G597" s="4">
        <v>11</v>
      </c>
      <c r="H597" s="4">
        <v>2.38</v>
      </c>
      <c r="I597" s="4" t="s">
        <v>80</v>
      </c>
      <c r="J597" s="4">
        <v>0.05</v>
      </c>
    </row>
    <row r="598" spans="1:10" ht="12.75" customHeight="1">
      <c r="A598" s="4" t="str">
        <f t="shared" si="0"/>
        <v>6031</v>
      </c>
      <c r="B598" s="4">
        <v>60</v>
      </c>
      <c r="C598" s="4">
        <v>310</v>
      </c>
      <c r="D598" s="4">
        <f t="shared" si="1"/>
        <v>31</v>
      </c>
      <c r="E598" s="4" t="s">
        <v>837</v>
      </c>
      <c r="F598" s="4">
        <v>-40000</v>
      </c>
      <c r="G598" s="4">
        <v>110</v>
      </c>
      <c r="H598" s="4">
        <v>70</v>
      </c>
      <c r="I598" s="4" t="s">
        <v>33</v>
      </c>
      <c r="J598" s="4">
        <v>10</v>
      </c>
    </row>
    <row r="599" spans="1:10" ht="12.75" customHeight="1">
      <c r="A599" s="4" t="str">
        <f t="shared" si="0"/>
        <v>6032</v>
      </c>
      <c r="B599" s="4">
        <v>60</v>
      </c>
      <c r="C599" s="4">
        <v>320</v>
      </c>
      <c r="D599" s="4">
        <f t="shared" si="1"/>
        <v>32</v>
      </c>
      <c r="E599" s="4" t="s">
        <v>838</v>
      </c>
      <c r="F599" s="4">
        <v>-27770</v>
      </c>
      <c r="G599" s="4">
        <v>230</v>
      </c>
      <c r="H599" s="4">
        <v>30</v>
      </c>
      <c r="I599" s="4" t="s">
        <v>33</v>
      </c>
      <c r="J599" s="4" t="s">
        <v>22</v>
      </c>
    </row>
    <row r="600" spans="1:10" ht="12.75" customHeight="1">
      <c r="A600" s="4" t="str">
        <f t="shared" si="0"/>
        <v>6033</v>
      </c>
      <c r="B600" s="4">
        <v>60</v>
      </c>
      <c r="C600" s="4">
        <v>330</v>
      </c>
      <c r="D600" s="4">
        <f t="shared" si="1"/>
        <v>33</v>
      </c>
      <c r="E600" s="4" t="s">
        <v>839</v>
      </c>
      <c r="F600" s="4">
        <v>-6400</v>
      </c>
      <c r="G600" s="4">
        <v>600</v>
      </c>
      <c r="H600" s="4" t="s">
        <v>840</v>
      </c>
      <c r="I600" s="4" t="s">
        <v>30</v>
      </c>
      <c r="J600" s="4" t="s">
        <v>121</v>
      </c>
    </row>
    <row r="601" spans="1:10" ht="12.75" customHeight="1">
      <c r="A601" s="4" t="str">
        <f t="shared" si="0"/>
        <v>6033.1</v>
      </c>
      <c r="B601" s="4">
        <v>60</v>
      </c>
      <c r="C601" s="4">
        <v>331</v>
      </c>
      <c r="D601" s="4">
        <f t="shared" si="1"/>
        <v>33.1</v>
      </c>
      <c r="E601" s="4" t="s">
        <v>841</v>
      </c>
      <c r="F601" s="4">
        <v>-6340</v>
      </c>
      <c r="G601" s="4">
        <v>600</v>
      </c>
      <c r="H601" s="4">
        <v>60</v>
      </c>
      <c r="I601" s="4">
        <v>20</v>
      </c>
      <c r="J601" s="4" t="s">
        <v>806</v>
      </c>
    </row>
    <row r="602" spans="1:10" ht="12.75" customHeight="1">
      <c r="A602" s="4" t="str">
        <f t="shared" si="0"/>
        <v>6122</v>
      </c>
      <c r="B602" s="4">
        <v>61</v>
      </c>
      <c r="C602" s="4">
        <v>220</v>
      </c>
      <c r="D602" s="4">
        <f t="shared" si="1"/>
        <v>22</v>
      </c>
      <c r="E602" s="4" t="s">
        <v>842</v>
      </c>
      <c r="F602" s="4">
        <v>-15650</v>
      </c>
      <c r="G602" s="4">
        <v>900</v>
      </c>
      <c r="H602" s="4">
        <v>10</v>
      </c>
      <c r="I602" s="4" t="s">
        <v>33</v>
      </c>
      <c r="J602" s="4" t="s">
        <v>733</v>
      </c>
    </row>
    <row r="603" spans="1:10" ht="12.75" customHeight="1">
      <c r="A603" s="4" t="str">
        <f t="shared" si="0"/>
        <v>6123</v>
      </c>
      <c r="B603" s="4">
        <v>61</v>
      </c>
      <c r="C603" s="4">
        <v>230</v>
      </c>
      <c r="D603" s="4">
        <f t="shared" si="1"/>
        <v>23</v>
      </c>
      <c r="E603" s="4" t="s">
        <v>843</v>
      </c>
      <c r="F603" s="4">
        <v>-29360</v>
      </c>
      <c r="G603" s="4">
        <v>400</v>
      </c>
      <c r="H603" s="4">
        <v>47</v>
      </c>
      <c r="I603" s="4" t="s">
        <v>33</v>
      </c>
      <c r="J603" s="4">
        <v>1.2</v>
      </c>
    </row>
    <row r="604" spans="1:10" ht="12.75" customHeight="1">
      <c r="A604" s="4" t="str">
        <f t="shared" si="0"/>
        <v>6124</v>
      </c>
      <c r="B604" s="4">
        <v>61</v>
      </c>
      <c r="C604" s="4">
        <v>240</v>
      </c>
      <c r="D604" s="4">
        <f t="shared" si="1"/>
        <v>24</v>
      </c>
      <c r="E604" s="4" t="s">
        <v>844</v>
      </c>
      <c r="F604" s="4">
        <v>-42180</v>
      </c>
      <c r="G604" s="4">
        <v>250</v>
      </c>
      <c r="H604" s="4">
        <v>261</v>
      </c>
      <c r="I604" s="4" t="s">
        <v>33</v>
      </c>
      <c r="J604" s="4">
        <v>15</v>
      </c>
    </row>
    <row r="605" spans="1:10" ht="12.75" customHeight="1">
      <c r="A605" s="4" t="str">
        <f t="shared" si="0"/>
        <v>6125</v>
      </c>
      <c r="B605" s="4">
        <v>61</v>
      </c>
      <c r="C605" s="4">
        <v>250</v>
      </c>
      <c r="D605" s="4">
        <f t="shared" si="1"/>
        <v>25</v>
      </c>
      <c r="E605" s="4" t="s">
        <v>845</v>
      </c>
      <c r="F605" s="4">
        <v>-51560</v>
      </c>
      <c r="G605" s="4">
        <v>230</v>
      </c>
      <c r="H605" s="4">
        <v>670</v>
      </c>
      <c r="I605" s="4" t="s">
        <v>33</v>
      </c>
      <c r="J605" s="4">
        <v>40</v>
      </c>
    </row>
    <row r="606" spans="1:10" ht="12.75" customHeight="1">
      <c r="A606" s="4" t="str">
        <f t="shared" si="0"/>
        <v>6126</v>
      </c>
      <c r="B606" s="4">
        <v>61</v>
      </c>
      <c r="C606" s="4">
        <v>260</v>
      </c>
      <c r="D606" s="4">
        <f t="shared" si="1"/>
        <v>26</v>
      </c>
      <c r="E606" s="4" t="s">
        <v>846</v>
      </c>
      <c r="F606" s="4">
        <v>-58921</v>
      </c>
      <c r="G606" s="4">
        <v>20</v>
      </c>
      <c r="H606" s="4">
        <v>5.98</v>
      </c>
      <c r="I606" s="4" t="s">
        <v>80</v>
      </c>
      <c r="J606" s="4">
        <v>0.06</v>
      </c>
    </row>
    <row r="607" spans="1:10" ht="12.75" customHeight="1">
      <c r="A607" s="4" t="str">
        <f t="shared" si="0"/>
        <v>6126.1</v>
      </c>
      <c r="B607" s="4">
        <v>61</v>
      </c>
      <c r="C607" s="4">
        <v>261</v>
      </c>
      <c r="D607" s="4">
        <f t="shared" si="1"/>
        <v>26.1</v>
      </c>
      <c r="E607" s="4" t="s">
        <v>847</v>
      </c>
      <c r="F607" s="4">
        <v>-58060</v>
      </c>
      <c r="G607" s="4">
        <v>20</v>
      </c>
      <c r="H607" s="4">
        <v>861</v>
      </c>
      <c r="I607" s="4">
        <v>3</v>
      </c>
      <c r="J607" s="4">
        <v>250</v>
      </c>
    </row>
    <row r="608" spans="1:10" ht="12.75" customHeight="1">
      <c r="A608" s="4" t="str">
        <f t="shared" si="0"/>
        <v>6127</v>
      </c>
      <c r="B608" s="4">
        <v>61</v>
      </c>
      <c r="C608" s="4">
        <v>270</v>
      </c>
      <c r="D608" s="4">
        <f t="shared" si="1"/>
        <v>27</v>
      </c>
      <c r="E608" s="4" t="s">
        <v>848</v>
      </c>
      <c r="F608" s="4">
        <v>-62898.400000000001</v>
      </c>
      <c r="G608" s="4">
        <v>0.9</v>
      </c>
      <c r="H608" s="4">
        <v>1.65</v>
      </c>
      <c r="I608" s="4" t="s">
        <v>223</v>
      </c>
      <c r="J608" s="4">
        <v>5.0000000000000001E-3</v>
      </c>
    </row>
    <row r="609" spans="1:10" ht="12.75" customHeight="1">
      <c r="A609" s="4" t="str">
        <f t="shared" si="0"/>
        <v>6128</v>
      </c>
      <c r="B609" s="4">
        <v>61</v>
      </c>
      <c r="C609" s="4">
        <v>280</v>
      </c>
      <c r="D609" s="4">
        <f t="shared" si="1"/>
        <v>28</v>
      </c>
      <c r="E609" s="4" t="s">
        <v>849</v>
      </c>
      <c r="F609" s="4">
        <v>-64220.9</v>
      </c>
      <c r="G609" s="4">
        <v>0.6</v>
      </c>
      <c r="H609" s="4" t="s">
        <v>8</v>
      </c>
      <c r="I609" s="4" t="s">
        <v>46</v>
      </c>
      <c r="J609" s="4">
        <v>99</v>
      </c>
    </row>
    <row r="610" spans="1:10" ht="12.75" customHeight="1">
      <c r="A610" s="4" t="str">
        <f t="shared" si="0"/>
        <v>6129</v>
      </c>
      <c r="B610" s="4">
        <v>61</v>
      </c>
      <c r="C610" s="4">
        <v>290</v>
      </c>
      <c r="D610" s="4">
        <f t="shared" si="1"/>
        <v>29</v>
      </c>
      <c r="E610" s="4" t="s">
        <v>850</v>
      </c>
      <c r="F610" s="4">
        <v>-61983.6</v>
      </c>
      <c r="G610" s="4">
        <v>1</v>
      </c>
      <c r="H610" s="4">
        <v>3.3330000000000002</v>
      </c>
      <c r="I610" s="4" t="s">
        <v>223</v>
      </c>
      <c r="J610" s="4">
        <v>5.0000000000000001E-3</v>
      </c>
    </row>
    <row r="611" spans="1:10" ht="12.75" customHeight="1">
      <c r="A611" s="4" t="str">
        <f t="shared" si="0"/>
        <v>6130</v>
      </c>
      <c r="B611" s="4">
        <v>61</v>
      </c>
      <c r="C611" s="4">
        <v>300</v>
      </c>
      <c r="D611" s="4">
        <f t="shared" si="1"/>
        <v>30</v>
      </c>
      <c r="E611" s="4" t="s">
        <v>851</v>
      </c>
      <c r="F611" s="4">
        <v>-56345</v>
      </c>
      <c r="G611" s="4">
        <v>16</v>
      </c>
      <c r="H611" s="4">
        <v>89.1</v>
      </c>
      <c r="I611" s="4" t="s">
        <v>6</v>
      </c>
      <c r="J611" s="4">
        <v>0.2</v>
      </c>
    </row>
    <row r="612" spans="1:10" ht="12.75" customHeight="1">
      <c r="A612" s="4" t="str">
        <f t="shared" si="0"/>
        <v>6130.1</v>
      </c>
      <c r="B612" s="4">
        <v>61</v>
      </c>
      <c r="C612" s="4">
        <v>301</v>
      </c>
      <c r="D612" s="4">
        <f t="shared" si="1"/>
        <v>30.1</v>
      </c>
      <c r="E612" s="4" t="s">
        <v>852</v>
      </c>
      <c r="F612" s="4">
        <v>-56257</v>
      </c>
      <c r="G612" s="4">
        <v>16</v>
      </c>
      <c r="H612" s="4">
        <v>88.4</v>
      </c>
      <c r="I612" s="4">
        <v>0.1</v>
      </c>
      <c r="J612" s="4" t="s">
        <v>853</v>
      </c>
    </row>
    <row r="613" spans="1:10" ht="12.75" customHeight="1">
      <c r="A613" s="4" t="str">
        <f t="shared" si="0"/>
        <v>6130.2</v>
      </c>
      <c r="B613" s="4">
        <v>61</v>
      </c>
      <c r="C613" s="4">
        <v>302</v>
      </c>
      <c r="D613" s="4">
        <f t="shared" si="1"/>
        <v>30.2</v>
      </c>
      <c r="E613" s="4" t="s">
        <v>854</v>
      </c>
      <c r="F613" s="4">
        <v>-55927</v>
      </c>
      <c r="G613" s="4">
        <v>16</v>
      </c>
      <c r="H613" s="4">
        <v>418.1</v>
      </c>
      <c r="I613" s="4">
        <v>0.15</v>
      </c>
      <c r="J613" s="4">
        <v>140</v>
      </c>
    </row>
    <row r="614" spans="1:10" ht="12.75" customHeight="1">
      <c r="A614" s="4" t="str">
        <f t="shared" si="0"/>
        <v>6130.3</v>
      </c>
      <c r="B614" s="4">
        <v>61</v>
      </c>
      <c r="C614" s="4">
        <v>303</v>
      </c>
      <c r="D614" s="4">
        <f t="shared" si="1"/>
        <v>30.3</v>
      </c>
      <c r="E614" s="4" t="s">
        <v>855</v>
      </c>
      <c r="F614" s="4">
        <v>-55589</v>
      </c>
      <c r="G614" s="4">
        <v>16</v>
      </c>
      <c r="H614" s="4">
        <v>756.02</v>
      </c>
      <c r="I614" s="4">
        <v>0.18</v>
      </c>
      <c r="J614" s="4" t="s">
        <v>856</v>
      </c>
    </row>
    <row r="615" spans="1:10" ht="12.75" customHeight="1">
      <c r="A615" s="4" t="str">
        <f t="shared" si="0"/>
        <v>6131</v>
      </c>
      <c r="B615" s="4">
        <v>61</v>
      </c>
      <c r="C615" s="4">
        <v>310</v>
      </c>
      <c r="D615" s="4">
        <f t="shared" si="1"/>
        <v>31</v>
      </c>
      <c r="E615" s="4" t="s">
        <v>857</v>
      </c>
      <c r="F615" s="4">
        <v>-47090</v>
      </c>
      <c r="G615" s="4">
        <v>50</v>
      </c>
      <c r="H615" s="4">
        <v>168</v>
      </c>
      <c r="I615" s="4" t="s">
        <v>33</v>
      </c>
      <c r="J615" s="4">
        <v>3</v>
      </c>
    </row>
    <row r="616" spans="1:10" ht="12.75" customHeight="1">
      <c r="A616" s="4" t="str">
        <f t="shared" si="0"/>
        <v>6131.1</v>
      </c>
      <c r="B616" s="4">
        <v>61</v>
      </c>
      <c r="C616" s="4">
        <v>311</v>
      </c>
      <c r="D616" s="4">
        <f t="shared" si="1"/>
        <v>31.1</v>
      </c>
      <c r="E616" s="4" t="s">
        <v>858</v>
      </c>
      <c r="F616" s="4">
        <v>-47000</v>
      </c>
      <c r="G616" s="4">
        <v>110</v>
      </c>
      <c r="H616" s="4">
        <v>90</v>
      </c>
      <c r="I616" s="4">
        <v>100</v>
      </c>
      <c r="J616" s="4" t="s">
        <v>101</v>
      </c>
    </row>
    <row r="617" spans="1:10" ht="12.75" customHeight="1">
      <c r="A617" s="4" t="str">
        <f t="shared" si="0"/>
        <v>6132</v>
      </c>
      <c r="B617" s="4">
        <v>61</v>
      </c>
      <c r="C617" s="4">
        <v>320</v>
      </c>
      <c r="D617" s="4">
        <f t="shared" si="1"/>
        <v>32</v>
      </c>
      <c r="E617" s="4" t="s">
        <v>859</v>
      </c>
      <c r="F617" s="4">
        <v>-33730</v>
      </c>
      <c r="G617" s="4">
        <v>300</v>
      </c>
      <c r="H617" s="4">
        <v>39</v>
      </c>
      <c r="I617" s="4" t="s">
        <v>33</v>
      </c>
      <c r="J617" s="4">
        <v>12</v>
      </c>
    </row>
    <row r="618" spans="1:10" ht="12.75" customHeight="1">
      <c r="A618" s="4" t="str">
        <f t="shared" si="0"/>
        <v>6133</v>
      </c>
      <c r="B618" s="4">
        <v>61</v>
      </c>
      <c r="C618" s="4">
        <v>330</v>
      </c>
      <c r="D618" s="4">
        <f t="shared" si="1"/>
        <v>33</v>
      </c>
      <c r="E618" s="4" t="s">
        <v>860</v>
      </c>
      <c r="F618" s="4">
        <v>-18050</v>
      </c>
      <c r="G618" s="4">
        <v>600</v>
      </c>
      <c r="H618" s="4" t="s">
        <v>46</v>
      </c>
      <c r="I618" s="4" t="s">
        <v>30</v>
      </c>
      <c r="J618" s="4" t="s">
        <v>121</v>
      </c>
    </row>
    <row r="619" spans="1:10" ht="12.75" customHeight="1">
      <c r="A619" s="4" t="str">
        <f t="shared" si="0"/>
        <v>6222</v>
      </c>
      <c r="B619" s="4">
        <v>62</v>
      </c>
      <c r="C619" s="4">
        <v>220</v>
      </c>
      <c r="D619" s="4">
        <f t="shared" si="1"/>
        <v>22</v>
      </c>
      <c r="E619" s="4" t="s">
        <v>861</v>
      </c>
      <c r="F619" s="4">
        <v>-11650</v>
      </c>
      <c r="G619" s="4">
        <v>900</v>
      </c>
      <c r="H619" s="4">
        <v>10</v>
      </c>
      <c r="I619" s="4" t="s">
        <v>33</v>
      </c>
      <c r="J619" s="4" t="s">
        <v>22</v>
      </c>
    </row>
    <row r="620" spans="1:10" ht="12.75" customHeight="1">
      <c r="A620" s="4" t="str">
        <f t="shared" si="0"/>
        <v>6223</v>
      </c>
      <c r="B620" s="4">
        <v>62</v>
      </c>
      <c r="C620" s="4">
        <v>230</v>
      </c>
      <c r="D620" s="4">
        <f t="shared" si="1"/>
        <v>23</v>
      </c>
      <c r="E620" s="4" t="s">
        <v>862</v>
      </c>
      <c r="F620" s="4">
        <v>-24420</v>
      </c>
      <c r="G620" s="4">
        <v>500</v>
      </c>
      <c r="H620" s="4">
        <v>33.5</v>
      </c>
      <c r="I620" s="4" t="s">
        <v>33</v>
      </c>
      <c r="J620" s="4">
        <v>2</v>
      </c>
    </row>
    <row r="621" spans="1:10" ht="12.75" customHeight="1">
      <c r="A621" s="4" t="str">
        <f t="shared" si="0"/>
        <v>6224</v>
      </c>
      <c r="B621" s="4">
        <v>62</v>
      </c>
      <c r="C621" s="4">
        <v>240</v>
      </c>
      <c r="D621" s="4">
        <f t="shared" si="1"/>
        <v>24</v>
      </c>
      <c r="E621" s="4" t="s">
        <v>863</v>
      </c>
      <c r="F621" s="4">
        <v>-40410</v>
      </c>
      <c r="G621" s="4">
        <v>340</v>
      </c>
      <c r="H621" s="4">
        <v>199</v>
      </c>
      <c r="I621" s="4" t="s">
        <v>33</v>
      </c>
      <c r="J621" s="4">
        <v>9</v>
      </c>
    </row>
    <row r="622" spans="1:10" ht="12.75" customHeight="1">
      <c r="A622" s="4" t="str">
        <f t="shared" si="0"/>
        <v>6225</v>
      </c>
      <c r="B622" s="4">
        <v>62</v>
      </c>
      <c r="C622" s="4">
        <v>250</v>
      </c>
      <c r="D622" s="4">
        <f t="shared" si="1"/>
        <v>25</v>
      </c>
      <c r="E622" s="4" t="s">
        <v>864</v>
      </c>
      <c r="F622" s="4">
        <v>-48040</v>
      </c>
      <c r="G622" s="4">
        <v>220</v>
      </c>
      <c r="H622" s="4" t="s">
        <v>541</v>
      </c>
      <c r="I622" s="4">
        <v>671</v>
      </c>
      <c r="J622" s="4" t="s">
        <v>33</v>
      </c>
    </row>
    <row r="623" spans="1:10" ht="12.75" customHeight="1">
      <c r="A623" s="4" t="str">
        <f t="shared" si="0"/>
        <v>6225.1</v>
      </c>
      <c r="B623" s="4">
        <v>62</v>
      </c>
      <c r="C623" s="4">
        <v>251</v>
      </c>
      <c r="D623" s="4">
        <f t="shared" si="1"/>
        <v>25.1</v>
      </c>
      <c r="E623" s="4" t="s">
        <v>865</v>
      </c>
      <c r="F623" s="4">
        <v>-48040</v>
      </c>
      <c r="G623" s="4">
        <v>270</v>
      </c>
      <c r="H623" s="4">
        <v>0</v>
      </c>
      <c r="I623" s="4">
        <v>150</v>
      </c>
      <c r="J623" s="4" t="s">
        <v>541</v>
      </c>
    </row>
    <row r="624" spans="1:10" ht="12.75" customHeight="1">
      <c r="A624" s="4" t="str">
        <f t="shared" si="0"/>
        <v>6226</v>
      </c>
      <c r="B624" s="4">
        <v>62</v>
      </c>
      <c r="C624" s="4">
        <v>260</v>
      </c>
      <c r="D624" s="4">
        <f t="shared" si="1"/>
        <v>26</v>
      </c>
      <c r="E624" s="4" t="s">
        <v>866</v>
      </c>
      <c r="F624" s="4">
        <v>-58901</v>
      </c>
      <c r="G624" s="4">
        <v>14</v>
      </c>
      <c r="H624" s="4">
        <v>68</v>
      </c>
      <c r="I624" s="4" t="s">
        <v>6</v>
      </c>
      <c r="J624" s="4">
        <v>2</v>
      </c>
    </row>
    <row r="625" spans="1:10" ht="12.75" customHeight="1">
      <c r="A625" s="4" t="str">
        <f t="shared" si="0"/>
        <v>6227</v>
      </c>
      <c r="B625" s="4">
        <v>62</v>
      </c>
      <c r="C625" s="4">
        <v>270</v>
      </c>
      <c r="D625" s="4">
        <f t="shared" si="1"/>
        <v>27</v>
      </c>
      <c r="E625" s="4" t="s">
        <v>867</v>
      </c>
      <c r="F625" s="4">
        <v>-61432</v>
      </c>
      <c r="G625" s="4">
        <v>20</v>
      </c>
      <c r="H625" s="4">
        <v>1.5</v>
      </c>
      <c r="I625" s="4" t="s">
        <v>80</v>
      </c>
      <c r="J625" s="4">
        <v>0.04</v>
      </c>
    </row>
    <row r="626" spans="1:10" ht="12.75" customHeight="1">
      <c r="A626" s="4" t="str">
        <f t="shared" si="0"/>
        <v>6227.1</v>
      </c>
      <c r="B626" s="4">
        <v>62</v>
      </c>
      <c r="C626" s="4">
        <v>271</v>
      </c>
      <c r="D626" s="4">
        <f t="shared" si="1"/>
        <v>27.1</v>
      </c>
      <c r="E626" s="4" t="s">
        <v>868</v>
      </c>
      <c r="F626" s="4">
        <v>-61410</v>
      </c>
      <c r="G626" s="4">
        <v>21</v>
      </c>
      <c r="H626" s="4">
        <v>22</v>
      </c>
      <c r="I626" s="4">
        <v>5</v>
      </c>
      <c r="J626" s="4">
        <v>13.91</v>
      </c>
    </row>
    <row r="627" spans="1:10" ht="12.75" customHeight="1">
      <c r="A627" s="4" t="str">
        <f t="shared" si="0"/>
        <v>6228</v>
      </c>
      <c r="B627" s="4">
        <v>62</v>
      </c>
      <c r="C627" s="4">
        <v>280</v>
      </c>
      <c r="D627" s="4">
        <f t="shared" si="1"/>
        <v>28</v>
      </c>
      <c r="E627" s="4" t="s">
        <v>869</v>
      </c>
      <c r="F627" s="4">
        <v>-66746.100000000006</v>
      </c>
      <c r="G627" s="4">
        <v>0.6</v>
      </c>
      <c r="H627" s="4" t="s">
        <v>8</v>
      </c>
      <c r="I627" s="4" t="s">
        <v>22</v>
      </c>
      <c r="J627" s="4">
        <v>1</v>
      </c>
    </row>
    <row r="628" spans="1:10" ht="12.75" customHeight="1">
      <c r="A628" s="4" t="str">
        <f t="shared" si="0"/>
        <v>6229</v>
      </c>
      <c r="B628" s="4">
        <v>62</v>
      </c>
      <c r="C628" s="4">
        <v>290</v>
      </c>
      <c r="D628" s="4">
        <f t="shared" si="1"/>
        <v>29</v>
      </c>
      <c r="E628" s="4" t="s">
        <v>870</v>
      </c>
      <c r="F628" s="4">
        <v>-62798</v>
      </c>
      <c r="G628" s="4">
        <v>4</v>
      </c>
      <c r="H628" s="4">
        <v>9.673</v>
      </c>
      <c r="I628" s="4" t="s">
        <v>80</v>
      </c>
      <c r="J628" s="4">
        <v>8.0000000000000002E-3</v>
      </c>
    </row>
    <row r="629" spans="1:10" ht="12.75" customHeight="1">
      <c r="A629" s="4" t="str">
        <f t="shared" si="0"/>
        <v>6230</v>
      </c>
      <c r="B629" s="4">
        <v>62</v>
      </c>
      <c r="C629" s="4">
        <v>300</v>
      </c>
      <c r="D629" s="4">
        <f t="shared" si="1"/>
        <v>30</v>
      </c>
      <c r="E629" s="4" t="s">
        <v>871</v>
      </c>
      <c r="F629" s="4">
        <v>-61171</v>
      </c>
      <c r="G629" s="4">
        <v>10</v>
      </c>
      <c r="H629" s="4">
        <v>9.1859999999999999</v>
      </c>
      <c r="I629" s="4" t="s">
        <v>223</v>
      </c>
      <c r="J629" s="4">
        <v>1.3000000000000001E-2</v>
      </c>
    </row>
    <row r="630" spans="1:10" ht="12.75" customHeight="1">
      <c r="A630" s="4" t="str">
        <f t="shared" si="0"/>
        <v>6231</v>
      </c>
      <c r="B630" s="4">
        <v>62</v>
      </c>
      <c r="C630" s="4">
        <v>310</v>
      </c>
      <c r="D630" s="4">
        <f t="shared" si="1"/>
        <v>31</v>
      </c>
      <c r="E630" s="4" t="s">
        <v>872</v>
      </c>
      <c r="F630" s="4">
        <v>-52000</v>
      </c>
      <c r="G630" s="4">
        <v>28</v>
      </c>
      <c r="H630" s="4">
        <v>115.99</v>
      </c>
      <c r="I630" s="4" t="s">
        <v>33</v>
      </c>
      <c r="J630" s="4">
        <v>0.17</v>
      </c>
    </row>
    <row r="631" spans="1:10" ht="12.75" customHeight="1">
      <c r="A631" s="4" t="str">
        <f t="shared" si="0"/>
        <v>6231.1</v>
      </c>
      <c r="B631" s="4">
        <v>62</v>
      </c>
      <c r="C631" s="4">
        <v>311</v>
      </c>
      <c r="D631" s="4">
        <f t="shared" si="1"/>
        <v>31.1</v>
      </c>
      <c r="E631" s="4" t="s">
        <v>873</v>
      </c>
      <c r="F631" s="4">
        <v>-51183</v>
      </c>
      <c r="G631" s="4">
        <v>28</v>
      </c>
      <c r="H631" s="4">
        <v>817.5</v>
      </c>
      <c r="I631" s="4">
        <v>0.5</v>
      </c>
      <c r="J631" s="4">
        <v>4.5999999999999996</v>
      </c>
    </row>
    <row r="632" spans="1:10" ht="12.75" customHeight="1">
      <c r="A632" s="4" t="str">
        <f t="shared" si="0"/>
        <v>6232</v>
      </c>
      <c r="B632" s="4">
        <v>62</v>
      </c>
      <c r="C632" s="4">
        <v>320</v>
      </c>
      <c r="D632" s="4">
        <f t="shared" si="1"/>
        <v>32</v>
      </c>
      <c r="E632" s="4" t="s">
        <v>874</v>
      </c>
      <c r="F632" s="4">
        <v>-42240</v>
      </c>
      <c r="G632" s="4">
        <v>140</v>
      </c>
      <c r="H632" s="4">
        <v>130</v>
      </c>
      <c r="I632" s="4" t="s">
        <v>33</v>
      </c>
      <c r="J632" s="4">
        <v>40</v>
      </c>
    </row>
    <row r="633" spans="1:10" ht="12.75" customHeight="1">
      <c r="A633" s="4" t="str">
        <f t="shared" si="0"/>
        <v>6233</v>
      </c>
      <c r="B633" s="4">
        <v>62</v>
      </c>
      <c r="C633" s="4">
        <v>330</v>
      </c>
      <c r="D633" s="4">
        <f t="shared" si="1"/>
        <v>33</v>
      </c>
      <c r="E633" s="4" t="s">
        <v>875</v>
      </c>
      <c r="F633" s="4">
        <v>-24960</v>
      </c>
      <c r="G633" s="4">
        <v>300</v>
      </c>
      <c r="H633" s="4" t="s">
        <v>12</v>
      </c>
      <c r="I633" s="4">
        <v>1</v>
      </c>
      <c r="J633" s="4" t="s">
        <v>30</v>
      </c>
    </row>
    <row r="634" spans="1:10" ht="12.75" customHeight="1">
      <c r="A634" s="4" t="str">
        <f t="shared" si="0"/>
        <v>6322</v>
      </c>
      <c r="B634" s="4">
        <v>63</v>
      </c>
      <c r="C634" s="4">
        <v>220</v>
      </c>
      <c r="D634" s="4">
        <f t="shared" si="1"/>
        <v>22</v>
      </c>
      <c r="E634" s="4" t="s">
        <v>876</v>
      </c>
      <c r="F634" s="4">
        <v>-5200</v>
      </c>
      <c r="G634" s="4">
        <v>1000</v>
      </c>
      <c r="H634" s="4">
        <v>3</v>
      </c>
      <c r="I634" s="4" t="s">
        <v>33</v>
      </c>
      <c r="J634" s="4" t="s">
        <v>101</v>
      </c>
    </row>
    <row r="635" spans="1:10" ht="12.75" customHeight="1">
      <c r="A635" s="4" t="str">
        <f t="shared" si="0"/>
        <v>6323</v>
      </c>
      <c r="B635" s="4">
        <v>63</v>
      </c>
      <c r="C635" s="4">
        <v>230</v>
      </c>
      <c r="D635" s="4">
        <f t="shared" si="1"/>
        <v>23</v>
      </c>
      <c r="E635" s="4" t="s">
        <v>877</v>
      </c>
      <c r="F635" s="4">
        <v>-20910</v>
      </c>
      <c r="G635" s="4">
        <v>600</v>
      </c>
      <c r="H635" s="4">
        <v>17</v>
      </c>
      <c r="I635" s="4" t="s">
        <v>33</v>
      </c>
      <c r="J635" s="4">
        <v>3</v>
      </c>
    </row>
    <row r="636" spans="1:10" ht="12.75" customHeight="1">
      <c r="A636" s="4" t="str">
        <f t="shared" si="0"/>
        <v>6324</v>
      </c>
      <c r="B636" s="4">
        <v>63</v>
      </c>
      <c r="C636" s="4">
        <v>240</v>
      </c>
      <c r="D636" s="4">
        <f t="shared" si="1"/>
        <v>24</v>
      </c>
      <c r="E636" s="4" t="s">
        <v>878</v>
      </c>
      <c r="F636" s="4">
        <v>-35530</v>
      </c>
      <c r="G636" s="4">
        <v>300</v>
      </c>
      <c r="H636" s="4">
        <v>129</v>
      </c>
      <c r="I636" s="4" t="s">
        <v>33</v>
      </c>
      <c r="J636" s="4">
        <v>2</v>
      </c>
    </row>
    <row r="637" spans="1:10" ht="12.75" customHeight="1">
      <c r="A637" s="4" t="str">
        <f t="shared" si="0"/>
        <v>6325</v>
      </c>
      <c r="B637" s="4">
        <v>63</v>
      </c>
      <c r="C637" s="4">
        <v>250</v>
      </c>
      <c r="D637" s="4">
        <f t="shared" si="1"/>
        <v>25</v>
      </c>
      <c r="E637" s="4" t="s">
        <v>879</v>
      </c>
      <c r="F637" s="4">
        <v>-46350</v>
      </c>
      <c r="G637" s="4">
        <v>260</v>
      </c>
      <c r="H637" s="4">
        <v>275</v>
      </c>
      <c r="I637" s="4" t="s">
        <v>33</v>
      </c>
      <c r="J637" s="4">
        <v>4</v>
      </c>
    </row>
    <row r="638" spans="1:10" ht="12.75" customHeight="1">
      <c r="A638" s="4" t="str">
        <f t="shared" si="0"/>
        <v>6326</v>
      </c>
      <c r="B638" s="4">
        <v>63</v>
      </c>
      <c r="C638" s="4">
        <v>260</v>
      </c>
      <c r="D638" s="4">
        <f t="shared" si="1"/>
        <v>26</v>
      </c>
      <c r="E638" s="4" t="s">
        <v>880</v>
      </c>
      <c r="F638" s="4">
        <v>-55550</v>
      </c>
      <c r="G638" s="4">
        <v>170</v>
      </c>
      <c r="H638" s="4">
        <v>6.1</v>
      </c>
      <c r="I638" s="4" t="s">
        <v>6</v>
      </c>
      <c r="J638" s="4">
        <v>0.6</v>
      </c>
    </row>
    <row r="639" spans="1:10" ht="12.75" customHeight="1">
      <c r="A639" s="4" t="str">
        <f t="shared" si="0"/>
        <v>6327</v>
      </c>
      <c r="B639" s="4">
        <v>63</v>
      </c>
      <c r="C639" s="4">
        <v>270</v>
      </c>
      <c r="D639" s="4">
        <f t="shared" si="1"/>
        <v>27</v>
      </c>
      <c r="E639" s="4" t="s">
        <v>881</v>
      </c>
      <c r="F639" s="4">
        <v>-61840</v>
      </c>
      <c r="G639" s="4">
        <v>20</v>
      </c>
      <c r="H639" s="4">
        <v>26.9</v>
      </c>
      <c r="I639" s="4" t="s">
        <v>6</v>
      </c>
      <c r="J639" s="4">
        <v>0.4</v>
      </c>
    </row>
    <row r="640" spans="1:10" ht="12.75" customHeight="1">
      <c r="A640" s="4" t="str">
        <f t="shared" si="0"/>
        <v>6328</v>
      </c>
      <c r="B640" s="4">
        <v>63</v>
      </c>
      <c r="C640" s="4">
        <v>280</v>
      </c>
      <c r="D640" s="4">
        <f t="shared" si="1"/>
        <v>28</v>
      </c>
      <c r="E640" s="4" t="s">
        <v>882</v>
      </c>
      <c r="F640" s="4">
        <v>-65512.6</v>
      </c>
      <c r="G640" s="4">
        <v>0.6</v>
      </c>
      <c r="H640" s="4">
        <v>100.1</v>
      </c>
      <c r="I640" s="4" t="s">
        <v>14</v>
      </c>
      <c r="J640" s="4">
        <v>2</v>
      </c>
    </row>
    <row r="641" spans="1:10" ht="12.75" customHeight="1">
      <c r="A641" s="4" t="str">
        <f t="shared" si="0"/>
        <v>6328.1</v>
      </c>
      <c r="B641" s="4">
        <v>63</v>
      </c>
      <c r="C641" s="4">
        <v>281</v>
      </c>
      <c r="D641" s="4">
        <f t="shared" si="1"/>
        <v>28.1</v>
      </c>
      <c r="E641" s="4" t="s">
        <v>883</v>
      </c>
      <c r="F641" s="4">
        <v>-65425.5</v>
      </c>
      <c r="G641" s="4">
        <v>0.6</v>
      </c>
      <c r="H641" s="4">
        <v>87.15</v>
      </c>
      <c r="I641" s="4">
        <v>0.11</v>
      </c>
      <c r="J641" s="4">
        <v>1.67</v>
      </c>
    </row>
    <row r="642" spans="1:10" ht="12.75" customHeight="1">
      <c r="A642" s="4" t="str">
        <f t="shared" si="0"/>
        <v>6329</v>
      </c>
      <c r="B642" s="4">
        <v>63</v>
      </c>
      <c r="C642" s="4">
        <v>290</v>
      </c>
      <c r="D642" s="4">
        <f t="shared" si="1"/>
        <v>29</v>
      </c>
      <c r="E642" s="4" t="s">
        <v>884</v>
      </c>
      <c r="F642" s="4">
        <v>-65579.5</v>
      </c>
      <c r="G642" s="4">
        <v>0.6</v>
      </c>
      <c r="H642" s="4" t="s">
        <v>8</v>
      </c>
      <c r="I642" s="4" t="s">
        <v>46</v>
      </c>
      <c r="J642" s="4">
        <v>1</v>
      </c>
    </row>
    <row r="643" spans="1:10" ht="12.75" customHeight="1">
      <c r="A643" s="4" t="str">
        <f t="shared" si="0"/>
        <v>6330</v>
      </c>
      <c r="B643" s="4">
        <v>63</v>
      </c>
      <c r="C643" s="4">
        <v>300</v>
      </c>
      <c r="D643" s="4">
        <f t="shared" si="1"/>
        <v>30</v>
      </c>
      <c r="E643" s="4" t="s">
        <v>885</v>
      </c>
      <c r="F643" s="4">
        <v>-62213</v>
      </c>
      <c r="G643" s="4">
        <v>1.6</v>
      </c>
      <c r="H643" s="4">
        <v>38.47</v>
      </c>
      <c r="I643" s="4" t="s">
        <v>80</v>
      </c>
      <c r="J643" s="4">
        <v>0.05</v>
      </c>
    </row>
    <row r="644" spans="1:10" ht="12.75" customHeight="1">
      <c r="A644" s="4" t="str">
        <f t="shared" si="0"/>
        <v>6331</v>
      </c>
      <c r="B644" s="4">
        <v>63</v>
      </c>
      <c r="C644" s="4">
        <v>310</v>
      </c>
      <c r="D644" s="4">
        <f t="shared" si="1"/>
        <v>31</v>
      </c>
      <c r="E644" s="4" t="s">
        <v>886</v>
      </c>
      <c r="F644" s="4">
        <v>-56547.1</v>
      </c>
      <c r="G644" s="4">
        <v>1.3</v>
      </c>
      <c r="H644" s="4">
        <v>32.4</v>
      </c>
      <c r="I644" s="4" t="s">
        <v>6</v>
      </c>
      <c r="J644" s="4">
        <v>0.5</v>
      </c>
    </row>
    <row r="645" spans="1:10" ht="12.75" customHeight="1">
      <c r="A645" s="4" t="str">
        <f t="shared" si="0"/>
        <v>6332</v>
      </c>
      <c r="B645" s="4">
        <v>63</v>
      </c>
      <c r="C645" s="4">
        <v>320</v>
      </c>
      <c r="D645" s="4">
        <f t="shared" si="1"/>
        <v>32</v>
      </c>
      <c r="E645" s="4" t="s">
        <v>887</v>
      </c>
      <c r="F645" s="4">
        <v>-46910</v>
      </c>
      <c r="G645" s="4">
        <v>200</v>
      </c>
      <c r="H645" s="4">
        <v>142</v>
      </c>
      <c r="I645" s="4" t="s">
        <v>33</v>
      </c>
      <c r="J645" s="4">
        <v>8</v>
      </c>
    </row>
    <row r="646" spans="1:10" ht="12.75" customHeight="1">
      <c r="A646" s="4" t="str">
        <f t="shared" si="0"/>
        <v>6333</v>
      </c>
      <c r="B646" s="4">
        <v>63</v>
      </c>
      <c r="C646" s="4">
        <v>330</v>
      </c>
      <c r="D646" s="4">
        <f t="shared" si="1"/>
        <v>33</v>
      </c>
      <c r="E646" s="4" t="s">
        <v>888</v>
      </c>
      <c r="F646" s="4">
        <v>-33820</v>
      </c>
      <c r="G646" s="4">
        <v>500</v>
      </c>
      <c r="H646" s="4" t="s">
        <v>46</v>
      </c>
      <c r="I646" s="4">
        <v>1</v>
      </c>
      <c r="J646" s="4" t="s">
        <v>30</v>
      </c>
    </row>
    <row r="647" spans="1:10" ht="12.75" customHeight="1">
      <c r="A647" s="4" t="str">
        <f t="shared" si="0"/>
        <v>6423</v>
      </c>
      <c r="B647" s="4">
        <v>64</v>
      </c>
      <c r="C647" s="4">
        <v>230</v>
      </c>
      <c r="D647" s="4">
        <f t="shared" si="1"/>
        <v>23</v>
      </c>
      <c r="E647" s="4" t="s">
        <v>889</v>
      </c>
      <c r="F647" s="4">
        <v>-15400</v>
      </c>
      <c r="G647" s="4">
        <v>700</v>
      </c>
      <c r="H647" s="4">
        <v>10</v>
      </c>
      <c r="I647" s="4" t="s">
        <v>33</v>
      </c>
      <c r="J647" s="4" t="s">
        <v>733</v>
      </c>
    </row>
    <row r="648" spans="1:10" ht="12.75" customHeight="1">
      <c r="A648" s="4" t="str">
        <f t="shared" si="0"/>
        <v>6424</v>
      </c>
      <c r="B648" s="4">
        <v>64</v>
      </c>
      <c r="C648" s="4">
        <v>240</v>
      </c>
      <c r="D648" s="4">
        <f t="shared" si="1"/>
        <v>24</v>
      </c>
      <c r="E648" s="4" t="s">
        <v>890</v>
      </c>
      <c r="F648" s="4">
        <v>-33150</v>
      </c>
      <c r="G648" s="4">
        <v>400</v>
      </c>
      <c r="H648" s="4">
        <v>43</v>
      </c>
      <c r="I648" s="4" t="s">
        <v>33</v>
      </c>
      <c r="J648" s="4">
        <v>1</v>
      </c>
    </row>
    <row r="649" spans="1:10" ht="12.75" customHeight="1">
      <c r="A649" s="4" t="str">
        <f t="shared" si="0"/>
        <v>6425</v>
      </c>
      <c r="B649" s="4">
        <v>64</v>
      </c>
      <c r="C649" s="4">
        <v>250</v>
      </c>
      <c r="D649" s="4">
        <f t="shared" si="1"/>
        <v>25</v>
      </c>
      <c r="E649" s="4" t="s">
        <v>891</v>
      </c>
      <c r="F649" s="4">
        <v>-42620</v>
      </c>
      <c r="G649" s="4">
        <v>270</v>
      </c>
      <c r="H649" s="4">
        <v>88.8</v>
      </c>
      <c r="I649" s="4" t="s">
        <v>33</v>
      </c>
      <c r="J649" s="4">
        <v>2.5</v>
      </c>
    </row>
    <row r="650" spans="1:10" ht="12.75" customHeight="1">
      <c r="A650" s="4" t="str">
        <f t="shared" si="0"/>
        <v>6425.1</v>
      </c>
      <c r="B650" s="4">
        <v>64</v>
      </c>
      <c r="C650" s="4">
        <v>251</v>
      </c>
      <c r="D650" s="4">
        <f t="shared" si="1"/>
        <v>25.1</v>
      </c>
      <c r="E650" s="4" t="s">
        <v>892</v>
      </c>
      <c r="F650" s="4">
        <v>-42490</v>
      </c>
      <c r="G650" s="4">
        <v>270</v>
      </c>
      <c r="H650" s="4">
        <v>135</v>
      </c>
      <c r="I650" s="4">
        <v>3</v>
      </c>
      <c r="J650" s="4" t="s">
        <v>893</v>
      </c>
    </row>
    <row r="651" spans="1:10" ht="12.75" customHeight="1">
      <c r="A651" s="4" t="str">
        <f t="shared" si="0"/>
        <v>6426</v>
      </c>
      <c r="B651" s="4">
        <v>64</v>
      </c>
      <c r="C651" s="4">
        <v>260</v>
      </c>
      <c r="D651" s="4">
        <f t="shared" si="1"/>
        <v>26</v>
      </c>
      <c r="E651" s="4" t="s">
        <v>894</v>
      </c>
      <c r="F651" s="4">
        <v>-54770</v>
      </c>
      <c r="G651" s="4">
        <v>280</v>
      </c>
      <c r="H651" s="4">
        <v>2</v>
      </c>
      <c r="I651" s="4" t="s">
        <v>6</v>
      </c>
      <c r="J651" s="4">
        <v>0.2</v>
      </c>
    </row>
    <row r="652" spans="1:10" ht="12.75" customHeight="1">
      <c r="A652" s="4" t="str">
        <f t="shared" si="0"/>
        <v>6427</v>
      </c>
      <c r="B652" s="4">
        <v>64</v>
      </c>
      <c r="C652" s="4">
        <v>270</v>
      </c>
      <c r="D652" s="4">
        <f t="shared" si="1"/>
        <v>27</v>
      </c>
      <c r="E652" s="4" t="s">
        <v>895</v>
      </c>
      <c r="F652" s="4">
        <v>-59793</v>
      </c>
      <c r="G652" s="4">
        <v>20</v>
      </c>
      <c r="H652" s="4">
        <v>300</v>
      </c>
      <c r="I652" s="4" t="s">
        <v>33</v>
      </c>
      <c r="J652" s="4">
        <v>30</v>
      </c>
    </row>
    <row r="653" spans="1:10" ht="12.75" customHeight="1">
      <c r="A653" s="4" t="str">
        <f t="shared" si="0"/>
        <v>6428</v>
      </c>
      <c r="B653" s="4">
        <v>64</v>
      </c>
      <c r="C653" s="4">
        <v>280</v>
      </c>
      <c r="D653" s="4">
        <f t="shared" si="1"/>
        <v>28</v>
      </c>
      <c r="E653" s="4" t="s">
        <v>896</v>
      </c>
      <c r="F653" s="4">
        <v>-67099.3</v>
      </c>
      <c r="G653" s="4">
        <v>0.6</v>
      </c>
      <c r="H653" s="4" t="s">
        <v>8</v>
      </c>
      <c r="I653" s="4" t="s">
        <v>22</v>
      </c>
      <c r="J653" s="4">
        <v>96</v>
      </c>
    </row>
    <row r="654" spans="1:10" ht="12.75" customHeight="1">
      <c r="A654" s="4" t="str">
        <f t="shared" si="0"/>
        <v>6429</v>
      </c>
      <c r="B654" s="4">
        <v>64</v>
      </c>
      <c r="C654" s="4">
        <v>290</v>
      </c>
      <c r="D654" s="4">
        <f t="shared" si="1"/>
        <v>29</v>
      </c>
      <c r="E654" s="4" t="s">
        <v>897</v>
      </c>
      <c r="F654" s="4">
        <v>-65424.2</v>
      </c>
      <c r="G654" s="4">
        <v>0.6</v>
      </c>
      <c r="H654" s="4">
        <v>12.7</v>
      </c>
      <c r="I654" s="4" t="s">
        <v>223</v>
      </c>
      <c r="J654" s="4">
        <v>2E-3</v>
      </c>
    </row>
    <row r="655" spans="1:10" ht="12.75" customHeight="1">
      <c r="A655" s="4" t="str">
        <f t="shared" si="0"/>
        <v>6430</v>
      </c>
      <c r="B655" s="4">
        <v>64</v>
      </c>
      <c r="C655" s="4">
        <v>300</v>
      </c>
      <c r="D655" s="4">
        <f t="shared" si="1"/>
        <v>30</v>
      </c>
      <c r="E655" s="4" t="s">
        <v>898</v>
      </c>
      <c r="F655" s="4">
        <v>-66003.600000000006</v>
      </c>
      <c r="G655" s="4">
        <v>0.7</v>
      </c>
      <c r="H655" s="4" t="s">
        <v>8</v>
      </c>
      <c r="I655" s="4" t="s">
        <v>899</v>
      </c>
      <c r="J655" s="4" t="s">
        <v>22</v>
      </c>
    </row>
    <row r="656" spans="1:10" ht="12.75" customHeight="1">
      <c r="A656" s="4" t="str">
        <f t="shared" si="0"/>
        <v>6431</v>
      </c>
      <c r="B656" s="4">
        <v>64</v>
      </c>
      <c r="C656" s="4">
        <v>310</v>
      </c>
      <c r="D656" s="4">
        <f t="shared" si="1"/>
        <v>31</v>
      </c>
      <c r="E656" s="4" t="s">
        <v>900</v>
      </c>
      <c r="F656" s="4">
        <v>-58834.3</v>
      </c>
      <c r="G656" s="4">
        <v>2</v>
      </c>
      <c r="H656" s="4">
        <v>2.6269999999999998</v>
      </c>
      <c r="I656" s="4" t="s">
        <v>80</v>
      </c>
      <c r="J656" s="4">
        <v>1.2E-2</v>
      </c>
    </row>
    <row r="657" spans="1:10" ht="12.75" customHeight="1">
      <c r="A657" s="4" t="str">
        <f t="shared" si="0"/>
        <v>6431.1</v>
      </c>
      <c r="B657" s="4">
        <v>64</v>
      </c>
      <c r="C657" s="4">
        <v>311</v>
      </c>
      <c r="D657" s="4">
        <f t="shared" si="1"/>
        <v>31.1</v>
      </c>
      <c r="E657" s="4" t="s">
        <v>901</v>
      </c>
      <c r="F657" s="4">
        <v>-58791.5</v>
      </c>
      <c r="G657" s="4">
        <v>2</v>
      </c>
      <c r="H657" s="4">
        <v>42.85</v>
      </c>
      <c r="I657" s="4">
        <v>0.08</v>
      </c>
      <c r="J657" s="4">
        <v>21.9</v>
      </c>
    </row>
    <row r="658" spans="1:10" ht="12.75" customHeight="1">
      <c r="A658" s="4" t="str">
        <f t="shared" si="0"/>
        <v>6432</v>
      </c>
      <c r="B658" s="4">
        <v>64</v>
      </c>
      <c r="C658" s="4">
        <v>320</v>
      </c>
      <c r="D658" s="4">
        <f t="shared" si="1"/>
        <v>32</v>
      </c>
      <c r="E658" s="4" t="s">
        <v>902</v>
      </c>
      <c r="F658" s="4">
        <v>-54350</v>
      </c>
      <c r="G658" s="4">
        <v>30</v>
      </c>
      <c r="H658" s="4">
        <v>63.7</v>
      </c>
      <c r="I658" s="4" t="s">
        <v>6</v>
      </c>
      <c r="J658" s="4">
        <v>2.5</v>
      </c>
    </row>
    <row r="659" spans="1:10" ht="12.75" customHeight="1">
      <c r="A659" s="4" t="str">
        <f t="shared" si="0"/>
        <v>6433</v>
      </c>
      <c r="B659" s="4">
        <v>64</v>
      </c>
      <c r="C659" s="4">
        <v>330</v>
      </c>
      <c r="D659" s="4">
        <f t="shared" si="1"/>
        <v>33</v>
      </c>
      <c r="E659" s="4" t="s">
        <v>903</v>
      </c>
      <c r="F659" s="4">
        <v>-39520</v>
      </c>
      <c r="G659" s="4">
        <v>360</v>
      </c>
      <c r="H659" s="4">
        <v>40</v>
      </c>
      <c r="I659" s="4" t="s">
        <v>33</v>
      </c>
      <c r="J659" s="4">
        <v>30</v>
      </c>
    </row>
    <row r="660" spans="1:10" ht="12.75" customHeight="1">
      <c r="A660" s="4" t="str">
        <f t="shared" si="0"/>
        <v>6523</v>
      </c>
      <c r="B660" s="4">
        <v>65</v>
      </c>
      <c r="C660" s="4">
        <v>230</v>
      </c>
      <c r="D660" s="4">
        <f t="shared" si="1"/>
        <v>23</v>
      </c>
      <c r="E660" s="4" t="s">
        <v>904</v>
      </c>
      <c r="F660" s="4">
        <v>-11250</v>
      </c>
      <c r="G660" s="4">
        <v>800</v>
      </c>
      <c r="H660" s="4">
        <v>10</v>
      </c>
      <c r="I660" s="4" t="s">
        <v>33</v>
      </c>
      <c r="J660" s="4" t="s">
        <v>607</v>
      </c>
    </row>
    <row r="661" spans="1:10" ht="12.75" customHeight="1">
      <c r="A661" s="4" t="str">
        <f t="shared" si="0"/>
        <v>6524</v>
      </c>
      <c r="B661" s="4">
        <v>65</v>
      </c>
      <c r="C661" s="4">
        <v>240</v>
      </c>
      <c r="D661" s="4">
        <f t="shared" si="1"/>
        <v>24</v>
      </c>
      <c r="E661" s="4" t="s">
        <v>905</v>
      </c>
      <c r="F661" s="4">
        <v>-27800</v>
      </c>
      <c r="G661" s="4">
        <v>500</v>
      </c>
      <c r="H661" s="4">
        <v>27</v>
      </c>
      <c r="I661" s="4" t="s">
        <v>33</v>
      </c>
      <c r="J661" s="4">
        <v>3</v>
      </c>
    </row>
    <row r="662" spans="1:10" ht="12.75" customHeight="1">
      <c r="A662" s="4" t="str">
        <f t="shared" si="0"/>
        <v>6525</v>
      </c>
      <c r="B662" s="4">
        <v>65</v>
      </c>
      <c r="C662" s="4">
        <v>250</v>
      </c>
      <c r="D662" s="4">
        <f t="shared" si="1"/>
        <v>25</v>
      </c>
      <c r="E662" s="4" t="s">
        <v>906</v>
      </c>
      <c r="F662" s="4">
        <v>-40670</v>
      </c>
      <c r="G662" s="4">
        <v>540</v>
      </c>
      <c r="H662" s="4">
        <v>92</v>
      </c>
      <c r="I662" s="4" t="s">
        <v>33</v>
      </c>
      <c r="J662" s="4">
        <v>1</v>
      </c>
    </row>
    <row r="663" spans="1:10" ht="12.75" customHeight="1">
      <c r="A663" s="4" t="str">
        <f t="shared" si="0"/>
        <v>6526</v>
      </c>
      <c r="B663" s="4">
        <v>65</v>
      </c>
      <c r="C663" s="4">
        <v>260</v>
      </c>
      <c r="D663" s="4">
        <f t="shared" si="1"/>
        <v>26</v>
      </c>
      <c r="E663" s="4" t="s">
        <v>907</v>
      </c>
      <c r="F663" s="4">
        <v>-50880</v>
      </c>
      <c r="G663" s="4">
        <v>240</v>
      </c>
      <c r="H663" s="4">
        <v>1.3</v>
      </c>
      <c r="I663" s="4" t="s">
        <v>6</v>
      </c>
      <c r="J663" s="4">
        <v>0.3</v>
      </c>
    </row>
    <row r="664" spans="1:10" ht="12.75" customHeight="1">
      <c r="A664" s="4" t="str">
        <f t="shared" si="0"/>
        <v>6526.1</v>
      </c>
      <c r="B664" s="4">
        <v>65</v>
      </c>
      <c r="C664" s="4">
        <v>261</v>
      </c>
      <c r="D664" s="4">
        <f t="shared" si="1"/>
        <v>26.1</v>
      </c>
      <c r="E664" s="4" t="s">
        <v>908</v>
      </c>
      <c r="F664" s="4">
        <v>-50520</v>
      </c>
      <c r="G664" s="4">
        <v>240</v>
      </c>
      <c r="H664" s="4">
        <v>364</v>
      </c>
      <c r="I664" s="4">
        <v>3</v>
      </c>
      <c r="J664" s="4">
        <v>430</v>
      </c>
    </row>
    <row r="665" spans="1:10" ht="12.75" customHeight="1">
      <c r="A665" s="4" t="str">
        <f t="shared" si="0"/>
        <v>6527</v>
      </c>
      <c r="B665" s="4">
        <v>65</v>
      </c>
      <c r="C665" s="4">
        <v>270</v>
      </c>
      <c r="D665" s="4">
        <f t="shared" si="1"/>
        <v>27</v>
      </c>
      <c r="E665" s="4" t="s">
        <v>909</v>
      </c>
      <c r="F665" s="4">
        <v>-59170</v>
      </c>
      <c r="G665" s="4">
        <v>13</v>
      </c>
      <c r="H665" s="4">
        <v>1.2</v>
      </c>
      <c r="I665" s="4" t="s">
        <v>6</v>
      </c>
      <c r="J665" s="4">
        <v>0.06</v>
      </c>
    </row>
    <row r="666" spans="1:10" ht="12.75" customHeight="1">
      <c r="A666" s="4" t="str">
        <f t="shared" si="0"/>
        <v>6528</v>
      </c>
      <c r="B666" s="4">
        <v>65</v>
      </c>
      <c r="C666" s="4">
        <v>280</v>
      </c>
      <c r="D666" s="4">
        <f t="shared" si="1"/>
        <v>28</v>
      </c>
      <c r="E666" s="4" t="s">
        <v>910</v>
      </c>
      <c r="F666" s="4">
        <v>-65126.1</v>
      </c>
      <c r="G666" s="4">
        <v>0.6</v>
      </c>
      <c r="H666" s="4">
        <v>2.5171999999999999</v>
      </c>
      <c r="I666" s="4" t="s">
        <v>223</v>
      </c>
      <c r="J666" s="4">
        <v>3.0000000000000003E-4</v>
      </c>
    </row>
    <row r="667" spans="1:10" ht="12.75" customHeight="1">
      <c r="A667" s="4" t="str">
        <f t="shared" si="0"/>
        <v>6528.1</v>
      </c>
      <c r="B667" s="4">
        <v>65</v>
      </c>
      <c r="C667" s="4">
        <v>281</v>
      </c>
      <c r="D667" s="4">
        <f t="shared" si="1"/>
        <v>28.1</v>
      </c>
      <c r="E667" s="4" t="s">
        <v>911</v>
      </c>
      <c r="F667" s="4">
        <v>-64113.1</v>
      </c>
      <c r="G667" s="4">
        <v>1.2</v>
      </c>
      <c r="H667" s="4">
        <v>1013</v>
      </c>
      <c r="I667" s="4">
        <v>1</v>
      </c>
      <c r="J667" s="4">
        <v>26.7</v>
      </c>
    </row>
    <row r="668" spans="1:10" ht="12.75" customHeight="1">
      <c r="A668" s="4" t="str">
        <f t="shared" si="0"/>
        <v>6529</v>
      </c>
      <c r="B668" s="4">
        <v>65</v>
      </c>
      <c r="C668" s="4">
        <v>290</v>
      </c>
      <c r="D668" s="4">
        <f t="shared" si="1"/>
        <v>29</v>
      </c>
      <c r="E668" s="4" t="s">
        <v>912</v>
      </c>
      <c r="F668" s="4">
        <v>-67263.7</v>
      </c>
      <c r="G668" s="4">
        <v>0.7</v>
      </c>
      <c r="H668" s="4" t="s">
        <v>8</v>
      </c>
      <c r="I668" s="4" t="s">
        <v>46</v>
      </c>
      <c r="J668" s="4">
        <v>93</v>
      </c>
    </row>
    <row r="669" spans="1:10" ht="12.75" customHeight="1">
      <c r="A669" s="4" t="str">
        <f t="shared" si="0"/>
        <v>6530</v>
      </c>
      <c r="B669" s="4">
        <v>65</v>
      </c>
      <c r="C669" s="4">
        <v>300</v>
      </c>
      <c r="D669" s="4">
        <f t="shared" si="1"/>
        <v>30</v>
      </c>
      <c r="E669" s="4" t="s">
        <v>913</v>
      </c>
      <c r="F669" s="4">
        <v>-65911.600000000006</v>
      </c>
      <c r="G669" s="4">
        <v>0.7</v>
      </c>
      <c r="H669" s="4">
        <v>244.06</v>
      </c>
      <c r="I669" s="4" t="s">
        <v>48</v>
      </c>
      <c r="J669" s="4">
        <v>0.1</v>
      </c>
    </row>
    <row r="670" spans="1:10" ht="12.75" customHeight="1">
      <c r="A670" s="4" t="str">
        <f t="shared" si="0"/>
        <v>6530.1</v>
      </c>
      <c r="B670" s="4">
        <v>65</v>
      </c>
      <c r="C670" s="4">
        <v>301</v>
      </c>
      <c r="D670" s="4">
        <f t="shared" si="1"/>
        <v>30.1</v>
      </c>
      <c r="E670" s="4" t="s">
        <v>914</v>
      </c>
      <c r="F670" s="4">
        <v>-65857.7</v>
      </c>
      <c r="G670" s="4">
        <v>0.7</v>
      </c>
      <c r="H670" s="4">
        <v>53.927999999999997</v>
      </c>
      <c r="I670" s="4">
        <v>0.01</v>
      </c>
      <c r="J670" s="4">
        <v>1.6</v>
      </c>
    </row>
    <row r="671" spans="1:10" ht="12.75" customHeight="1">
      <c r="A671" s="4" t="str">
        <f t="shared" si="0"/>
        <v>6531</v>
      </c>
      <c r="B671" s="4">
        <v>65</v>
      </c>
      <c r="C671" s="4">
        <v>310</v>
      </c>
      <c r="D671" s="4">
        <f t="shared" si="1"/>
        <v>31</v>
      </c>
      <c r="E671" s="4" t="s">
        <v>915</v>
      </c>
      <c r="F671" s="4">
        <v>-62657.2</v>
      </c>
      <c r="G671" s="4">
        <v>0.8</v>
      </c>
      <c r="H671" s="4">
        <v>15.2</v>
      </c>
      <c r="I671" s="4" t="s">
        <v>80</v>
      </c>
      <c r="J671" s="4">
        <v>0.2</v>
      </c>
    </row>
    <row r="672" spans="1:10" ht="12.75" customHeight="1">
      <c r="A672" s="4" t="str">
        <f t="shared" si="0"/>
        <v>6532</v>
      </c>
      <c r="B672" s="4">
        <v>65</v>
      </c>
      <c r="C672" s="4">
        <v>320</v>
      </c>
      <c r="D672" s="4">
        <f t="shared" si="1"/>
        <v>32</v>
      </c>
      <c r="E672" s="4" t="s">
        <v>916</v>
      </c>
      <c r="F672" s="4">
        <v>-56410</v>
      </c>
      <c r="G672" s="4">
        <v>100</v>
      </c>
      <c r="H672" s="4">
        <v>30.9</v>
      </c>
      <c r="I672" s="4" t="s">
        <v>6</v>
      </c>
      <c r="J672" s="4">
        <v>0.5</v>
      </c>
    </row>
    <row r="673" spans="1:10" ht="12.75" customHeight="1">
      <c r="A673" s="4" t="str">
        <f t="shared" si="0"/>
        <v>6533</v>
      </c>
      <c r="B673" s="4">
        <v>65</v>
      </c>
      <c r="C673" s="4">
        <v>330</v>
      </c>
      <c r="D673" s="4">
        <f t="shared" si="1"/>
        <v>33</v>
      </c>
      <c r="E673" s="4" t="s">
        <v>917</v>
      </c>
      <c r="F673" s="4">
        <v>-46980</v>
      </c>
      <c r="G673" s="4">
        <v>300</v>
      </c>
      <c r="H673" s="4">
        <v>170</v>
      </c>
      <c r="I673" s="4" t="s">
        <v>33</v>
      </c>
      <c r="J673" s="4">
        <v>30</v>
      </c>
    </row>
    <row r="674" spans="1:10" ht="12.75" customHeight="1">
      <c r="A674" s="4" t="str">
        <f t="shared" si="0"/>
        <v>6534</v>
      </c>
      <c r="B674" s="4">
        <v>65</v>
      </c>
      <c r="C674" s="4">
        <v>340</v>
      </c>
      <c r="D674" s="4">
        <f t="shared" si="1"/>
        <v>34</v>
      </c>
      <c r="E674" s="4" t="s">
        <v>918</v>
      </c>
      <c r="F674" s="4">
        <v>-32920</v>
      </c>
      <c r="G674" s="4">
        <v>600</v>
      </c>
      <c r="H674" s="4" t="s">
        <v>238</v>
      </c>
      <c r="I674" s="4" t="s">
        <v>33</v>
      </c>
      <c r="J674" s="4" t="s">
        <v>46</v>
      </c>
    </row>
    <row r="675" spans="1:10" ht="12.75" customHeight="1">
      <c r="A675" s="4" t="str">
        <f t="shared" si="0"/>
        <v>6624</v>
      </c>
      <c r="B675" s="4">
        <v>66</v>
      </c>
      <c r="C675" s="4">
        <v>240</v>
      </c>
      <c r="D675" s="4">
        <f t="shared" si="1"/>
        <v>24</v>
      </c>
      <c r="E675" s="4" t="s">
        <v>919</v>
      </c>
      <c r="F675" s="4">
        <v>-24800</v>
      </c>
      <c r="G675" s="4">
        <v>600</v>
      </c>
      <c r="H675" s="4">
        <v>10</v>
      </c>
      <c r="I675" s="4" t="s">
        <v>33</v>
      </c>
      <c r="J675" s="4">
        <v>6</v>
      </c>
    </row>
    <row r="676" spans="1:10" ht="12.75" customHeight="1">
      <c r="A676" s="4" t="str">
        <f t="shared" si="0"/>
        <v>6625</v>
      </c>
      <c r="B676" s="4">
        <v>66</v>
      </c>
      <c r="C676" s="4">
        <v>250</v>
      </c>
      <c r="D676" s="4">
        <f t="shared" si="1"/>
        <v>25</v>
      </c>
      <c r="E676" s="4" t="s">
        <v>920</v>
      </c>
      <c r="F676" s="4">
        <v>-36250</v>
      </c>
      <c r="G676" s="4">
        <v>400</v>
      </c>
      <c r="H676" s="4">
        <v>64.400000000000006</v>
      </c>
      <c r="I676" s="4" t="s">
        <v>33</v>
      </c>
      <c r="J676" s="4">
        <v>1.8</v>
      </c>
    </row>
    <row r="677" spans="1:10" ht="12.75" customHeight="1">
      <c r="A677" s="4" t="str">
        <f t="shared" si="0"/>
        <v>6626</v>
      </c>
      <c r="B677" s="4">
        <v>66</v>
      </c>
      <c r="C677" s="4">
        <v>260</v>
      </c>
      <c r="D677" s="4">
        <f t="shared" si="1"/>
        <v>26</v>
      </c>
      <c r="E677" s="4" t="s">
        <v>921</v>
      </c>
      <c r="F677" s="4">
        <v>-49570</v>
      </c>
      <c r="G677" s="4">
        <v>300</v>
      </c>
      <c r="H677" s="4">
        <v>440</v>
      </c>
      <c r="I677" s="4" t="s">
        <v>33</v>
      </c>
      <c r="J677" s="4">
        <v>40</v>
      </c>
    </row>
    <row r="678" spans="1:10" ht="12.75" customHeight="1">
      <c r="A678" s="4" t="str">
        <f t="shared" si="0"/>
        <v>6627</v>
      </c>
      <c r="B678" s="4">
        <v>66</v>
      </c>
      <c r="C678" s="4">
        <v>270</v>
      </c>
      <c r="D678" s="4">
        <f t="shared" si="1"/>
        <v>27</v>
      </c>
      <c r="E678" s="4" t="s">
        <v>922</v>
      </c>
      <c r="F678" s="4">
        <v>-56110</v>
      </c>
      <c r="G678" s="4">
        <v>250</v>
      </c>
      <c r="H678" s="4">
        <v>194</v>
      </c>
      <c r="I678" s="4" t="s">
        <v>33</v>
      </c>
      <c r="J678" s="4">
        <v>17</v>
      </c>
    </row>
    <row r="679" spans="1:10" ht="12.75" customHeight="1">
      <c r="A679" s="4" t="str">
        <f t="shared" si="0"/>
        <v>6627.1</v>
      </c>
      <c r="B679" s="4">
        <v>66</v>
      </c>
      <c r="C679" s="4">
        <v>271</v>
      </c>
      <c r="D679" s="4">
        <f t="shared" si="1"/>
        <v>27.1</v>
      </c>
      <c r="E679" s="4" t="s">
        <v>923</v>
      </c>
      <c r="F679" s="4">
        <v>-55940</v>
      </c>
      <c r="G679" s="4">
        <v>250</v>
      </c>
      <c r="H679" s="4">
        <v>175</v>
      </c>
      <c r="I679" s="4">
        <v>3</v>
      </c>
      <c r="J679" s="4">
        <v>1.21</v>
      </c>
    </row>
    <row r="680" spans="1:10" ht="12.75" customHeight="1">
      <c r="A680" s="4" t="str">
        <f t="shared" si="0"/>
        <v>6627.2</v>
      </c>
      <c r="B680" s="4">
        <v>66</v>
      </c>
      <c r="C680" s="4">
        <v>272</v>
      </c>
      <c r="D680" s="4">
        <f t="shared" si="1"/>
        <v>27.2</v>
      </c>
      <c r="E680" s="4" t="s">
        <v>924</v>
      </c>
      <c r="F680" s="4">
        <v>-55470</v>
      </c>
      <c r="G680" s="4">
        <v>250</v>
      </c>
      <c r="H680" s="4">
        <v>642</v>
      </c>
      <c r="I680" s="4">
        <v>5</v>
      </c>
      <c r="J680" s="4" t="s">
        <v>893</v>
      </c>
    </row>
    <row r="681" spans="1:10" ht="12.75" customHeight="1">
      <c r="A681" s="4" t="str">
        <f t="shared" si="0"/>
        <v>6628</v>
      </c>
      <c r="B681" s="4">
        <v>66</v>
      </c>
      <c r="C681" s="4">
        <v>280</v>
      </c>
      <c r="D681" s="4">
        <f t="shared" si="1"/>
        <v>28</v>
      </c>
      <c r="E681" s="4" t="s">
        <v>925</v>
      </c>
      <c r="F681" s="4">
        <v>-66006.3</v>
      </c>
      <c r="G681" s="4">
        <v>1.4</v>
      </c>
      <c r="H681" s="4">
        <v>54.6</v>
      </c>
      <c r="I681" s="4" t="s">
        <v>223</v>
      </c>
      <c r="J681" s="4">
        <v>0.4</v>
      </c>
    </row>
    <row r="682" spans="1:10" ht="12.75" customHeight="1">
      <c r="A682" s="4" t="str">
        <f t="shared" si="0"/>
        <v>6629</v>
      </c>
      <c r="B682" s="4">
        <v>66</v>
      </c>
      <c r="C682" s="4">
        <v>290</v>
      </c>
      <c r="D682" s="4">
        <f t="shared" si="1"/>
        <v>29</v>
      </c>
      <c r="E682" s="4" t="s">
        <v>926</v>
      </c>
      <c r="F682" s="4">
        <v>-66258.3</v>
      </c>
      <c r="G682" s="4">
        <v>0.7</v>
      </c>
      <c r="H682" s="4">
        <v>5.12</v>
      </c>
      <c r="I682" s="4" t="s">
        <v>80</v>
      </c>
      <c r="J682" s="4">
        <v>1.4E-2</v>
      </c>
    </row>
    <row r="683" spans="1:10" ht="12.75" customHeight="1">
      <c r="A683" s="4" t="str">
        <f t="shared" si="0"/>
        <v>6630</v>
      </c>
      <c r="B683" s="4">
        <v>66</v>
      </c>
      <c r="C683" s="4">
        <v>300</v>
      </c>
      <c r="D683" s="4">
        <f t="shared" si="1"/>
        <v>30</v>
      </c>
      <c r="E683" s="4" t="s">
        <v>927</v>
      </c>
      <c r="F683" s="4">
        <v>-68899.399999999994</v>
      </c>
      <c r="G683" s="4">
        <v>0.9</v>
      </c>
      <c r="H683" s="4" t="s">
        <v>8</v>
      </c>
      <c r="I683" s="4" t="s">
        <v>22</v>
      </c>
      <c r="J683" s="4">
        <v>98</v>
      </c>
    </row>
    <row r="684" spans="1:10" ht="12.75" customHeight="1">
      <c r="A684" s="4" t="str">
        <f t="shared" si="0"/>
        <v>6631</v>
      </c>
      <c r="B684" s="4">
        <v>66</v>
      </c>
      <c r="C684" s="4">
        <v>310</v>
      </c>
      <c r="D684" s="4">
        <f t="shared" si="1"/>
        <v>31</v>
      </c>
      <c r="E684" s="4" t="s">
        <v>928</v>
      </c>
      <c r="F684" s="4">
        <v>-63724</v>
      </c>
      <c r="G684" s="4">
        <v>3</v>
      </c>
      <c r="H684" s="4">
        <v>9.49</v>
      </c>
      <c r="I684" s="4" t="s">
        <v>223</v>
      </c>
      <c r="J684" s="4">
        <v>7.0000000000000007E-2</v>
      </c>
    </row>
    <row r="685" spans="1:10" ht="12.75" customHeight="1">
      <c r="A685" s="4" t="str">
        <f t="shared" si="0"/>
        <v>6632</v>
      </c>
      <c r="B685" s="4">
        <v>66</v>
      </c>
      <c r="C685" s="4">
        <v>320</v>
      </c>
      <c r="D685" s="4">
        <f t="shared" si="1"/>
        <v>32</v>
      </c>
      <c r="E685" s="4" t="s">
        <v>929</v>
      </c>
      <c r="F685" s="4">
        <v>-61620</v>
      </c>
      <c r="G685" s="4">
        <v>30</v>
      </c>
      <c r="H685" s="4">
        <v>2.2599999999999998</v>
      </c>
      <c r="I685" s="4" t="s">
        <v>223</v>
      </c>
      <c r="J685" s="4">
        <v>0.05</v>
      </c>
    </row>
    <row r="686" spans="1:10" ht="12.75" customHeight="1">
      <c r="A686" s="4" t="str">
        <f t="shared" si="0"/>
        <v>6633</v>
      </c>
      <c r="B686" s="4">
        <v>66</v>
      </c>
      <c r="C686" s="4">
        <v>330</v>
      </c>
      <c r="D686" s="4">
        <f t="shared" si="1"/>
        <v>33</v>
      </c>
      <c r="E686" s="4" t="s">
        <v>930</v>
      </c>
      <c r="F686" s="4">
        <v>-51500</v>
      </c>
      <c r="G686" s="4">
        <v>680</v>
      </c>
      <c r="H686" s="4">
        <v>95.77</v>
      </c>
      <c r="I686" s="4" t="s">
        <v>33</v>
      </c>
      <c r="J686" s="4">
        <v>0.23</v>
      </c>
    </row>
    <row r="687" spans="1:10" ht="12.75" customHeight="1">
      <c r="A687" s="4" t="str">
        <f t="shared" si="0"/>
        <v>6633.1</v>
      </c>
      <c r="B687" s="4">
        <v>66</v>
      </c>
      <c r="C687" s="4">
        <v>331</v>
      </c>
      <c r="D687" s="4">
        <f t="shared" si="1"/>
        <v>33.1</v>
      </c>
      <c r="E687" s="4" t="s">
        <v>931</v>
      </c>
      <c r="F687" s="4">
        <v>-50140</v>
      </c>
      <c r="G687" s="4">
        <v>680</v>
      </c>
      <c r="H687" s="4">
        <v>1356.7</v>
      </c>
      <c r="I687" s="4">
        <v>0.17</v>
      </c>
      <c r="J687" s="4">
        <v>1.1000000000000001</v>
      </c>
    </row>
    <row r="688" spans="1:10" ht="12.75" customHeight="1">
      <c r="A688" s="4" t="str">
        <f t="shared" si="0"/>
        <v>6633.2</v>
      </c>
      <c r="B688" s="4">
        <v>66</v>
      </c>
      <c r="C688" s="4">
        <v>332</v>
      </c>
      <c r="D688" s="4">
        <f t="shared" si="1"/>
        <v>33.200000000000003</v>
      </c>
      <c r="E688" s="4" t="s">
        <v>932</v>
      </c>
      <c r="F688" s="4">
        <v>-48480</v>
      </c>
      <c r="G688" s="4">
        <v>680</v>
      </c>
      <c r="H688" s="4">
        <v>3023.9</v>
      </c>
      <c r="I688" s="4">
        <v>0.3</v>
      </c>
      <c r="J688" s="4">
        <v>8.1999999999999993</v>
      </c>
    </row>
    <row r="689" spans="1:10" ht="12.75" customHeight="1">
      <c r="A689" s="4" t="str">
        <f t="shared" si="0"/>
        <v>6634</v>
      </c>
      <c r="B689" s="4">
        <v>66</v>
      </c>
      <c r="C689" s="4">
        <v>340</v>
      </c>
      <c r="D689" s="4">
        <f t="shared" si="1"/>
        <v>34</v>
      </c>
      <c r="E689" s="4" t="s">
        <v>933</v>
      </c>
      <c r="F689" s="4">
        <v>-41720</v>
      </c>
      <c r="G689" s="4">
        <v>300</v>
      </c>
      <c r="H689" s="4">
        <v>33</v>
      </c>
      <c r="I689" s="4" t="s">
        <v>33</v>
      </c>
      <c r="J689" s="4">
        <v>12</v>
      </c>
    </row>
    <row r="690" spans="1:10" ht="12.75" customHeight="1">
      <c r="A690" s="4" t="str">
        <f t="shared" si="0"/>
        <v>6724</v>
      </c>
      <c r="B690" s="4">
        <v>67</v>
      </c>
      <c r="C690" s="4">
        <v>240</v>
      </c>
      <c r="D690" s="4">
        <f t="shared" si="1"/>
        <v>24</v>
      </c>
      <c r="E690" s="4" t="s">
        <v>934</v>
      </c>
      <c r="F690" s="4">
        <v>-19050</v>
      </c>
      <c r="G690" s="4">
        <v>700</v>
      </c>
      <c r="H690" s="4">
        <v>10</v>
      </c>
      <c r="I690" s="4" t="s">
        <v>33</v>
      </c>
      <c r="J690" s="4" t="s">
        <v>733</v>
      </c>
    </row>
    <row r="691" spans="1:10" ht="12.75" customHeight="1">
      <c r="A691" s="4" t="str">
        <f t="shared" si="0"/>
        <v>6725</v>
      </c>
      <c r="B691" s="4">
        <v>67</v>
      </c>
      <c r="C691" s="4">
        <v>250</v>
      </c>
      <c r="D691" s="4">
        <f t="shared" si="1"/>
        <v>25</v>
      </c>
      <c r="E691" s="4" t="s">
        <v>935</v>
      </c>
      <c r="F691" s="4">
        <v>-33400</v>
      </c>
      <c r="G691" s="4">
        <v>500</v>
      </c>
      <c r="H691" s="4">
        <v>45</v>
      </c>
      <c r="I691" s="4" t="s">
        <v>33</v>
      </c>
      <c r="J691" s="4">
        <v>3</v>
      </c>
    </row>
    <row r="692" spans="1:10" ht="12.75" customHeight="1">
      <c r="A692" s="4" t="str">
        <f t="shared" si="0"/>
        <v>6726</v>
      </c>
      <c r="B692" s="4">
        <v>67</v>
      </c>
      <c r="C692" s="4">
        <v>260</v>
      </c>
      <c r="D692" s="4">
        <f t="shared" si="1"/>
        <v>26</v>
      </c>
      <c r="E692" s="4" t="s">
        <v>936</v>
      </c>
      <c r="F692" s="4">
        <v>-45690</v>
      </c>
      <c r="G692" s="4">
        <v>420</v>
      </c>
      <c r="H692" s="4">
        <v>394</v>
      </c>
      <c r="I692" s="4" t="s">
        <v>33</v>
      </c>
      <c r="J692" s="4">
        <v>9</v>
      </c>
    </row>
    <row r="693" spans="1:10" ht="12.75" customHeight="1">
      <c r="A693" s="4" t="str">
        <f t="shared" si="0"/>
        <v>6726.1</v>
      </c>
      <c r="B693" s="4">
        <v>67</v>
      </c>
      <c r="C693" s="4">
        <v>261</v>
      </c>
      <c r="D693" s="4">
        <f t="shared" si="1"/>
        <v>26.1</v>
      </c>
      <c r="E693" s="4" t="s">
        <v>937</v>
      </c>
      <c r="F693" s="4">
        <v>-45320</v>
      </c>
      <c r="G693" s="4">
        <v>420</v>
      </c>
      <c r="H693" s="4">
        <v>367</v>
      </c>
      <c r="I693" s="4">
        <v>3</v>
      </c>
      <c r="J693" s="4">
        <v>64</v>
      </c>
    </row>
    <row r="694" spans="1:10" ht="12.75" customHeight="1">
      <c r="A694" s="4" t="str">
        <f t="shared" si="0"/>
        <v>6727</v>
      </c>
      <c r="B694" s="4">
        <v>67</v>
      </c>
      <c r="C694" s="4">
        <v>270</v>
      </c>
      <c r="D694" s="4">
        <f t="shared" si="1"/>
        <v>27</v>
      </c>
      <c r="E694" s="4" t="s">
        <v>938</v>
      </c>
      <c r="F694" s="4">
        <v>-55060</v>
      </c>
      <c r="G694" s="4">
        <v>320</v>
      </c>
      <c r="H694" s="4">
        <v>425</v>
      </c>
      <c r="I694" s="4" t="s">
        <v>33</v>
      </c>
      <c r="J694" s="4">
        <v>20</v>
      </c>
    </row>
    <row r="695" spans="1:10" ht="12.75" customHeight="1">
      <c r="A695" s="4" t="str">
        <f t="shared" si="0"/>
        <v>6728</v>
      </c>
      <c r="B695" s="4">
        <v>67</v>
      </c>
      <c r="C695" s="4">
        <v>280</v>
      </c>
      <c r="D695" s="4">
        <f t="shared" si="1"/>
        <v>28</v>
      </c>
      <c r="E695" s="4" t="s">
        <v>939</v>
      </c>
      <c r="F695" s="4">
        <v>-63742.7</v>
      </c>
      <c r="G695" s="4">
        <v>2.9</v>
      </c>
      <c r="H695" s="4">
        <v>21</v>
      </c>
      <c r="I695" s="4" t="s">
        <v>6</v>
      </c>
      <c r="J695" s="4">
        <v>1</v>
      </c>
    </row>
    <row r="696" spans="1:10" ht="12.75" customHeight="1">
      <c r="A696" s="4" t="str">
        <f t="shared" si="0"/>
        <v>6728.1</v>
      </c>
      <c r="B696" s="4">
        <v>67</v>
      </c>
      <c r="C696" s="4">
        <v>281</v>
      </c>
      <c r="D696" s="4">
        <f t="shared" si="1"/>
        <v>28.1</v>
      </c>
      <c r="E696" s="4" t="s">
        <v>940</v>
      </c>
      <c r="F696" s="4">
        <v>-62736</v>
      </c>
      <c r="G696" s="4">
        <v>4</v>
      </c>
      <c r="H696" s="4">
        <v>1007</v>
      </c>
      <c r="I696" s="4">
        <v>3</v>
      </c>
      <c r="J696" s="4">
        <v>13.3</v>
      </c>
    </row>
    <row r="697" spans="1:10" ht="12.75" customHeight="1">
      <c r="A697" s="4" t="str">
        <f t="shared" si="0"/>
        <v>6729</v>
      </c>
      <c r="B697" s="4">
        <v>67</v>
      </c>
      <c r="C697" s="4">
        <v>290</v>
      </c>
      <c r="D697" s="4">
        <f t="shared" si="1"/>
        <v>29</v>
      </c>
      <c r="E697" s="4" t="s">
        <v>941</v>
      </c>
      <c r="F697" s="4">
        <v>-67318.8</v>
      </c>
      <c r="G697" s="4">
        <v>1.2</v>
      </c>
      <c r="H697" s="4">
        <v>61.83</v>
      </c>
      <c r="I697" s="4" t="s">
        <v>223</v>
      </c>
      <c r="J697" s="4">
        <v>0.12</v>
      </c>
    </row>
    <row r="698" spans="1:10" ht="12.75" customHeight="1">
      <c r="A698" s="4" t="str">
        <f t="shared" si="0"/>
        <v>6730</v>
      </c>
      <c r="B698" s="4">
        <v>67</v>
      </c>
      <c r="C698" s="4">
        <v>300</v>
      </c>
      <c r="D698" s="4">
        <f t="shared" si="1"/>
        <v>30</v>
      </c>
      <c r="E698" s="4" t="s">
        <v>942</v>
      </c>
      <c r="F698" s="4">
        <v>-67880.399999999994</v>
      </c>
      <c r="G698" s="4">
        <v>0.9</v>
      </c>
      <c r="H698" s="4" t="s">
        <v>8</v>
      </c>
      <c r="I698" s="4" t="s">
        <v>607</v>
      </c>
      <c r="J698" s="4">
        <v>91</v>
      </c>
    </row>
    <row r="699" spans="1:10" ht="12.75" customHeight="1">
      <c r="A699" s="4" t="str">
        <f t="shared" si="0"/>
        <v>6731</v>
      </c>
      <c r="B699" s="4">
        <v>67</v>
      </c>
      <c r="C699" s="4">
        <v>310</v>
      </c>
      <c r="D699" s="4">
        <f t="shared" si="1"/>
        <v>31</v>
      </c>
      <c r="E699" s="4" t="s">
        <v>943</v>
      </c>
      <c r="F699" s="4">
        <v>-66879.7</v>
      </c>
      <c r="G699" s="4">
        <v>1.3</v>
      </c>
      <c r="H699" s="4">
        <v>3.2612000000000001</v>
      </c>
      <c r="I699" s="4" t="s">
        <v>48</v>
      </c>
      <c r="J699" s="4">
        <v>6.0000000000000006E-4</v>
      </c>
    </row>
    <row r="700" spans="1:10" ht="12.75" customHeight="1">
      <c r="A700" s="4" t="str">
        <f t="shared" si="0"/>
        <v>6732</v>
      </c>
      <c r="B700" s="4">
        <v>67</v>
      </c>
      <c r="C700" s="4">
        <v>320</v>
      </c>
      <c r="D700" s="4">
        <f t="shared" si="1"/>
        <v>32</v>
      </c>
      <c r="E700" s="4" t="s">
        <v>944</v>
      </c>
      <c r="F700" s="4">
        <v>-62658</v>
      </c>
      <c r="G700" s="4">
        <v>5</v>
      </c>
      <c r="H700" s="4">
        <v>18.899999999999999</v>
      </c>
      <c r="I700" s="4" t="s">
        <v>80</v>
      </c>
      <c r="J700" s="4">
        <v>0.3</v>
      </c>
    </row>
    <row r="701" spans="1:10" ht="12.75" customHeight="1">
      <c r="A701" s="4" t="str">
        <f t="shared" si="0"/>
        <v>6732.1</v>
      </c>
      <c r="B701" s="4">
        <v>67</v>
      </c>
      <c r="C701" s="4">
        <v>321</v>
      </c>
      <c r="D701" s="4">
        <f t="shared" si="1"/>
        <v>32.1</v>
      </c>
      <c r="E701" s="4" t="s">
        <v>945</v>
      </c>
      <c r="F701" s="4">
        <v>-62640</v>
      </c>
      <c r="G701" s="4">
        <v>5</v>
      </c>
      <c r="H701" s="4">
        <v>18.2</v>
      </c>
      <c r="I701" s="4">
        <v>0.05</v>
      </c>
      <c r="J701" s="4">
        <v>13.7</v>
      </c>
    </row>
    <row r="702" spans="1:10" ht="12.75" customHeight="1">
      <c r="A702" s="4" t="str">
        <f t="shared" si="0"/>
        <v>6732.2</v>
      </c>
      <c r="B702" s="4">
        <v>67</v>
      </c>
      <c r="C702" s="4">
        <v>322</v>
      </c>
      <c r="D702" s="4">
        <f t="shared" si="1"/>
        <v>32.200000000000003</v>
      </c>
      <c r="E702" s="4" t="s">
        <v>946</v>
      </c>
      <c r="F702" s="4">
        <v>-61906</v>
      </c>
      <c r="G702" s="4">
        <v>5</v>
      </c>
      <c r="H702" s="4">
        <v>751.7</v>
      </c>
      <c r="I702" s="4">
        <v>0.06</v>
      </c>
      <c r="J702" s="4">
        <v>110.9</v>
      </c>
    </row>
    <row r="703" spans="1:10" ht="12.75" customHeight="1">
      <c r="A703" s="4" t="str">
        <f t="shared" si="0"/>
        <v>6733</v>
      </c>
      <c r="B703" s="4">
        <v>67</v>
      </c>
      <c r="C703" s="4">
        <v>330</v>
      </c>
      <c r="D703" s="4">
        <f t="shared" si="1"/>
        <v>33</v>
      </c>
      <c r="E703" s="4" t="s">
        <v>947</v>
      </c>
      <c r="F703" s="4">
        <v>-56650</v>
      </c>
      <c r="G703" s="4">
        <v>100</v>
      </c>
      <c r="H703" s="4">
        <v>42.5</v>
      </c>
      <c r="I703" s="4" t="s">
        <v>6</v>
      </c>
      <c r="J703" s="4">
        <v>1.2</v>
      </c>
    </row>
    <row r="704" spans="1:10" ht="12.75" customHeight="1">
      <c r="A704" s="4" t="str">
        <f t="shared" si="0"/>
        <v>6734</v>
      </c>
      <c r="B704" s="4">
        <v>67</v>
      </c>
      <c r="C704" s="4">
        <v>340</v>
      </c>
      <c r="D704" s="4">
        <f t="shared" si="1"/>
        <v>34</v>
      </c>
      <c r="E704" s="4" t="s">
        <v>948</v>
      </c>
      <c r="F704" s="4">
        <v>-46490</v>
      </c>
      <c r="G704" s="4">
        <v>200</v>
      </c>
      <c r="H704" s="4">
        <v>133</v>
      </c>
      <c r="I704" s="4" t="s">
        <v>33</v>
      </c>
      <c r="J704" s="4">
        <v>11</v>
      </c>
    </row>
    <row r="705" spans="1:10" ht="12.75" customHeight="1">
      <c r="A705" s="4" t="str">
        <f t="shared" si="0"/>
        <v>6735</v>
      </c>
      <c r="B705" s="4">
        <v>67</v>
      </c>
      <c r="C705" s="4">
        <v>350</v>
      </c>
      <c r="D705" s="4">
        <f t="shared" si="1"/>
        <v>35</v>
      </c>
      <c r="E705" s="4" t="s">
        <v>949</v>
      </c>
      <c r="F705" s="4">
        <v>-32800</v>
      </c>
      <c r="G705" s="4">
        <v>500</v>
      </c>
      <c r="H705" s="4" t="s">
        <v>101</v>
      </c>
      <c r="I705" s="4" t="s">
        <v>30</v>
      </c>
      <c r="J705" s="4" t="s">
        <v>121</v>
      </c>
    </row>
    <row r="706" spans="1:10" ht="12.75" customHeight="1">
      <c r="A706" s="4" t="str">
        <f t="shared" si="0"/>
        <v>6825</v>
      </c>
      <c r="B706" s="4">
        <v>68</v>
      </c>
      <c r="C706" s="4">
        <v>250</v>
      </c>
      <c r="D706" s="4">
        <f t="shared" si="1"/>
        <v>25</v>
      </c>
      <c r="E706" s="4" t="s">
        <v>950</v>
      </c>
      <c r="F706" s="4">
        <v>-28600</v>
      </c>
      <c r="G706" s="4">
        <v>600</v>
      </c>
      <c r="H706" s="4">
        <v>28</v>
      </c>
      <c r="I706" s="4" t="s">
        <v>33</v>
      </c>
      <c r="J706" s="4">
        <v>4</v>
      </c>
    </row>
    <row r="707" spans="1:10" ht="12.75" customHeight="1">
      <c r="A707" s="4" t="str">
        <f t="shared" si="0"/>
        <v>6826</v>
      </c>
      <c r="B707" s="4">
        <v>68</v>
      </c>
      <c r="C707" s="4">
        <v>260</v>
      </c>
      <c r="D707" s="4">
        <f t="shared" si="1"/>
        <v>26</v>
      </c>
      <c r="E707" s="4" t="s">
        <v>951</v>
      </c>
      <c r="F707" s="4">
        <v>-43130</v>
      </c>
      <c r="G707" s="4">
        <v>700</v>
      </c>
      <c r="H707" s="4">
        <v>187</v>
      </c>
      <c r="I707" s="4" t="s">
        <v>33</v>
      </c>
      <c r="J707" s="4">
        <v>6</v>
      </c>
    </row>
    <row r="708" spans="1:10" ht="12.75" customHeight="1">
      <c r="A708" s="4" t="str">
        <f t="shared" si="0"/>
        <v>6827</v>
      </c>
      <c r="B708" s="4">
        <v>68</v>
      </c>
      <c r="C708" s="4">
        <v>270</v>
      </c>
      <c r="D708" s="4">
        <f t="shared" si="1"/>
        <v>27</v>
      </c>
      <c r="E708" s="4" t="s">
        <v>952</v>
      </c>
      <c r="F708" s="4">
        <v>-51350</v>
      </c>
      <c r="G708" s="4">
        <v>320</v>
      </c>
      <c r="H708" s="4" t="s">
        <v>541</v>
      </c>
      <c r="I708" s="4">
        <v>200</v>
      </c>
      <c r="J708" s="4" t="s">
        <v>33</v>
      </c>
    </row>
    <row r="709" spans="1:10" ht="12.75" customHeight="1">
      <c r="A709" s="4" t="str">
        <f t="shared" si="0"/>
        <v>6827.1</v>
      </c>
      <c r="B709" s="4">
        <v>68</v>
      </c>
      <c r="C709" s="4">
        <v>271</v>
      </c>
      <c r="D709" s="4">
        <f t="shared" si="1"/>
        <v>27.1</v>
      </c>
      <c r="E709" s="4" t="s">
        <v>953</v>
      </c>
      <c r="F709" s="4">
        <v>-51200</v>
      </c>
      <c r="G709" s="4">
        <v>350</v>
      </c>
      <c r="H709" s="4">
        <v>150</v>
      </c>
      <c r="I709" s="4">
        <v>150</v>
      </c>
      <c r="J709" s="4" t="s">
        <v>541</v>
      </c>
    </row>
    <row r="710" spans="1:10" ht="12.75" customHeight="1">
      <c r="A710" s="4" t="str">
        <f t="shared" si="0"/>
        <v>6828</v>
      </c>
      <c r="B710" s="4">
        <v>68</v>
      </c>
      <c r="C710" s="4">
        <v>280</v>
      </c>
      <c r="D710" s="4">
        <f t="shared" si="1"/>
        <v>28</v>
      </c>
      <c r="E710" s="4" t="s">
        <v>954</v>
      </c>
      <c r="F710" s="4">
        <v>-63463.8</v>
      </c>
      <c r="G710" s="4">
        <v>3</v>
      </c>
      <c r="H710" s="4">
        <v>29</v>
      </c>
      <c r="I710" s="4" t="s">
        <v>6</v>
      </c>
      <c r="J710" s="4">
        <v>2</v>
      </c>
    </row>
    <row r="711" spans="1:10" ht="12.75" customHeight="1">
      <c r="A711" s="4" t="str">
        <f t="shared" si="0"/>
        <v>6828.1</v>
      </c>
      <c r="B711" s="4">
        <v>68</v>
      </c>
      <c r="C711" s="4">
        <v>281</v>
      </c>
      <c r="D711" s="4">
        <f t="shared" si="1"/>
        <v>28.1</v>
      </c>
      <c r="E711" s="4" t="s">
        <v>955</v>
      </c>
      <c r="F711" s="4">
        <v>-61694</v>
      </c>
      <c r="G711" s="4">
        <v>3</v>
      </c>
      <c r="H711" s="4">
        <v>1770</v>
      </c>
      <c r="I711" s="4">
        <v>1</v>
      </c>
      <c r="J711" s="4">
        <v>276</v>
      </c>
    </row>
    <row r="712" spans="1:10" ht="12.75" customHeight="1">
      <c r="A712" s="4" t="str">
        <f t="shared" si="0"/>
        <v>6828.2</v>
      </c>
      <c r="B712" s="4">
        <v>68</v>
      </c>
      <c r="C712" s="4">
        <v>282</v>
      </c>
      <c r="D712" s="4">
        <f t="shared" si="1"/>
        <v>28.2</v>
      </c>
      <c r="E712" s="4" t="s">
        <v>956</v>
      </c>
      <c r="F712" s="4">
        <v>-60615</v>
      </c>
      <c r="G712" s="4">
        <v>3</v>
      </c>
      <c r="H712" s="4">
        <v>2849.1</v>
      </c>
      <c r="I712" s="4">
        <v>0.3</v>
      </c>
      <c r="J712" s="4">
        <v>860</v>
      </c>
    </row>
    <row r="713" spans="1:10" ht="12.75" customHeight="1">
      <c r="A713" s="4" t="str">
        <f t="shared" si="0"/>
        <v>6829</v>
      </c>
      <c r="B713" s="4">
        <v>68</v>
      </c>
      <c r="C713" s="4">
        <v>290</v>
      </c>
      <c r="D713" s="4">
        <f t="shared" si="1"/>
        <v>29</v>
      </c>
      <c r="E713" s="4" t="s">
        <v>957</v>
      </c>
      <c r="F713" s="4">
        <v>-65567</v>
      </c>
      <c r="G713" s="4">
        <v>1.6</v>
      </c>
      <c r="H713" s="4">
        <v>31.1</v>
      </c>
      <c r="I713" s="4" t="s">
        <v>6</v>
      </c>
      <c r="J713" s="4">
        <v>1.5</v>
      </c>
    </row>
    <row r="714" spans="1:10" ht="12.75" customHeight="1">
      <c r="A714" s="4" t="str">
        <f t="shared" si="0"/>
        <v>6829.1</v>
      </c>
      <c r="B714" s="4">
        <v>68</v>
      </c>
      <c r="C714" s="4">
        <v>291</v>
      </c>
      <c r="D714" s="4">
        <f t="shared" si="1"/>
        <v>29.1</v>
      </c>
      <c r="E714" s="4" t="s">
        <v>958</v>
      </c>
      <c r="F714" s="4">
        <v>-64845.4</v>
      </c>
      <c r="G714" s="4">
        <v>1.7</v>
      </c>
      <c r="H714" s="4">
        <v>721.6</v>
      </c>
      <c r="I714" s="4">
        <v>0.7</v>
      </c>
      <c r="J714" s="4">
        <v>3.75</v>
      </c>
    </row>
    <row r="715" spans="1:10" ht="12.75" customHeight="1">
      <c r="A715" s="4" t="str">
        <f t="shared" si="0"/>
        <v>6830</v>
      </c>
      <c r="B715" s="4">
        <v>68</v>
      </c>
      <c r="C715" s="4">
        <v>300</v>
      </c>
      <c r="D715" s="4">
        <f t="shared" si="1"/>
        <v>30</v>
      </c>
      <c r="E715" s="4" t="s">
        <v>959</v>
      </c>
      <c r="F715" s="4">
        <v>-70007.199999999997</v>
      </c>
      <c r="G715" s="4">
        <v>1</v>
      </c>
      <c r="H715" s="4" t="s">
        <v>8</v>
      </c>
      <c r="I715" s="4" t="s">
        <v>22</v>
      </c>
      <c r="J715" s="4">
        <v>2</v>
      </c>
    </row>
    <row r="716" spans="1:10" ht="12.75" customHeight="1">
      <c r="A716" s="4" t="str">
        <f t="shared" si="0"/>
        <v>6831</v>
      </c>
      <c r="B716" s="4">
        <v>68</v>
      </c>
      <c r="C716" s="4">
        <v>310</v>
      </c>
      <c r="D716" s="4">
        <f t="shared" si="1"/>
        <v>31</v>
      </c>
      <c r="E716" s="4" t="s">
        <v>960</v>
      </c>
      <c r="F716" s="4">
        <v>-67086.100000000006</v>
      </c>
      <c r="G716" s="4">
        <v>1.5</v>
      </c>
      <c r="H716" s="4">
        <v>67.709999999999994</v>
      </c>
      <c r="I716" s="4" t="s">
        <v>80</v>
      </c>
      <c r="J716" s="4">
        <v>0.09</v>
      </c>
    </row>
    <row r="717" spans="1:10" ht="12.75" customHeight="1">
      <c r="A717" s="4" t="str">
        <f t="shared" si="0"/>
        <v>6831.1</v>
      </c>
      <c r="B717" s="4">
        <v>68</v>
      </c>
      <c r="C717" s="4">
        <v>311</v>
      </c>
      <c r="D717" s="4">
        <f t="shared" si="1"/>
        <v>31.1</v>
      </c>
      <c r="E717" s="4" t="s">
        <v>961</v>
      </c>
      <c r="F717" s="4">
        <v>-65856.2</v>
      </c>
      <c r="G717" s="4">
        <v>1.5</v>
      </c>
      <c r="H717" s="4">
        <v>1229.8699999999999</v>
      </c>
      <c r="I717" s="4">
        <v>0.04</v>
      </c>
      <c r="J717" s="4">
        <v>62</v>
      </c>
    </row>
    <row r="718" spans="1:10" ht="12.75" customHeight="1">
      <c r="A718" s="4" t="str">
        <f t="shared" si="0"/>
        <v>6832</v>
      </c>
      <c r="B718" s="4">
        <v>68</v>
      </c>
      <c r="C718" s="4">
        <v>320</v>
      </c>
      <c r="D718" s="4">
        <f t="shared" si="1"/>
        <v>32</v>
      </c>
      <c r="E718" s="4" t="s">
        <v>962</v>
      </c>
      <c r="F718" s="4">
        <v>-66980</v>
      </c>
      <c r="G718" s="4">
        <v>6</v>
      </c>
      <c r="H718" s="4">
        <v>270.95</v>
      </c>
      <c r="I718" s="4" t="s">
        <v>48</v>
      </c>
      <c r="J718" s="4">
        <v>0.16</v>
      </c>
    </row>
    <row r="719" spans="1:10" ht="12.75" customHeight="1">
      <c r="A719" s="4" t="str">
        <f t="shared" si="0"/>
        <v>6833</v>
      </c>
      <c r="B719" s="4">
        <v>68</v>
      </c>
      <c r="C719" s="4">
        <v>330</v>
      </c>
      <c r="D719" s="4">
        <f t="shared" si="1"/>
        <v>33</v>
      </c>
      <c r="E719" s="4" t="s">
        <v>963</v>
      </c>
      <c r="F719" s="4">
        <v>-58900</v>
      </c>
      <c r="G719" s="4">
        <v>40</v>
      </c>
      <c r="H719" s="4">
        <v>151.6</v>
      </c>
      <c r="I719" s="4" t="s">
        <v>6</v>
      </c>
      <c r="J719" s="4">
        <v>0.8</v>
      </c>
    </row>
    <row r="720" spans="1:10" ht="12.75" customHeight="1">
      <c r="A720" s="4" t="str">
        <f t="shared" si="0"/>
        <v>6833.1</v>
      </c>
      <c r="B720" s="4">
        <v>68</v>
      </c>
      <c r="C720" s="4">
        <v>331</v>
      </c>
      <c r="D720" s="4">
        <f t="shared" si="1"/>
        <v>33.1</v>
      </c>
      <c r="E720" s="4" t="s">
        <v>964</v>
      </c>
      <c r="F720" s="4">
        <v>-58470</v>
      </c>
      <c r="G720" s="4">
        <v>40</v>
      </c>
      <c r="H720" s="4">
        <v>425.21</v>
      </c>
      <c r="I720" s="4">
        <v>0.16</v>
      </c>
      <c r="J720" s="4">
        <v>111</v>
      </c>
    </row>
    <row r="721" spans="1:10" ht="12.75" customHeight="1">
      <c r="A721" s="4" t="str">
        <f t="shared" si="0"/>
        <v>6834</v>
      </c>
      <c r="B721" s="4">
        <v>68</v>
      </c>
      <c r="C721" s="4">
        <v>340</v>
      </c>
      <c r="D721" s="4">
        <f t="shared" si="1"/>
        <v>34</v>
      </c>
      <c r="E721" s="4" t="s">
        <v>965</v>
      </c>
      <c r="F721" s="4">
        <v>-54210</v>
      </c>
      <c r="G721" s="4">
        <v>30</v>
      </c>
      <c r="H721" s="4">
        <v>35.5</v>
      </c>
      <c r="I721" s="4" t="s">
        <v>6</v>
      </c>
      <c r="J721" s="4">
        <v>0.7</v>
      </c>
    </row>
    <row r="722" spans="1:10" ht="12.75" customHeight="1">
      <c r="A722" s="4" t="str">
        <f t="shared" si="0"/>
        <v>6835</v>
      </c>
      <c r="B722" s="4">
        <v>68</v>
      </c>
      <c r="C722" s="4">
        <v>350</v>
      </c>
      <c r="D722" s="4">
        <f t="shared" si="1"/>
        <v>35</v>
      </c>
      <c r="E722" s="4" t="s">
        <v>966</v>
      </c>
      <c r="F722" s="4">
        <v>-38640</v>
      </c>
      <c r="G722" s="4">
        <v>360</v>
      </c>
      <c r="H722" s="4" t="s">
        <v>967</v>
      </c>
      <c r="I722" s="4" t="s">
        <v>968</v>
      </c>
      <c r="J722" s="4" t="s">
        <v>71</v>
      </c>
    </row>
    <row r="723" spans="1:10" ht="12.75" customHeight="1">
      <c r="A723" s="4" t="str">
        <f t="shared" si="0"/>
        <v>6925</v>
      </c>
      <c r="B723" s="4">
        <v>69</v>
      </c>
      <c r="C723" s="4">
        <v>250</v>
      </c>
      <c r="D723" s="4">
        <f t="shared" si="1"/>
        <v>25</v>
      </c>
      <c r="E723" s="4" t="s">
        <v>969</v>
      </c>
      <c r="F723" s="4">
        <v>-25300</v>
      </c>
      <c r="G723" s="4">
        <v>800</v>
      </c>
      <c r="H723" s="4">
        <v>14</v>
      </c>
      <c r="I723" s="4" t="s">
        <v>33</v>
      </c>
      <c r="J723" s="4">
        <v>4</v>
      </c>
    </row>
    <row r="724" spans="1:10" ht="12.75" customHeight="1">
      <c r="A724" s="4" t="str">
        <f t="shared" si="0"/>
        <v>6926</v>
      </c>
      <c r="B724" s="4">
        <v>69</v>
      </c>
      <c r="C724" s="4">
        <v>260</v>
      </c>
      <c r="D724" s="4">
        <f t="shared" si="1"/>
        <v>26</v>
      </c>
      <c r="E724" s="4" t="s">
        <v>970</v>
      </c>
      <c r="F724" s="4">
        <v>-38400</v>
      </c>
      <c r="G724" s="4">
        <v>500</v>
      </c>
      <c r="H724" s="4">
        <v>109</v>
      </c>
      <c r="I724" s="4" t="s">
        <v>33</v>
      </c>
      <c r="J724" s="4">
        <v>9</v>
      </c>
    </row>
    <row r="725" spans="1:10" ht="12.75" customHeight="1">
      <c r="A725" s="4" t="str">
        <f t="shared" si="0"/>
        <v>6927</v>
      </c>
      <c r="B725" s="4">
        <v>69</v>
      </c>
      <c r="C725" s="4">
        <v>270</v>
      </c>
      <c r="D725" s="4">
        <f t="shared" si="1"/>
        <v>27</v>
      </c>
      <c r="E725" s="4" t="s">
        <v>971</v>
      </c>
      <c r="F725" s="4">
        <v>-50000</v>
      </c>
      <c r="G725" s="4">
        <v>340</v>
      </c>
      <c r="H725" s="4">
        <v>227</v>
      </c>
      <c r="I725" s="4" t="s">
        <v>33</v>
      </c>
      <c r="J725" s="4">
        <v>13</v>
      </c>
    </row>
    <row r="726" spans="1:10" ht="12.75" customHeight="1">
      <c r="A726" s="4" t="str">
        <f t="shared" si="0"/>
        <v>6928</v>
      </c>
      <c r="B726" s="4">
        <v>69</v>
      </c>
      <c r="C726" s="4">
        <v>280</v>
      </c>
      <c r="D726" s="4">
        <f t="shared" si="1"/>
        <v>28</v>
      </c>
      <c r="E726" s="4" t="s">
        <v>972</v>
      </c>
      <c r="F726" s="4">
        <v>-59979</v>
      </c>
      <c r="G726" s="4">
        <v>4</v>
      </c>
      <c r="H726" s="4">
        <v>11.5</v>
      </c>
      <c r="I726" s="4" t="s">
        <v>6</v>
      </c>
      <c r="J726" s="4">
        <v>0.3</v>
      </c>
    </row>
    <row r="727" spans="1:10" ht="12.75" customHeight="1">
      <c r="A727" s="4" t="str">
        <f t="shared" si="0"/>
        <v>6928.1</v>
      </c>
      <c r="B727" s="4">
        <v>69</v>
      </c>
      <c r="C727" s="4">
        <v>281</v>
      </c>
      <c r="D727" s="4">
        <f t="shared" si="1"/>
        <v>28.1</v>
      </c>
      <c r="E727" s="4" t="s">
        <v>973</v>
      </c>
      <c r="F727" s="4">
        <v>-59658</v>
      </c>
      <c r="G727" s="4">
        <v>4</v>
      </c>
      <c r="H727" s="4">
        <v>321</v>
      </c>
      <c r="I727" s="4">
        <v>2</v>
      </c>
      <c r="J727" s="4">
        <v>3.5</v>
      </c>
    </row>
    <row r="728" spans="1:10" ht="12.75" customHeight="1">
      <c r="A728" s="4" t="str">
        <f t="shared" si="0"/>
        <v>6928.2</v>
      </c>
      <c r="B728" s="4">
        <v>69</v>
      </c>
      <c r="C728" s="4">
        <v>282</v>
      </c>
      <c r="D728" s="4">
        <f t="shared" si="1"/>
        <v>28.2</v>
      </c>
      <c r="E728" s="4" t="s">
        <v>974</v>
      </c>
      <c r="F728" s="4">
        <v>-57278</v>
      </c>
      <c r="G728" s="4">
        <v>11</v>
      </c>
      <c r="H728" s="4">
        <v>2701</v>
      </c>
      <c r="I728" s="4">
        <v>10</v>
      </c>
      <c r="J728" s="4">
        <v>439</v>
      </c>
    </row>
    <row r="729" spans="1:10" ht="12.75" customHeight="1">
      <c r="A729" s="4" t="str">
        <f t="shared" si="0"/>
        <v>6929</v>
      </c>
      <c r="B729" s="4">
        <v>69</v>
      </c>
      <c r="C729" s="4">
        <v>290</v>
      </c>
      <c r="D729" s="4">
        <f t="shared" si="1"/>
        <v>29</v>
      </c>
      <c r="E729" s="4" t="s">
        <v>975</v>
      </c>
      <c r="F729" s="4">
        <v>-65736.2</v>
      </c>
      <c r="G729" s="4">
        <v>1.4</v>
      </c>
      <c r="H729" s="4">
        <v>2.85</v>
      </c>
      <c r="I729" s="4" t="s">
        <v>80</v>
      </c>
      <c r="J729" s="4">
        <v>0.15</v>
      </c>
    </row>
    <row r="730" spans="1:10" ht="12.75" customHeight="1">
      <c r="A730" s="4" t="str">
        <f t="shared" si="0"/>
        <v>6929.1</v>
      </c>
      <c r="B730" s="4">
        <v>69</v>
      </c>
      <c r="C730" s="4">
        <v>291</v>
      </c>
      <c r="D730" s="4">
        <f t="shared" si="1"/>
        <v>29.1</v>
      </c>
      <c r="E730" s="4" t="s">
        <v>976</v>
      </c>
      <c r="F730" s="4">
        <v>-62994.400000000001</v>
      </c>
      <c r="G730" s="4">
        <v>1.7</v>
      </c>
      <c r="H730" s="4">
        <v>2741.8</v>
      </c>
      <c r="I730" s="4">
        <v>1</v>
      </c>
      <c r="J730" s="4">
        <v>360</v>
      </c>
    </row>
    <row r="731" spans="1:10" ht="12.75" customHeight="1">
      <c r="A731" s="4" t="str">
        <f t="shared" si="0"/>
        <v>6930</v>
      </c>
      <c r="B731" s="4">
        <v>69</v>
      </c>
      <c r="C731" s="4">
        <v>300</v>
      </c>
      <c r="D731" s="4">
        <f t="shared" si="1"/>
        <v>30</v>
      </c>
      <c r="E731" s="4" t="s">
        <v>977</v>
      </c>
      <c r="F731" s="4">
        <v>-68418</v>
      </c>
      <c r="G731" s="4">
        <v>1</v>
      </c>
      <c r="H731" s="4">
        <v>56.4</v>
      </c>
      <c r="I731" s="4" t="s">
        <v>80</v>
      </c>
      <c r="J731" s="4">
        <v>0.9</v>
      </c>
    </row>
    <row r="732" spans="1:10" ht="12.75" customHeight="1">
      <c r="A732" s="4" t="str">
        <f t="shared" si="0"/>
        <v>6930.1</v>
      </c>
      <c r="B732" s="4">
        <v>69</v>
      </c>
      <c r="C732" s="4">
        <v>301</v>
      </c>
      <c r="D732" s="4">
        <f t="shared" si="1"/>
        <v>30.1</v>
      </c>
      <c r="E732" s="4" t="s">
        <v>978</v>
      </c>
      <c r="F732" s="4">
        <v>-67979.399999999994</v>
      </c>
      <c r="G732" s="4">
        <v>1</v>
      </c>
      <c r="H732" s="4">
        <v>438.63600000000002</v>
      </c>
      <c r="I732" s="4">
        <v>1.8000000000000002E-2</v>
      </c>
      <c r="J732" s="4">
        <v>13.76</v>
      </c>
    </row>
    <row r="733" spans="1:10" ht="12.75" customHeight="1">
      <c r="A733" s="4" t="str">
        <f t="shared" si="0"/>
        <v>6931</v>
      </c>
      <c r="B733" s="4">
        <v>69</v>
      </c>
      <c r="C733" s="4">
        <v>310</v>
      </c>
      <c r="D733" s="4">
        <f t="shared" si="1"/>
        <v>31</v>
      </c>
      <c r="E733" s="4" t="s">
        <v>979</v>
      </c>
      <c r="F733" s="4">
        <v>-69327.8</v>
      </c>
      <c r="G733" s="4">
        <v>1.2</v>
      </c>
      <c r="H733" s="4" t="s">
        <v>8</v>
      </c>
      <c r="I733" s="4" t="s">
        <v>46</v>
      </c>
      <c r="J733" s="4">
        <v>0</v>
      </c>
    </row>
    <row r="734" spans="1:10" ht="12.75" customHeight="1">
      <c r="A734" s="4" t="str">
        <f t="shared" si="0"/>
        <v>6932</v>
      </c>
      <c r="B734" s="4">
        <v>69</v>
      </c>
      <c r="C734" s="4">
        <v>320</v>
      </c>
      <c r="D734" s="4">
        <f t="shared" si="1"/>
        <v>32</v>
      </c>
      <c r="E734" s="4" t="s">
        <v>980</v>
      </c>
      <c r="F734" s="4">
        <v>-67100.600000000006</v>
      </c>
      <c r="G734" s="4">
        <v>1.3</v>
      </c>
      <c r="H734" s="4">
        <v>39.049999999999997</v>
      </c>
      <c r="I734" s="4" t="s">
        <v>223</v>
      </c>
      <c r="J734" s="4">
        <v>0.1</v>
      </c>
    </row>
    <row r="735" spans="1:10" ht="12.75" customHeight="1">
      <c r="A735" s="4" t="str">
        <f t="shared" si="0"/>
        <v>6932.1</v>
      </c>
      <c r="B735" s="4">
        <v>69</v>
      </c>
      <c r="C735" s="4">
        <v>321</v>
      </c>
      <c r="D735" s="4">
        <f t="shared" si="1"/>
        <v>32.1</v>
      </c>
      <c r="E735" s="4" t="s">
        <v>981</v>
      </c>
      <c r="F735" s="4">
        <v>-67013.8</v>
      </c>
      <c r="G735" s="4">
        <v>1.3</v>
      </c>
      <c r="H735" s="4">
        <v>86.765000000000001</v>
      </c>
      <c r="I735" s="4">
        <v>1.4E-2</v>
      </c>
      <c r="J735" s="4">
        <v>5.0999999999999996</v>
      </c>
    </row>
    <row r="736" spans="1:10" ht="12.75" customHeight="1">
      <c r="A736" s="4" t="str">
        <f t="shared" si="0"/>
        <v>6932.2</v>
      </c>
      <c r="B736" s="4">
        <v>69</v>
      </c>
      <c r="C736" s="4">
        <v>322</v>
      </c>
      <c r="D736" s="4">
        <f t="shared" si="1"/>
        <v>32.200000000000003</v>
      </c>
      <c r="E736" s="4" t="s">
        <v>982</v>
      </c>
      <c r="F736" s="4">
        <v>-66702.7</v>
      </c>
      <c r="G736" s="4">
        <v>1.3</v>
      </c>
      <c r="H736" s="4">
        <v>397.94400000000002</v>
      </c>
      <c r="I736" s="4">
        <v>1.8000000000000002E-2</v>
      </c>
      <c r="J736" s="4">
        <v>2.81</v>
      </c>
    </row>
    <row r="737" spans="1:10" ht="12.75" customHeight="1">
      <c r="A737" s="4" t="str">
        <f t="shared" si="0"/>
        <v>6933</v>
      </c>
      <c r="B737" s="4">
        <v>69</v>
      </c>
      <c r="C737" s="4">
        <v>330</v>
      </c>
      <c r="D737" s="4">
        <f t="shared" si="1"/>
        <v>33</v>
      </c>
      <c r="E737" s="4" t="s">
        <v>983</v>
      </c>
      <c r="F737" s="4">
        <v>-63090</v>
      </c>
      <c r="G737" s="4">
        <v>30</v>
      </c>
      <c r="H737" s="4">
        <v>15.2</v>
      </c>
      <c r="I737" s="4" t="s">
        <v>80</v>
      </c>
      <c r="J737" s="4">
        <v>0.2</v>
      </c>
    </row>
    <row r="738" spans="1:10" ht="12.75" customHeight="1">
      <c r="A738" s="4" t="str">
        <f t="shared" si="0"/>
        <v>6934</v>
      </c>
      <c r="B738" s="4">
        <v>69</v>
      </c>
      <c r="C738" s="4">
        <v>340</v>
      </c>
      <c r="D738" s="4">
        <f t="shared" si="1"/>
        <v>34</v>
      </c>
      <c r="E738" s="4" t="s">
        <v>984</v>
      </c>
      <c r="F738" s="4">
        <v>-56300</v>
      </c>
      <c r="G738" s="4">
        <v>30</v>
      </c>
      <c r="H738" s="4">
        <v>27.4</v>
      </c>
      <c r="I738" s="4" t="s">
        <v>6</v>
      </c>
      <c r="J738" s="4">
        <v>0.2</v>
      </c>
    </row>
    <row r="739" spans="1:10" ht="12.75" customHeight="1">
      <c r="A739" s="4" t="str">
        <f t="shared" si="0"/>
        <v>6934.1</v>
      </c>
      <c r="B739" s="4">
        <v>69</v>
      </c>
      <c r="C739" s="4">
        <v>341</v>
      </c>
      <c r="D739" s="4">
        <f t="shared" si="1"/>
        <v>34.1</v>
      </c>
      <c r="E739" s="4" t="s">
        <v>985</v>
      </c>
      <c r="F739" s="4">
        <v>-56260</v>
      </c>
      <c r="G739" s="4">
        <v>30</v>
      </c>
      <c r="H739" s="4">
        <v>39.4</v>
      </c>
      <c r="I739" s="4">
        <v>0.1</v>
      </c>
      <c r="J739" s="4">
        <v>2</v>
      </c>
    </row>
    <row r="740" spans="1:10" ht="12.75" customHeight="1">
      <c r="A740" s="4" t="str">
        <f t="shared" si="0"/>
        <v>6934.2</v>
      </c>
      <c r="B740" s="4">
        <v>69</v>
      </c>
      <c r="C740" s="4">
        <v>342</v>
      </c>
      <c r="D740" s="4">
        <f t="shared" si="1"/>
        <v>34.200000000000003</v>
      </c>
      <c r="E740" s="4" t="s">
        <v>986</v>
      </c>
      <c r="F740" s="4">
        <v>-55730</v>
      </c>
      <c r="G740" s="4">
        <v>30</v>
      </c>
      <c r="H740" s="4">
        <v>573.9</v>
      </c>
      <c r="I740" s="4">
        <v>1</v>
      </c>
      <c r="J740" s="4">
        <v>955</v>
      </c>
    </row>
    <row r="741" spans="1:10" ht="12.75" customHeight="1">
      <c r="A741" s="4" t="str">
        <f t="shared" si="0"/>
        <v>6935</v>
      </c>
      <c r="B741" s="4">
        <v>69</v>
      </c>
      <c r="C741" s="4">
        <v>350</v>
      </c>
      <c r="D741" s="4">
        <f t="shared" si="1"/>
        <v>35</v>
      </c>
      <c r="E741" s="4" t="s">
        <v>987</v>
      </c>
      <c r="F741" s="4">
        <v>-46480</v>
      </c>
      <c r="G741" s="4">
        <v>110</v>
      </c>
      <c r="H741" s="4" t="s">
        <v>541</v>
      </c>
      <c r="I741" s="4" t="s">
        <v>988</v>
      </c>
      <c r="J741" s="4" t="s">
        <v>88</v>
      </c>
    </row>
    <row r="742" spans="1:10" ht="12.75" customHeight="1">
      <c r="A742" s="4" t="str">
        <f t="shared" si="0"/>
        <v>6935.1</v>
      </c>
      <c r="B742" s="4">
        <v>69</v>
      </c>
      <c r="C742" s="4">
        <v>351</v>
      </c>
      <c r="D742" s="4">
        <f t="shared" si="1"/>
        <v>35.1</v>
      </c>
      <c r="E742" s="4" t="s">
        <v>989</v>
      </c>
      <c r="F742" s="4">
        <v>-46440</v>
      </c>
      <c r="G742" s="4">
        <v>150</v>
      </c>
      <c r="H742" s="4">
        <v>40</v>
      </c>
      <c r="I742" s="4">
        <v>100</v>
      </c>
      <c r="J742" s="4" t="s">
        <v>541</v>
      </c>
    </row>
    <row r="743" spans="1:10" ht="12.75" customHeight="1">
      <c r="A743" s="4" t="str">
        <f t="shared" si="0"/>
        <v>6935.2</v>
      </c>
      <c r="B743" s="4">
        <v>69</v>
      </c>
      <c r="C743" s="4">
        <v>352</v>
      </c>
      <c r="D743" s="4">
        <f t="shared" si="1"/>
        <v>35.200000000000003</v>
      </c>
      <c r="E743" s="4" t="s">
        <v>990</v>
      </c>
      <c r="F743" s="4">
        <v>-45910</v>
      </c>
      <c r="G743" s="4">
        <v>150</v>
      </c>
      <c r="H743" s="4">
        <v>570</v>
      </c>
      <c r="I743" s="4">
        <v>100</v>
      </c>
      <c r="J743" s="4" t="s">
        <v>991</v>
      </c>
    </row>
    <row r="744" spans="1:10" ht="12.75" customHeight="1">
      <c r="A744" s="4" t="str">
        <f t="shared" si="0"/>
        <v>6936</v>
      </c>
      <c r="B744" s="4">
        <v>69</v>
      </c>
      <c r="C744" s="4">
        <v>360</v>
      </c>
      <c r="D744" s="4">
        <f t="shared" si="1"/>
        <v>36</v>
      </c>
      <c r="E744" s="4" t="s">
        <v>992</v>
      </c>
      <c r="F744" s="4">
        <v>-32440</v>
      </c>
      <c r="G744" s="4">
        <v>400</v>
      </c>
      <c r="H744" s="4">
        <v>32</v>
      </c>
      <c r="I744" s="4" t="s">
        <v>33</v>
      </c>
      <c r="J744" s="4">
        <v>10</v>
      </c>
    </row>
    <row r="745" spans="1:10" ht="12.75" customHeight="1">
      <c r="A745" s="4" t="str">
        <f t="shared" si="0"/>
        <v>7026</v>
      </c>
      <c r="B745" s="4">
        <v>70</v>
      </c>
      <c r="C745" s="4">
        <v>260</v>
      </c>
      <c r="D745" s="4">
        <f t="shared" si="1"/>
        <v>26</v>
      </c>
      <c r="E745" s="4" t="s">
        <v>993</v>
      </c>
      <c r="F745" s="4">
        <v>-35900</v>
      </c>
      <c r="G745" s="4">
        <v>600</v>
      </c>
      <c r="H745" s="4">
        <v>94</v>
      </c>
      <c r="I745" s="4" t="s">
        <v>33</v>
      </c>
      <c r="J745" s="4">
        <v>17</v>
      </c>
    </row>
    <row r="746" spans="1:10" ht="12.75" customHeight="1">
      <c r="A746" s="4" t="str">
        <f t="shared" si="0"/>
        <v>7027</v>
      </c>
      <c r="B746" s="4">
        <v>70</v>
      </c>
      <c r="C746" s="4">
        <v>270</v>
      </c>
      <c r="D746" s="4">
        <f t="shared" si="1"/>
        <v>27</v>
      </c>
      <c r="E746" s="4" t="s">
        <v>994</v>
      </c>
      <c r="F746" s="4">
        <v>-45640</v>
      </c>
      <c r="G746" s="4">
        <v>840</v>
      </c>
      <c r="H746" s="4" t="s">
        <v>541</v>
      </c>
      <c r="I746" s="4">
        <v>125</v>
      </c>
      <c r="J746" s="4" t="s">
        <v>33</v>
      </c>
    </row>
    <row r="747" spans="1:10" ht="12.75" customHeight="1">
      <c r="A747" s="4" t="str">
        <f t="shared" si="0"/>
        <v>7027.1</v>
      </c>
      <c r="B747" s="4">
        <v>70</v>
      </c>
      <c r="C747" s="4">
        <v>271</v>
      </c>
      <c r="D747" s="4">
        <f t="shared" si="1"/>
        <v>27.1</v>
      </c>
      <c r="E747" s="4" t="s">
        <v>995</v>
      </c>
      <c r="F747" s="4">
        <v>-45440</v>
      </c>
      <c r="G747" s="4">
        <v>860</v>
      </c>
      <c r="H747" s="4">
        <v>200</v>
      </c>
      <c r="I747" s="4">
        <v>200</v>
      </c>
      <c r="J747" s="4" t="s">
        <v>541</v>
      </c>
    </row>
    <row r="748" spans="1:10" ht="12.75" customHeight="1">
      <c r="A748" s="4" t="str">
        <f t="shared" si="0"/>
        <v>7028</v>
      </c>
      <c r="B748" s="4">
        <v>70</v>
      </c>
      <c r="C748" s="4">
        <v>280</v>
      </c>
      <c r="D748" s="4">
        <f t="shared" si="1"/>
        <v>28</v>
      </c>
      <c r="E748" s="4" t="s">
        <v>996</v>
      </c>
      <c r="F748" s="4">
        <v>-59150</v>
      </c>
      <c r="G748" s="4">
        <v>350</v>
      </c>
      <c r="H748" s="4">
        <v>6</v>
      </c>
      <c r="I748" s="4" t="s">
        <v>6</v>
      </c>
      <c r="J748" s="4">
        <v>0.3</v>
      </c>
    </row>
    <row r="749" spans="1:10" ht="12.75" customHeight="1">
      <c r="A749" s="4" t="str">
        <f t="shared" si="0"/>
        <v>7028.1</v>
      </c>
      <c r="B749" s="4">
        <v>70</v>
      </c>
      <c r="C749" s="4">
        <v>281</v>
      </c>
      <c r="D749" s="4">
        <f t="shared" si="1"/>
        <v>28.1</v>
      </c>
      <c r="E749" s="4" t="s">
        <v>997</v>
      </c>
      <c r="F749" s="4">
        <v>-56290</v>
      </c>
      <c r="G749" s="4">
        <v>350</v>
      </c>
      <c r="H749" s="4">
        <v>2860</v>
      </c>
      <c r="I749" s="4">
        <v>2</v>
      </c>
      <c r="J749" s="4">
        <v>232</v>
      </c>
    </row>
    <row r="750" spans="1:10" ht="12.75" customHeight="1">
      <c r="A750" s="4" t="str">
        <f t="shared" si="0"/>
        <v>7029</v>
      </c>
      <c r="B750" s="4">
        <v>70</v>
      </c>
      <c r="C750" s="4">
        <v>290</v>
      </c>
      <c r="D750" s="4">
        <f t="shared" si="1"/>
        <v>29</v>
      </c>
      <c r="E750" s="4" t="s">
        <v>998</v>
      </c>
      <c r="F750" s="4">
        <v>-62976.1</v>
      </c>
      <c r="G750" s="4">
        <v>1.6</v>
      </c>
      <c r="H750" s="4" t="s">
        <v>999</v>
      </c>
      <c r="I750" s="4">
        <v>44.5</v>
      </c>
      <c r="J750" s="4" t="s">
        <v>6</v>
      </c>
    </row>
    <row r="751" spans="1:10" ht="12.75" customHeight="1">
      <c r="A751" s="4" t="str">
        <f t="shared" si="0"/>
        <v>7029.1</v>
      </c>
      <c r="B751" s="4">
        <v>70</v>
      </c>
      <c r="C751" s="4">
        <v>291</v>
      </c>
      <c r="D751" s="4">
        <f t="shared" si="1"/>
        <v>29.1</v>
      </c>
      <c r="E751" s="4" t="s">
        <v>1000</v>
      </c>
      <c r="F751" s="4">
        <v>-62875.4</v>
      </c>
      <c r="G751" s="4">
        <v>2</v>
      </c>
      <c r="H751" s="4">
        <v>100.7</v>
      </c>
      <c r="I751" s="4">
        <v>2.6</v>
      </c>
      <c r="J751" s="4" t="s">
        <v>1001</v>
      </c>
    </row>
    <row r="752" spans="1:10" ht="12.75" customHeight="1">
      <c r="A752" s="4" t="str">
        <f t="shared" si="0"/>
        <v>7029.2</v>
      </c>
      <c r="B752" s="4">
        <v>70</v>
      </c>
      <c r="C752" s="4">
        <v>292</v>
      </c>
      <c r="D752" s="4">
        <f t="shared" si="1"/>
        <v>29.2</v>
      </c>
      <c r="E752" s="4" t="s">
        <v>1002</v>
      </c>
      <c r="F752" s="4">
        <v>-62734.1</v>
      </c>
      <c r="G752" s="4">
        <v>2.1</v>
      </c>
      <c r="H752" s="4">
        <v>242</v>
      </c>
      <c r="I752" s="4">
        <v>2.7</v>
      </c>
      <c r="J752" s="4" t="s">
        <v>1001</v>
      </c>
    </row>
    <row r="753" spans="1:10" ht="12.75" customHeight="1">
      <c r="A753" s="4" t="str">
        <f t="shared" si="0"/>
        <v>7030</v>
      </c>
      <c r="B753" s="4">
        <v>70</v>
      </c>
      <c r="C753" s="4">
        <v>300</v>
      </c>
      <c r="D753" s="4">
        <f t="shared" si="1"/>
        <v>30</v>
      </c>
      <c r="E753" s="4" t="s">
        <v>1003</v>
      </c>
      <c r="F753" s="4">
        <v>-69564.600000000006</v>
      </c>
      <c r="G753" s="4">
        <v>2</v>
      </c>
      <c r="H753" s="4" t="s">
        <v>8</v>
      </c>
      <c r="I753" s="4" t="s">
        <v>22</v>
      </c>
      <c r="J753" s="4">
        <v>93</v>
      </c>
    </row>
    <row r="754" spans="1:10" ht="12.75" customHeight="1">
      <c r="A754" s="4" t="str">
        <f t="shared" si="0"/>
        <v>7031</v>
      </c>
      <c r="B754" s="4">
        <v>70</v>
      </c>
      <c r="C754" s="4">
        <v>310</v>
      </c>
      <c r="D754" s="4">
        <f t="shared" si="1"/>
        <v>31</v>
      </c>
      <c r="E754" s="4" t="s">
        <v>1004</v>
      </c>
      <c r="F754" s="4">
        <v>-68910.100000000006</v>
      </c>
      <c r="G754" s="4">
        <v>1.2</v>
      </c>
      <c r="H754" s="4">
        <v>21.14</v>
      </c>
      <c r="I754" s="4" t="s">
        <v>80</v>
      </c>
      <c r="J754" s="4">
        <v>0.03</v>
      </c>
    </row>
    <row r="755" spans="1:10" ht="12.75" customHeight="1">
      <c r="A755" s="4" t="str">
        <f t="shared" si="0"/>
        <v>7032</v>
      </c>
      <c r="B755" s="4">
        <v>70</v>
      </c>
      <c r="C755" s="4">
        <v>320</v>
      </c>
      <c r="D755" s="4">
        <f t="shared" si="1"/>
        <v>32</v>
      </c>
      <c r="E755" s="4" t="s">
        <v>1005</v>
      </c>
      <c r="F755" s="4">
        <v>-70563.100000000006</v>
      </c>
      <c r="G755" s="4">
        <v>1</v>
      </c>
      <c r="H755" s="4" t="s">
        <v>8</v>
      </c>
      <c r="I755" s="4" t="s">
        <v>22</v>
      </c>
      <c r="J755" s="4">
        <v>93</v>
      </c>
    </row>
    <row r="756" spans="1:10" ht="12.75" customHeight="1">
      <c r="A756" s="4" t="str">
        <f t="shared" si="0"/>
        <v>7033</v>
      </c>
      <c r="B756" s="4">
        <v>70</v>
      </c>
      <c r="C756" s="4">
        <v>330</v>
      </c>
      <c r="D756" s="4">
        <f t="shared" si="1"/>
        <v>33</v>
      </c>
      <c r="E756" s="4" t="s">
        <v>1006</v>
      </c>
      <c r="F756" s="4">
        <v>-64340</v>
      </c>
      <c r="G756" s="4">
        <v>50</v>
      </c>
      <c r="H756" s="4">
        <v>52.6</v>
      </c>
      <c r="I756" s="4" t="s">
        <v>80</v>
      </c>
      <c r="J756" s="4">
        <v>0.3</v>
      </c>
    </row>
    <row r="757" spans="1:10" ht="12.75" customHeight="1">
      <c r="A757" s="4" t="str">
        <f t="shared" si="0"/>
        <v>7033.1</v>
      </c>
      <c r="B757" s="4">
        <v>70</v>
      </c>
      <c r="C757" s="4">
        <v>331</v>
      </c>
      <c r="D757" s="4">
        <f t="shared" si="1"/>
        <v>33.1</v>
      </c>
      <c r="E757" s="4" t="s">
        <v>1007</v>
      </c>
      <c r="F757" s="4">
        <v>-64310</v>
      </c>
      <c r="G757" s="4">
        <v>50</v>
      </c>
      <c r="H757" s="4">
        <v>32.06</v>
      </c>
      <c r="I757" s="4">
        <v>0.03</v>
      </c>
      <c r="J757" s="4">
        <v>96</v>
      </c>
    </row>
    <row r="758" spans="1:10" ht="12.75" customHeight="1">
      <c r="A758" s="4" t="str">
        <f t="shared" si="0"/>
        <v>7034</v>
      </c>
      <c r="B758" s="4">
        <v>70</v>
      </c>
      <c r="C758" s="4">
        <v>340</v>
      </c>
      <c r="D758" s="4">
        <f t="shared" si="1"/>
        <v>34</v>
      </c>
      <c r="E758" s="4" t="s">
        <v>1008</v>
      </c>
      <c r="F758" s="4">
        <v>-62050</v>
      </c>
      <c r="G758" s="4">
        <v>60</v>
      </c>
      <c r="H758" s="4">
        <v>41.1</v>
      </c>
      <c r="I758" s="4" t="s">
        <v>80</v>
      </c>
      <c r="J758" s="4">
        <v>0.3</v>
      </c>
    </row>
    <row r="759" spans="1:10" ht="12.75" customHeight="1">
      <c r="A759" s="4" t="str">
        <f t="shared" si="0"/>
        <v>7035</v>
      </c>
      <c r="B759" s="4">
        <v>70</v>
      </c>
      <c r="C759" s="4">
        <v>350</v>
      </c>
      <c r="D759" s="4">
        <f t="shared" si="1"/>
        <v>35</v>
      </c>
      <c r="E759" s="4" t="s">
        <v>1009</v>
      </c>
      <c r="F759" s="4">
        <v>-51430</v>
      </c>
      <c r="G759" s="4">
        <v>310</v>
      </c>
      <c r="H759" s="4">
        <v>79.099999999999994</v>
      </c>
      <c r="I759" s="4" t="s">
        <v>33</v>
      </c>
      <c r="J759" s="4">
        <v>0.8</v>
      </c>
    </row>
    <row r="760" spans="1:10" ht="12.75" customHeight="1">
      <c r="A760" s="4" t="str">
        <f t="shared" si="0"/>
        <v>7035.1</v>
      </c>
      <c r="B760" s="4">
        <v>70</v>
      </c>
      <c r="C760" s="4">
        <v>351</v>
      </c>
      <c r="D760" s="4">
        <f t="shared" si="1"/>
        <v>35.1</v>
      </c>
      <c r="E760" s="4" t="s">
        <v>1010</v>
      </c>
      <c r="F760" s="4">
        <v>-49140</v>
      </c>
      <c r="G760" s="4">
        <v>310</v>
      </c>
      <c r="H760" s="4">
        <v>2292.1999999999998</v>
      </c>
      <c r="I760" s="4">
        <v>0.8</v>
      </c>
      <c r="J760" s="4">
        <v>2.2000000000000002</v>
      </c>
    </row>
    <row r="761" spans="1:10" ht="12.75" customHeight="1">
      <c r="A761" s="4" t="str">
        <f t="shared" si="0"/>
        <v>7036</v>
      </c>
      <c r="B761" s="4">
        <v>70</v>
      </c>
      <c r="C761" s="4">
        <v>360</v>
      </c>
      <c r="D761" s="4">
        <f t="shared" si="1"/>
        <v>36</v>
      </c>
      <c r="E761" s="4" t="s">
        <v>1011</v>
      </c>
      <c r="F761" s="4">
        <v>-41680</v>
      </c>
      <c r="G761" s="4">
        <v>390</v>
      </c>
      <c r="H761" s="4">
        <v>57</v>
      </c>
      <c r="I761" s="4" t="s">
        <v>33</v>
      </c>
      <c r="J761" s="4">
        <v>21</v>
      </c>
    </row>
    <row r="762" spans="1:10" ht="12.75" customHeight="1">
      <c r="A762" s="4" t="str">
        <f t="shared" si="0"/>
        <v>7126</v>
      </c>
      <c r="B762" s="4">
        <v>71</v>
      </c>
      <c r="C762" s="4">
        <v>260</v>
      </c>
      <c r="D762" s="4">
        <f t="shared" si="1"/>
        <v>26</v>
      </c>
      <c r="E762" s="4" t="s">
        <v>1012</v>
      </c>
      <c r="F762" s="4">
        <v>-31000</v>
      </c>
      <c r="G762" s="4">
        <v>800</v>
      </c>
      <c r="H762" s="4">
        <v>30</v>
      </c>
      <c r="I762" s="4" t="s">
        <v>33</v>
      </c>
      <c r="J762" s="4" t="s">
        <v>733</v>
      </c>
    </row>
    <row r="763" spans="1:10" ht="12.75" customHeight="1">
      <c r="A763" s="4" t="str">
        <f t="shared" si="0"/>
        <v>7127</v>
      </c>
      <c r="B763" s="4">
        <v>71</v>
      </c>
      <c r="C763" s="4">
        <v>270</v>
      </c>
      <c r="D763" s="4">
        <f t="shared" si="1"/>
        <v>27</v>
      </c>
      <c r="E763" s="4" t="s">
        <v>1013</v>
      </c>
      <c r="F763" s="4">
        <v>-43870</v>
      </c>
      <c r="G763" s="4">
        <v>840</v>
      </c>
      <c r="H763" s="4">
        <v>97</v>
      </c>
      <c r="I763" s="4" t="s">
        <v>33</v>
      </c>
      <c r="J763" s="4">
        <v>2</v>
      </c>
    </row>
    <row r="764" spans="1:10" ht="12.75" customHeight="1">
      <c r="A764" s="4" t="str">
        <f t="shared" si="0"/>
        <v>7128</v>
      </c>
      <c r="B764" s="4">
        <v>71</v>
      </c>
      <c r="C764" s="4">
        <v>280</v>
      </c>
      <c r="D764" s="4">
        <f t="shared" si="1"/>
        <v>28</v>
      </c>
      <c r="E764" s="4" t="s">
        <v>1014</v>
      </c>
      <c r="F764" s="4">
        <v>-55200</v>
      </c>
      <c r="G764" s="4">
        <v>370</v>
      </c>
      <c r="H764" s="4">
        <v>2.56</v>
      </c>
      <c r="I764" s="4" t="s">
        <v>6</v>
      </c>
      <c r="J764" s="4">
        <v>0.03</v>
      </c>
    </row>
    <row r="765" spans="1:10" ht="12.75" customHeight="1">
      <c r="A765" s="4" t="str">
        <f t="shared" si="0"/>
        <v>7129</v>
      </c>
      <c r="B765" s="4">
        <v>71</v>
      </c>
      <c r="C765" s="4">
        <v>290</v>
      </c>
      <c r="D765" s="4">
        <f t="shared" si="1"/>
        <v>29</v>
      </c>
      <c r="E765" s="4" t="s">
        <v>1015</v>
      </c>
      <c r="F765" s="4">
        <v>-62711.1</v>
      </c>
      <c r="G765" s="4">
        <v>1.5</v>
      </c>
      <c r="H765" s="4">
        <v>19.399999999999999</v>
      </c>
      <c r="I765" s="4" t="s">
        <v>6</v>
      </c>
      <c r="J765" s="4">
        <v>1.4</v>
      </c>
    </row>
    <row r="766" spans="1:10" ht="12.75" customHeight="1">
      <c r="A766" s="4" t="str">
        <f t="shared" si="0"/>
        <v>7129.1</v>
      </c>
      <c r="B766" s="4">
        <v>71</v>
      </c>
      <c r="C766" s="4">
        <v>291</v>
      </c>
      <c r="D766" s="4">
        <f t="shared" si="1"/>
        <v>29.1</v>
      </c>
      <c r="E766" s="4" t="s">
        <v>1016</v>
      </c>
      <c r="F766" s="4">
        <v>-59955</v>
      </c>
      <c r="G766" s="4">
        <v>10</v>
      </c>
      <c r="H766" s="4">
        <v>2756</v>
      </c>
      <c r="I766" s="4">
        <v>10</v>
      </c>
      <c r="J766" s="4">
        <v>271</v>
      </c>
    </row>
    <row r="767" spans="1:10" ht="12.75" customHeight="1">
      <c r="A767" s="4" t="str">
        <f t="shared" si="0"/>
        <v>7130</v>
      </c>
      <c r="B767" s="4">
        <v>71</v>
      </c>
      <c r="C767" s="4">
        <v>300</v>
      </c>
      <c r="D767" s="4">
        <f t="shared" si="1"/>
        <v>30</v>
      </c>
      <c r="E767" s="4" t="s">
        <v>1017</v>
      </c>
      <c r="F767" s="4">
        <v>-67327</v>
      </c>
      <c r="G767" s="4">
        <v>10</v>
      </c>
      <c r="H767" s="4">
        <v>2.4500000000000002</v>
      </c>
      <c r="I767" s="4" t="s">
        <v>80</v>
      </c>
      <c r="J767" s="4">
        <v>0.1</v>
      </c>
    </row>
    <row r="768" spans="1:10" ht="12.75" customHeight="1">
      <c r="A768" s="4" t="str">
        <f t="shared" si="0"/>
        <v>7130.1</v>
      </c>
      <c r="B768" s="4">
        <v>71</v>
      </c>
      <c r="C768" s="4">
        <v>301</v>
      </c>
      <c r="D768" s="4">
        <f t="shared" si="1"/>
        <v>30.1</v>
      </c>
      <c r="E768" s="4" t="s">
        <v>1018</v>
      </c>
      <c r="F768" s="4">
        <v>-67169</v>
      </c>
      <c r="G768" s="4">
        <v>10</v>
      </c>
      <c r="H768" s="4">
        <v>157.69999999999999</v>
      </c>
      <c r="I768" s="4">
        <v>1.3</v>
      </c>
      <c r="J768" s="4">
        <v>3.96</v>
      </c>
    </row>
    <row r="769" spans="1:10" ht="12.75" customHeight="1">
      <c r="A769" s="4" t="str">
        <f t="shared" si="0"/>
        <v>7131</v>
      </c>
      <c r="B769" s="4">
        <v>71</v>
      </c>
      <c r="C769" s="4">
        <v>310</v>
      </c>
      <c r="D769" s="4">
        <f t="shared" si="1"/>
        <v>31</v>
      </c>
      <c r="E769" s="4" t="s">
        <v>1019</v>
      </c>
      <c r="F769" s="4">
        <v>-70140.2</v>
      </c>
      <c r="G769" s="4">
        <v>1</v>
      </c>
      <c r="H769" s="4" t="s">
        <v>8</v>
      </c>
      <c r="I769" s="4" t="s">
        <v>46</v>
      </c>
      <c r="J769" s="4">
        <v>93</v>
      </c>
    </row>
    <row r="770" spans="1:10" ht="12.75" customHeight="1">
      <c r="A770" s="4" t="str">
        <f t="shared" si="0"/>
        <v>7132</v>
      </c>
      <c r="B770" s="4">
        <v>71</v>
      </c>
      <c r="C770" s="4">
        <v>320</v>
      </c>
      <c r="D770" s="4">
        <f t="shared" si="1"/>
        <v>32</v>
      </c>
      <c r="E770" s="4" t="s">
        <v>1020</v>
      </c>
      <c r="F770" s="4">
        <v>-69907.7</v>
      </c>
      <c r="G770" s="4">
        <v>1</v>
      </c>
      <c r="H770" s="4">
        <v>11.43</v>
      </c>
      <c r="I770" s="4" t="s">
        <v>48</v>
      </c>
      <c r="J770" s="4">
        <v>0.03</v>
      </c>
    </row>
    <row r="771" spans="1:10" ht="12.75" customHeight="1">
      <c r="A771" s="4" t="str">
        <f t="shared" si="0"/>
        <v>7132.1</v>
      </c>
      <c r="B771" s="4">
        <v>71</v>
      </c>
      <c r="C771" s="4">
        <v>321</v>
      </c>
      <c r="D771" s="4">
        <f t="shared" si="1"/>
        <v>32.1</v>
      </c>
      <c r="E771" s="4" t="s">
        <v>1021</v>
      </c>
      <c r="F771" s="4">
        <v>-69709.3</v>
      </c>
      <c r="G771" s="4">
        <v>1</v>
      </c>
      <c r="H771" s="4">
        <v>198.36699999999999</v>
      </c>
      <c r="I771" s="4">
        <v>0.01</v>
      </c>
      <c r="J771" s="4">
        <v>20.399999999999999</v>
      </c>
    </row>
    <row r="772" spans="1:10" ht="12.75" customHeight="1">
      <c r="A772" s="4" t="str">
        <f t="shared" si="0"/>
        <v>7133</v>
      </c>
      <c r="B772" s="4">
        <v>71</v>
      </c>
      <c r="C772" s="4">
        <v>330</v>
      </c>
      <c r="D772" s="4">
        <f t="shared" si="1"/>
        <v>33</v>
      </c>
      <c r="E772" s="4" t="s">
        <v>1022</v>
      </c>
      <c r="F772" s="4">
        <v>-67894</v>
      </c>
      <c r="G772" s="4">
        <v>4</v>
      </c>
      <c r="H772" s="4">
        <v>65.28</v>
      </c>
      <c r="I772" s="4" t="s">
        <v>223</v>
      </c>
      <c r="J772" s="4">
        <v>0.15</v>
      </c>
    </row>
    <row r="773" spans="1:10" ht="12.75" customHeight="1">
      <c r="A773" s="4" t="str">
        <f t="shared" si="0"/>
        <v>7134</v>
      </c>
      <c r="B773" s="4">
        <v>71</v>
      </c>
      <c r="C773" s="4">
        <v>340</v>
      </c>
      <c r="D773" s="4">
        <f t="shared" si="1"/>
        <v>34</v>
      </c>
      <c r="E773" s="4" t="s">
        <v>1023</v>
      </c>
      <c r="F773" s="4">
        <v>-63120</v>
      </c>
      <c r="G773" s="4">
        <v>30</v>
      </c>
      <c r="H773" s="4">
        <v>4.74</v>
      </c>
      <c r="I773" s="4" t="s">
        <v>80</v>
      </c>
      <c r="J773" s="4">
        <v>0.05</v>
      </c>
    </row>
    <row r="774" spans="1:10" ht="12.75" customHeight="1">
      <c r="A774" s="4" t="str">
        <f t="shared" si="0"/>
        <v>7134.1</v>
      </c>
      <c r="B774" s="4">
        <v>71</v>
      </c>
      <c r="C774" s="4">
        <v>341</v>
      </c>
      <c r="D774" s="4">
        <f t="shared" si="1"/>
        <v>34.1</v>
      </c>
      <c r="E774" s="4" t="s">
        <v>1024</v>
      </c>
      <c r="F774" s="4">
        <v>-63070</v>
      </c>
      <c r="G774" s="4">
        <v>30</v>
      </c>
      <c r="H774" s="4">
        <v>48.79</v>
      </c>
      <c r="I774" s="4">
        <v>0.05</v>
      </c>
      <c r="J774" s="4">
        <v>5.6</v>
      </c>
    </row>
    <row r="775" spans="1:10" ht="12.75" customHeight="1">
      <c r="A775" s="4" t="str">
        <f t="shared" si="0"/>
        <v>7134.2</v>
      </c>
      <c r="B775" s="4">
        <v>71</v>
      </c>
      <c r="C775" s="4">
        <v>342</v>
      </c>
      <c r="D775" s="4">
        <f t="shared" si="1"/>
        <v>34.200000000000003</v>
      </c>
      <c r="E775" s="4" t="s">
        <v>1025</v>
      </c>
      <c r="F775" s="4">
        <v>-62860</v>
      </c>
      <c r="G775" s="4">
        <v>30</v>
      </c>
      <c r="H775" s="4">
        <v>260.48</v>
      </c>
      <c r="I775" s="4">
        <v>0.1</v>
      </c>
      <c r="J775" s="4">
        <v>19</v>
      </c>
    </row>
    <row r="776" spans="1:10" ht="12.75" customHeight="1">
      <c r="A776" s="4" t="str">
        <f t="shared" si="0"/>
        <v>7135</v>
      </c>
      <c r="B776" s="4">
        <v>71</v>
      </c>
      <c r="C776" s="4">
        <v>350</v>
      </c>
      <c r="D776" s="4">
        <f t="shared" si="1"/>
        <v>35</v>
      </c>
      <c r="E776" s="4" t="s">
        <v>1026</v>
      </c>
      <c r="F776" s="4">
        <v>-57060</v>
      </c>
      <c r="G776" s="4">
        <v>570</v>
      </c>
      <c r="H776" s="4">
        <v>21.4</v>
      </c>
      <c r="I776" s="4" t="s">
        <v>6</v>
      </c>
      <c r="J776" s="4">
        <v>0.6</v>
      </c>
    </row>
    <row r="777" spans="1:10" ht="12.75" customHeight="1">
      <c r="A777" s="4" t="str">
        <f t="shared" si="0"/>
        <v>7136</v>
      </c>
      <c r="B777" s="4">
        <v>71</v>
      </c>
      <c r="C777" s="4">
        <v>360</v>
      </c>
      <c r="D777" s="4">
        <f t="shared" si="1"/>
        <v>36</v>
      </c>
      <c r="E777" s="4" t="s">
        <v>1027</v>
      </c>
      <c r="F777" s="4">
        <v>-46920</v>
      </c>
      <c r="G777" s="4">
        <v>650</v>
      </c>
      <c r="H777" s="4">
        <v>100</v>
      </c>
      <c r="I777" s="4" t="s">
        <v>33</v>
      </c>
      <c r="J777" s="4">
        <v>3</v>
      </c>
    </row>
    <row r="778" spans="1:10" ht="12.75" customHeight="1">
      <c r="A778" s="4" t="str">
        <f t="shared" si="0"/>
        <v>7137</v>
      </c>
      <c r="B778" s="4">
        <v>71</v>
      </c>
      <c r="C778" s="4">
        <v>370</v>
      </c>
      <c r="D778" s="4">
        <f t="shared" si="1"/>
        <v>37</v>
      </c>
      <c r="E778" s="4" t="s">
        <v>1028</v>
      </c>
      <c r="F778" s="4">
        <v>-32300</v>
      </c>
      <c r="G778" s="4">
        <v>500</v>
      </c>
      <c r="H778" s="4" t="s">
        <v>541</v>
      </c>
      <c r="I778" s="4" t="s">
        <v>607</v>
      </c>
      <c r="J778" s="4" t="s">
        <v>30</v>
      </c>
    </row>
    <row r="779" spans="1:10" ht="12.75" customHeight="1">
      <c r="A779" s="4" t="str">
        <f t="shared" si="0"/>
        <v>7137.1</v>
      </c>
      <c r="B779" s="4">
        <v>71</v>
      </c>
      <c r="C779" s="4">
        <v>371</v>
      </c>
      <c r="D779" s="4">
        <f t="shared" si="1"/>
        <v>37.1</v>
      </c>
      <c r="E779" s="4" t="s">
        <v>1029</v>
      </c>
      <c r="F779" s="4">
        <v>-32250</v>
      </c>
      <c r="G779" s="4">
        <v>510</v>
      </c>
      <c r="H779" s="4">
        <v>50</v>
      </c>
      <c r="I779" s="4">
        <v>100</v>
      </c>
      <c r="J779" s="4" t="s">
        <v>541</v>
      </c>
    </row>
    <row r="780" spans="1:10" ht="12.75" customHeight="1">
      <c r="A780" s="4" t="str">
        <f t="shared" si="0"/>
        <v>7137.2</v>
      </c>
      <c r="B780" s="4">
        <v>71</v>
      </c>
      <c r="C780" s="4">
        <v>372</v>
      </c>
      <c r="D780" s="4">
        <f t="shared" si="1"/>
        <v>37.200000000000003</v>
      </c>
      <c r="E780" s="4" t="s">
        <v>1030</v>
      </c>
      <c r="F780" s="4">
        <v>-32040</v>
      </c>
      <c r="G780" s="4">
        <v>510</v>
      </c>
      <c r="H780" s="4">
        <v>260</v>
      </c>
      <c r="I780" s="4">
        <v>100</v>
      </c>
      <c r="J780" s="4" t="s">
        <v>991</v>
      </c>
    </row>
    <row r="781" spans="1:10" ht="12.75" customHeight="1">
      <c r="A781" s="4" t="str">
        <f t="shared" si="0"/>
        <v>7226</v>
      </c>
      <c r="B781" s="4">
        <v>72</v>
      </c>
      <c r="C781" s="4">
        <v>260</v>
      </c>
      <c r="D781" s="4">
        <f t="shared" si="1"/>
        <v>26</v>
      </c>
      <c r="E781" s="4" t="s">
        <v>1031</v>
      </c>
      <c r="F781" s="4">
        <v>-28300</v>
      </c>
      <c r="G781" s="4">
        <v>800</v>
      </c>
      <c r="H781" s="4">
        <v>10</v>
      </c>
      <c r="I781" s="4" t="s">
        <v>33</v>
      </c>
      <c r="J781" s="4" t="s">
        <v>733</v>
      </c>
    </row>
    <row r="782" spans="1:10" ht="12.75" customHeight="1">
      <c r="A782" s="4" t="str">
        <f t="shared" si="0"/>
        <v>7227</v>
      </c>
      <c r="B782" s="4">
        <v>72</v>
      </c>
      <c r="C782" s="4">
        <v>270</v>
      </c>
      <c r="D782" s="4">
        <f t="shared" si="1"/>
        <v>27</v>
      </c>
      <c r="E782" s="4" t="s">
        <v>1032</v>
      </c>
      <c r="F782" s="4">
        <v>-39300</v>
      </c>
      <c r="G782" s="4">
        <v>600</v>
      </c>
      <c r="H782" s="4">
        <v>90</v>
      </c>
      <c r="I782" s="4" t="s">
        <v>33</v>
      </c>
      <c r="J782" s="4">
        <v>20</v>
      </c>
    </row>
    <row r="783" spans="1:10" ht="12.75" customHeight="1">
      <c r="A783" s="4" t="str">
        <f t="shared" si="0"/>
        <v>7228</v>
      </c>
      <c r="B783" s="4">
        <v>72</v>
      </c>
      <c r="C783" s="4">
        <v>280</v>
      </c>
      <c r="D783" s="4">
        <f t="shared" si="1"/>
        <v>28</v>
      </c>
      <c r="E783" s="4" t="s">
        <v>1033</v>
      </c>
      <c r="F783" s="4">
        <v>-53940</v>
      </c>
      <c r="G783" s="4">
        <v>440</v>
      </c>
      <c r="H783" s="4">
        <v>1.57</v>
      </c>
      <c r="I783" s="4" t="s">
        <v>6</v>
      </c>
      <c r="J783" s="4">
        <v>0.05</v>
      </c>
    </row>
    <row r="784" spans="1:10" ht="12.75" customHeight="1">
      <c r="A784" s="4" t="str">
        <f t="shared" si="0"/>
        <v>7229</v>
      </c>
      <c r="B784" s="4">
        <v>72</v>
      </c>
      <c r="C784" s="4">
        <v>290</v>
      </c>
      <c r="D784" s="4">
        <f t="shared" si="1"/>
        <v>29</v>
      </c>
      <c r="E784" s="4" t="s">
        <v>1034</v>
      </c>
      <c r="F784" s="4">
        <v>-59783</v>
      </c>
      <c r="G784" s="4">
        <v>1.4</v>
      </c>
      <c r="H784" s="4">
        <v>6.6</v>
      </c>
      <c r="I784" s="4" t="s">
        <v>6</v>
      </c>
      <c r="J784" s="4">
        <v>0.1</v>
      </c>
    </row>
    <row r="785" spans="1:10" ht="12.75" customHeight="1">
      <c r="A785" s="4" t="str">
        <f t="shared" si="0"/>
        <v>7229.1</v>
      </c>
      <c r="B785" s="4">
        <v>72</v>
      </c>
      <c r="C785" s="4">
        <v>291</v>
      </c>
      <c r="D785" s="4">
        <f t="shared" si="1"/>
        <v>29.1</v>
      </c>
      <c r="E785" s="4" t="s">
        <v>1035</v>
      </c>
      <c r="F785" s="4">
        <v>-59513</v>
      </c>
      <c r="G785" s="4">
        <v>3</v>
      </c>
      <c r="H785" s="4">
        <v>270</v>
      </c>
      <c r="I785" s="4">
        <v>3</v>
      </c>
      <c r="J785" s="4">
        <v>1.76</v>
      </c>
    </row>
    <row r="786" spans="1:10" ht="12.75" customHeight="1">
      <c r="A786" s="4" t="str">
        <f t="shared" si="0"/>
        <v>7230</v>
      </c>
      <c r="B786" s="4">
        <v>72</v>
      </c>
      <c r="C786" s="4">
        <v>300</v>
      </c>
      <c r="D786" s="4">
        <f t="shared" si="1"/>
        <v>30</v>
      </c>
      <c r="E786" s="4" t="s">
        <v>1036</v>
      </c>
      <c r="F786" s="4">
        <v>-68131</v>
      </c>
      <c r="G786" s="4">
        <v>6</v>
      </c>
      <c r="H786" s="4">
        <v>46.5</v>
      </c>
      <c r="I786" s="4" t="s">
        <v>223</v>
      </c>
      <c r="J786" s="4">
        <v>0.1</v>
      </c>
    </row>
    <row r="787" spans="1:10" ht="12.75" customHeight="1">
      <c r="A787" s="4" t="str">
        <f t="shared" si="0"/>
        <v>7231</v>
      </c>
      <c r="B787" s="4">
        <v>72</v>
      </c>
      <c r="C787" s="4">
        <v>310</v>
      </c>
      <c r="D787" s="4">
        <f t="shared" si="1"/>
        <v>31</v>
      </c>
      <c r="E787" s="4" t="s">
        <v>1037</v>
      </c>
      <c r="F787" s="4">
        <v>-68589.399999999994</v>
      </c>
      <c r="G787" s="4">
        <v>1</v>
      </c>
      <c r="H787" s="4">
        <v>14.1</v>
      </c>
      <c r="I787" s="4" t="s">
        <v>223</v>
      </c>
      <c r="J787" s="4">
        <v>0.02</v>
      </c>
    </row>
    <row r="788" spans="1:10" ht="12.75" customHeight="1">
      <c r="A788" s="4" t="str">
        <f t="shared" si="0"/>
        <v>7231.1</v>
      </c>
      <c r="B788" s="4">
        <v>72</v>
      </c>
      <c r="C788" s="4">
        <v>311</v>
      </c>
      <c r="D788" s="4">
        <f t="shared" si="1"/>
        <v>31.1</v>
      </c>
      <c r="E788" s="4" t="s">
        <v>1038</v>
      </c>
      <c r="F788" s="4">
        <v>-68469.7</v>
      </c>
      <c r="G788" s="4">
        <v>1</v>
      </c>
      <c r="H788" s="4">
        <v>119.66</v>
      </c>
      <c r="I788" s="4">
        <v>0.05</v>
      </c>
      <c r="J788" s="4">
        <v>39.68</v>
      </c>
    </row>
    <row r="789" spans="1:10" ht="12.75" customHeight="1">
      <c r="A789" s="4" t="str">
        <f t="shared" si="0"/>
        <v>7232</v>
      </c>
      <c r="B789" s="4">
        <v>72</v>
      </c>
      <c r="C789" s="4">
        <v>320</v>
      </c>
      <c r="D789" s="4">
        <f t="shared" si="1"/>
        <v>32</v>
      </c>
      <c r="E789" s="4" t="s">
        <v>1039</v>
      </c>
      <c r="F789" s="4">
        <v>-72585.899999999994</v>
      </c>
      <c r="G789" s="4">
        <v>1.6</v>
      </c>
      <c r="H789" s="4" t="s">
        <v>8</v>
      </c>
      <c r="I789" s="4" t="s">
        <v>22</v>
      </c>
      <c r="J789" s="4">
        <v>95</v>
      </c>
    </row>
    <row r="790" spans="1:10" ht="12.75" customHeight="1">
      <c r="A790" s="4" t="str">
        <f t="shared" si="0"/>
        <v>7232.1</v>
      </c>
      <c r="B790" s="4">
        <v>72</v>
      </c>
      <c r="C790" s="4">
        <v>321</v>
      </c>
      <c r="D790" s="4">
        <f t="shared" si="1"/>
        <v>32.1</v>
      </c>
      <c r="E790" s="4" t="s">
        <v>1040</v>
      </c>
      <c r="F790" s="4">
        <v>-71894.5</v>
      </c>
      <c r="G790" s="4">
        <v>1.6</v>
      </c>
      <c r="H790" s="4">
        <v>691.43</v>
      </c>
      <c r="I790" s="4">
        <v>0.04</v>
      </c>
      <c r="J790" s="4">
        <v>444.2</v>
      </c>
    </row>
    <row r="791" spans="1:10" ht="12.75" customHeight="1">
      <c r="A791" s="4" t="str">
        <f t="shared" si="0"/>
        <v>7233</v>
      </c>
      <c r="B791" s="4">
        <v>72</v>
      </c>
      <c r="C791" s="4">
        <v>330</v>
      </c>
      <c r="D791" s="4">
        <f t="shared" si="1"/>
        <v>33</v>
      </c>
      <c r="E791" s="4" t="s">
        <v>1041</v>
      </c>
      <c r="F791" s="4">
        <v>-68230</v>
      </c>
      <c r="G791" s="4">
        <v>4</v>
      </c>
      <c r="H791" s="4">
        <v>26</v>
      </c>
      <c r="I791" s="4" t="s">
        <v>223</v>
      </c>
      <c r="J791" s="4">
        <v>0.1</v>
      </c>
    </row>
    <row r="792" spans="1:10" ht="12.75" customHeight="1">
      <c r="A792" s="4" t="str">
        <f t="shared" si="0"/>
        <v>7234</v>
      </c>
      <c r="B792" s="4">
        <v>72</v>
      </c>
      <c r="C792" s="4">
        <v>340</v>
      </c>
      <c r="D792" s="4">
        <f t="shared" si="1"/>
        <v>34</v>
      </c>
      <c r="E792" s="4" t="s">
        <v>1042</v>
      </c>
      <c r="F792" s="4">
        <v>-67894</v>
      </c>
      <c r="G792" s="4">
        <v>12</v>
      </c>
      <c r="H792" s="4">
        <v>8.4</v>
      </c>
      <c r="I792" s="4" t="s">
        <v>48</v>
      </c>
      <c r="J792" s="4">
        <v>0.08</v>
      </c>
    </row>
    <row r="793" spans="1:10" ht="12.75" customHeight="1">
      <c r="A793" s="4" t="str">
        <f t="shared" si="0"/>
        <v>7235</v>
      </c>
      <c r="B793" s="4">
        <v>72</v>
      </c>
      <c r="C793" s="4">
        <v>350</v>
      </c>
      <c r="D793" s="4">
        <f t="shared" si="1"/>
        <v>35</v>
      </c>
      <c r="E793" s="4" t="s">
        <v>1043</v>
      </c>
      <c r="F793" s="4">
        <v>-59020</v>
      </c>
      <c r="G793" s="4">
        <v>60</v>
      </c>
      <c r="H793" s="4">
        <v>78.599999999999994</v>
      </c>
      <c r="I793" s="4" t="s">
        <v>6</v>
      </c>
      <c r="J793" s="4">
        <v>2.4</v>
      </c>
    </row>
    <row r="794" spans="1:10" ht="12.75" customHeight="1">
      <c r="A794" s="4" t="str">
        <f t="shared" si="0"/>
        <v>7235.1</v>
      </c>
      <c r="B794" s="4">
        <v>72</v>
      </c>
      <c r="C794" s="4">
        <v>351</v>
      </c>
      <c r="D794" s="4">
        <f t="shared" si="1"/>
        <v>35.1</v>
      </c>
      <c r="E794" s="4" t="s">
        <v>1044</v>
      </c>
      <c r="F794" s="4">
        <v>-58920</v>
      </c>
      <c r="G794" s="4">
        <v>60</v>
      </c>
      <c r="H794" s="4">
        <v>100.92</v>
      </c>
      <c r="I794" s="4">
        <v>0.03</v>
      </c>
      <c r="J794" s="4">
        <v>10.6</v>
      </c>
    </row>
    <row r="795" spans="1:10" ht="12.75" customHeight="1">
      <c r="A795" s="4" t="str">
        <f t="shared" si="0"/>
        <v>7236</v>
      </c>
      <c r="B795" s="4">
        <v>72</v>
      </c>
      <c r="C795" s="4">
        <v>360</v>
      </c>
      <c r="D795" s="4">
        <f t="shared" si="1"/>
        <v>36</v>
      </c>
      <c r="E795" s="4" t="s">
        <v>1045</v>
      </c>
      <c r="F795" s="4">
        <v>-53941</v>
      </c>
      <c r="G795" s="4">
        <v>8</v>
      </c>
      <c r="H795" s="4">
        <v>17.16</v>
      </c>
      <c r="I795" s="4" t="s">
        <v>6</v>
      </c>
      <c r="J795" s="4">
        <v>0.18</v>
      </c>
    </row>
    <row r="796" spans="1:10" ht="12.75" customHeight="1">
      <c r="A796" s="4" t="str">
        <f t="shared" si="0"/>
        <v>7237</v>
      </c>
      <c r="B796" s="4">
        <v>72</v>
      </c>
      <c r="C796" s="4">
        <v>370</v>
      </c>
      <c r="D796" s="4">
        <f t="shared" si="1"/>
        <v>37</v>
      </c>
      <c r="E796" s="4" t="s">
        <v>1046</v>
      </c>
      <c r="F796" s="4">
        <v>-38120</v>
      </c>
      <c r="G796" s="4">
        <v>500</v>
      </c>
      <c r="H796" s="4" t="s">
        <v>541</v>
      </c>
      <c r="I796" s="4" t="s">
        <v>967</v>
      </c>
      <c r="J796" s="4" t="s">
        <v>968</v>
      </c>
    </row>
    <row r="797" spans="1:10" ht="12.75" customHeight="1">
      <c r="A797" s="4" t="str">
        <f t="shared" si="0"/>
        <v>7237.1</v>
      </c>
      <c r="B797" s="4">
        <v>72</v>
      </c>
      <c r="C797" s="4">
        <v>371</v>
      </c>
      <c r="D797" s="4">
        <f t="shared" si="1"/>
        <v>37.1</v>
      </c>
      <c r="E797" s="4" t="s">
        <v>1047</v>
      </c>
      <c r="F797" s="4">
        <v>-38020</v>
      </c>
      <c r="G797" s="4">
        <v>510</v>
      </c>
      <c r="H797" s="4">
        <v>100</v>
      </c>
      <c r="I797" s="4">
        <v>100</v>
      </c>
      <c r="J797" s="4" t="s">
        <v>541</v>
      </c>
    </row>
    <row r="798" spans="1:10" ht="12.75" customHeight="1">
      <c r="A798" s="4" t="str">
        <f t="shared" si="0"/>
        <v>7327</v>
      </c>
      <c r="B798" s="4">
        <v>73</v>
      </c>
      <c r="C798" s="4">
        <v>270</v>
      </c>
      <c r="D798" s="4">
        <f t="shared" si="1"/>
        <v>27</v>
      </c>
      <c r="E798" s="4" t="s">
        <v>1048</v>
      </c>
      <c r="F798" s="4">
        <v>-37040</v>
      </c>
      <c r="G798" s="4">
        <v>700</v>
      </c>
      <c r="H798" s="4">
        <v>80</v>
      </c>
      <c r="I798" s="4" t="s">
        <v>33</v>
      </c>
      <c r="J798" s="4" t="s">
        <v>733</v>
      </c>
    </row>
    <row r="799" spans="1:10" ht="12.75" customHeight="1">
      <c r="A799" s="4" t="str">
        <f t="shared" si="0"/>
        <v>7328</v>
      </c>
      <c r="B799" s="4">
        <v>73</v>
      </c>
      <c r="C799" s="4">
        <v>280</v>
      </c>
      <c r="D799" s="4">
        <f t="shared" si="1"/>
        <v>28</v>
      </c>
      <c r="E799" s="4" t="s">
        <v>1049</v>
      </c>
      <c r="F799" s="4">
        <v>-49860</v>
      </c>
      <c r="G799" s="4">
        <v>300</v>
      </c>
      <c r="H799" s="4">
        <v>840</v>
      </c>
      <c r="I799" s="4" t="s">
        <v>33</v>
      </c>
      <c r="J799" s="4">
        <v>30</v>
      </c>
    </row>
    <row r="800" spans="1:10" ht="12.75" customHeight="1">
      <c r="A800" s="4" t="str">
        <f t="shared" si="0"/>
        <v>7329</v>
      </c>
      <c r="B800" s="4">
        <v>73</v>
      </c>
      <c r="C800" s="4">
        <v>290</v>
      </c>
      <c r="D800" s="4">
        <f t="shared" si="1"/>
        <v>29</v>
      </c>
      <c r="E800" s="4" t="s">
        <v>1050</v>
      </c>
      <c r="F800" s="4">
        <v>-58987</v>
      </c>
      <c r="G800" s="4">
        <v>4</v>
      </c>
      <c r="H800" s="4">
        <v>4.2</v>
      </c>
      <c r="I800" s="4" t="s">
        <v>6</v>
      </c>
      <c r="J800" s="4">
        <v>0.3</v>
      </c>
    </row>
    <row r="801" spans="1:10" ht="12.75" customHeight="1">
      <c r="A801" s="4" t="str">
        <f t="shared" si="0"/>
        <v>7330</v>
      </c>
      <c r="B801" s="4">
        <v>73</v>
      </c>
      <c r="C801" s="4">
        <v>300</v>
      </c>
      <c r="D801" s="4">
        <f t="shared" si="1"/>
        <v>30</v>
      </c>
      <c r="E801" s="4" t="s">
        <v>1051</v>
      </c>
      <c r="F801" s="4">
        <v>-65410</v>
      </c>
      <c r="G801" s="4">
        <v>40</v>
      </c>
      <c r="H801" s="4">
        <v>23.5</v>
      </c>
      <c r="I801" s="4" t="s">
        <v>6</v>
      </c>
      <c r="J801" s="4">
        <v>1</v>
      </c>
    </row>
    <row r="802" spans="1:10" ht="12.75" customHeight="1">
      <c r="A802" s="4" t="str">
        <f t="shared" si="0"/>
        <v>7330.1</v>
      </c>
      <c r="B802" s="4">
        <v>73</v>
      </c>
      <c r="C802" s="4">
        <v>301</v>
      </c>
      <c r="D802" s="4">
        <f t="shared" si="1"/>
        <v>30.1</v>
      </c>
      <c r="E802" s="4" t="s">
        <v>1052</v>
      </c>
      <c r="F802" s="4">
        <v>-65210</v>
      </c>
      <c r="G802" s="4">
        <v>40</v>
      </c>
      <c r="H802" s="4">
        <v>195.5</v>
      </c>
      <c r="I802" s="4">
        <v>0.2</v>
      </c>
      <c r="J802" s="4">
        <v>13</v>
      </c>
    </row>
    <row r="803" spans="1:10" ht="12.75" customHeight="1">
      <c r="A803" s="4" t="str">
        <f t="shared" si="0"/>
        <v>7330.2</v>
      </c>
      <c r="B803" s="4">
        <v>73</v>
      </c>
      <c r="C803" s="4">
        <v>302</v>
      </c>
      <c r="D803" s="4">
        <f t="shared" si="1"/>
        <v>30.2</v>
      </c>
      <c r="E803" s="4" t="s">
        <v>1053</v>
      </c>
      <c r="F803" s="4">
        <v>-65170</v>
      </c>
      <c r="G803" s="4">
        <v>40</v>
      </c>
      <c r="H803" s="4">
        <v>237.6</v>
      </c>
      <c r="I803" s="4">
        <v>2</v>
      </c>
      <c r="J803" s="4" t="s">
        <v>1054</v>
      </c>
    </row>
    <row r="804" spans="1:10" ht="12.75" customHeight="1">
      <c r="A804" s="4" t="str">
        <f t="shared" si="0"/>
        <v>7331</v>
      </c>
      <c r="B804" s="4">
        <v>73</v>
      </c>
      <c r="C804" s="4">
        <v>310</v>
      </c>
      <c r="D804" s="4">
        <f t="shared" si="1"/>
        <v>31</v>
      </c>
      <c r="E804" s="4" t="s">
        <v>1055</v>
      </c>
      <c r="F804" s="4">
        <v>-69699.3</v>
      </c>
      <c r="G804" s="4">
        <v>1.7</v>
      </c>
      <c r="H804" s="4">
        <v>4.8600000000000003</v>
      </c>
      <c r="I804" s="4" t="s">
        <v>223</v>
      </c>
      <c r="J804" s="4">
        <v>0.03</v>
      </c>
    </row>
    <row r="805" spans="1:10" ht="12.75" customHeight="1">
      <c r="A805" s="4" t="str">
        <f t="shared" si="0"/>
        <v>7332</v>
      </c>
      <c r="B805" s="4">
        <v>73</v>
      </c>
      <c r="C805" s="4">
        <v>320</v>
      </c>
      <c r="D805" s="4">
        <f t="shared" si="1"/>
        <v>32</v>
      </c>
      <c r="E805" s="4" t="s">
        <v>1056</v>
      </c>
      <c r="F805" s="4">
        <v>-71297.5</v>
      </c>
      <c r="G805" s="4">
        <v>1.6</v>
      </c>
      <c r="H805" s="4" t="s">
        <v>8</v>
      </c>
      <c r="I805" s="4" t="s">
        <v>991</v>
      </c>
      <c r="J805" s="4">
        <v>2</v>
      </c>
    </row>
    <row r="806" spans="1:10" ht="12.75" customHeight="1">
      <c r="A806" s="4" t="str">
        <f t="shared" si="0"/>
        <v>7332.1</v>
      </c>
      <c r="B806" s="4">
        <v>73</v>
      </c>
      <c r="C806" s="4">
        <v>321</v>
      </c>
      <c r="D806" s="4">
        <f t="shared" si="1"/>
        <v>32.1</v>
      </c>
      <c r="E806" s="4" t="s">
        <v>1057</v>
      </c>
      <c r="F806" s="4">
        <v>-71284.2</v>
      </c>
      <c r="G806" s="4">
        <v>1.6</v>
      </c>
      <c r="H806" s="4">
        <v>13.2845</v>
      </c>
      <c r="I806" s="4">
        <v>1.5E-3</v>
      </c>
      <c r="J806" s="4">
        <v>2.92</v>
      </c>
    </row>
    <row r="807" spans="1:10" ht="12.75" customHeight="1">
      <c r="A807" s="4" t="str">
        <f t="shared" si="0"/>
        <v>7332.2</v>
      </c>
      <c r="B807" s="4">
        <v>73</v>
      </c>
      <c r="C807" s="4">
        <v>322</v>
      </c>
      <c r="D807" s="4">
        <f t="shared" si="1"/>
        <v>32.200000000000003</v>
      </c>
      <c r="E807" s="4" t="s">
        <v>1058</v>
      </c>
      <c r="F807" s="4">
        <v>-71230.8</v>
      </c>
      <c r="G807" s="4">
        <v>1.6</v>
      </c>
      <c r="H807" s="4">
        <v>66.725999999999999</v>
      </c>
      <c r="I807" s="4">
        <v>9.0000000000000011E-3</v>
      </c>
      <c r="J807" s="4">
        <v>499</v>
      </c>
    </row>
    <row r="808" spans="1:10" ht="12.75" customHeight="1">
      <c r="A808" s="4" t="str">
        <f t="shared" si="0"/>
        <v>7333</v>
      </c>
      <c r="B808" s="4">
        <v>73</v>
      </c>
      <c r="C808" s="4">
        <v>330</v>
      </c>
      <c r="D808" s="4">
        <f t="shared" si="1"/>
        <v>33</v>
      </c>
      <c r="E808" s="4" t="s">
        <v>1059</v>
      </c>
      <c r="F808" s="4">
        <v>-70957</v>
      </c>
      <c r="G808" s="4">
        <v>4</v>
      </c>
      <c r="H808" s="4">
        <v>80.3</v>
      </c>
      <c r="I808" s="4" t="s">
        <v>48</v>
      </c>
      <c r="J808" s="4">
        <v>0.06</v>
      </c>
    </row>
    <row r="809" spans="1:10" ht="12.75" customHeight="1">
      <c r="A809" s="4" t="str">
        <f t="shared" si="0"/>
        <v>7334</v>
      </c>
      <c r="B809" s="4">
        <v>73</v>
      </c>
      <c r="C809" s="4">
        <v>340</v>
      </c>
      <c r="D809" s="4">
        <f t="shared" si="1"/>
        <v>34</v>
      </c>
      <c r="E809" s="4" t="s">
        <v>1060</v>
      </c>
      <c r="F809" s="4">
        <v>-68218</v>
      </c>
      <c r="G809" s="4">
        <v>11</v>
      </c>
      <c r="H809" s="4">
        <v>7.15</v>
      </c>
      <c r="I809" s="4" t="s">
        <v>223</v>
      </c>
      <c r="J809" s="4">
        <v>0.08</v>
      </c>
    </row>
    <row r="810" spans="1:10" ht="12.75" customHeight="1">
      <c r="A810" s="4" t="str">
        <f t="shared" si="0"/>
        <v>7334.1</v>
      </c>
      <c r="B810" s="4">
        <v>73</v>
      </c>
      <c r="C810" s="4">
        <v>341</v>
      </c>
      <c r="D810" s="4">
        <f t="shared" si="1"/>
        <v>34.1</v>
      </c>
      <c r="E810" s="4" t="s">
        <v>1061</v>
      </c>
      <c r="F810" s="4">
        <v>-68192</v>
      </c>
      <c r="G810" s="4">
        <v>11</v>
      </c>
      <c r="H810" s="4">
        <v>25.71</v>
      </c>
      <c r="I810" s="4">
        <v>0.04</v>
      </c>
      <c r="J810" s="4">
        <v>39.799999999999997</v>
      </c>
    </row>
    <row r="811" spans="1:10" ht="12.75" customHeight="1">
      <c r="A811" s="4" t="str">
        <f t="shared" si="0"/>
        <v>7335</v>
      </c>
      <c r="B811" s="4">
        <v>73</v>
      </c>
      <c r="C811" s="4">
        <v>350</v>
      </c>
      <c r="D811" s="4">
        <f t="shared" si="1"/>
        <v>35</v>
      </c>
      <c r="E811" s="4" t="s">
        <v>1062</v>
      </c>
      <c r="F811" s="4">
        <v>-63630</v>
      </c>
      <c r="G811" s="4">
        <v>50</v>
      </c>
      <c r="H811" s="4">
        <v>3.4</v>
      </c>
      <c r="I811" s="4" t="s">
        <v>80</v>
      </c>
      <c r="J811" s="4">
        <v>0.2</v>
      </c>
    </row>
    <row r="812" spans="1:10" ht="12.75" customHeight="1">
      <c r="A812" s="4" t="str">
        <f t="shared" si="0"/>
        <v>7336</v>
      </c>
      <c r="B812" s="4">
        <v>73</v>
      </c>
      <c r="C812" s="4">
        <v>360</v>
      </c>
      <c r="D812" s="4">
        <f t="shared" si="1"/>
        <v>36</v>
      </c>
      <c r="E812" s="4" t="s">
        <v>1063</v>
      </c>
      <c r="F812" s="4">
        <v>-56552</v>
      </c>
      <c r="G812" s="4">
        <v>7</v>
      </c>
      <c r="H812" s="4">
        <v>28.6</v>
      </c>
      <c r="I812" s="4" t="s">
        <v>6</v>
      </c>
      <c r="J812" s="4">
        <v>0.6</v>
      </c>
    </row>
    <row r="813" spans="1:10" ht="12.75" customHeight="1">
      <c r="A813" s="4" t="str">
        <f t="shared" si="0"/>
        <v>7336.1</v>
      </c>
      <c r="B813" s="4">
        <v>73</v>
      </c>
      <c r="C813" s="4">
        <v>361</v>
      </c>
      <c r="D813" s="4">
        <f t="shared" si="1"/>
        <v>36.1</v>
      </c>
      <c r="E813" s="4" t="s">
        <v>1064</v>
      </c>
      <c r="F813" s="4">
        <v>-56118</v>
      </c>
      <c r="G813" s="4">
        <v>7</v>
      </c>
      <c r="H813" s="4">
        <v>433.66</v>
      </c>
      <c r="I813" s="4">
        <v>0.12</v>
      </c>
      <c r="J813" s="4">
        <v>107</v>
      </c>
    </row>
    <row r="814" spans="1:10" ht="12.75" customHeight="1">
      <c r="A814" s="4" t="str">
        <f t="shared" si="0"/>
        <v>7337</v>
      </c>
      <c r="B814" s="4">
        <v>73</v>
      </c>
      <c r="C814" s="4">
        <v>370</v>
      </c>
      <c r="D814" s="4">
        <f t="shared" si="1"/>
        <v>37</v>
      </c>
      <c r="E814" s="4" t="s">
        <v>1065</v>
      </c>
      <c r="F814" s="4">
        <v>-46050</v>
      </c>
      <c r="G814" s="4">
        <v>150</v>
      </c>
      <c r="H814" s="4" t="s">
        <v>182</v>
      </c>
      <c r="I814" s="4" t="s">
        <v>88</v>
      </c>
      <c r="J814" s="4" t="s">
        <v>46</v>
      </c>
    </row>
    <row r="815" spans="1:10" ht="12.75" customHeight="1">
      <c r="A815" s="4" t="str">
        <f t="shared" si="0"/>
        <v>7337.1</v>
      </c>
      <c r="B815" s="4">
        <v>73</v>
      </c>
      <c r="C815" s="4">
        <v>371</v>
      </c>
      <c r="D815" s="4">
        <f t="shared" si="1"/>
        <v>37.1</v>
      </c>
      <c r="E815" s="4" t="s">
        <v>1066</v>
      </c>
      <c r="F815" s="4">
        <v>-45620</v>
      </c>
      <c r="G815" s="4">
        <v>180</v>
      </c>
      <c r="H815" s="4">
        <v>430</v>
      </c>
      <c r="I815" s="4">
        <v>100</v>
      </c>
      <c r="J815" s="4" t="s">
        <v>991</v>
      </c>
    </row>
    <row r="816" spans="1:10" ht="12.75" customHeight="1">
      <c r="A816" s="4" t="str">
        <f t="shared" si="0"/>
        <v>7338</v>
      </c>
      <c r="B816" s="4">
        <v>73</v>
      </c>
      <c r="C816" s="4">
        <v>380</v>
      </c>
      <c r="D816" s="4">
        <f t="shared" si="1"/>
        <v>38</v>
      </c>
      <c r="E816" s="4" t="s">
        <v>1067</v>
      </c>
      <c r="F816" s="4">
        <v>-31700</v>
      </c>
      <c r="G816" s="4">
        <v>600</v>
      </c>
      <c r="H816" s="4" t="s">
        <v>1068</v>
      </c>
      <c r="I816" s="4" t="s">
        <v>33</v>
      </c>
      <c r="J816" s="4" t="s">
        <v>101</v>
      </c>
    </row>
    <row r="817" spans="1:10" ht="12.75" customHeight="1">
      <c r="A817" s="4" t="str">
        <f t="shared" si="0"/>
        <v>7427</v>
      </c>
      <c r="B817" s="4">
        <v>74</v>
      </c>
      <c r="C817" s="4">
        <v>270</v>
      </c>
      <c r="D817" s="4">
        <f t="shared" si="1"/>
        <v>27</v>
      </c>
      <c r="E817" s="4" t="s">
        <v>1069</v>
      </c>
      <c r="F817" s="4">
        <v>-32250</v>
      </c>
      <c r="G817" s="4">
        <v>800</v>
      </c>
      <c r="H817" s="4">
        <v>50</v>
      </c>
      <c r="I817" s="4" t="s">
        <v>33</v>
      </c>
      <c r="J817" s="4" t="s">
        <v>733</v>
      </c>
    </row>
    <row r="818" spans="1:10" ht="12.75" customHeight="1">
      <c r="A818" s="4" t="str">
        <f t="shared" si="0"/>
        <v>7428</v>
      </c>
      <c r="B818" s="4">
        <v>74</v>
      </c>
      <c r="C818" s="4">
        <v>280</v>
      </c>
      <c r="D818" s="4">
        <f t="shared" si="1"/>
        <v>28</v>
      </c>
      <c r="E818" s="4" t="s">
        <v>1070</v>
      </c>
      <c r="F818" s="4">
        <v>-48370</v>
      </c>
      <c r="G818" s="4">
        <v>400</v>
      </c>
      <c r="H818" s="4">
        <v>680</v>
      </c>
      <c r="I818" s="4" t="s">
        <v>33</v>
      </c>
      <c r="J818" s="4">
        <v>120</v>
      </c>
    </row>
    <row r="819" spans="1:10" ht="12.75" customHeight="1">
      <c r="A819" s="4" t="str">
        <f t="shared" si="0"/>
        <v>7429</v>
      </c>
      <c r="B819" s="4">
        <v>74</v>
      </c>
      <c r="C819" s="4">
        <v>290</v>
      </c>
      <c r="D819" s="4">
        <f t="shared" si="1"/>
        <v>29</v>
      </c>
      <c r="E819" s="4" t="s">
        <v>1071</v>
      </c>
      <c r="F819" s="4">
        <v>-56006</v>
      </c>
      <c r="G819" s="4">
        <v>6</v>
      </c>
      <c r="H819" s="4">
        <v>1.5939999999999999</v>
      </c>
      <c r="I819" s="4" t="s">
        <v>6</v>
      </c>
      <c r="J819" s="4">
        <v>0.01</v>
      </c>
    </row>
    <row r="820" spans="1:10" ht="12.75" customHeight="1">
      <c r="A820" s="4" t="str">
        <f t="shared" si="0"/>
        <v>7430</v>
      </c>
      <c r="B820" s="4">
        <v>74</v>
      </c>
      <c r="C820" s="4">
        <v>300</v>
      </c>
      <c r="D820" s="4">
        <f t="shared" si="1"/>
        <v>30</v>
      </c>
      <c r="E820" s="4" t="s">
        <v>1072</v>
      </c>
      <c r="F820" s="4">
        <v>-65710</v>
      </c>
      <c r="G820" s="4">
        <v>50</v>
      </c>
      <c r="H820" s="4">
        <v>95.6</v>
      </c>
      <c r="I820" s="4" t="s">
        <v>6</v>
      </c>
      <c r="J820" s="4">
        <v>1.2</v>
      </c>
    </row>
    <row r="821" spans="1:10" ht="12.75" customHeight="1">
      <c r="A821" s="4" t="str">
        <f t="shared" si="0"/>
        <v>7431</v>
      </c>
      <c r="B821" s="4">
        <v>74</v>
      </c>
      <c r="C821" s="4">
        <v>310</v>
      </c>
      <c r="D821" s="4">
        <f t="shared" si="1"/>
        <v>31</v>
      </c>
      <c r="E821" s="4" t="s">
        <v>1073</v>
      </c>
      <c r="F821" s="4">
        <v>-68050</v>
      </c>
      <c r="G821" s="4">
        <v>4</v>
      </c>
      <c r="H821" s="4">
        <v>8.1199999999999992</v>
      </c>
      <c r="I821" s="4" t="s">
        <v>80</v>
      </c>
      <c r="J821" s="4">
        <v>0.12</v>
      </c>
    </row>
    <row r="822" spans="1:10" ht="12.75" customHeight="1">
      <c r="A822" s="4" t="str">
        <f t="shared" si="0"/>
        <v>7431.1</v>
      </c>
      <c r="B822" s="4">
        <v>74</v>
      </c>
      <c r="C822" s="4">
        <v>311</v>
      </c>
      <c r="D822" s="4">
        <f t="shared" si="1"/>
        <v>31.1</v>
      </c>
      <c r="E822" s="4" t="s">
        <v>1074</v>
      </c>
      <c r="F822" s="4">
        <v>-67990</v>
      </c>
      <c r="G822" s="4">
        <v>4</v>
      </c>
      <c r="H822" s="4">
        <v>59.570999999999998</v>
      </c>
      <c r="I822" s="4">
        <v>1.4E-2</v>
      </c>
      <c r="J822" s="4">
        <v>9.5</v>
      </c>
    </row>
    <row r="823" spans="1:10" ht="12.75" customHeight="1">
      <c r="A823" s="4" t="str">
        <f t="shared" si="0"/>
        <v>7432</v>
      </c>
      <c r="B823" s="4">
        <v>74</v>
      </c>
      <c r="C823" s="4">
        <v>320</v>
      </c>
      <c r="D823" s="4">
        <f t="shared" si="1"/>
        <v>32</v>
      </c>
      <c r="E823" s="4" t="s">
        <v>1075</v>
      </c>
      <c r="F823" s="4">
        <v>-73422.399999999994</v>
      </c>
      <c r="G823" s="4">
        <v>1.6</v>
      </c>
      <c r="H823" s="4" t="s">
        <v>8</v>
      </c>
      <c r="I823" s="4" t="s">
        <v>22</v>
      </c>
      <c r="J823" s="4">
        <v>95</v>
      </c>
    </row>
    <row r="824" spans="1:10" ht="12.75" customHeight="1">
      <c r="A824" s="4" t="str">
        <f t="shared" si="0"/>
        <v>7433</v>
      </c>
      <c r="B824" s="4">
        <v>74</v>
      </c>
      <c r="C824" s="4">
        <v>330</v>
      </c>
      <c r="D824" s="4">
        <f t="shared" si="1"/>
        <v>33</v>
      </c>
      <c r="E824" s="4" t="s">
        <v>1076</v>
      </c>
      <c r="F824" s="4">
        <v>-70860</v>
      </c>
      <c r="G824" s="4">
        <v>2.2999999999999998</v>
      </c>
      <c r="H824" s="4">
        <v>17.77</v>
      </c>
      <c r="I824" s="4" t="s">
        <v>48</v>
      </c>
      <c r="J824" s="4">
        <v>0.02</v>
      </c>
    </row>
    <row r="825" spans="1:10" ht="12.75" customHeight="1">
      <c r="A825" s="4" t="str">
        <f t="shared" si="0"/>
        <v>7434</v>
      </c>
      <c r="B825" s="4">
        <v>74</v>
      </c>
      <c r="C825" s="4">
        <v>340</v>
      </c>
      <c r="D825" s="4">
        <f t="shared" si="1"/>
        <v>34</v>
      </c>
      <c r="E825" s="4" t="s">
        <v>1077</v>
      </c>
      <c r="F825" s="4">
        <v>-72212.7</v>
      </c>
      <c r="G825" s="4">
        <v>1.7</v>
      </c>
      <c r="H825" s="4" t="s">
        <v>8</v>
      </c>
      <c r="I825" s="4" t="s">
        <v>22</v>
      </c>
      <c r="J825" s="4">
        <v>95</v>
      </c>
    </row>
    <row r="826" spans="1:10" ht="12.75" customHeight="1">
      <c r="A826" s="4" t="str">
        <f t="shared" si="0"/>
        <v>7435</v>
      </c>
      <c r="B826" s="4">
        <v>74</v>
      </c>
      <c r="C826" s="4">
        <v>350</v>
      </c>
      <c r="D826" s="4">
        <f t="shared" si="1"/>
        <v>35</v>
      </c>
      <c r="E826" s="4" t="s">
        <v>1078</v>
      </c>
      <c r="F826" s="4">
        <v>-65306</v>
      </c>
      <c r="G826" s="4">
        <v>15</v>
      </c>
      <c r="H826" s="4">
        <v>25.4</v>
      </c>
      <c r="I826" s="4" t="s">
        <v>80</v>
      </c>
      <c r="J826" s="4">
        <v>0.3</v>
      </c>
    </row>
    <row r="827" spans="1:10" ht="12.75" customHeight="1">
      <c r="A827" s="4" t="str">
        <f t="shared" si="0"/>
        <v>7435.1</v>
      </c>
      <c r="B827" s="4">
        <v>74</v>
      </c>
      <c r="C827" s="4">
        <v>351</v>
      </c>
      <c r="D827" s="4">
        <f t="shared" si="1"/>
        <v>35.1</v>
      </c>
      <c r="E827" s="4" t="s">
        <v>1079</v>
      </c>
      <c r="F827" s="4">
        <v>-65292</v>
      </c>
      <c r="G827" s="4">
        <v>15</v>
      </c>
      <c r="H827" s="4">
        <v>13.58</v>
      </c>
      <c r="I827" s="4">
        <v>0.21</v>
      </c>
      <c r="J827" s="4">
        <v>46</v>
      </c>
    </row>
    <row r="828" spans="1:10" ht="12.75" customHeight="1">
      <c r="A828" s="4" t="str">
        <f t="shared" si="0"/>
        <v>7436</v>
      </c>
      <c r="B828" s="4">
        <v>74</v>
      </c>
      <c r="C828" s="4">
        <v>360</v>
      </c>
      <c r="D828" s="4">
        <f t="shared" si="1"/>
        <v>36</v>
      </c>
      <c r="E828" s="4" t="s">
        <v>1080</v>
      </c>
      <c r="F828" s="4">
        <v>-62331.5</v>
      </c>
      <c r="G828" s="4">
        <v>2</v>
      </c>
      <c r="H828" s="4">
        <v>11.5</v>
      </c>
      <c r="I828" s="4" t="s">
        <v>80</v>
      </c>
      <c r="J828" s="4">
        <v>0.11</v>
      </c>
    </row>
    <row r="829" spans="1:10" ht="12.75" customHeight="1">
      <c r="A829" s="4" t="str">
        <f t="shared" si="0"/>
        <v>7436.1</v>
      </c>
      <c r="B829" s="4">
        <v>74</v>
      </c>
      <c r="C829" s="4">
        <v>361</v>
      </c>
      <c r="D829" s="4">
        <f t="shared" si="1"/>
        <v>36.1</v>
      </c>
      <c r="E829" s="4" t="s">
        <v>1081</v>
      </c>
      <c r="F829" s="4">
        <v>-61824</v>
      </c>
      <c r="G829" s="4">
        <v>10</v>
      </c>
      <c r="H829" s="4">
        <v>508</v>
      </c>
      <c r="I829" s="4">
        <v>10</v>
      </c>
      <c r="J829" s="4">
        <v>29</v>
      </c>
    </row>
    <row r="830" spans="1:10" ht="12.75" customHeight="1">
      <c r="A830" s="4" t="str">
        <f t="shared" si="0"/>
        <v>7437</v>
      </c>
      <c r="B830" s="4">
        <v>74</v>
      </c>
      <c r="C830" s="4">
        <v>370</v>
      </c>
      <c r="D830" s="4">
        <f t="shared" si="1"/>
        <v>37</v>
      </c>
      <c r="E830" s="4" t="s">
        <v>1082</v>
      </c>
      <c r="F830" s="4">
        <v>-51917</v>
      </c>
      <c r="G830" s="4">
        <v>4</v>
      </c>
      <c r="H830" s="4">
        <v>64.760000000000005</v>
      </c>
      <c r="I830" s="4" t="s">
        <v>33</v>
      </c>
      <c r="J830" s="4">
        <v>0.03</v>
      </c>
    </row>
    <row r="831" spans="1:10" ht="12.75" customHeight="1">
      <c r="A831" s="4" t="str">
        <f t="shared" si="0"/>
        <v>7438</v>
      </c>
      <c r="B831" s="4">
        <v>74</v>
      </c>
      <c r="C831" s="4">
        <v>380</v>
      </c>
      <c r="D831" s="4">
        <f t="shared" si="1"/>
        <v>38</v>
      </c>
      <c r="E831" s="4" t="s">
        <v>1083</v>
      </c>
      <c r="F831" s="4">
        <v>-40700</v>
      </c>
      <c r="G831" s="4">
        <v>500</v>
      </c>
      <c r="H831" s="4">
        <v>50</v>
      </c>
      <c r="I831" s="4" t="s">
        <v>33</v>
      </c>
      <c r="J831" s="4" t="s">
        <v>356</v>
      </c>
    </row>
    <row r="832" spans="1:10" ht="12.75" customHeight="1">
      <c r="A832" s="4" t="str">
        <f t="shared" si="0"/>
        <v>7527</v>
      </c>
      <c r="B832" s="4">
        <v>75</v>
      </c>
      <c r="C832" s="4">
        <v>270</v>
      </c>
      <c r="D832" s="4">
        <f t="shared" si="1"/>
        <v>27</v>
      </c>
      <c r="E832" s="4" t="s">
        <v>1084</v>
      </c>
      <c r="F832" s="4">
        <v>-29500</v>
      </c>
      <c r="G832" s="4">
        <v>800</v>
      </c>
      <c r="H832" s="4">
        <v>40</v>
      </c>
      <c r="I832" s="4" t="s">
        <v>33</v>
      </c>
      <c r="J832" s="4" t="s">
        <v>733</v>
      </c>
    </row>
    <row r="833" spans="1:10" ht="12.75" customHeight="1">
      <c r="A833" s="4" t="str">
        <f t="shared" si="0"/>
        <v>7528</v>
      </c>
      <c r="B833" s="4">
        <v>75</v>
      </c>
      <c r="C833" s="4">
        <v>280</v>
      </c>
      <c r="D833" s="4">
        <f t="shared" si="1"/>
        <v>28</v>
      </c>
      <c r="E833" s="4" t="s">
        <v>1085</v>
      </c>
      <c r="F833" s="4">
        <v>-43900</v>
      </c>
      <c r="G833" s="4">
        <v>400</v>
      </c>
      <c r="H833" s="4">
        <v>600</v>
      </c>
      <c r="I833" s="4" t="s">
        <v>33</v>
      </c>
      <c r="J833" s="4">
        <v>200</v>
      </c>
    </row>
    <row r="834" spans="1:10" ht="12.75" customHeight="1">
      <c r="A834" s="4" t="str">
        <f t="shared" si="0"/>
        <v>7529</v>
      </c>
      <c r="B834" s="4">
        <v>75</v>
      </c>
      <c r="C834" s="4">
        <v>290</v>
      </c>
      <c r="D834" s="4">
        <f t="shared" si="1"/>
        <v>29</v>
      </c>
      <c r="E834" s="4" t="s">
        <v>1086</v>
      </c>
      <c r="F834" s="4">
        <v>-54120</v>
      </c>
      <c r="G834" s="4">
        <v>980</v>
      </c>
      <c r="H834" s="4">
        <v>1.224</v>
      </c>
      <c r="I834" s="4" t="s">
        <v>6</v>
      </c>
      <c r="J834" s="4">
        <v>3.0000000000000001E-3</v>
      </c>
    </row>
    <row r="835" spans="1:10" ht="12.75" customHeight="1">
      <c r="A835" s="4" t="str">
        <f t="shared" si="0"/>
        <v>7530</v>
      </c>
      <c r="B835" s="4">
        <v>75</v>
      </c>
      <c r="C835" s="4">
        <v>300</v>
      </c>
      <c r="D835" s="4">
        <f t="shared" si="1"/>
        <v>30</v>
      </c>
      <c r="E835" s="4" t="s">
        <v>1087</v>
      </c>
      <c r="F835" s="4">
        <v>-62470</v>
      </c>
      <c r="G835" s="4">
        <v>70</v>
      </c>
      <c r="H835" s="4">
        <v>10.199999999999999</v>
      </c>
      <c r="I835" s="4" t="s">
        <v>6</v>
      </c>
      <c r="J835" s="4">
        <v>0.2</v>
      </c>
    </row>
    <row r="836" spans="1:10" ht="12.75" customHeight="1">
      <c r="A836" s="4" t="str">
        <f t="shared" si="0"/>
        <v>7531</v>
      </c>
      <c r="B836" s="4">
        <v>75</v>
      </c>
      <c r="C836" s="4">
        <v>310</v>
      </c>
      <c r="D836" s="4">
        <f t="shared" si="1"/>
        <v>31</v>
      </c>
      <c r="E836" s="4" t="s">
        <v>1088</v>
      </c>
      <c r="F836" s="4">
        <v>-68464.600000000006</v>
      </c>
      <c r="G836" s="4">
        <v>2.4</v>
      </c>
      <c r="H836" s="4">
        <v>126</v>
      </c>
      <c r="I836" s="4" t="s">
        <v>6</v>
      </c>
      <c r="J836" s="4">
        <v>2</v>
      </c>
    </row>
    <row r="837" spans="1:10" ht="12.75" customHeight="1">
      <c r="A837" s="4" t="str">
        <f t="shared" si="0"/>
        <v>7532</v>
      </c>
      <c r="B837" s="4">
        <v>75</v>
      </c>
      <c r="C837" s="4">
        <v>320</v>
      </c>
      <c r="D837" s="4">
        <f t="shared" si="1"/>
        <v>32</v>
      </c>
      <c r="E837" s="4" t="s">
        <v>1089</v>
      </c>
      <c r="F837" s="4">
        <v>-71856.399999999994</v>
      </c>
      <c r="G837" s="4">
        <v>1.6</v>
      </c>
      <c r="H837" s="4">
        <v>82.78</v>
      </c>
      <c r="I837" s="4" t="s">
        <v>80</v>
      </c>
      <c r="J837" s="4">
        <v>0.04</v>
      </c>
    </row>
    <row r="838" spans="1:10" ht="12.75" customHeight="1">
      <c r="A838" s="4" t="str">
        <f t="shared" si="0"/>
        <v>7532.1</v>
      </c>
      <c r="B838" s="4">
        <v>75</v>
      </c>
      <c r="C838" s="4">
        <v>321</v>
      </c>
      <c r="D838" s="4">
        <f t="shared" si="1"/>
        <v>32.1</v>
      </c>
      <c r="E838" s="4" t="s">
        <v>1090</v>
      </c>
      <c r="F838" s="4">
        <v>-71716.7</v>
      </c>
      <c r="G838" s="4">
        <v>1.6</v>
      </c>
      <c r="H838" s="4">
        <v>139.69</v>
      </c>
      <c r="I838" s="4">
        <v>0.03</v>
      </c>
      <c r="J838" s="4">
        <v>47.7</v>
      </c>
    </row>
    <row r="839" spans="1:10" ht="12.75" customHeight="1">
      <c r="A839" s="4" t="str">
        <f t="shared" si="0"/>
        <v>7533</v>
      </c>
      <c r="B839" s="4">
        <v>75</v>
      </c>
      <c r="C839" s="4">
        <v>330</v>
      </c>
      <c r="D839" s="4">
        <f t="shared" si="1"/>
        <v>33</v>
      </c>
      <c r="E839" s="4" t="s">
        <v>1091</v>
      </c>
      <c r="F839" s="4">
        <v>-73032.399999999994</v>
      </c>
      <c r="G839" s="4">
        <v>1.8</v>
      </c>
      <c r="H839" s="4" t="s">
        <v>8</v>
      </c>
      <c r="I839" s="4" t="s">
        <v>46</v>
      </c>
      <c r="J839" s="4">
        <v>99</v>
      </c>
    </row>
    <row r="840" spans="1:10" ht="12.75" customHeight="1">
      <c r="A840" s="4" t="str">
        <f t="shared" si="0"/>
        <v>7533.1</v>
      </c>
      <c r="B840" s="4">
        <v>75</v>
      </c>
      <c r="C840" s="4">
        <v>331</v>
      </c>
      <c r="D840" s="4">
        <f t="shared" si="1"/>
        <v>33.1</v>
      </c>
      <c r="E840" s="4" t="s">
        <v>1092</v>
      </c>
      <c r="F840" s="4">
        <v>-72728.5</v>
      </c>
      <c r="G840" s="4">
        <v>1.8</v>
      </c>
      <c r="H840" s="4">
        <v>303.92410000000001</v>
      </c>
      <c r="I840" s="4">
        <v>6.9999999999999999E-4</v>
      </c>
      <c r="J840" s="4">
        <v>17.62</v>
      </c>
    </row>
    <row r="841" spans="1:10" ht="12.75" customHeight="1">
      <c r="A841" s="4" t="str">
        <f t="shared" si="0"/>
        <v>7534</v>
      </c>
      <c r="B841" s="4">
        <v>75</v>
      </c>
      <c r="C841" s="4">
        <v>340</v>
      </c>
      <c r="D841" s="4">
        <f t="shared" si="1"/>
        <v>34</v>
      </c>
      <c r="E841" s="4" t="s">
        <v>1093</v>
      </c>
      <c r="F841" s="4">
        <v>-72169</v>
      </c>
      <c r="G841" s="4">
        <v>1.7</v>
      </c>
      <c r="H841" s="4">
        <v>119.779</v>
      </c>
      <c r="I841" s="4" t="s">
        <v>48</v>
      </c>
      <c r="J841" s="4">
        <v>4.0000000000000001E-3</v>
      </c>
    </row>
    <row r="842" spans="1:10" ht="12.75" customHeight="1">
      <c r="A842" s="4" t="str">
        <f t="shared" si="0"/>
        <v>7535</v>
      </c>
      <c r="B842" s="4">
        <v>75</v>
      </c>
      <c r="C842" s="4">
        <v>350</v>
      </c>
      <c r="D842" s="4">
        <f t="shared" si="1"/>
        <v>35</v>
      </c>
      <c r="E842" s="4" t="s">
        <v>1094</v>
      </c>
      <c r="F842" s="4">
        <v>-69139</v>
      </c>
      <c r="G842" s="4">
        <v>14</v>
      </c>
      <c r="H842" s="4">
        <v>96.7</v>
      </c>
      <c r="I842" s="4" t="s">
        <v>80</v>
      </c>
      <c r="J842" s="4">
        <v>1.3</v>
      </c>
    </row>
    <row r="843" spans="1:10" ht="12.75" customHeight="1">
      <c r="A843" s="4" t="str">
        <f t="shared" si="0"/>
        <v>7536</v>
      </c>
      <c r="B843" s="4">
        <v>75</v>
      </c>
      <c r="C843" s="4">
        <v>360</v>
      </c>
      <c r="D843" s="4">
        <f t="shared" si="1"/>
        <v>36</v>
      </c>
      <c r="E843" s="4" t="s">
        <v>1095</v>
      </c>
      <c r="F843" s="4">
        <v>-64324</v>
      </c>
      <c r="G843" s="4">
        <v>8</v>
      </c>
      <c r="H843" s="4">
        <v>4.29</v>
      </c>
      <c r="I843" s="4" t="s">
        <v>80</v>
      </c>
      <c r="J843" s="4">
        <v>0.17</v>
      </c>
    </row>
    <row r="844" spans="1:10" ht="12.75" customHeight="1">
      <c r="A844" s="4" t="str">
        <f t="shared" si="0"/>
        <v>7537</v>
      </c>
      <c r="B844" s="4">
        <v>75</v>
      </c>
      <c r="C844" s="4">
        <v>370</v>
      </c>
      <c r="D844" s="4">
        <f t="shared" si="1"/>
        <v>37</v>
      </c>
      <c r="E844" s="4" t="s">
        <v>1096</v>
      </c>
      <c r="F844" s="4">
        <v>-57222</v>
      </c>
      <c r="G844" s="4">
        <v>7</v>
      </c>
      <c r="H844" s="4">
        <v>19</v>
      </c>
      <c r="I844" s="4" t="s">
        <v>6</v>
      </c>
      <c r="J844" s="4">
        <v>1.2</v>
      </c>
    </row>
    <row r="845" spans="1:10" ht="12.75" customHeight="1">
      <c r="A845" s="4" t="str">
        <f t="shared" si="0"/>
        <v>7538</v>
      </c>
      <c r="B845" s="4">
        <v>75</v>
      </c>
      <c r="C845" s="4">
        <v>380</v>
      </c>
      <c r="D845" s="4">
        <f t="shared" si="1"/>
        <v>38</v>
      </c>
      <c r="E845" s="4" t="s">
        <v>1097</v>
      </c>
      <c r="F845" s="4">
        <v>-46620</v>
      </c>
      <c r="G845" s="4">
        <v>220</v>
      </c>
      <c r="H845" s="4">
        <v>88</v>
      </c>
      <c r="I845" s="4" t="s">
        <v>33</v>
      </c>
      <c r="J845" s="4">
        <v>3</v>
      </c>
    </row>
    <row r="846" spans="1:10" ht="12.75" customHeight="1">
      <c r="A846" s="4" t="str">
        <f t="shared" si="0"/>
        <v>7628</v>
      </c>
      <c r="B846" s="4">
        <v>76</v>
      </c>
      <c r="C846" s="4">
        <v>280</v>
      </c>
      <c r="D846" s="4">
        <f t="shared" si="1"/>
        <v>28</v>
      </c>
      <c r="E846" s="4" t="s">
        <v>1098</v>
      </c>
      <c r="F846" s="4">
        <v>-41610</v>
      </c>
      <c r="G846" s="4">
        <v>900</v>
      </c>
      <c r="H846" s="4">
        <v>470</v>
      </c>
      <c r="I846" s="4" t="s">
        <v>33</v>
      </c>
      <c r="J846" s="4">
        <v>390</v>
      </c>
    </row>
    <row r="847" spans="1:10" ht="12.75" customHeight="1">
      <c r="A847" s="4" t="str">
        <f t="shared" si="0"/>
        <v>7629</v>
      </c>
      <c r="B847" s="4">
        <v>76</v>
      </c>
      <c r="C847" s="4">
        <v>290</v>
      </c>
      <c r="D847" s="4">
        <f t="shared" si="1"/>
        <v>29</v>
      </c>
      <c r="E847" s="4" t="s">
        <v>1099</v>
      </c>
      <c r="F847" s="4">
        <v>-50976</v>
      </c>
      <c r="G847" s="4">
        <v>7</v>
      </c>
      <c r="H847" s="4" t="s">
        <v>541</v>
      </c>
      <c r="I847" s="4">
        <v>641</v>
      </c>
      <c r="J847" s="4" t="s">
        <v>33</v>
      </c>
    </row>
    <row r="848" spans="1:10" ht="12.75" customHeight="1">
      <c r="A848" s="4" t="str">
        <f t="shared" si="0"/>
        <v>7629.1</v>
      </c>
      <c r="B848" s="4">
        <v>76</v>
      </c>
      <c r="C848" s="4">
        <v>291</v>
      </c>
      <c r="D848" s="4">
        <f t="shared" si="1"/>
        <v>29.1</v>
      </c>
      <c r="E848" s="4" t="s">
        <v>1100</v>
      </c>
      <c r="F848" s="4">
        <v>-50980</v>
      </c>
      <c r="G848" s="4">
        <v>200</v>
      </c>
      <c r="H848" s="4">
        <v>0</v>
      </c>
      <c r="I848" s="4">
        <v>200</v>
      </c>
      <c r="J848" s="4" t="s">
        <v>541</v>
      </c>
    </row>
    <row r="849" spans="1:10" ht="12.75" customHeight="1">
      <c r="A849" s="4" t="str">
        <f t="shared" si="0"/>
        <v>7630</v>
      </c>
      <c r="B849" s="4">
        <v>76</v>
      </c>
      <c r="C849" s="4">
        <v>300</v>
      </c>
      <c r="D849" s="4">
        <f t="shared" si="1"/>
        <v>30</v>
      </c>
      <c r="E849" s="4" t="s">
        <v>1101</v>
      </c>
      <c r="F849" s="4">
        <v>-62140</v>
      </c>
      <c r="G849" s="4">
        <v>80</v>
      </c>
      <c r="H849" s="4">
        <v>5.7</v>
      </c>
      <c r="I849" s="4" t="s">
        <v>6</v>
      </c>
      <c r="J849" s="4">
        <v>0.3</v>
      </c>
    </row>
    <row r="850" spans="1:10" ht="12.75" customHeight="1">
      <c r="A850" s="4" t="str">
        <f t="shared" si="0"/>
        <v>7631</v>
      </c>
      <c r="B850" s="4">
        <v>76</v>
      </c>
      <c r="C850" s="4">
        <v>310</v>
      </c>
      <c r="D850" s="4">
        <f t="shared" si="1"/>
        <v>31</v>
      </c>
      <c r="E850" s="4" t="s">
        <v>1102</v>
      </c>
      <c r="F850" s="4">
        <v>-66296.600000000006</v>
      </c>
      <c r="G850" s="4">
        <v>2</v>
      </c>
      <c r="H850" s="4">
        <v>32.6</v>
      </c>
      <c r="I850" s="4" t="s">
        <v>6</v>
      </c>
      <c r="J850" s="4">
        <v>0.6</v>
      </c>
    </row>
    <row r="851" spans="1:10" ht="12.75" customHeight="1">
      <c r="A851" s="4" t="str">
        <f t="shared" si="0"/>
        <v>7632</v>
      </c>
      <c r="B851" s="4">
        <v>76</v>
      </c>
      <c r="C851" s="4">
        <v>320</v>
      </c>
      <c r="D851" s="4">
        <f t="shared" si="1"/>
        <v>32</v>
      </c>
      <c r="E851" s="4" t="s">
        <v>1103</v>
      </c>
      <c r="F851" s="4">
        <v>-73213</v>
      </c>
      <c r="G851" s="4">
        <v>1.7</v>
      </c>
      <c r="H851" s="4">
        <v>1.58</v>
      </c>
      <c r="I851" s="4" t="s">
        <v>1104</v>
      </c>
      <c r="J851" s="4">
        <v>0.17</v>
      </c>
    </row>
    <row r="852" spans="1:10" ht="12.75" customHeight="1">
      <c r="A852" s="4" t="str">
        <f t="shared" si="0"/>
        <v>7633</v>
      </c>
      <c r="B852" s="4">
        <v>76</v>
      </c>
      <c r="C852" s="4">
        <v>330</v>
      </c>
      <c r="D852" s="4">
        <f t="shared" si="1"/>
        <v>33</v>
      </c>
      <c r="E852" s="4" t="s">
        <v>1105</v>
      </c>
      <c r="F852" s="4">
        <v>-72289.5</v>
      </c>
      <c r="G852" s="4">
        <v>1.8</v>
      </c>
      <c r="H852" s="4">
        <v>1.0778000000000001</v>
      </c>
      <c r="I852" s="4" t="s">
        <v>48</v>
      </c>
      <c r="J852" s="4">
        <v>2E-3</v>
      </c>
    </row>
    <row r="853" spans="1:10" ht="12.75" customHeight="1">
      <c r="A853" s="4" t="str">
        <f t="shared" si="0"/>
        <v>7633.1</v>
      </c>
      <c r="B853" s="4">
        <v>76</v>
      </c>
      <c r="C853" s="4">
        <v>331</v>
      </c>
      <c r="D853" s="4">
        <f t="shared" si="1"/>
        <v>33.1</v>
      </c>
      <c r="E853" s="4" t="s">
        <v>1106</v>
      </c>
      <c r="F853" s="4">
        <v>-72245.100000000006</v>
      </c>
      <c r="G853" s="4">
        <v>1.8</v>
      </c>
      <c r="H853" s="4">
        <v>44.424999999999997</v>
      </c>
      <c r="I853" s="4">
        <v>1E-3</v>
      </c>
      <c r="J853" s="4">
        <v>1.84</v>
      </c>
    </row>
    <row r="854" spans="1:10" ht="12.75" customHeight="1">
      <c r="A854" s="4" t="str">
        <f t="shared" si="0"/>
        <v>7634</v>
      </c>
      <c r="B854" s="4">
        <v>76</v>
      </c>
      <c r="C854" s="4">
        <v>340</v>
      </c>
      <c r="D854" s="4">
        <f t="shared" si="1"/>
        <v>34</v>
      </c>
      <c r="E854" s="4" t="s">
        <v>1107</v>
      </c>
      <c r="F854" s="4">
        <v>-75252.100000000006</v>
      </c>
      <c r="G854" s="4">
        <v>1.7</v>
      </c>
      <c r="H854" s="4" t="s">
        <v>8</v>
      </c>
      <c r="I854" s="4" t="s">
        <v>22</v>
      </c>
      <c r="J854" s="4">
        <v>95</v>
      </c>
    </row>
    <row r="855" spans="1:10" ht="12.75" customHeight="1">
      <c r="A855" s="4" t="str">
        <f t="shared" si="0"/>
        <v>7635</v>
      </c>
      <c r="B855" s="4">
        <v>76</v>
      </c>
      <c r="C855" s="4">
        <v>350</v>
      </c>
      <c r="D855" s="4">
        <f t="shared" si="1"/>
        <v>35</v>
      </c>
      <c r="E855" s="4" t="s">
        <v>1108</v>
      </c>
      <c r="F855" s="4">
        <v>-70289</v>
      </c>
      <c r="G855" s="4">
        <v>9</v>
      </c>
      <c r="H855" s="4">
        <v>16.2</v>
      </c>
      <c r="I855" s="4" t="s">
        <v>223</v>
      </c>
      <c r="J855" s="4">
        <v>0.2</v>
      </c>
    </row>
    <row r="856" spans="1:10" ht="12.75" customHeight="1">
      <c r="A856" s="4" t="str">
        <f t="shared" si="0"/>
        <v>7635.1</v>
      </c>
      <c r="B856" s="4">
        <v>76</v>
      </c>
      <c r="C856" s="4">
        <v>351</v>
      </c>
      <c r="D856" s="4">
        <f t="shared" si="1"/>
        <v>35.1</v>
      </c>
      <c r="E856" s="4" t="s">
        <v>1109</v>
      </c>
      <c r="F856" s="4">
        <v>-70186</v>
      </c>
      <c r="G856" s="4">
        <v>9</v>
      </c>
      <c r="H856" s="4">
        <v>102.58</v>
      </c>
      <c r="I856" s="4">
        <v>0.03</v>
      </c>
      <c r="J856" s="4">
        <v>1.31</v>
      </c>
    </row>
    <row r="857" spans="1:10" ht="12.75" customHeight="1">
      <c r="A857" s="4" t="str">
        <f t="shared" si="0"/>
        <v>7636</v>
      </c>
      <c r="B857" s="4">
        <v>76</v>
      </c>
      <c r="C857" s="4">
        <v>360</v>
      </c>
      <c r="D857" s="4">
        <f t="shared" si="1"/>
        <v>36</v>
      </c>
      <c r="E857" s="4" t="s">
        <v>1110</v>
      </c>
      <c r="F857" s="4">
        <v>-69014</v>
      </c>
      <c r="G857" s="4">
        <v>4</v>
      </c>
      <c r="H857" s="4">
        <v>14.8</v>
      </c>
      <c r="I857" s="4" t="s">
        <v>223</v>
      </c>
      <c r="J857" s="4">
        <v>0.1</v>
      </c>
    </row>
    <row r="858" spans="1:10" ht="12.75" customHeight="1">
      <c r="A858" s="4" t="str">
        <f t="shared" si="0"/>
        <v>7637</v>
      </c>
      <c r="B858" s="4">
        <v>76</v>
      </c>
      <c r="C858" s="4">
        <v>370</v>
      </c>
      <c r="D858" s="4">
        <f t="shared" si="1"/>
        <v>37</v>
      </c>
      <c r="E858" s="4" t="s">
        <v>1111</v>
      </c>
      <c r="F858" s="4">
        <v>-60479.8</v>
      </c>
      <c r="G858" s="4">
        <v>1.9</v>
      </c>
      <c r="H858" s="4">
        <v>36.5</v>
      </c>
      <c r="I858" s="4" t="s">
        <v>6</v>
      </c>
      <c r="J858" s="4">
        <v>0.6</v>
      </c>
    </row>
    <row r="859" spans="1:10" ht="12.75" customHeight="1">
      <c r="A859" s="4" t="str">
        <f t="shared" si="0"/>
        <v>7637.1</v>
      </c>
      <c r="B859" s="4">
        <v>76</v>
      </c>
      <c r="C859" s="4">
        <v>371</v>
      </c>
      <c r="D859" s="4">
        <f t="shared" si="1"/>
        <v>37.1</v>
      </c>
      <c r="E859" s="4" t="s">
        <v>1112</v>
      </c>
      <c r="F859" s="4">
        <v>-60162.9</v>
      </c>
      <c r="G859" s="4">
        <v>1.9</v>
      </c>
      <c r="H859" s="4">
        <v>316.93</v>
      </c>
      <c r="I859" s="4">
        <v>0.08</v>
      </c>
      <c r="J859" s="4">
        <v>3.05</v>
      </c>
    </row>
    <row r="860" spans="1:10" ht="12.75" customHeight="1">
      <c r="A860" s="4" t="str">
        <f t="shared" si="0"/>
        <v>7638</v>
      </c>
      <c r="B860" s="4">
        <v>76</v>
      </c>
      <c r="C860" s="4">
        <v>380</v>
      </c>
      <c r="D860" s="4">
        <f t="shared" si="1"/>
        <v>38</v>
      </c>
      <c r="E860" s="4" t="s">
        <v>1113</v>
      </c>
      <c r="F860" s="4">
        <v>-54240</v>
      </c>
      <c r="G860" s="4">
        <v>40</v>
      </c>
      <c r="H860" s="4">
        <v>8.9</v>
      </c>
      <c r="I860" s="4" t="s">
        <v>6</v>
      </c>
      <c r="J860" s="4">
        <v>0.3</v>
      </c>
    </row>
    <row r="861" spans="1:10" ht="12.75" customHeight="1">
      <c r="A861" s="4" t="str">
        <f t="shared" si="0"/>
        <v>7639</v>
      </c>
      <c r="B861" s="4">
        <v>76</v>
      </c>
      <c r="C861" s="4">
        <v>390</v>
      </c>
      <c r="D861" s="4">
        <f t="shared" si="1"/>
        <v>39</v>
      </c>
      <c r="E861" s="4" t="s">
        <v>1114</v>
      </c>
      <c r="F861" s="4">
        <v>-38700</v>
      </c>
      <c r="G861" s="4">
        <v>500</v>
      </c>
      <c r="H861" s="4">
        <v>500</v>
      </c>
      <c r="I861" s="4" t="s">
        <v>88</v>
      </c>
      <c r="J861" s="4" t="s">
        <v>1115</v>
      </c>
    </row>
    <row r="862" spans="1:10" ht="12.75" customHeight="1">
      <c r="A862" s="4" t="str">
        <f t="shared" si="0"/>
        <v>7728</v>
      </c>
      <c r="B862" s="4">
        <v>77</v>
      </c>
      <c r="C862" s="4">
        <v>280</v>
      </c>
      <c r="D862" s="4">
        <f t="shared" si="1"/>
        <v>28</v>
      </c>
      <c r="E862" s="4" t="s">
        <v>1116</v>
      </c>
      <c r="F862" s="4">
        <v>-36750</v>
      </c>
      <c r="G862" s="4">
        <v>500</v>
      </c>
      <c r="H862" s="4">
        <v>300</v>
      </c>
      <c r="I862" s="4" t="s">
        <v>33</v>
      </c>
      <c r="J862" s="4" t="s">
        <v>733</v>
      </c>
    </row>
    <row r="863" spans="1:10" ht="12.75" customHeight="1">
      <c r="A863" s="4" t="str">
        <f t="shared" si="0"/>
        <v>7729</v>
      </c>
      <c r="B863" s="4">
        <v>77</v>
      </c>
      <c r="C863" s="4">
        <v>290</v>
      </c>
      <c r="D863" s="4">
        <f t="shared" si="1"/>
        <v>29</v>
      </c>
      <c r="E863" s="4" t="s">
        <v>1117</v>
      </c>
      <c r="F863" s="4">
        <v>-48580</v>
      </c>
      <c r="G863" s="4">
        <v>400</v>
      </c>
      <c r="H863" s="4">
        <v>469</v>
      </c>
      <c r="I863" s="4" t="s">
        <v>33</v>
      </c>
      <c r="J863" s="4">
        <v>8</v>
      </c>
    </row>
    <row r="864" spans="1:10" ht="12.75" customHeight="1">
      <c r="A864" s="4" t="str">
        <f t="shared" si="0"/>
        <v>7730</v>
      </c>
      <c r="B864" s="4">
        <v>77</v>
      </c>
      <c r="C864" s="4">
        <v>300</v>
      </c>
      <c r="D864" s="4">
        <f t="shared" si="1"/>
        <v>30</v>
      </c>
      <c r="E864" s="4" t="s">
        <v>1118</v>
      </c>
      <c r="F864" s="4">
        <v>-58720</v>
      </c>
      <c r="G864" s="4">
        <v>120</v>
      </c>
      <c r="H864" s="4">
        <v>2.08</v>
      </c>
      <c r="I864" s="4" t="s">
        <v>6</v>
      </c>
      <c r="J864" s="4">
        <v>0.05</v>
      </c>
    </row>
    <row r="865" spans="1:10" ht="12.75" customHeight="1">
      <c r="A865" s="4" t="str">
        <f t="shared" si="0"/>
        <v>7730.1</v>
      </c>
      <c r="B865" s="4">
        <v>77</v>
      </c>
      <c r="C865" s="4">
        <v>301</v>
      </c>
      <c r="D865" s="4">
        <f t="shared" si="1"/>
        <v>30.1</v>
      </c>
      <c r="E865" s="4" t="s">
        <v>1119</v>
      </c>
      <c r="F865" s="4">
        <v>-57950</v>
      </c>
      <c r="G865" s="4">
        <v>120</v>
      </c>
      <c r="H865" s="4">
        <v>772.39</v>
      </c>
      <c r="I865" s="4">
        <v>0.12</v>
      </c>
      <c r="J865" s="4">
        <v>1.05</v>
      </c>
    </row>
    <row r="866" spans="1:10" ht="12.75" customHeight="1">
      <c r="A866" s="4" t="str">
        <f t="shared" si="0"/>
        <v>7731</v>
      </c>
      <c r="B866" s="4">
        <v>77</v>
      </c>
      <c r="C866" s="4">
        <v>310</v>
      </c>
      <c r="D866" s="4">
        <f t="shared" si="1"/>
        <v>31</v>
      </c>
      <c r="E866" s="4" t="s">
        <v>1120</v>
      </c>
      <c r="F866" s="4">
        <v>-65992.3</v>
      </c>
      <c r="G866" s="4">
        <v>2.4</v>
      </c>
      <c r="H866" s="4">
        <v>13.2</v>
      </c>
      <c r="I866" s="4" t="s">
        <v>6</v>
      </c>
      <c r="J866" s="4">
        <v>0.2</v>
      </c>
    </row>
    <row r="867" spans="1:10" ht="12.75" customHeight="1">
      <c r="A867" s="4" t="str">
        <f t="shared" si="0"/>
        <v>7732</v>
      </c>
      <c r="B867" s="4">
        <v>77</v>
      </c>
      <c r="C867" s="4">
        <v>320</v>
      </c>
      <c r="D867" s="4">
        <f t="shared" si="1"/>
        <v>32</v>
      </c>
      <c r="E867" s="4" t="s">
        <v>1121</v>
      </c>
      <c r="F867" s="4">
        <v>-71214</v>
      </c>
      <c r="G867" s="4">
        <v>1.7</v>
      </c>
      <c r="H867" s="4">
        <v>11.3</v>
      </c>
      <c r="I867" s="4" t="s">
        <v>223</v>
      </c>
      <c r="J867" s="4">
        <v>0.01</v>
      </c>
    </row>
    <row r="868" spans="1:10" ht="12.75" customHeight="1">
      <c r="A868" s="4" t="str">
        <f t="shared" si="0"/>
        <v>7732.1</v>
      </c>
      <c r="B868" s="4">
        <v>77</v>
      </c>
      <c r="C868" s="4">
        <v>321</v>
      </c>
      <c r="D868" s="4">
        <f t="shared" si="1"/>
        <v>32.1</v>
      </c>
      <c r="E868" s="4" t="s">
        <v>1122</v>
      </c>
      <c r="F868" s="4">
        <v>-71054.3</v>
      </c>
      <c r="G868" s="4">
        <v>1.7</v>
      </c>
      <c r="H868" s="4">
        <v>159.69999999999999</v>
      </c>
      <c r="I868" s="4">
        <v>0.1</v>
      </c>
      <c r="J868" s="4">
        <v>52.9</v>
      </c>
    </row>
    <row r="869" spans="1:10" ht="12.75" customHeight="1">
      <c r="A869" s="4" t="str">
        <f t="shared" si="0"/>
        <v>7733</v>
      </c>
      <c r="B869" s="4">
        <v>77</v>
      </c>
      <c r="C869" s="4">
        <v>330</v>
      </c>
      <c r="D869" s="4">
        <f t="shared" si="1"/>
        <v>33</v>
      </c>
      <c r="E869" s="4" t="s">
        <v>1123</v>
      </c>
      <c r="F869" s="4">
        <v>-73916.600000000006</v>
      </c>
      <c r="G869" s="4">
        <v>2.2999999999999998</v>
      </c>
      <c r="H869" s="4">
        <v>38.83</v>
      </c>
      <c r="I869" s="4" t="s">
        <v>223</v>
      </c>
      <c r="J869" s="4">
        <v>0.05</v>
      </c>
    </row>
    <row r="870" spans="1:10" ht="12.75" customHeight="1">
      <c r="A870" s="4" t="str">
        <f t="shared" si="0"/>
        <v>7733.1</v>
      </c>
      <c r="B870" s="4">
        <v>77</v>
      </c>
      <c r="C870" s="4">
        <v>331</v>
      </c>
      <c r="D870" s="4">
        <f t="shared" si="1"/>
        <v>33.1</v>
      </c>
      <c r="E870" s="4" t="s">
        <v>1124</v>
      </c>
      <c r="F870" s="4">
        <v>-73441.2</v>
      </c>
      <c r="G870" s="4">
        <v>2.2999999999999998</v>
      </c>
      <c r="H870" s="4">
        <v>475.44299999999998</v>
      </c>
      <c r="I870" s="4">
        <v>1.6E-2</v>
      </c>
      <c r="J870" s="4">
        <v>114</v>
      </c>
    </row>
    <row r="871" spans="1:10" ht="12.75" customHeight="1">
      <c r="A871" s="4" t="str">
        <f t="shared" si="0"/>
        <v>7734</v>
      </c>
      <c r="B871" s="4">
        <v>77</v>
      </c>
      <c r="C871" s="4">
        <v>340</v>
      </c>
      <c r="D871" s="4">
        <f t="shared" si="1"/>
        <v>34</v>
      </c>
      <c r="E871" s="4" t="s">
        <v>1125</v>
      </c>
      <c r="F871" s="4">
        <v>-74599.600000000006</v>
      </c>
      <c r="G871" s="4">
        <v>1.7</v>
      </c>
      <c r="H871" s="4" t="s">
        <v>8</v>
      </c>
      <c r="I871" s="4" t="s">
        <v>101</v>
      </c>
      <c r="J871" s="4">
        <v>97</v>
      </c>
    </row>
    <row r="872" spans="1:10" ht="12.75" customHeight="1">
      <c r="A872" s="4" t="str">
        <f t="shared" si="0"/>
        <v>7734.1</v>
      </c>
      <c r="B872" s="4">
        <v>77</v>
      </c>
      <c r="C872" s="4">
        <v>341</v>
      </c>
      <c r="D872" s="4">
        <f t="shared" si="1"/>
        <v>34.1</v>
      </c>
      <c r="E872" s="4" t="s">
        <v>1126</v>
      </c>
      <c r="F872" s="4">
        <v>-74437.7</v>
      </c>
      <c r="G872" s="4">
        <v>1.7</v>
      </c>
      <c r="H872" s="4">
        <v>161.92230000000001</v>
      </c>
      <c r="I872" s="4">
        <v>6.9999999999999999E-4</v>
      </c>
      <c r="J872" s="4">
        <v>17.36</v>
      </c>
    </row>
    <row r="873" spans="1:10" ht="12.75" customHeight="1">
      <c r="A873" s="4" t="str">
        <f t="shared" si="0"/>
        <v>7735</v>
      </c>
      <c r="B873" s="4">
        <v>77</v>
      </c>
      <c r="C873" s="4">
        <v>350</v>
      </c>
      <c r="D873" s="4">
        <f t="shared" si="1"/>
        <v>35</v>
      </c>
      <c r="E873" s="4" t="s">
        <v>1127</v>
      </c>
      <c r="F873" s="4">
        <v>-73235</v>
      </c>
      <c r="G873" s="4">
        <v>3</v>
      </c>
      <c r="H873" s="4">
        <v>57.036000000000001</v>
      </c>
      <c r="I873" s="4" t="s">
        <v>223</v>
      </c>
      <c r="J873" s="4">
        <v>6.0000000000000001E-3</v>
      </c>
    </row>
    <row r="874" spans="1:10" ht="12.75" customHeight="1">
      <c r="A874" s="4" t="str">
        <f t="shared" si="0"/>
        <v>7735.1</v>
      </c>
      <c r="B874" s="4">
        <v>77</v>
      </c>
      <c r="C874" s="4">
        <v>351</v>
      </c>
      <c r="D874" s="4">
        <f t="shared" si="1"/>
        <v>35.1</v>
      </c>
      <c r="E874" s="4" t="s">
        <v>1128</v>
      </c>
      <c r="F874" s="4">
        <v>-73129</v>
      </c>
      <c r="G874" s="4">
        <v>3</v>
      </c>
      <c r="H874" s="4">
        <v>105.86</v>
      </c>
      <c r="I874" s="4">
        <v>0.08</v>
      </c>
      <c r="J874" s="4">
        <v>4.28</v>
      </c>
    </row>
    <row r="875" spans="1:10" ht="12.75" customHeight="1">
      <c r="A875" s="4" t="str">
        <f t="shared" si="0"/>
        <v>7736</v>
      </c>
      <c r="B875" s="4">
        <v>77</v>
      </c>
      <c r="C875" s="4">
        <v>360</v>
      </c>
      <c r="D875" s="4">
        <f t="shared" si="1"/>
        <v>36</v>
      </c>
      <c r="E875" s="4" t="s">
        <v>1129</v>
      </c>
      <c r="F875" s="4">
        <v>-70169.399999999994</v>
      </c>
      <c r="G875" s="4">
        <v>2</v>
      </c>
      <c r="H875" s="4">
        <v>74.400000000000006</v>
      </c>
      <c r="I875" s="4" t="s">
        <v>80</v>
      </c>
      <c r="J875" s="4">
        <v>0.6</v>
      </c>
    </row>
    <row r="876" spans="1:10" ht="12.75" customHeight="1">
      <c r="A876" s="4" t="str">
        <f t="shared" si="0"/>
        <v>7737</v>
      </c>
      <c r="B876" s="4">
        <v>77</v>
      </c>
      <c r="C876" s="4">
        <v>370</v>
      </c>
      <c r="D876" s="4">
        <f t="shared" si="1"/>
        <v>37</v>
      </c>
      <c r="E876" s="4" t="s">
        <v>1130</v>
      </c>
      <c r="F876" s="4">
        <v>-64825</v>
      </c>
      <c r="G876" s="4">
        <v>7</v>
      </c>
      <c r="H876" s="4">
        <v>3.77</v>
      </c>
      <c r="I876" s="4" t="s">
        <v>80</v>
      </c>
      <c r="J876" s="4">
        <v>0.04</v>
      </c>
    </row>
    <row r="877" spans="1:10" ht="12.75" customHeight="1">
      <c r="A877" s="4" t="str">
        <f t="shared" si="0"/>
        <v>7738</v>
      </c>
      <c r="B877" s="4">
        <v>77</v>
      </c>
      <c r="C877" s="4">
        <v>380</v>
      </c>
      <c r="D877" s="4">
        <f t="shared" si="1"/>
        <v>38</v>
      </c>
      <c r="E877" s="4" t="s">
        <v>1131</v>
      </c>
      <c r="F877" s="4">
        <v>-57804</v>
      </c>
      <c r="G877" s="4">
        <v>9</v>
      </c>
      <c r="H877" s="4">
        <v>9</v>
      </c>
      <c r="I877" s="4" t="s">
        <v>6</v>
      </c>
      <c r="J877" s="4">
        <v>0.2</v>
      </c>
    </row>
    <row r="878" spans="1:10" ht="12.75" customHeight="1">
      <c r="A878" s="4" t="str">
        <f t="shared" si="0"/>
        <v>7739</v>
      </c>
      <c r="B878" s="4">
        <v>77</v>
      </c>
      <c r="C878" s="4">
        <v>390</v>
      </c>
      <c r="D878" s="4">
        <f t="shared" si="1"/>
        <v>39</v>
      </c>
      <c r="E878" s="4" t="s">
        <v>1132</v>
      </c>
      <c r="F878" s="4">
        <v>-46910</v>
      </c>
      <c r="G878" s="4">
        <v>60</v>
      </c>
      <c r="H878" s="4">
        <v>63</v>
      </c>
      <c r="I878" s="4" t="s">
        <v>33</v>
      </c>
      <c r="J878" s="4">
        <v>17</v>
      </c>
    </row>
    <row r="879" spans="1:10" ht="12.75" customHeight="1">
      <c r="A879" s="4" t="str">
        <f t="shared" si="0"/>
        <v>7828</v>
      </c>
      <c r="B879" s="4">
        <v>78</v>
      </c>
      <c r="C879" s="4">
        <v>280</v>
      </c>
      <c r="D879" s="4">
        <f t="shared" si="1"/>
        <v>28</v>
      </c>
      <c r="E879" s="4" t="s">
        <v>1133</v>
      </c>
      <c r="F879" s="4">
        <v>-34300</v>
      </c>
      <c r="G879" s="4">
        <v>1100</v>
      </c>
      <c r="H879" s="4">
        <v>200</v>
      </c>
      <c r="I879" s="4" t="s">
        <v>33</v>
      </c>
      <c r="J879" s="4" t="s">
        <v>733</v>
      </c>
    </row>
    <row r="880" spans="1:10" ht="12.75" customHeight="1">
      <c r="A880" s="4" t="str">
        <f t="shared" si="0"/>
        <v>7829</v>
      </c>
      <c r="B880" s="4">
        <v>78</v>
      </c>
      <c r="C880" s="4">
        <v>290</v>
      </c>
      <c r="D880" s="4">
        <f t="shared" si="1"/>
        <v>29</v>
      </c>
      <c r="E880" s="4" t="s">
        <v>1134</v>
      </c>
      <c r="F880" s="4">
        <v>-44750</v>
      </c>
      <c r="G880" s="4">
        <v>400</v>
      </c>
      <c r="H880" s="4">
        <v>342</v>
      </c>
      <c r="I880" s="4" t="s">
        <v>33</v>
      </c>
      <c r="J880" s="4">
        <v>11</v>
      </c>
    </row>
    <row r="881" spans="1:10" ht="12.75" customHeight="1">
      <c r="A881" s="4" t="str">
        <f t="shared" si="0"/>
        <v>7830</v>
      </c>
      <c r="B881" s="4">
        <v>78</v>
      </c>
      <c r="C881" s="4">
        <v>300</v>
      </c>
      <c r="D881" s="4">
        <f t="shared" si="1"/>
        <v>30</v>
      </c>
      <c r="E881" s="4" t="s">
        <v>1135</v>
      </c>
      <c r="F881" s="4">
        <v>-57340</v>
      </c>
      <c r="G881" s="4">
        <v>90</v>
      </c>
      <c r="H881" s="4">
        <v>1.47</v>
      </c>
      <c r="I881" s="4" t="s">
        <v>6</v>
      </c>
      <c r="J881" s="4">
        <v>0.15</v>
      </c>
    </row>
    <row r="882" spans="1:10" ht="12.75" customHeight="1">
      <c r="A882" s="4" t="str">
        <f t="shared" si="0"/>
        <v>7830.1</v>
      </c>
      <c r="B882" s="4">
        <v>78</v>
      </c>
      <c r="C882" s="4">
        <v>301</v>
      </c>
      <c r="D882" s="4">
        <f t="shared" si="1"/>
        <v>30.1</v>
      </c>
      <c r="E882" s="4" t="s">
        <v>1136</v>
      </c>
      <c r="F882" s="4">
        <v>-54670</v>
      </c>
      <c r="G882" s="4">
        <v>90</v>
      </c>
      <c r="H882" s="4">
        <v>2673</v>
      </c>
      <c r="I882" s="4">
        <v>1</v>
      </c>
      <c r="J882" s="4">
        <v>319</v>
      </c>
    </row>
    <row r="883" spans="1:10" ht="12.75" customHeight="1">
      <c r="A883" s="4" t="str">
        <f t="shared" si="0"/>
        <v>7831</v>
      </c>
      <c r="B883" s="4">
        <v>78</v>
      </c>
      <c r="C883" s="4">
        <v>310</v>
      </c>
      <c r="D883" s="4">
        <f t="shared" si="1"/>
        <v>31</v>
      </c>
      <c r="E883" s="4" t="s">
        <v>1137</v>
      </c>
      <c r="F883" s="4">
        <v>-63706.6</v>
      </c>
      <c r="G883" s="4">
        <v>2.4</v>
      </c>
      <c r="H883" s="4">
        <v>5.09</v>
      </c>
      <c r="I883" s="4" t="s">
        <v>6</v>
      </c>
      <c r="J883" s="4">
        <v>0.05</v>
      </c>
    </row>
    <row r="884" spans="1:10" ht="12.75" customHeight="1">
      <c r="A884" s="4" t="str">
        <f t="shared" si="0"/>
        <v>7832</v>
      </c>
      <c r="B884" s="4">
        <v>78</v>
      </c>
      <c r="C884" s="4">
        <v>320</v>
      </c>
      <c r="D884" s="4">
        <f t="shared" si="1"/>
        <v>32</v>
      </c>
      <c r="E884" s="4" t="s">
        <v>1138</v>
      </c>
      <c r="F884" s="4">
        <v>-71862</v>
      </c>
      <c r="G884" s="4">
        <v>4</v>
      </c>
      <c r="H884" s="4">
        <v>88</v>
      </c>
      <c r="I884" s="4" t="s">
        <v>80</v>
      </c>
      <c r="J884" s="4">
        <v>1</v>
      </c>
    </row>
    <row r="885" spans="1:10" ht="12.75" customHeight="1">
      <c r="A885" s="4" t="str">
        <f t="shared" si="0"/>
        <v>7833</v>
      </c>
      <c r="B885" s="4">
        <v>78</v>
      </c>
      <c r="C885" s="4">
        <v>330</v>
      </c>
      <c r="D885" s="4">
        <f t="shared" si="1"/>
        <v>33</v>
      </c>
      <c r="E885" s="4" t="s">
        <v>1139</v>
      </c>
      <c r="F885" s="4">
        <v>-72817</v>
      </c>
      <c r="G885" s="4">
        <v>10</v>
      </c>
      <c r="H885" s="4">
        <v>90.7</v>
      </c>
      <c r="I885" s="4" t="s">
        <v>80</v>
      </c>
      <c r="J885" s="4">
        <v>0.2</v>
      </c>
    </row>
    <row r="886" spans="1:10" ht="12.75" customHeight="1">
      <c r="A886" s="4" t="str">
        <f t="shared" si="0"/>
        <v>7834</v>
      </c>
      <c r="B886" s="4">
        <v>78</v>
      </c>
      <c r="C886" s="4">
        <v>340</v>
      </c>
      <c r="D886" s="4">
        <f t="shared" si="1"/>
        <v>34</v>
      </c>
      <c r="E886" s="4" t="s">
        <v>1140</v>
      </c>
      <c r="F886" s="4">
        <v>-77026.100000000006</v>
      </c>
      <c r="G886" s="4">
        <v>1.7</v>
      </c>
      <c r="H886" s="4" t="s">
        <v>8</v>
      </c>
      <c r="I886" s="4" t="s">
        <v>22</v>
      </c>
      <c r="J886" s="4">
        <v>91</v>
      </c>
    </row>
    <row r="887" spans="1:10" ht="12.75" customHeight="1">
      <c r="A887" s="4" t="str">
        <f t="shared" si="0"/>
        <v>7835</v>
      </c>
      <c r="B887" s="4">
        <v>78</v>
      </c>
      <c r="C887" s="4">
        <v>350</v>
      </c>
      <c r="D887" s="4">
        <f t="shared" si="1"/>
        <v>35</v>
      </c>
      <c r="E887" s="4" t="s">
        <v>1141</v>
      </c>
      <c r="F887" s="4">
        <v>-73452</v>
      </c>
      <c r="G887" s="4">
        <v>4</v>
      </c>
      <c r="H887" s="4">
        <v>6.46</v>
      </c>
      <c r="I887" s="4" t="s">
        <v>80</v>
      </c>
      <c r="J887" s="4">
        <v>0.04</v>
      </c>
    </row>
    <row r="888" spans="1:10" ht="12.75" customHeight="1">
      <c r="A888" s="4" t="str">
        <f t="shared" si="0"/>
        <v>7835.1</v>
      </c>
      <c r="B888" s="4">
        <v>78</v>
      </c>
      <c r="C888" s="4">
        <v>351</v>
      </c>
      <c r="D888" s="4">
        <f t="shared" si="1"/>
        <v>35.1</v>
      </c>
      <c r="E888" s="4" t="s">
        <v>1142</v>
      </c>
      <c r="F888" s="4">
        <v>-73271</v>
      </c>
      <c r="G888" s="4">
        <v>4</v>
      </c>
      <c r="H888" s="4">
        <v>180.82</v>
      </c>
      <c r="I888" s="4">
        <v>0.13</v>
      </c>
      <c r="J888" s="4">
        <v>119.2</v>
      </c>
    </row>
    <row r="889" spans="1:10" ht="12.75" customHeight="1">
      <c r="A889" s="4" t="str">
        <f t="shared" si="0"/>
        <v>7836</v>
      </c>
      <c r="B889" s="4">
        <v>78</v>
      </c>
      <c r="C889" s="4">
        <v>360</v>
      </c>
      <c r="D889" s="4">
        <f t="shared" si="1"/>
        <v>36</v>
      </c>
      <c r="E889" s="4" t="s">
        <v>1143</v>
      </c>
      <c r="F889" s="4">
        <v>-74179.7</v>
      </c>
      <c r="G889" s="4">
        <v>1.1000000000000001</v>
      </c>
      <c r="H889" s="4" t="s">
        <v>8</v>
      </c>
      <c r="I889" s="4" t="s">
        <v>1144</v>
      </c>
      <c r="J889" s="4" t="s">
        <v>22</v>
      </c>
    </row>
    <row r="890" spans="1:10" ht="12.75" customHeight="1">
      <c r="A890" s="4" t="str">
        <f t="shared" si="0"/>
        <v>7837</v>
      </c>
      <c r="B890" s="4">
        <v>78</v>
      </c>
      <c r="C890" s="4">
        <v>370</v>
      </c>
      <c r="D890" s="4">
        <f t="shared" si="1"/>
        <v>37</v>
      </c>
      <c r="E890" s="4" t="s">
        <v>1145</v>
      </c>
      <c r="F890" s="4">
        <v>-66936</v>
      </c>
      <c r="G890" s="4">
        <v>7</v>
      </c>
      <c r="H890" s="4">
        <v>17.66</v>
      </c>
      <c r="I890" s="4" t="s">
        <v>80</v>
      </c>
      <c r="J890" s="4">
        <v>0.08</v>
      </c>
    </row>
    <row r="891" spans="1:10" ht="12.75" customHeight="1">
      <c r="A891" s="4" t="str">
        <f t="shared" si="0"/>
        <v>7837.1</v>
      </c>
      <c r="B891" s="4">
        <v>78</v>
      </c>
      <c r="C891" s="4">
        <v>371</v>
      </c>
      <c r="D891" s="4">
        <f t="shared" si="1"/>
        <v>37.1</v>
      </c>
      <c r="E891" s="4" t="s">
        <v>1146</v>
      </c>
      <c r="F891" s="4">
        <v>-66825</v>
      </c>
      <c r="G891" s="4">
        <v>7</v>
      </c>
      <c r="H891" s="4">
        <v>111.2</v>
      </c>
      <c r="I891" s="4">
        <v>0.1</v>
      </c>
      <c r="J891" s="4">
        <v>5.74</v>
      </c>
    </row>
    <row r="892" spans="1:10" ht="12.75" customHeight="1">
      <c r="A892" s="4" t="str">
        <f t="shared" si="0"/>
        <v>7837.6</v>
      </c>
      <c r="B892" s="4">
        <v>78</v>
      </c>
      <c r="C892" s="4">
        <v>376</v>
      </c>
      <c r="D892" s="4">
        <f t="shared" si="1"/>
        <v>37.6</v>
      </c>
      <c r="E892" s="4" t="s">
        <v>1147</v>
      </c>
      <c r="F892" s="4">
        <v>-66862</v>
      </c>
      <c r="G892" s="4">
        <v>14</v>
      </c>
      <c r="H892" s="4">
        <v>74</v>
      </c>
      <c r="I892" s="4">
        <v>12</v>
      </c>
      <c r="J892" s="4" t="s">
        <v>1148</v>
      </c>
    </row>
    <row r="893" spans="1:10" ht="12.75" customHeight="1">
      <c r="A893" s="4" t="str">
        <f t="shared" si="0"/>
        <v>7838</v>
      </c>
      <c r="B893" s="4">
        <v>78</v>
      </c>
      <c r="C893" s="4">
        <v>380</v>
      </c>
      <c r="D893" s="4">
        <f t="shared" si="1"/>
        <v>38</v>
      </c>
      <c r="E893" s="4" t="s">
        <v>1149</v>
      </c>
      <c r="F893" s="4">
        <v>-63174</v>
      </c>
      <c r="G893" s="4">
        <v>7</v>
      </c>
      <c r="H893" s="4">
        <v>159</v>
      </c>
      <c r="I893" s="4" t="s">
        <v>6</v>
      </c>
      <c r="J893" s="4">
        <v>8</v>
      </c>
    </row>
    <row r="894" spans="1:10" ht="12.75" customHeight="1">
      <c r="A894" s="4" t="str">
        <f t="shared" si="0"/>
        <v>7839</v>
      </c>
      <c r="B894" s="4">
        <v>78</v>
      </c>
      <c r="C894" s="4">
        <v>390</v>
      </c>
      <c r="D894" s="4">
        <f t="shared" si="1"/>
        <v>39</v>
      </c>
      <c r="E894" s="4" t="s">
        <v>1150</v>
      </c>
      <c r="F894" s="4">
        <v>-52530</v>
      </c>
      <c r="G894" s="4">
        <v>400</v>
      </c>
      <c r="H894" s="4" t="s">
        <v>541</v>
      </c>
      <c r="I894" s="4">
        <v>54</v>
      </c>
      <c r="J894" s="4" t="s">
        <v>33</v>
      </c>
    </row>
    <row r="895" spans="1:10" ht="12.75" customHeight="1">
      <c r="A895" s="4" t="str">
        <f t="shared" si="0"/>
        <v>7839.1</v>
      </c>
      <c r="B895" s="4">
        <v>78</v>
      </c>
      <c r="C895" s="4">
        <v>391</v>
      </c>
      <c r="D895" s="4">
        <f t="shared" si="1"/>
        <v>39.1</v>
      </c>
      <c r="E895" s="4" t="s">
        <v>1151</v>
      </c>
      <c r="F895" s="4">
        <v>-52530</v>
      </c>
      <c r="G895" s="4">
        <v>640</v>
      </c>
      <c r="H895" s="4">
        <v>0</v>
      </c>
      <c r="I895" s="4">
        <v>500</v>
      </c>
      <c r="J895" s="4" t="s">
        <v>541</v>
      </c>
    </row>
    <row r="896" spans="1:10" ht="12.75" customHeight="1">
      <c r="A896" s="4" t="str">
        <f t="shared" si="0"/>
        <v>7840</v>
      </c>
      <c r="B896" s="4">
        <v>78</v>
      </c>
      <c r="C896" s="4">
        <v>400</v>
      </c>
      <c r="D896" s="4">
        <f t="shared" si="1"/>
        <v>40</v>
      </c>
      <c r="E896" s="4" t="s">
        <v>1152</v>
      </c>
      <c r="F896" s="4">
        <v>-41700</v>
      </c>
      <c r="G896" s="4">
        <v>500</v>
      </c>
      <c r="H896" s="4">
        <v>50</v>
      </c>
      <c r="I896" s="4" t="s">
        <v>33</v>
      </c>
      <c r="J896" s="4" t="s">
        <v>1115</v>
      </c>
    </row>
    <row r="897" spans="1:10" ht="12.75" customHeight="1">
      <c r="A897" s="4" t="str">
        <f t="shared" si="0"/>
        <v>7929</v>
      </c>
      <c r="B897" s="4">
        <v>79</v>
      </c>
      <c r="C897" s="4">
        <v>290</v>
      </c>
      <c r="D897" s="4">
        <f t="shared" si="1"/>
        <v>29</v>
      </c>
      <c r="E897" s="4" t="s">
        <v>1153</v>
      </c>
      <c r="F897" s="4">
        <v>-42330</v>
      </c>
      <c r="G897" s="4">
        <v>500</v>
      </c>
      <c r="H897" s="4">
        <v>188</v>
      </c>
      <c r="I897" s="4" t="s">
        <v>33</v>
      </c>
      <c r="J897" s="4">
        <v>25</v>
      </c>
    </row>
    <row r="898" spans="1:10" ht="12.75" customHeight="1">
      <c r="A898" s="4" t="str">
        <f t="shared" si="0"/>
        <v>7930</v>
      </c>
      <c r="B898" s="4">
        <v>79</v>
      </c>
      <c r="C898" s="4">
        <v>300</v>
      </c>
      <c r="D898" s="4">
        <f t="shared" si="1"/>
        <v>30</v>
      </c>
      <c r="E898" s="4" t="s">
        <v>1154</v>
      </c>
      <c r="F898" s="4">
        <v>-53420</v>
      </c>
      <c r="G898" s="4">
        <v>260</v>
      </c>
      <c r="H898" s="4">
        <v>995</v>
      </c>
      <c r="I898" s="4" t="s">
        <v>33</v>
      </c>
      <c r="J898" s="4">
        <v>19</v>
      </c>
    </row>
    <row r="899" spans="1:10" ht="12.75" customHeight="1">
      <c r="A899" s="4" t="str">
        <f t="shared" si="0"/>
        <v>7931</v>
      </c>
      <c r="B899" s="4">
        <v>79</v>
      </c>
      <c r="C899" s="4">
        <v>310</v>
      </c>
      <c r="D899" s="4">
        <f t="shared" si="1"/>
        <v>31</v>
      </c>
      <c r="E899" s="4" t="s">
        <v>1155</v>
      </c>
      <c r="F899" s="4">
        <v>-62510</v>
      </c>
      <c r="G899" s="4">
        <v>100</v>
      </c>
      <c r="H899" s="4">
        <v>2.847</v>
      </c>
      <c r="I899" s="4" t="s">
        <v>6</v>
      </c>
      <c r="J899" s="4">
        <v>3.0000000000000001E-3</v>
      </c>
    </row>
    <row r="900" spans="1:10" ht="12.75" customHeight="1">
      <c r="A900" s="4" t="str">
        <f t="shared" si="0"/>
        <v>7932</v>
      </c>
      <c r="B900" s="4">
        <v>79</v>
      </c>
      <c r="C900" s="4">
        <v>320</v>
      </c>
      <c r="D900" s="4">
        <f t="shared" si="1"/>
        <v>32</v>
      </c>
      <c r="E900" s="4" t="s">
        <v>1156</v>
      </c>
      <c r="F900" s="4">
        <v>-69490</v>
      </c>
      <c r="G900" s="4">
        <v>90</v>
      </c>
      <c r="H900" s="4">
        <v>18.98</v>
      </c>
      <c r="I900" s="4" t="s">
        <v>6</v>
      </c>
      <c r="J900" s="4">
        <v>0.03</v>
      </c>
    </row>
    <row r="901" spans="1:10" ht="12.75" customHeight="1">
      <c r="A901" s="4" t="str">
        <f t="shared" si="0"/>
        <v>7932.1</v>
      </c>
      <c r="B901" s="4">
        <v>79</v>
      </c>
      <c r="C901" s="4">
        <v>321</v>
      </c>
      <c r="D901" s="4">
        <f t="shared" si="1"/>
        <v>32.1</v>
      </c>
      <c r="E901" s="4" t="s">
        <v>1157</v>
      </c>
      <c r="F901" s="4">
        <v>-69300</v>
      </c>
      <c r="G901" s="4">
        <v>90</v>
      </c>
      <c r="H901" s="4">
        <v>185.95</v>
      </c>
      <c r="I901" s="4">
        <v>0.04</v>
      </c>
      <c r="J901" s="4">
        <v>39</v>
      </c>
    </row>
    <row r="902" spans="1:10" ht="12.75" customHeight="1">
      <c r="A902" s="4" t="str">
        <f t="shared" si="0"/>
        <v>7933</v>
      </c>
      <c r="B902" s="4">
        <v>79</v>
      </c>
      <c r="C902" s="4">
        <v>330</v>
      </c>
      <c r="D902" s="4">
        <f t="shared" si="1"/>
        <v>33</v>
      </c>
      <c r="E902" s="4" t="s">
        <v>1158</v>
      </c>
      <c r="F902" s="4">
        <v>-73637</v>
      </c>
      <c r="G902" s="4">
        <v>6</v>
      </c>
      <c r="H902" s="4">
        <v>9.01</v>
      </c>
      <c r="I902" s="4" t="s">
        <v>80</v>
      </c>
      <c r="J902" s="4">
        <v>0.15</v>
      </c>
    </row>
    <row r="903" spans="1:10" ht="12.75" customHeight="1">
      <c r="A903" s="4" t="str">
        <f t="shared" si="0"/>
        <v>7933.1</v>
      </c>
      <c r="B903" s="4">
        <v>79</v>
      </c>
      <c r="C903" s="4">
        <v>331</v>
      </c>
      <c r="D903" s="4">
        <f t="shared" si="1"/>
        <v>33.1</v>
      </c>
      <c r="E903" s="4" t="s">
        <v>1159</v>
      </c>
      <c r="F903" s="4">
        <v>-72864</v>
      </c>
      <c r="G903" s="4">
        <v>6</v>
      </c>
      <c r="H903" s="4">
        <v>772.81</v>
      </c>
      <c r="I903" s="4">
        <v>0.06</v>
      </c>
      <c r="J903" s="4">
        <v>1.21</v>
      </c>
    </row>
    <row r="904" spans="1:10" ht="12.75" customHeight="1">
      <c r="A904" s="4" t="str">
        <f t="shared" si="0"/>
        <v>7934</v>
      </c>
      <c r="B904" s="4">
        <v>79</v>
      </c>
      <c r="C904" s="4">
        <v>340</v>
      </c>
      <c r="D904" s="4">
        <f t="shared" si="1"/>
        <v>34</v>
      </c>
      <c r="E904" s="4" t="s">
        <v>1160</v>
      </c>
      <c r="F904" s="4">
        <v>-75917.600000000006</v>
      </c>
      <c r="G904" s="4">
        <v>1.7</v>
      </c>
      <c r="H904" s="4">
        <v>295</v>
      </c>
      <c r="I904" s="4" t="s">
        <v>109</v>
      </c>
      <c r="J904" s="4">
        <v>38</v>
      </c>
    </row>
    <row r="905" spans="1:10" ht="12.75" customHeight="1">
      <c r="A905" s="4" t="str">
        <f t="shared" si="0"/>
        <v>7934.1</v>
      </c>
      <c r="B905" s="4">
        <v>79</v>
      </c>
      <c r="C905" s="4">
        <v>341</v>
      </c>
      <c r="D905" s="4">
        <f t="shared" si="1"/>
        <v>34.1</v>
      </c>
      <c r="E905" s="4" t="s">
        <v>1161</v>
      </c>
      <c r="F905" s="4">
        <v>-75821.8</v>
      </c>
      <c r="G905" s="4">
        <v>1.7</v>
      </c>
      <c r="H905" s="4">
        <v>95.77</v>
      </c>
      <c r="I905" s="4">
        <v>0.03</v>
      </c>
      <c r="J905" s="4">
        <v>3.92</v>
      </c>
    </row>
    <row r="906" spans="1:10" ht="12.75" customHeight="1">
      <c r="A906" s="4" t="str">
        <f t="shared" si="0"/>
        <v>7935</v>
      </c>
      <c r="B906" s="4">
        <v>79</v>
      </c>
      <c r="C906" s="4">
        <v>350</v>
      </c>
      <c r="D906" s="4">
        <f t="shared" si="1"/>
        <v>35</v>
      </c>
      <c r="E906" s="4" t="s">
        <v>1162</v>
      </c>
      <c r="F906" s="4">
        <v>-76068.5</v>
      </c>
      <c r="G906" s="4">
        <v>2</v>
      </c>
      <c r="H906" s="4" t="s">
        <v>8</v>
      </c>
      <c r="I906" s="4" t="s">
        <v>46</v>
      </c>
      <c r="J906" s="4">
        <v>2</v>
      </c>
    </row>
    <row r="907" spans="1:10" ht="12.75" customHeight="1">
      <c r="A907" s="4" t="str">
        <f t="shared" si="0"/>
        <v>7935.1</v>
      </c>
      <c r="B907" s="4">
        <v>79</v>
      </c>
      <c r="C907" s="4">
        <v>351</v>
      </c>
      <c r="D907" s="4">
        <f t="shared" si="1"/>
        <v>35.1</v>
      </c>
      <c r="E907" s="4" t="s">
        <v>1163</v>
      </c>
      <c r="F907" s="4">
        <v>-75860.899999999994</v>
      </c>
      <c r="G907" s="4">
        <v>2</v>
      </c>
      <c r="H907" s="4">
        <v>207.61</v>
      </c>
      <c r="I907" s="4">
        <v>0.09</v>
      </c>
      <c r="J907" s="4">
        <v>4.8600000000000003</v>
      </c>
    </row>
    <row r="908" spans="1:10" ht="12.75" customHeight="1">
      <c r="A908" s="4" t="str">
        <f t="shared" si="0"/>
        <v>7936</v>
      </c>
      <c r="B908" s="4">
        <v>79</v>
      </c>
      <c r="C908" s="4">
        <v>360</v>
      </c>
      <c r="D908" s="4">
        <f t="shared" si="1"/>
        <v>36</v>
      </c>
      <c r="E908" s="4" t="s">
        <v>1164</v>
      </c>
      <c r="F908" s="4">
        <v>-74443</v>
      </c>
      <c r="G908" s="4">
        <v>4</v>
      </c>
      <c r="H908" s="4">
        <v>35.04</v>
      </c>
      <c r="I908" s="4" t="s">
        <v>223</v>
      </c>
      <c r="J908" s="4">
        <v>0.1</v>
      </c>
    </row>
    <row r="909" spans="1:10" ht="12.75" customHeight="1">
      <c r="A909" s="4" t="str">
        <f t="shared" si="0"/>
        <v>7936.1</v>
      </c>
      <c r="B909" s="4">
        <v>79</v>
      </c>
      <c r="C909" s="4">
        <v>361</v>
      </c>
      <c r="D909" s="4">
        <f t="shared" si="1"/>
        <v>36.1</v>
      </c>
      <c r="E909" s="4" t="s">
        <v>1165</v>
      </c>
      <c r="F909" s="4">
        <v>-74313</v>
      </c>
      <c r="G909" s="4">
        <v>4</v>
      </c>
      <c r="H909" s="4">
        <v>129.77000000000001</v>
      </c>
      <c r="I909" s="4">
        <v>0.05</v>
      </c>
      <c r="J909" s="4">
        <v>50</v>
      </c>
    </row>
    <row r="910" spans="1:10" ht="12.75" customHeight="1">
      <c r="A910" s="4" t="str">
        <f t="shared" si="0"/>
        <v>7936.2</v>
      </c>
      <c r="B910" s="4">
        <v>79</v>
      </c>
      <c r="C910" s="4">
        <v>362</v>
      </c>
      <c r="D910" s="4">
        <f t="shared" si="1"/>
        <v>36.200000000000003</v>
      </c>
      <c r="E910" s="4" t="s">
        <v>1166</v>
      </c>
      <c r="F910" s="4">
        <v>-74296</v>
      </c>
      <c r="G910" s="4">
        <v>4</v>
      </c>
      <c r="H910" s="4">
        <v>147.06</v>
      </c>
      <c r="I910" s="4">
        <v>0.06</v>
      </c>
      <c r="J910" s="4">
        <v>78.7</v>
      </c>
    </row>
    <row r="911" spans="1:10" ht="12.75" customHeight="1">
      <c r="A911" s="4" t="str">
        <f t="shared" si="0"/>
        <v>7937</v>
      </c>
      <c r="B911" s="4">
        <v>79</v>
      </c>
      <c r="C911" s="4">
        <v>370</v>
      </c>
      <c r="D911" s="4">
        <f t="shared" si="1"/>
        <v>37</v>
      </c>
      <c r="E911" s="4" t="s">
        <v>1167</v>
      </c>
      <c r="F911" s="4">
        <v>-70803</v>
      </c>
      <c r="G911" s="4">
        <v>6</v>
      </c>
      <c r="H911" s="4">
        <v>22.9</v>
      </c>
      <c r="I911" s="4" t="s">
        <v>80</v>
      </c>
      <c r="J911" s="4">
        <v>0.5</v>
      </c>
    </row>
    <row r="912" spans="1:10" ht="12.75" customHeight="1">
      <c r="A912" s="4" t="str">
        <f t="shared" si="0"/>
        <v>7938</v>
      </c>
      <c r="B912" s="4">
        <v>79</v>
      </c>
      <c r="C912" s="4">
        <v>380</v>
      </c>
      <c r="D912" s="4">
        <f t="shared" si="1"/>
        <v>38</v>
      </c>
      <c r="E912" s="4" t="s">
        <v>1168</v>
      </c>
      <c r="F912" s="4">
        <v>-65477</v>
      </c>
      <c r="G912" s="4">
        <v>8</v>
      </c>
      <c r="H912" s="4">
        <v>2.25</v>
      </c>
      <c r="I912" s="4" t="s">
        <v>80</v>
      </c>
      <c r="J912" s="4">
        <v>0.1</v>
      </c>
    </row>
    <row r="913" spans="1:10" ht="12.75" customHeight="1">
      <c r="A913" s="4" t="str">
        <f t="shared" si="0"/>
        <v>7939</v>
      </c>
      <c r="B913" s="4">
        <v>79</v>
      </c>
      <c r="C913" s="4">
        <v>390</v>
      </c>
      <c r="D913" s="4">
        <f t="shared" si="1"/>
        <v>39</v>
      </c>
      <c r="E913" s="4" t="s">
        <v>1169</v>
      </c>
      <c r="F913" s="4">
        <v>-58360</v>
      </c>
      <c r="G913" s="4">
        <v>450</v>
      </c>
      <c r="H913" s="4">
        <v>14.8</v>
      </c>
      <c r="I913" s="4" t="s">
        <v>6</v>
      </c>
      <c r="J913" s="4">
        <v>0.6</v>
      </c>
    </row>
    <row r="914" spans="1:10" ht="12.75" customHeight="1">
      <c r="A914" s="4" t="str">
        <f t="shared" si="0"/>
        <v>7940</v>
      </c>
      <c r="B914" s="4">
        <v>79</v>
      </c>
      <c r="C914" s="4">
        <v>400</v>
      </c>
      <c r="D914" s="4">
        <f t="shared" si="1"/>
        <v>40</v>
      </c>
      <c r="E914" s="4" t="s">
        <v>1170</v>
      </c>
      <c r="F914" s="4">
        <v>-47360</v>
      </c>
      <c r="G914" s="4">
        <v>400</v>
      </c>
      <c r="H914" s="4">
        <v>56</v>
      </c>
      <c r="I914" s="4" t="s">
        <v>33</v>
      </c>
      <c r="J914" s="4">
        <v>30</v>
      </c>
    </row>
    <row r="915" spans="1:10" ht="12.75" customHeight="1">
      <c r="A915" s="4" t="str">
        <f t="shared" si="0"/>
        <v>8029</v>
      </c>
      <c r="B915" s="4">
        <v>80</v>
      </c>
      <c r="C915" s="4">
        <v>290</v>
      </c>
      <c r="D915" s="4">
        <f t="shared" si="1"/>
        <v>29</v>
      </c>
      <c r="E915" s="4" t="s">
        <v>1171</v>
      </c>
      <c r="F915" s="4">
        <v>-36450</v>
      </c>
      <c r="G915" s="4">
        <v>600</v>
      </c>
      <c r="H915" s="4">
        <v>100</v>
      </c>
      <c r="I915" s="4" t="s">
        <v>33</v>
      </c>
      <c r="J915" s="4" t="s">
        <v>733</v>
      </c>
    </row>
    <row r="916" spans="1:10" ht="12.75" customHeight="1">
      <c r="A916" s="4" t="str">
        <f t="shared" si="0"/>
        <v>8030</v>
      </c>
      <c r="B916" s="4">
        <v>80</v>
      </c>
      <c r="C916" s="4">
        <v>300</v>
      </c>
      <c r="D916" s="4">
        <f t="shared" si="1"/>
        <v>30</v>
      </c>
      <c r="E916" s="4" t="s">
        <v>1172</v>
      </c>
      <c r="F916" s="4">
        <v>-51840</v>
      </c>
      <c r="G916" s="4">
        <v>170</v>
      </c>
      <c r="H916" s="4">
        <v>545</v>
      </c>
      <c r="I916" s="4" t="s">
        <v>33</v>
      </c>
      <c r="J916" s="4">
        <v>16</v>
      </c>
    </row>
    <row r="917" spans="1:10" ht="12.75" customHeight="1">
      <c r="A917" s="4" t="str">
        <f t="shared" si="0"/>
        <v>8031</v>
      </c>
      <c r="B917" s="4">
        <v>80</v>
      </c>
      <c r="C917" s="4">
        <v>310</v>
      </c>
      <c r="D917" s="4">
        <f t="shared" si="1"/>
        <v>31</v>
      </c>
      <c r="E917" s="4" t="s">
        <v>1173</v>
      </c>
      <c r="F917" s="4">
        <v>-59140</v>
      </c>
      <c r="G917" s="4">
        <v>120</v>
      </c>
      <c r="H917" s="4">
        <v>1.6970000000000001</v>
      </c>
      <c r="I917" s="4" t="s">
        <v>6</v>
      </c>
      <c r="J917" s="4">
        <v>1.0999999999999999E-2</v>
      </c>
    </row>
    <row r="918" spans="1:10" ht="12.75" customHeight="1">
      <c r="A918" s="4" t="str">
        <f t="shared" si="0"/>
        <v>8032</v>
      </c>
      <c r="B918" s="4">
        <v>80</v>
      </c>
      <c r="C918" s="4">
        <v>320</v>
      </c>
      <c r="D918" s="4">
        <f t="shared" si="1"/>
        <v>32</v>
      </c>
      <c r="E918" s="4" t="s">
        <v>1174</v>
      </c>
      <c r="F918" s="4">
        <v>-69515</v>
      </c>
      <c r="G918" s="4">
        <v>28</v>
      </c>
      <c r="H918" s="4">
        <v>29.5</v>
      </c>
      <c r="I918" s="4" t="s">
        <v>6</v>
      </c>
      <c r="J918" s="4">
        <v>0.4</v>
      </c>
    </row>
    <row r="919" spans="1:10" ht="12.75" customHeight="1">
      <c r="A919" s="4" t="str">
        <f t="shared" si="0"/>
        <v>8033</v>
      </c>
      <c r="B919" s="4">
        <v>80</v>
      </c>
      <c r="C919" s="4">
        <v>330</v>
      </c>
      <c r="D919" s="4">
        <f t="shared" si="1"/>
        <v>33</v>
      </c>
      <c r="E919" s="4" t="s">
        <v>1175</v>
      </c>
      <c r="F919" s="4">
        <v>-72159</v>
      </c>
      <c r="G919" s="4">
        <v>23</v>
      </c>
      <c r="H919" s="4">
        <v>15.2</v>
      </c>
      <c r="I919" s="4" t="s">
        <v>6</v>
      </c>
      <c r="J919" s="4">
        <v>0.2</v>
      </c>
    </row>
    <row r="920" spans="1:10" ht="12.75" customHeight="1">
      <c r="A920" s="4" t="str">
        <f t="shared" si="0"/>
        <v>8034</v>
      </c>
      <c r="B920" s="4">
        <v>80</v>
      </c>
      <c r="C920" s="4">
        <v>340</v>
      </c>
      <c r="D920" s="4">
        <f t="shared" si="1"/>
        <v>34</v>
      </c>
      <c r="E920" s="4" t="s">
        <v>1176</v>
      </c>
      <c r="F920" s="4">
        <v>-77759.899999999994</v>
      </c>
      <c r="G920" s="4">
        <v>2</v>
      </c>
      <c r="H920" s="4" t="s">
        <v>8</v>
      </c>
      <c r="I920" s="4" t="s">
        <v>22</v>
      </c>
      <c r="J920" s="4">
        <v>92</v>
      </c>
    </row>
    <row r="921" spans="1:10" ht="12.75" customHeight="1">
      <c r="A921" s="4" t="str">
        <f t="shared" si="0"/>
        <v>8035</v>
      </c>
      <c r="B921" s="4">
        <v>80</v>
      </c>
      <c r="C921" s="4">
        <v>350</v>
      </c>
      <c r="D921" s="4">
        <f t="shared" si="1"/>
        <v>35</v>
      </c>
      <c r="E921" s="4" t="s">
        <v>1177</v>
      </c>
      <c r="F921" s="4">
        <v>-75889.5</v>
      </c>
      <c r="G921" s="4">
        <v>2</v>
      </c>
      <c r="H921" s="4">
        <v>17.68</v>
      </c>
      <c r="I921" s="4" t="s">
        <v>80</v>
      </c>
      <c r="J921" s="4">
        <v>0.02</v>
      </c>
    </row>
    <row r="922" spans="1:10" ht="12.75" customHeight="1">
      <c r="A922" s="4" t="str">
        <f t="shared" si="0"/>
        <v>8035.1</v>
      </c>
      <c r="B922" s="4">
        <v>80</v>
      </c>
      <c r="C922" s="4">
        <v>351</v>
      </c>
      <c r="D922" s="4">
        <f t="shared" si="1"/>
        <v>35.1</v>
      </c>
      <c r="E922" s="4" t="s">
        <v>1178</v>
      </c>
      <c r="F922" s="4">
        <v>-75803.7</v>
      </c>
      <c r="G922" s="4">
        <v>2</v>
      </c>
      <c r="H922" s="4">
        <v>85.843000000000004</v>
      </c>
      <c r="I922" s="4">
        <v>4.0000000000000001E-3</v>
      </c>
      <c r="J922" s="4">
        <v>4.4204999999999997</v>
      </c>
    </row>
    <row r="923" spans="1:10" ht="12.75" customHeight="1">
      <c r="A923" s="4" t="str">
        <f t="shared" si="0"/>
        <v>8036</v>
      </c>
      <c r="B923" s="4">
        <v>80</v>
      </c>
      <c r="C923" s="4">
        <v>360</v>
      </c>
      <c r="D923" s="4">
        <f t="shared" si="1"/>
        <v>36</v>
      </c>
      <c r="E923" s="4" t="s">
        <v>1179</v>
      </c>
      <c r="F923" s="4">
        <v>-77892.5</v>
      </c>
      <c r="G923" s="4">
        <v>1.5</v>
      </c>
      <c r="H923" s="4" t="s">
        <v>8</v>
      </c>
      <c r="I923" s="4" t="s">
        <v>22</v>
      </c>
      <c r="J923" s="4">
        <v>92</v>
      </c>
    </row>
    <row r="924" spans="1:10" ht="12.75" customHeight="1">
      <c r="A924" s="4" t="str">
        <f t="shared" si="0"/>
        <v>8037</v>
      </c>
      <c r="B924" s="4">
        <v>80</v>
      </c>
      <c r="C924" s="4">
        <v>370</v>
      </c>
      <c r="D924" s="4">
        <f t="shared" si="1"/>
        <v>37</v>
      </c>
      <c r="E924" s="4" t="s">
        <v>1180</v>
      </c>
      <c r="F924" s="4">
        <v>-72173</v>
      </c>
      <c r="G924" s="4">
        <v>7</v>
      </c>
      <c r="H924" s="4">
        <v>33.4</v>
      </c>
      <c r="I924" s="4" t="s">
        <v>6</v>
      </c>
      <c r="J924" s="4">
        <v>0.7</v>
      </c>
    </row>
    <row r="925" spans="1:10" ht="12.75" customHeight="1">
      <c r="A925" s="4" t="str">
        <f t="shared" si="0"/>
        <v>8037.1</v>
      </c>
      <c r="B925" s="4">
        <v>80</v>
      </c>
      <c r="C925" s="4">
        <v>371</v>
      </c>
      <c r="D925" s="4">
        <f t="shared" si="1"/>
        <v>37.1</v>
      </c>
      <c r="E925" s="4" t="s">
        <v>1181</v>
      </c>
      <c r="F925" s="4">
        <v>-71679</v>
      </c>
      <c r="G925" s="4">
        <v>7</v>
      </c>
      <c r="H925" s="4">
        <v>494.4</v>
      </c>
      <c r="I925" s="4">
        <v>0.5</v>
      </c>
      <c r="J925" s="4">
        <v>1.6</v>
      </c>
    </row>
    <row r="926" spans="1:10" ht="12.75" customHeight="1">
      <c r="A926" s="4" t="str">
        <f t="shared" si="0"/>
        <v>8038</v>
      </c>
      <c r="B926" s="4">
        <v>80</v>
      </c>
      <c r="C926" s="4">
        <v>380</v>
      </c>
      <c r="D926" s="4">
        <f t="shared" si="1"/>
        <v>38</v>
      </c>
      <c r="E926" s="4" t="s">
        <v>1182</v>
      </c>
      <c r="F926" s="4">
        <v>-70308</v>
      </c>
      <c r="G926" s="4">
        <v>7</v>
      </c>
      <c r="H926" s="4">
        <v>106.3</v>
      </c>
      <c r="I926" s="4" t="s">
        <v>80</v>
      </c>
      <c r="J926" s="4">
        <v>1.5</v>
      </c>
    </row>
    <row r="927" spans="1:10" ht="12.75" customHeight="1">
      <c r="A927" s="4" t="str">
        <f t="shared" si="0"/>
        <v>8039</v>
      </c>
      <c r="B927" s="4">
        <v>80</v>
      </c>
      <c r="C927" s="4">
        <v>390</v>
      </c>
      <c r="D927" s="4">
        <f t="shared" si="1"/>
        <v>39</v>
      </c>
      <c r="E927" s="4" t="s">
        <v>1183</v>
      </c>
      <c r="F927" s="4">
        <v>-61220</v>
      </c>
      <c r="G927" s="4">
        <v>180</v>
      </c>
      <c r="H927" s="4">
        <v>30.1</v>
      </c>
      <c r="I927" s="4" t="s">
        <v>6</v>
      </c>
      <c r="J927" s="4">
        <v>0.5</v>
      </c>
    </row>
    <row r="928" spans="1:10" ht="12.75" customHeight="1">
      <c r="A928" s="4" t="str">
        <f t="shared" si="0"/>
        <v>8039.1</v>
      </c>
      <c r="B928" s="4">
        <v>80</v>
      </c>
      <c r="C928" s="4">
        <v>391</v>
      </c>
      <c r="D928" s="4">
        <f t="shared" si="1"/>
        <v>39.1</v>
      </c>
      <c r="E928" s="4" t="s">
        <v>1184</v>
      </c>
      <c r="F928" s="4">
        <v>-60990</v>
      </c>
      <c r="G928" s="4">
        <v>180</v>
      </c>
      <c r="H928" s="4">
        <v>228.5</v>
      </c>
      <c r="I928" s="4">
        <v>0.1</v>
      </c>
      <c r="J928" s="4">
        <v>4.8</v>
      </c>
    </row>
    <row r="929" spans="1:10" ht="12.75" customHeight="1">
      <c r="A929" s="4" t="str">
        <f t="shared" si="0"/>
        <v>8039.2</v>
      </c>
      <c r="B929" s="4">
        <v>80</v>
      </c>
      <c r="C929" s="4">
        <v>392</v>
      </c>
      <c r="D929" s="4">
        <f t="shared" si="1"/>
        <v>39.200000000000003</v>
      </c>
      <c r="E929" s="4" t="s">
        <v>1185</v>
      </c>
      <c r="F929" s="4">
        <v>-60910</v>
      </c>
      <c r="G929" s="4">
        <v>180</v>
      </c>
      <c r="H929" s="4">
        <v>312.5</v>
      </c>
      <c r="I929" s="4">
        <v>1</v>
      </c>
      <c r="J929" s="4">
        <v>4.7</v>
      </c>
    </row>
    <row r="930" spans="1:10" ht="12.75" customHeight="1">
      <c r="A930" s="4" t="str">
        <f t="shared" si="0"/>
        <v>8040</v>
      </c>
      <c r="B930" s="4">
        <v>80</v>
      </c>
      <c r="C930" s="4">
        <v>400</v>
      </c>
      <c r="D930" s="4">
        <f t="shared" si="1"/>
        <v>40</v>
      </c>
      <c r="E930" s="4" t="s">
        <v>1186</v>
      </c>
      <c r="F930" s="4">
        <v>-55520</v>
      </c>
      <c r="G930" s="4">
        <v>1490</v>
      </c>
      <c r="H930" s="4">
        <v>4.5999999999999996</v>
      </c>
      <c r="I930" s="4" t="s">
        <v>6</v>
      </c>
      <c r="J930" s="4">
        <v>0.6</v>
      </c>
    </row>
    <row r="931" spans="1:10" ht="12.75" customHeight="1">
      <c r="A931" s="4" t="str">
        <f t="shared" si="0"/>
        <v>8130</v>
      </c>
      <c r="B931" s="4">
        <v>81</v>
      </c>
      <c r="C931" s="4">
        <v>300</v>
      </c>
      <c r="D931" s="4">
        <f t="shared" si="1"/>
        <v>30</v>
      </c>
      <c r="E931" s="4" t="s">
        <v>1187</v>
      </c>
      <c r="F931" s="4">
        <v>-46130</v>
      </c>
      <c r="G931" s="4">
        <v>300</v>
      </c>
      <c r="H931" s="4">
        <v>290</v>
      </c>
      <c r="I931" s="4" t="s">
        <v>33</v>
      </c>
      <c r="J931" s="4">
        <v>50</v>
      </c>
    </row>
    <row r="932" spans="1:10" ht="12.75" customHeight="1">
      <c r="A932" s="4" t="str">
        <f t="shared" si="0"/>
        <v>8131</v>
      </c>
      <c r="B932" s="4">
        <v>81</v>
      </c>
      <c r="C932" s="4">
        <v>310</v>
      </c>
      <c r="D932" s="4">
        <f t="shared" si="1"/>
        <v>31</v>
      </c>
      <c r="E932" s="4" t="s">
        <v>1188</v>
      </c>
      <c r="F932" s="4">
        <v>-57980</v>
      </c>
      <c r="G932" s="4">
        <v>190</v>
      </c>
      <c r="H932" s="4">
        <v>1.2170000000000001</v>
      </c>
      <c r="I932" s="4" t="s">
        <v>6</v>
      </c>
      <c r="J932" s="4">
        <v>5.0000000000000001E-3</v>
      </c>
    </row>
    <row r="933" spans="1:10" ht="12.75" customHeight="1">
      <c r="A933" s="4" t="str">
        <f t="shared" si="0"/>
        <v>8132</v>
      </c>
      <c r="B933" s="4">
        <v>81</v>
      </c>
      <c r="C933" s="4">
        <v>320</v>
      </c>
      <c r="D933" s="4">
        <f t="shared" si="1"/>
        <v>32</v>
      </c>
      <c r="E933" s="4" t="s">
        <v>1189</v>
      </c>
      <c r="F933" s="4">
        <v>-66300</v>
      </c>
      <c r="G933" s="4">
        <v>120</v>
      </c>
      <c r="H933" s="4">
        <v>8</v>
      </c>
      <c r="I933" s="4" t="s">
        <v>6</v>
      </c>
      <c r="J933" s="4">
        <v>2</v>
      </c>
    </row>
    <row r="934" spans="1:10" ht="12.75" customHeight="1">
      <c r="A934" s="4" t="str">
        <f t="shared" si="0"/>
        <v>8132.1</v>
      </c>
      <c r="B934" s="4">
        <v>81</v>
      </c>
      <c r="C934" s="4">
        <v>321</v>
      </c>
      <c r="D934" s="4">
        <f t="shared" si="1"/>
        <v>32.1</v>
      </c>
      <c r="E934" s="4" t="s">
        <v>1190</v>
      </c>
      <c r="F934" s="4">
        <v>-65620</v>
      </c>
      <c r="G934" s="4">
        <v>120</v>
      </c>
      <c r="H934" s="4">
        <v>679.13</v>
      </c>
      <c r="I934" s="4">
        <v>0.04</v>
      </c>
      <c r="J934" s="4">
        <v>8</v>
      </c>
    </row>
    <row r="935" spans="1:10" ht="12.75" customHeight="1">
      <c r="A935" s="4" t="str">
        <f t="shared" si="0"/>
        <v>8133</v>
      </c>
      <c r="B935" s="4">
        <v>81</v>
      </c>
      <c r="C935" s="4">
        <v>330</v>
      </c>
      <c r="D935" s="4">
        <f t="shared" si="1"/>
        <v>33</v>
      </c>
      <c r="E935" s="4" t="s">
        <v>1191</v>
      </c>
      <c r="F935" s="4">
        <v>-72533</v>
      </c>
      <c r="G935" s="4">
        <v>6</v>
      </c>
      <c r="H935" s="4">
        <v>33.299999999999997</v>
      </c>
      <c r="I935" s="4" t="s">
        <v>6</v>
      </c>
      <c r="J935" s="4">
        <v>0.8</v>
      </c>
    </row>
    <row r="936" spans="1:10" ht="12.75" customHeight="1">
      <c r="A936" s="4" t="str">
        <f t="shared" si="0"/>
        <v>8134</v>
      </c>
      <c r="B936" s="4">
        <v>81</v>
      </c>
      <c r="C936" s="4">
        <v>340</v>
      </c>
      <c r="D936" s="4">
        <f t="shared" si="1"/>
        <v>34</v>
      </c>
      <c r="E936" s="4" t="s">
        <v>1192</v>
      </c>
      <c r="F936" s="4">
        <v>-76389.5</v>
      </c>
      <c r="G936" s="4">
        <v>2</v>
      </c>
      <c r="H936" s="4">
        <v>18.45</v>
      </c>
      <c r="I936" s="4" t="s">
        <v>80</v>
      </c>
      <c r="J936" s="4">
        <v>0.12</v>
      </c>
    </row>
    <row r="937" spans="1:10" ht="12.75" customHeight="1">
      <c r="A937" s="4" t="str">
        <f t="shared" si="0"/>
        <v>8134.1</v>
      </c>
      <c r="B937" s="4">
        <v>81</v>
      </c>
      <c r="C937" s="4">
        <v>341</v>
      </c>
      <c r="D937" s="4">
        <f t="shared" si="1"/>
        <v>34.1</v>
      </c>
      <c r="E937" s="4" t="s">
        <v>1193</v>
      </c>
      <c r="F937" s="4">
        <v>-76286.5</v>
      </c>
      <c r="G937" s="4">
        <v>2</v>
      </c>
      <c r="H937" s="4">
        <v>102.99</v>
      </c>
      <c r="I937" s="4">
        <v>0.06</v>
      </c>
      <c r="J937" s="4">
        <v>57.28</v>
      </c>
    </row>
    <row r="938" spans="1:10" ht="12.75" customHeight="1">
      <c r="A938" s="4" t="str">
        <f t="shared" si="0"/>
        <v>8135</v>
      </c>
      <c r="B938" s="4">
        <v>81</v>
      </c>
      <c r="C938" s="4">
        <v>350</v>
      </c>
      <c r="D938" s="4">
        <f t="shared" si="1"/>
        <v>35</v>
      </c>
      <c r="E938" s="4" t="s">
        <v>1194</v>
      </c>
      <c r="F938" s="4">
        <v>-77974.8</v>
      </c>
      <c r="G938" s="4">
        <v>2</v>
      </c>
      <c r="H938" s="4" t="s">
        <v>8</v>
      </c>
      <c r="I938" s="4" t="s">
        <v>46</v>
      </c>
      <c r="J938" s="4">
        <v>97</v>
      </c>
    </row>
    <row r="939" spans="1:10" ht="12.75" customHeight="1">
      <c r="A939" s="4" t="str">
        <f t="shared" si="0"/>
        <v>8135.1</v>
      </c>
      <c r="B939" s="4">
        <v>81</v>
      </c>
      <c r="C939" s="4">
        <v>351</v>
      </c>
      <c r="D939" s="4">
        <f t="shared" si="1"/>
        <v>35.1</v>
      </c>
      <c r="E939" s="4" t="s">
        <v>1195</v>
      </c>
      <c r="F939" s="4">
        <v>-77438.600000000006</v>
      </c>
      <c r="G939" s="4">
        <v>2</v>
      </c>
      <c r="H939" s="4">
        <v>536.20000000000005</v>
      </c>
      <c r="I939" s="4">
        <v>0.09</v>
      </c>
      <c r="J939" s="4">
        <v>34.6</v>
      </c>
    </row>
    <row r="940" spans="1:10" ht="12.75" customHeight="1">
      <c r="A940" s="4" t="str">
        <f t="shared" si="0"/>
        <v>8136</v>
      </c>
      <c r="B940" s="4">
        <v>81</v>
      </c>
      <c r="C940" s="4">
        <v>360</v>
      </c>
      <c r="D940" s="4">
        <f t="shared" si="1"/>
        <v>36</v>
      </c>
      <c r="E940" s="4" t="s">
        <v>1196</v>
      </c>
      <c r="F940" s="4">
        <v>-77694</v>
      </c>
      <c r="G940" s="4">
        <v>2</v>
      </c>
      <c r="H940" s="4">
        <v>229</v>
      </c>
      <c r="I940" s="4" t="s">
        <v>109</v>
      </c>
      <c r="J940" s="4">
        <v>11</v>
      </c>
    </row>
    <row r="941" spans="1:10" ht="12.75" customHeight="1">
      <c r="A941" s="4" t="str">
        <f t="shared" si="0"/>
        <v>8136.1</v>
      </c>
      <c r="B941" s="4">
        <v>81</v>
      </c>
      <c r="C941" s="4">
        <v>361</v>
      </c>
      <c r="D941" s="4">
        <f t="shared" si="1"/>
        <v>36.1</v>
      </c>
      <c r="E941" s="4" t="s">
        <v>1197</v>
      </c>
      <c r="F941" s="4">
        <v>-77503.399999999994</v>
      </c>
      <c r="G941" s="4">
        <v>2</v>
      </c>
      <c r="H941" s="4">
        <v>190.62</v>
      </c>
      <c r="I941" s="4">
        <v>0.04</v>
      </c>
      <c r="J941" s="4">
        <v>13.1</v>
      </c>
    </row>
    <row r="942" spans="1:10" ht="12.75" customHeight="1">
      <c r="A942" s="4" t="str">
        <f t="shared" si="0"/>
        <v>8137</v>
      </c>
      <c r="B942" s="4">
        <v>81</v>
      </c>
      <c r="C942" s="4">
        <v>370</v>
      </c>
      <c r="D942" s="4">
        <f t="shared" si="1"/>
        <v>37</v>
      </c>
      <c r="E942" s="4" t="s">
        <v>1198</v>
      </c>
      <c r="F942" s="4">
        <v>-75455</v>
      </c>
      <c r="G942" s="4">
        <v>6</v>
      </c>
      <c r="H942" s="4">
        <v>4.5760000000000005</v>
      </c>
      <c r="I942" s="4" t="s">
        <v>223</v>
      </c>
      <c r="J942" s="4">
        <v>5.0000000000000001E-3</v>
      </c>
    </row>
    <row r="943" spans="1:10" ht="12.75" customHeight="1">
      <c r="A943" s="4" t="str">
        <f t="shared" si="0"/>
        <v>8137.1</v>
      </c>
      <c r="B943" s="4">
        <v>81</v>
      </c>
      <c r="C943" s="4">
        <v>371</v>
      </c>
      <c r="D943" s="4">
        <f t="shared" si="1"/>
        <v>37.1</v>
      </c>
      <c r="E943" s="4" t="s">
        <v>1199</v>
      </c>
      <c r="F943" s="4">
        <v>-75369</v>
      </c>
      <c r="G943" s="4">
        <v>6</v>
      </c>
      <c r="H943" s="4">
        <v>86.31</v>
      </c>
      <c r="I943" s="4">
        <v>7.0000000000000007E-2</v>
      </c>
      <c r="J943" s="4">
        <v>30.5</v>
      </c>
    </row>
    <row r="944" spans="1:10" ht="12.75" customHeight="1">
      <c r="A944" s="4" t="str">
        <f t="shared" si="0"/>
        <v>8138</v>
      </c>
      <c r="B944" s="4">
        <v>81</v>
      </c>
      <c r="C944" s="4">
        <v>380</v>
      </c>
      <c r="D944" s="4">
        <f t="shared" si="1"/>
        <v>38</v>
      </c>
      <c r="E944" s="4" t="s">
        <v>1200</v>
      </c>
      <c r="F944" s="4">
        <v>-71528</v>
      </c>
      <c r="G944" s="4">
        <v>6</v>
      </c>
      <c r="H944" s="4">
        <v>22.3</v>
      </c>
      <c r="I944" s="4" t="s">
        <v>80</v>
      </c>
      <c r="J944" s="4">
        <v>0.4</v>
      </c>
    </row>
    <row r="945" spans="1:10" ht="12.75" customHeight="1">
      <c r="A945" s="4" t="str">
        <f t="shared" si="0"/>
        <v>8139</v>
      </c>
      <c r="B945" s="4">
        <v>81</v>
      </c>
      <c r="C945" s="4">
        <v>390</v>
      </c>
      <c r="D945" s="4">
        <f t="shared" si="1"/>
        <v>39</v>
      </c>
      <c r="E945" s="4" t="s">
        <v>1201</v>
      </c>
      <c r="F945" s="4">
        <v>-66020</v>
      </c>
      <c r="G945" s="4">
        <v>60</v>
      </c>
      <c r="H945" s="4">
        <v>70.400000000000006</v>
      </c>
      <c r="I945" s="4" t="s">
        <v>6</v>
      </c>
      <c r="J945" s="4">
        <v>1</v>
      </c>
    </row>
    <row r="946" spans="1:10" ht="12.75" customHeight="1">
      <c r="A946" s="4" t="str">
        <f t="shared" si="0"/>
        <v>8140</v>
      </c>
      <c r="B946" s="4">
        <v>81</v>
      </c>
      <c r="C946" s="4">
        <v>400</v>
      </c>
      <c r="D946" s="4">
        <f t="shared" si="1"/>
        <v>40</v>
      </c>
      <c r="E946" s="4" t="s">
        <v>1202</v>
      </c>
      <c r="F946" s="4">
        <v>-58490</v>
      </c>
      <c r="G946" s="4">
        <v>170</v>
      </c>
      <c r="H946" s="4">
        <v>5.5</v>
      </c>
      <c r="I946" s="4" t="s">
        <v>6</v>
      </c>
      <c r="J946" s="4">
        <v>0.4</v>
      </c>
    </row>
    <row r="947" spans="1:10" ht="12.75" customHeight="1">
      <c r="A947" s="4" t="str">
        <f t="shared" si="0"/>
        <v>8141</v>
      </c>
      <c r="B947" s="4">
        <v>81</v>
      </c>
      <c r="C947" s="4">
        <v>410</v>
      </c>
      <c r="D947" s="4">
        <f t="shared" si="1"/>
        <v>41</v>
      </c>
      <c r="E947" s="4" t="s">
        <v>1203</v>
      </c>
      <c r="F947" s="4">
        <v>-47480</v>
      </c>
      <c r="G947" s="4">
        <v>1500</v>
      </c>
      <c r="H947" s="4" t="s">
        <v>1204</v>
      </c>
      <c r="I947" s="4" t="s">
        <v>88</v>
      </c>
      <c r="J947" s="4" t="s">
        <v>46</v>
      </c>
    </row>
    <row r="948" spans="1:10" ht="12.75" customHeight="1">
      <c r="A948" s="4" t="str">
        <f t="shared" si="0"/>
        <v>8230</v>
      </c>
      <c r="B948" s="4">
        <v>82</v>
      </c>
      <c r="C948" s="4">
        <v>300</v>
      </c>
      <c r="D948" s="4">
        <f t="shared" si="1"/>
        <v>30</v>
      </c>
      <c r="E948" s="4" t="s">
        <v>1205</v>
      </c>
      <c r="F948" s="4">
        <v>-42460</v>
      </c>
      <c r="G948" s="4">
        <v>500</v>
      </c>
      <c r="H948" s="4">
        <v>100</v>
      </c>
      <c r="I948" s="4" t="s">
        <v>33</v>
      </c>
      <c r="J948" s="4" t="s">
        <v>733</v>
      </c>
    </row>
    <row r="949" spans="1:10" ht="12.75" customHeight="1">
      <c r="A949" s="4" t="str">
        <f t="shared" si="0"/>
        <v>8231</v>
      </c>
      <c r="B949" s="4">
        <v>82</v>
      </c>
      <c r="C949" s="4">
        <v>310</v>
      </c>
      <c r="D949" s="4">
        <f t="shared" si="1"/>
        <v>31</v>
      </c>
      <c r="E949" s="4" t="s">
        <v>1206</v>
      </c>
      <c r="F949" s="4">
        <v>-53100</v>
      </c>
      <c r="G949" s="4">
        <v>300</v>
      </c>
      <c r="H949" s="4">
        <v>599</v>
      </c>
      <c r="I949" s="4" t="s">
        <v>33</v>
      </c>
      <c r="J949" s="4">
        <v>2</v>
      </c>
    </row>
    <row r="950" spans="1:10" ht="12.75" customHeight="1">
      <c r="A950" s="4" t="str">
        <f t="shared" si="0"/>
        <v>8232</v>
      </c>
      <c r="B950" s="4">
        <v>82</v>
      </c>
      <c r="C950" s="4">
        <v>320</v>
      </c>
      <c r="D950" s="4">
        <f t="shared" si="1"/>
        <v>32</v>
      </c>
      <c r="E950" s="4" t="s">
        <v>1207</v>
      </c>
      <c r="F950" s="4">
        <v>-65620</v>
      </c>
      <c r="G950" s="4">
        <v>240</v>
      </c>
      <c r="H950" s="4">
        <v>4.55</v>
      </c>
      <c r="I950" s="4" t="s">
        <v>6</v>
      </c>
      <c r="J950" s="4">
        <v>0.05</v>
      </c>
    </row>
    <row r="951" spans="1:10" ht="12.75" customHeight="1">
      <c r="A951" s="4" t="str">
        <f t="shared" si="0"/>
        <v>8233</v>
      </c>
      <c r="B951" s="4">
        <v>82</v>
      </c>
      <c r="C951" s="4">
        <v>330</v>
      </c>
      <c r="D951" s="4">
        <f t="shared" si="1"/>
        <v>33</v>
      </c>
      <c r="E951" s="4" t="s">
        <v>1208</v>
      </c>
      <c r="F951" s="4">
        <v>-70320</v>
      </c>
      <c r="G951" s="4">
        <v>200</v>
      </c>
      <c r="H951" s="4" t="s">
        <v>541</v>
      </c>
      <c r="I951" s="4">
        <v>19.100000000000001</v>
      </c>
      <c r="J951" s="4" t="s">
        <v>6</v>
      </c>
    </row>
    <row r="952" spans="1:10" ht="12.75" customHeight="1">
      <c r="A952" s="4" t="str">
        <f t="shared" si="0"/>
        <v>8233.1</v>
      </c>
      <c r="B952" s="4">
        <v>82</v>
      </c>
      <c r="C952" s="4">
        <v>331</v>
      </c>
      <c r="D952" s="4">
        <f t="shared" si="1"/>
        <v>33.1</v>
      </c>
      <c r="E952" s="4" t="s">
        <v>1209</v>
      </c>
      <c r="F952" s="4">
        <v>-70075</v>
      </c>
      <c r="G952" s="4">
        <v>25</v>
      </c>
      <c r="H952" s="4">
        <v>250</v>
      </c>
      <c r="I952" s="4">
        <v>200</v>
      </c>
      <c r="J952" s="4" t="s">
        <v>1210</v>
      </c>
    </row>
    <row r="953" spans="1:10" ht="12.75" customHeight="1">
      <c r="A953" s="4" t="str">
        <f t="shared" si="0"/>
        <v>8234</v>
      </c>
      <c r="B953" s="4">
        <v>82</v>
      </c>
      <c r="C953" s="4">
        <v>340</v>
      </c>
      <c r="D953" s="4">
        <f t="shared" si="1"/>
        <v>34</v>
      </c>
      <c r="E953" s="4" t="s">
        <v>1211</v>
      </c>
      <c r="F953" s="4">
        <v>-77594</v>
      </c>
      <c r="G953" s="4">
        <v>2</v>
      </c>
      <c r="H953" s="4">
        <v>97</v>
      </c>
      <c r="I953" s="4" t="s">
        <v>622</v>
      </c>
      <c r="J953" s="4">
        <v>5</v>
      </c>
    </row>
    <row r="954" spans="1:10" ht="12.75" customHeight="1">
      <c r="A954" s="4" t="str">
        <f t="shared" si="0"/>
        <v>8235</v>
      </c>
      <c r="B954" s="4">
        <v>82</v>
      </c>
      <c r="C954" s="4">
        <v>350</v>
      </c>
      <c r="D954" s="4">
        <f t="shared" si="1"/>
        <v>35</v>
      </c>
      <c r="E954" s="4" t="s">
        <v>1212</v>
      </c>
      <c r="F954" s="4">
        <v>-77496.5</v>
      </c>
      <c r="G954" s="4">
        <v>1.9</v>
      </c>
      <c r="H954" s="4">
        <v>35.281999999999996</v>
      </c>
      <c r="I954" s="4" t="s">
        <v>223</v>
      </c>
      <c r="J954" s="4">
        <v>7.0000000000000001E-3</v>
      </c>
    </row>
    <row r="955" spans="1:10" ht="12.75" customHeight="1">
      <c r="A955" s="4" t="str">
        <f t="shared" si="0"/>
        <v>8235.1</v>
      </c>
      <c r="B955" s="4">
        <v>82</v>
      </c>
      <c r="C955" s="4">
        <v>351</v>
      </c>
      <c r="D955" s="4">
        <f t="shared" si="1"/>
        <v>35.1</v>
      </c>
      <c r="E955" s="4" t="s">
        <v>1213</v>
      </c>
      <c r="F955" s="4">
        <v>-77450.600000000006</v>
      </c>
      <c r="G955" s="4">
        <v>1.9</v>
      </c>
      <c r="H955" s="4">
        <v>45.949199999999998</v>
      </c>
      <c r="I955" s="4">
        <v>1E-3</v>
      </c>
      <c r="J955" s="4">
        <v>6.13</v>
      </c>
    </row>
    <row r="956" spans="1:10" ht="12.75" customHeight="1">
      <c r="A956" s="4" t="str">
        <f t="shared" si="0"/>
        <v>8236</v>
      </c>
      <c r="B956" s="4">
        <v>82</v>
      </c>
      <c r="C956" s="4">
        <v>360</v>
      </c>
      <c r="D956" s="4">
        <f t="shared" si="1"/>
        <v>36</v>
      </c>
      <c r="E956" s="4" t="s">
        <v>1214</v>
      </c>
      <c r="F956" s="4">
        <v>-80589.5</v>
      </c>
      <c r="G956" s="4">
        <v>1.8</v>
      </c>
      <c r="H956" s="4" t="s">
        <v>8</v>
      </c>
      <c r="I956" s="4" t="s">
        <v>22</v>
      </c>
      <c r="J956" s="4">
        <v>3</v>
      </c>
    </row>
    <row r="957" spans="1:10" ht="12.75" customHeight="1">
      <c r="A957" s="4" t="str">
        <f t="shared" si="0"/>
        <v>8237</v>
      </c>
      <c r="B957" s="4">
        <v>82</v>
      </c>
      <c r="C957" s="4">
        <v>370</v>
      </c>
      <c r="D957" s="4">
        <f t="shared" si="1"/>
        <v>37</v>
      </c>
      <c r="E957" s="4" t="s">
        <v>1215</v>
      </c>
      <c r="F957" s="4">
        <v>-76188.2</v>
      </c>
      <c r="G957" s="4">
        <v>2.8</v>
      </c>
      <c r="H957" s="4">
        <v>1.2730000000000001</v>
      </c>
      <c r="I957" s="4" t="s">
        <v>80</v>
      </c>
      <c r="J957" s="4">
        <v>2E-3</v>
      </c>
    </row>
    <row r="958" spans="1:10" ht="12.75" customHeight="1">
      <c r="A958" s="4" t="str">
        <f t="shared" si="0"/>
        <v>8237.1</v>
      </c>
      <c r="B958" s="4">
        <v>82</v>
      </c>
      <c r="C958" s="4">
        <v>371</v>
      </c>
      <c r="D958" s="4">
        <f t="shared" si="1"/>
        <v>37.1</v>
      </c>
      <c r="E958" s="4" t="s">
        <v>1216</v>
      </c>
      <c r="F958" s="4">
        <v>-76119.100000000006</v>
      </c>
      <c r="G958" s="4">
        <v>2.4</v>
      </c>
      <c r="H958" s="4">
        <v>69.099999999999994</v>
      </c>
      <c r="I958" s="4">
        <v>1.5</v>
      </c>
      <c r="J958" s="4" t="s">
        <v>1001</v>
      </c>
    </row>
    <row r="959" spans="1:10" ht="12.75" customHeight="1">
      <c r="A959" s="4" t="str">
        <f t="shared" si="0"/>
        <v>8238</v>
      </c>
      <c r="B959" s="4">
        <v>82</v>
      </c>
      <c r="C959" s="4">
        <v>380</v>
      </c>
      <c r="D959" s="4">
        <f t="shared" si="1"/>
        <v>38</v>
      </c>
      <c r="E959" s="4" t="s">
        <v>1217</v>
      </c>
      <c r="F959" s="4">
        <v>-76008</v>
      </c>
      <c r="G959" s="4">
        <v>6</v>
      </c>
      <c r="H959" s="4">
        <v>25.36</v>
      </c>
      <c r="I959" s="4" t="s">
        <v>48</v>
      </c>
      <c r="J959" s="4">
        <v>0.03</v>
      </c>
    </row>
    <row r="960" spans="1:10" ht="12.75" customHeight="1">
      <c r="A960" s="4" t="str">
        <f t="shared" si="0"/>
        <v>8239</v>
      </c>
      <c r="B960" s="4">
        <v>82</v>
      </c>
      <c r="C960" s="4">
        <v>390</v>
      </c>
      <c r="D960" s="4">
        <f t="shared" si="1"/>
        <v>39</v>
      </c>
      <c r="E960" s="4" t="s">
        <v>1218</v>
      </c>
      <c r="F960" s="4">
        <v>-68190</v>
      </c>
      <c r="G960" s="4">
        <v>100</v>
      </c>
      <c r="H960" s="4">
        <v>8.3000000000000007</v>
      </c>
      <c r="I960" s="4" t="s">
        <v>6</v>
      </c>
      <c r="J960" s="4">
        <v>0.2</v>
      </c>
    </row>
    <row r="961" spans="1:10" ht="12.75" customHeight="1">
      <c r="A961" s="4" t="str">
        <f t="shared" si="0"/>
        <v>8239.1</v>
      </c>
      <c r="B961" s="4">
        <v>82</v>
      </c>
      <c r="C961" s="4">
        <v>391</v>
      </c>
      <c r="D961" s="4">
        <f t="shared" si="1"/>
        <v>39.1</v>
      </c>
      <c r="E961" s="4" t="s">
        <v>1219</v>
      </c>
      <c r="F961" s="4">
        <v>-67790</v>
      </c>
      <c r="G961" s="4">
        <v>100</v>
      </c>
      <c r="H961" s="4">
        <v>402.63</v>
      </c>
      <c r="I961" s="4">
        <v>0.14000000000000001</v>
      </c>
      <c r="J961" s="4">
        <v>268</v>
      </c>
    </row>
    <row r="962" spans="1:10" ht="12.75" customHeight="1">
      <c r="A962" s="4" t="str">
        <f t="shared" si="0"/>
        <v>8240</v>
      </c>
      <c r="B962" s="4">
        <v>82</v>
      </c>
      <c r="C962" s="4">
        <v>400</v>
      </c>
      <c r="D962" s="4">
        <f t="shared" si="1"/>
        <v>40</v>
      </c>
      <c r="E962" s="4" t="s">
        <v>1220</v>
      </c>
      <c r="F962" s="4">
        <v>-64190</v>
      </c>
      <c r="G962" s="4">
        <v>230</v>
      </c>
      <c r="H962" s="4">
        <v>32</v>
      </c>
      <c r="I962" s="4" t="s">
        <v>6</v>
      </c>
      <c r="J962" s="4">
        <v>5</v>
      </c>
    </row>
    <row r="963" spans="1:10" ht="12.75" customHeight="1">
      <c r="A963" s="4" t="str">
        <f t="shared" si="0"/>
        <v>8241</v>
      </c>
      <c r="B963" s="4">
        <v>82</v>
      </c>
      <c r="C963" s="4">
        <v>410</v>
      </c>
      <c r="D963" s="4">
        <f t="shared" si="1"/>
        <v>41</v>
      </c>
      <c r="E963" s="4" t="s">
        <v>1221</v>
      </c>
      <c r="F963" s="4">
        <v>-52970</v>
      </c>
      <c r="G963" s="4">
        <v>300</v>
      </c>
      <c r="H963" s="4">
        <v>51</v>
      </c>
      <c r="I963" s="4" t="s">
        <v>33</v>
      </c>
      <c r="J963" s="4">
        <v>5</v>
      </c>
    </row>
    <row r="964" spans="1:10" ht="12.75" customHeight="1">
      <c r="A964" s="4" t="str">
        <f t="shared" si="0"/>
        <v>8330</v>
      </c>
      <c r="B964" s="4">
        <v>83</v>
      </c>
      <c r="C964" s="4">
        <v>300</v>
      </c>
      <c r="D964" s="4">
        <f t="shared" si="1"/>
        <v>30</v>
      </c>
      <c r="E964" s="4" t="s">
        <v>1222</v>
      </c>
      <c r="F964" s="4">
        <v>-36300</v>
      </c>
      <c r="G964" s="4">
        <v>500</v>
      </c>
      <c r="H964" s="4">
        <v>80</v>
      </c>
      <c r="I964" s="4" t="s">
        <v>33</v>
      </c>
      <c r="J964" s="4" t="s">
        <v>733</v>
      </c>
    </row>
    <row r="965" spans="1:10" ht="12.75" customHeight="1">
      <c r="A965" s="4" t="str">
        <f t="shared" si="0"/>
        <v>8331</v>
      </c>
      <c r="B965" s="4">
        <v>83</v>
      </c>
      <c r="C965" s="4">
        <v>310</v>
      </c>
      <c r="D965" s="4">
        <f t="shared" si="1"/>
        <v>31</v>
      </c>
      <c r="E965" s="4" t="s">
        <v>1223</v>
      </c>
      <c r="F965" s="4">
        <v>-49390</v>
      </c>
      <c r="G965" s="4">
        <v>300</v>
      </c>
      <c r="H965" s="4">
        <v>308</v>
      </c>
      <c r="I965" s="4" t="s">
        <v>33</v>
      </c>
      <c r="J965" s="4">
        <v>1</v>
      </c>
    </row>
    <row r="966" spans="1:10" ht="12.75" customHeight="1">
      <c r="A966" s="4" t="str">
        <f t="shared" si="0"/>
        <v>8332</v>
      </c>
      <c r="B966" s="4">
        <v>83</v>
      </c>
      <c r="C966" s="4">
        <v>320</v>
      </c>
      <c r="D966" s="4">
        <f t="shared" si="1"/>
        <v>32</v>
      </c>
      <c r="E966" s="4" t="s">
        <v>1224</v>
      </c>
      <c r="F966" s="4">
        <v>-60900</v>
      </c>
      <c r="G966" s="4">
        <v>200</v>
      </c>
      <c r="H966" s="4">
        <v>1.85</v>
      </c>
      <c r="I966" s="4" t="s">
        <v>6</v>
      </c>
      <c r="J966" s="4">
        <v>0.06</v>
      </c>
    </row>
    <row r="967" spans="1:10" ht="12.75" customHeight="1">
      <c r="A967" s="4" t="str">
        <f t="shared" si="0"/>
        <v>8333</v>
      </c>
      <c r="B967" s="4">
        <v>83</v>
      </c>
      <c r="C967" s="4">
        <v>330</v>
      </c>
      <c r="D967" s="4">
        <f t="shared" si="1"/>
        <v>33</v>
      </c>
      <c r="E967" s="4" t="s">
        <v>1225</v>
      </c>
      <c r="F967" s="4">
        <v>-69880</v>
      </c>
      <c r="G967" s="4">
        <v>220</v>
      </c>
      <c r="H967" s="4">
        <v>13.4</v>
      </c>
      <c r="I967" s="4" t="s">
        <v>6</v>
      </c>
      <c r="J967" s="4">
        <v>0.3</v>
      </c>
    </row>
    <row r="968" spans="1:10" ht="12.75" customHeight="1">
      <c r="A968" s="4" t="str">
        <f t="shared" si="0"/>
        <v>8334</v>
      </c>
      <c r="B968" s="4">
        <v>83</v>
      </c>
      <c r="C968" s="4">
        <v>340</v>
      </c>
      <c r="D968" s="4">
        <f t="shared" si="1"/>
        <v>34</v>
      </c>
      <c r="E968" s="4" t="s">
        <v>1226</v>
      </c>
      <c r="F968" s="4">
        <v>-75341</v>
      </c>
      <c r="G968" s="4">
        <v>4</v>
      </c>
      <c r="H968" s="4">
        <v>22.3</v>
      </c>
      <c r="I968" s="4" t="s">
        <v>80</v>
      </c>
      <c r="J968" s="4">
        <v>0.3</v>
      </c>
    </row>
    <row r="969" spans="1:10" ht="12.75" customHeight="1">
      <c r="A969" s="4" t="str">
        <f t="shared" si="0"/>
        <v>8334.1</v>
      </c>
      <c r="B969" s="4">
        <v>83</v>
      </c>
      <c r="C969" s="4">
        <v>341</v>
      </c>
      <c r="D969" s="4">
        <f t="shared" si="1"/>
        <v>34.1</v>
      </c>
      <c r="E969" s="4" t="s">
        <v>1227</v>
      </c>
      <c r="F969" s="4">
        <v>-75113</v>
      </c>
      <c r="G969" s="4">
        <v>4</v>
      </c>
      <c r="H969" s="4">
        <v>228.5</v>
      </c>
      <c r="I969" s="4">
        <v>0.2</v>
      </c>
      <c r="J969" s="4">
        <v>70.099999999999994</v>
      </c>
    </row>
    <row r="970" spans="1:10" ht="12.75" customHeight="1">
      <c r="A970" s="4" t="str">
        <f t="shared" si="0"/>
        <v>8335</v>
      </c>
      <c r="B970" s="4">
        <v>83</v>
      </c>
      <c r="C970" s="4">
        <v>350</v>
      </c>
      <c r="D970" s="4">
        <f t="shared" si="1"/>
        <v>35</v>
      </c>
      <c r="E970" s="4" t="s">
        <v>1228</v>
      </c>
      <c r="F970" s="4">
        <v>-79009</v>
      </c>
      <c r="G970" s="4">
        <v>4</v>
      </c>
      <c r="H970" s="4">
        <v>2.4</v>
      </c>
      <c r="I970" s="4" t="s">
        <v>223</v>
      </c>
      <c r="J970" s="4">
        <v>0.02</v>
      </c>
    </row>
    <row r="971" spans="1:10" ht="12.75" customHeight="1">
      <c r="A971" s="4" t="str">
        <f t="shared" si="0"/>
        <v>8335.1</v>
      </c>
      <c r="B971" s="4">
        <v>83</v>
      </c>
      <c r="C971" s="4">
        <v>351</v>
      </c>
      <c r="D971" s="4">
        <f t="shared" si="1"/>
        <v>35.1</v>
      </c>
      <c r="E971" s="4" t="s">
        <v>1229</v>
      </c>
      <c r="F971" s="4">
        <v>-75940</v>
      </c>
      <c r="G971" s="4">
        <v>4</v>
      </c>
      <c r="H971" s="4">
        <v>3068.8</v>
      </c>
      <c r="I971" s="4">
        <v>0.6</v>
      </c>
      <c r="J971" s="4">
        <v>700</v>
      </c>
    </row>
    <row r="972" spans="1:10" ht="12.75" customHeight="1">
      <c r="A972" s="4" t="str">
        <f t="shared" si="0"/>
        <v>8336</v>
      </c>
      <c r="B972" s="4">
        <v>83</v>
      </c>
      <c r="C972" s="4">
        <v>360</v>
      </c>
      <c r="D972" s="4">
        <f t="shared" si="1"/>
        <v>36</v>
      </c>
      <c r="E972" s="4" t="s">
        <v>1230</v>
      </c>
      <c r="F972" s="4">
        <v>-79981.7</v>
      </c>
      <c r="G972" s="4">
        <v>2.8</v>
      </c>
      <c r="H972" s="4" t="s">
        <v>8</v>
      </c>
      <c r="I972" s="4" t="s">
        <v>991</v>
      </c>
      <c r="J972" s="4">
        <v>1</v>
      </c>
    </row>
    <row r="973" spans="1:10" ht="12.75" customHeight="1">
      <c r="A973" s="4" t="str">
        <f t="shared" si="0"/>
        <v>8336.1</v>
      </c>
      <c r="B973" s="4">
        <v>83</v>
      </c>
      <c r="C973" s="4">
        <v>361</v>
      </c>
      <c r="D973" s="4">
        <f t="shared" si="1"/>
        <v>36.1</v>
      </c>
      <c r="E973" s="4" t="s">
        <v>1231</v>
      </c>
      <c r="F973" s="4">
        <v>-79972.3</v>
      </c>
      <c r="G973" s="4">
        <v>2.8</v>
      </c>
      <c r="H973" s="4">
        <v>9.4053000000000004</v>
      </c>
      <c r="I973" s="4">
        <v>8.0000000000000004E-4</v>
      </c>
      <c r="J973" s="4">
        <v>154.4</v>
      </c>
    </row>
    <row r="974" spans="1:10" ht="12.75" customHeight="1">
      <c r="A974" s="4" t="str">
        <f t="shared" si="0"/>
        <v>8336.2</v>
      </c>
      <c r="B974" s="4">
        <v>83</v>
      </c>
      <c r="C974" s="4">
        <v>362</v>
      </c>
      <c r="D974" s="4">
        <f t="shared" si="1"/>
        <v>36.200000000000003</v>
      </c>
      <c r="E974" s="4" t="s">
        <v>1232</v>
      </c>
      <c r="F974" s="4">
        <v>-79940.100000000006</v>
      </c>
      <c r="G974" s="4">
        <v>2.8</v>
      </c>
      <c r="H974" s="4">
        <v>41.556899999999999</v>
      </c>
      <c r="I974" s="4">
        <v>1E-3</v>
      </c>
      <c r="J974" s="4">
        <v>1.83</v>
      </c>
    </row>
    <row r="975" spans="1:10" ht="12.75" customHeight="1">
      <c r="A975" s="4" t="str">
        <f t="shared" si="0"/>
        <v>8337</v>
      </c>
      <c r="B975" s="4">
        <v>83</v>
      </c>
      <c r="C975" s="4">
        <v>370</v>
      </c>
      <c r="D975" s="4">
        <f t="shared" si="1"/>
        <v>37</v>
      </c>
      <c r="E975" s="4" t="s">
        <v>1233</v>
      </c>
      <c r="F975" s="4">
        <v>-79075</v>
      </c>
      <c r="G975" s="4">
        <v>6</v>
      </c>
      <c r="H975" s="4">
        <v>86.2</v>
      </c>
      <c r="I975" s="4" t="s">
        <v>48</v>
      </c>
      <c r="J975" s="4">
        <v>0.1</v>
      </c>
    </row>
    <row r="976" spans="1:10" ht="12.75" customHeight="1">
      <c r="A976" s="4" t="str">
        <f t="shared" si="0"/>
        <v>8337.1</v>
      </c>
      <c r="B976" s="4">
        <v>83</v>
      </c>
      <c r="C976" s="4">
        <v>371</v>
      </c>
      <c r="D976" s="4">
        <f t="shared" si="1"/>
        <v>37.1</v>
      </c>
      <c r="E976" s="4" t="s">
        <v>1234</v>
      </c>
      <c r="F976" s="4">
        <v>-79033</v>
      </c>
      <c r="G976" s="4">
        <v>6</v>
      </c>
      <c r="H976" s="4">
        <v>42.11</v>
      </c>
      <c r="I976" s="4">
        <v>0.04</v>
      </c>
      <c r="J976" s="4">
        <v>7.8</v>
      </c>
    </row>
    <row r="977" spans="1:10" ht="12.75" customHeight="1">
      <c r="A977" s="4" t="str">
        <f t="shared" si="0"/>
        <v>8338</v>
      </c>
      <c r="B977" s="4">
        <v>83</v>
      </c>
      <c r="C977" s="4">
        <v>380</v>
      </c>
      <c r="D977" s="4">
        <f t="shared" si="1"/>
        <v>38</v>
      </c>
      <c r="E977" s="4" t="s">
        <v>1235</v>
      </c>
      <c r="F977" s="4">
        <v>-76795</v>
      </c>
      <c r="G977" s="4">
        <v>10</v>
      </c>
      <c r="H977" s="4">
        <v>32.409999999999997</v>
      </c>
      <c r="I977" s="4" t="s">
        <v>223</v>
      </c>
      <c r="J977" s="4">
        <v>0.03</v>
      </c>
    </row>
    <row r="978" spans="1:10" ht="12.75" customHeight="1">
      <c r="A978" s="4" t="str">
        <f t="shared" si="0"/>
        <v>8338.1</v>
      </c>
      <c r="B978" s="4">
        <v>83</v>
      </c>
      <c r="C978" s="4">
        <v>381</v>
      </c>
      <c r="D978" s="4">
        <f t="shared" si="1"/>
        <v>38.1</v>
      </c>
      <c r="E978" s="4" t="s">
        <v>1236</v>
      </c>
      <c r="F978" s="4">
        <v>-76536</v>
      </c>
      <c r="G978" s="4">
        <v>10</v>
      </c>
      <c r="H978" s="4">
        <v>259.14999999999998</v>
      </c>
      <c r="I978" s="4">
        <v>0.09</v>
      </c>
      <c r="J978" s="4">
        <v>4.95</v>
      </c>
    </row>
    <row r="979" spans="1:10" ht="12.75" customHeight="1">
      <c r="A979" s="4" t="str">
        <f t="shared" si="0"/>
        <v>8339</v>
      </c>
      <c r="B979" s="4">
        <v>83</v>
      </c>
      <c r="C979" s="4">
        <v>390</v>
      </c>
      <c r="D979" s="4">
        <f t="shared" si="1"/>
        <v>39</v>
      </c>
      <c r="E979" s="4" t="s">
        <v>1237</v>
      </c>
      <c r="F979" s="4">
        <v>-72330</v>
      </c>
      <c r="G979" s="4">
        <v>40</v>
      </c>
      <c r="H979" s="4">
        <v>7.08</v>
      </c>
      <c r="I979" s="4" t="s">
        <v>80</v>
      </c>
      <c r="J979" s="4">
        <v>0.06</v>
      </c>
    </row>
    <row r="980" spans="1:10" ht="12.75" customHeight="1">
      <c r="A980" s="4" t="str">
        <f t="shared" si="0"/>
        <v>8339.1</v>
      </c>
      <c r="B980" s="4">
        <v>83</v>
      </c>
      <c r="C980" s="4">
        <v>391</v>
      </c>
      <c r="D980" s="4">
        <f t="shared" si="1"/>
        <v>39.1</v>
      </c>
      <c r="E980" s="4" t="s">
        <v>1238</v>
      </c>
      <c r="F980" s="4">
        <v>-72270</v>
      </c>
      <c r="G980" s="4">
        <v>40</v>
      </c>
      <c r="H980" s="4">
        <v>61.98</v>
      </c>
      <c r="I980" s="4">
        <v>0.11</v>
      </c>
      <c r="J980" s="4">
        <v>2.85</v>
      </c>
    </row>
    <row r="981" spans="1:10" ht="12.75" customHeight="1">
      <c r="A981" s="4" t="str">
        <f t="shared" si="0"/>
        <v>8340</v>
      </c>
      <c r="B981" s="4">
        <v>83</v>
      </c>
      <c r="C981" s="4">
        <v>400</v>
      </c>
      <c r="D981" s="4">
        <f t="shared" si="1"/>
        <v>40</v>
      </c>
      <c r="E981" s="4" t="s">
        <v>1239</v>
      </c>
      <c r="F981" s="4">
        <v>-66460</v>
      </c>
      <c r="G981" s="4">
        <v>100</v>
      </c>
      <c r="H981" s="4">
        <v>41.6</v>
      </c>
      <c r="I981" s="4" t="s">
        <v>6</v>
      </c>
      <c r="J981" s="4">
        <v>2.4</v>
      </c>
    </row>
    <row r="982" spans="1:10" ht="12.75" customHeight="1">
      <c r="A982" s="4" t="str">
        <f t="shared" si="0"/>
        <v>8340.1</v>
      </c>
      <c r="B982" s="4">
        <v>83</v>
      </c>
      <c r="C982" s="4">
        <v>401</v>
      </c>
      <c r="D982" s="4">
        <f t="shared" si="1"/>
        <v>40.1</v>
      </c>
      <c r="E982" s="4" t="s">
        <v>1243</v>
      </c>
      <c r="F982" s="4">
        <v>-66410</v>
      </c>
      <c r="G982" s="4">
        <v>100</v>
      </c>
      <c r="H982" s="4">
        <v>52.72</v>
      </c>
      <c r="I982" s="4">
        <v>0.05</v>
      </c>
      <c r="J982" s="4">
        <v>530</v>
      </c>
    </row>
    <row r="983" spans="1:10" ht="12.75" customHeight="1">
      <c r="A983" s="4" t="str">
        <f t="shared" si="0"/>
        <v>8340.2</v>
      </c>
      <c r="B983" s="4">
        <v>83</v>
      </c>
      <c r="C983" s="4">
        <v>402</v>
      </c>
      <c r="D983" s="4">
        <f t="shared" si="1"/>
        <v>40.200000000000003</v>
      </c>
      <c r="E983" s="4" t="s">
        <v>1245</v>
      </c>
      <c r="F983" s="4" t="s">
        <v>1246</v>
      </c>
      <c r="G983" s="4" t="s">
        <v>17</v>
      </c>
      <c r="H983" s="4">
        <v>8</v>
      </c>
      <c r="I983" s="4" t="s">
        <v>6</v>
      </c>
      <c r="J983" s="4">
        <v>1</v>
      </c>
    </row>
    <row r="984" spans="1:10" ht="12.75" customHeight="1">
      <c r="A984" s="4" t="str">
        <f t="shared" si="0"/>
        <v>8341</v>
      </c>
      <c r="B984" s="4">
        <v>83</v>
      </c>
      <c r="C984" s="4">
        <v>410</v>
      </c>
      <c r="D984" s="4">
        <f t="shared" si="1"/>
        <v>41</v>
      </c>
      <c r="E984" s="4" t="s">
        <v>1247</v>
      </c>
      <c r="F984" s="4">
        <v>-58960</v>
      </c>
      <c r="G984" s="4">
        <v>310</v>
      </c>
      <c r="H984" s="4">
        <v>4.0999999999999996</v>
      </c>
      <c r="I984" s="4" t="s">
        <v>6</v>
      </c>
      <c r="J984" s="4">
        <v>0.3</v>
      </c>
    </row>
    <row r="985" spans="1:10" ht="12.75" customHeight="1">
      <c r="A985" s="4" t="str">
        <f t="shared" si="0"/>
        <v>8342</v>
      </c>
      <c r="B985" s="4">
        <v>83</v>
      </c>
      <c r="C985" s="4">
        <v>420</v>
      </c>
      <c r="D985" s="4">
        <f t="shared" si="1"/>
        <v>42</v>
      </c>
      <c r="E985" s="4" t="s">
        <v>1248</v>
      </c>
      <c r="F985" s="4">
        <v>-47750</v>
      </c>
      <c r="G985" s="4">
        <v>500</v>
      </c>
      <c r="H985" s="4">
        <v>23</v>
      </c>
      <c r="I985" s="4" t="s">
        <v>33</v>
      </c>
      <c r="J985" s="4">
        <v>19</v>
      </c>
    </row>
    <row r="986" spans="1:10" ht="12.75" customHeight="1">
      <c r="A986" s="4" t="str">
        <f t="shared" si="0"/>
        <v>8431</v>
      </c>
      <c r="B986" s="4">
        <v>84</v>
      </c>
      <c r="C986" s="4">
        <v>310</v>
      </c>
      <c r="D986" s="4">
        <f t="shared" si="1"/>
        <v>31</v>
      </c>
      <c r="E986" s="4" t="s">
        <v>1249</v>
      </c>
      <c r="F986" s="4">
        <v>-44110</v>
      </c>
      <c r="G986" s="4">
        <v>400</v>
      </c>
      <c r="H986" s="4">
        <v>85</v>
      </c>
      <c r="I986" s="4" t="s">
        <v>33</v>
      </c>
      <c r="J986" s="4">
        <v>10</v>
      </c>
    </row>
    <row r="987" spans="1:10" ht="12.75" customHeight="1">
      <c r="A987" s="4" t="str">
        <f t="shared" si="0"/>
        <v>8432</v>
      </c>
      <c r="B987" s="4">
        <v>84</v>
      </c>
      <c r="C987" s="4">
        <v>320</v>
      </c>
      <c r="D987" s="4">
        <f t="shared" si="1"/>
        <v>32</v>
      </c>
      <c r="E987" s="4" t="s">
        <v>1250</v>
      </c>
      <c r="F987" s="4">
        <v>-58250</v>
      </c>
      <c r="G987" s="4">
        <v>300</v>
      </c>
      <c r="H987" s="4">
        <v>954</v>
      </c>
      <c r="I987" s="4" t="s">
        <v>33</v>
      </c>
      <c r="J987" s="4">
        <v>14</v>
      </c>
    </row>
    <row r="988" spans="1:10" ht="12.75" customHeight="1">
      <c r="A988" s="4" t="str">
        <f t="shared" si="0"/>
        <v>8433</v>
      </c>
      <c r="B988" s="4">
        <v>84</v>
      </c>
      <c r="C988" s="4">
        <v>330</v>
      </c>
      <c r="D988" s="4">
        <f t="shared" si="1"/>
        <v>33</v>
      </c>
      <c r="E988" s="4" t="s">
        <v>1251</v>
      </c>
      <c r="F988" s="4">
        <v>-66080</v>
      </c>
      <c r="G988" s="4">
        <v>300</v>
      </c>
      <c r="H988" s="4" t="s">
        <v>541</v>
      </c>
      <c r="I988" s="4">
        <v>4.0199999999999996</v>
      </c>
      <c r="J988" s="4" t="s">
        <v>6</v>
      </c>
    </row>
    <row r="989" spans="1:10" ht="12.75" customHeight="1">
      <c r="A989" s="4" t="str">
        <f t="shared" si="0"/>
        <v>8433.1</v>
      </c>
      <c r="B989" s="4">
        <v>84</v>
      </c>
      <c r="C989" s="4">
        <v>331</v>
      </c>
      <c r="D989" s="4">
        <f t="shared" si="1"/>
        <v>33.1</v>
      </c>
      <c r="E989" s="4" t="s">
        <v>1252</v>
      </c>
      <c r="F989" s="4">
        <v>-66080</v>
      </c>
      <c r="G989" s="4">
        <v>320</v>
      </c>
      <c r="H989" s="4">
        <v>0</v>
      </c>
      <c r="I989" s="4">
        <v>100</v>
      </c>
      <c r="J989" s="4" t="s">
        <v>541</v>
      </c>
    </row>
    <row r="990" spans="1:10" ht="12.75" customHeight="1">
      <c r="A990" s="4" t="str">
        <f t="shared" si="0"/>
        <v>8434</v>
      </c>
      <c r="B990" s="4">
        <v>84</v>
      </c>
      <c r="C990" s="4">
        <v>340</v>
      </c>
      <c r="D990" s="4">
        <f t="shared" si="1"/>
        <v>34</v>
      </c>
      <c r="E990" s="4" t="s">
        <v>1253</v>
      </c>
      <c r="F990" s="4">
        <v>-75952</v>
      </c>
      <c r="G990" s="4">
        <v>15</v>
      </c>
      <c r="H990" s="4">
        <v>3.1</v>
      </c>
      <c r="I990" s="4" t="s">
        <v>80</v>
      </c>
      <c r="J990" s="4">
        <v>0.1</v>
      </c>
    </row>
    <row r="991" spans="1:10" ht="12.75" customHeight="1">
      <c r="A991" s="4" t="str">
        <f t="shared" si="0"/>
        <v>8435</v>
      </c>
      <c r="B991" s="4">
        <v>84</v>
      </c>
      <c r="C991" s="4">
        <v>350</v>
      </c>
      <c r="D991" s="4">
        <f t="shared" si="1"/>
        <v>35</v>
      </c>
      <c r="E991" s="4" t="s">
        <v>1254</v>
      </c>
      <c r="F991" s="4">
        <v>-77799</v>
      </c>
      <c r="G991" s="4">
        <v>15</v>
      </c>
      <c r="H991" s="4">
        <v>31.8</v>
      </c>
      <c r="I991" s="4" t="s">
        <v>80</v>
      </c>
      <c r="J991" s="4">
        <v>0.08</v>
      </c>
    </row>
    <row r="992" spans="1:10" ht="12.75" customHeight="1">
      <c r="A992" s="4" t="str">
        <f t="shared" si="0"/>
        <v>8435.1</v>
      </c>
      <c r="B992" s="4">
        <v>84</v>
      </c>
      <c r="C992" s="4">
        <v>351</v>
      </c>
      <c r="D992" s="4">
        <f t="shared" si="1"/>
        <v>35.1</v>
      </c>
      <c r="E992" s="4" t="s">
        <v>1256</v>
      </c>
      <c r="F992" s="4">
        <v>-77460</v>
      </c>
      <c r="G992" s="4">
        <v>100</v>
      </c>
      <c r="H992" s="4">
        <v>340</v>
      </c>
      <c r="I992" s="4">
        <v>100</v>
      </c>
      <c r="J992" s="4" t="s">
        <v>709</v>
      </c>
    </row>
    <row r="993" spans="1:10" ht="12.75" customHeight="1">
      <c r="A993" s="4" t="str">
        <f t="shared" si="0"/>
        <v>8435.2</v>
      </c>
      <c r="B993" s="4">
        <v>84</v>
      </c>
      <c r="C993" s="4">
        <v>352</v>
      </c>
      <c r="D993" s="4">
        <f t="shared" si="1"/>
        <v>35.200000000000003</v>
      </c>
      <c r="E993" s="4" t="s">
        <v>1257</v>
      </c>
      <c r="F993" s="4">
        <v>-77391</v>
      </c>
      <c r="G993" s="4">
        <v>15</v>
      </c>
      <c r="H993" s="4">
        <v>408.2</v>
      </c>
      <c r="I993" s="4">
        <v>0.4</v>
      </c>
      <c r="J993" s="4" t="s">
        <v>1258</v>
      </c>
    </row>
    <row r="994" spans="1:10" ht="12.75" customHeight="1">
      <c r="A994" s="4" t="str">
        <f t="shared" si="0"/>
        <v>8436</v>
      </c>
      <c r="B994" s="4">
        <v>84</v>
      </c>
      <c r="C994" s="4">
        <v>360</v>
      </c>
      <c r="D994" s="4">
        <f t="shared" si="1"/>
        <v>36</v>
      </c>
      <c r="E994" s="4" t="s">
        <v>1259</v>
      </c>
      <c r="F994" s="4">
        <v>-82431</v>
      </c>
      <c r="G994" s="4">
        <v>2.8</v>
      </c>
      <c r="H994" s="4" t="s">
        <v>8</v>
      </c>
      <c r="I994" s="4" t="s">
        <v>22</v>
      </c>
      <c r="J994" s="4">
        <v>97</v>
      </c>
    </row>
    <row r="995" spans="1:10" ht="12.75" customHeight="1">
      <c r="A995" s="4" t="str">
        <f t="shared" si="0"/>
        <v>8436.1</v>
      </c>
      <c r="B995" s="4">
        <v>84</v>
      </c>
      <c r="C995" s="4">
        <v>361</v>
      </c>
      <c r="D995" s="4">
        <f t="shared" si="1"/>
        <v>36.1</v>
      </c>
      <c r="E995" s="4" t="s">
        <v>1260</v>
      </c>
      <c r="F995" s="4">
        <v>-79195</v>
      </c>
      <c r="G995" s="4">
        <v>2.8</v>
      </c>
      <c r="H995" s="4">
        <v>3236.02</v>
      </c>
      <c r="I995" s="4">
        <v>0.18</v>
      </c>
      <c r="J995" s="4">
        <v>1.89</v>
      </c>
    </row>
    <row r="996" spans="1:10" ht="12.75" customHeight="1">
      <c r="A996" s="4" t="str">
        <f t="shared" si="0"/>
        <v>8437</v>
      </c>
      <c r="B996" s="4">
        <v>84</v>
      </c>
      <c r="C996" s="4">
        <v>370</v>
      </c>
      <c r="D996" s="4">
        <f t="shared" si="1"/>
        <v>37</v>
      </c>
      <c r="E996" s="4" t="s">
        <v>1261</v>
      </c>
      <c r="F996" s="4">
        <v>-79750</v>
      </c>
      <c r="G996" s="4">
        <v>2.8</v>
      </c>
      <c r="H996" s="4">
        <v>32.770000000000003</v>
      </c>
      <c r="I996" s="4" t="s">
        <v>48</v>
      </c>
      <c r="J996" s="4">
        <v>0.14000000000000001</v>
      </c>
    </row>
    <row r="997" spans="1:10" ht="12.75" customHeight="1">
      <c r="A997" s="4" t="str">
        <f t="shared" si="0"/>
        <v>8437.1</v>
      </c>
      <c r="B997" s="4">
        <v>84</v>
      </c>
      <c r="C997" s="4">
        <v>371</v>
      </c>
      <c r="D997" s="4">
        <f t="shared" si="1"/>
        <v>37.1</v>
      </c>
      <c r="E997" s="4" t="s">
        <v>1262</v>
      </c>
      <c r="F997" s="4">
        <v>-79286.399999999994</v>
      </c>
      <c r="G997" s="4">
        <v>2.8</v>
      </c>
      <c r="H997" s="4">
        <v>463.62</v>
      </c>
      <c r="I997" s="4">
        <v>0.09</v>
      </c>
      <c r="J997" s="4">
        <v>20.260000000000002</v>
      </c>
    </row>
    <row r="998" spans="1:10" ht="12.75" customHeight="1">
      <c r="A998" s="4" t="str">
        <f t="shared" si="0"/>
        <v>8438</v>
      </c>
      <c r="B998" s="4">
        <v>84</v>
      </c>
      <c r="C998" s="4">
        <v>380</v>
      </c>
      <c r="D998" s="4">
        <f t="shared" si="1"/>
        <v>38</v>
      </c>
      <c r="E998" s="4" t="s">
        <v>1263</v>
      </c>
      <c r="F998" s="4">
        <v>-80644</v>
      </c>
      <c r="G998" s="4">
        <v>3</v>
      </c>
      <c r="H998" s="4" t="s">
        <v>8</v>
      </c>
      <c r="I998" s="4" t="s">
        <v>22</v>
      </c>
      <c r="J998" s="4">
        <v>97</v>
      </c>
    </row>
    <row r="999" spans="1:10" ht="12.75" customHeight="1">
      <c r="A999" s="4" t="str">
        <f t="shared" si="0"/>
        <v>8439</v>
      </c>
      <c r="B999" s="4">
        <v>84</v>
      </c>
      <c r="C999" s="4">
        <v>390</v>
      </c>
      <c r="D999" s="4">
        <f t="shared" si="1"/>
        <v>39</v>
      </c>
      <c r="E999" s="4" t="s">
        <v>1264</v>
      </c>
      <c r="F999" s="4">
        <v>-74160</v>
      </c>
      <c r="G999" s="4">
        <v>90</v>
      </c>
      <c r="H999" s="4" t="s">
        <v>541</v>
      </c>
      <c r="I999" s="4">
        <v>4.5999999999999996</v>
      </c>
      <c r="J999" s="4" t="s">
        <v>6</v>
      </c>
    </row>
    <row r="1000" spans="1:10" ht="12.75" customHeight="1">
      <c r="A1000" s="4" t="str">
        <f t="shared" si="0"/>
        <v>8439.1</v>
      </c>
      <c r="B1000" s="4">
        <v>84</v>
      </c>
      <c r="C1000" s="4">
        <v>391</v>
      </c>
      <c r="D1000" s="4">
        <f t="shared" si="1"/>
        <v>39.1</v>
      </c>
      <c r="E1000" s="4" t="s">
        <v>1265</v>
      </c>
      <c r="F1000" s="4">
        <v>-74230</v>
      </c>
      <c r="G1000" s="4">
        <v>170</v>
      </c>
      <c r="H1000" s="4">
        <v>-80</v>
      </c>
      <c r="I1000" s="4">
        <v>190</v>
      </c>
      <c r="J1000" s="4" t="s">
        <v>1210</v>
      </c>
    </row>
    <row r="1001" spans="1:10" ht="12.75" customHeight="1">
      <c r="A1001" s="4" t="str">
        <f t="shared" si="0"/>
        <v>8440</v>
      </c>
      <c r="B1001" s="4">
        <v>84</v>
      </c>
      <c r="C1001" s="4">
        <v>400</v>
      </c>
      <c r="D1001" s="4">
        <f t="shared" si="1"/>
        <v>40</v>
      </c>
      <c r="E1001" s="4" t="s">
        <v>1266</v>
      </c>
      <c r="F1001" s="4">
        <v>-71490</v>
      </c>
      <c r="G1001" s="4">
        <v>200</v>
      </c>
      <c r="H1001" s="4">
        <v>25.9</v>
      </c>
      <c r="I1001" s="4" t="s">
        <v>80</v>
      </c>
      <c r="J1001" s="4">
        <v>0.7</v>
      </c>
    </row>
    <row r="1002" spans="1:10" ht="12.75" customHeight="1">
      <c r="A1002" s="4" t="str">
        <f t="shared" si="0"/>
        <v>8441</v>
      </c>
      <c r="B1002" s="4">
        <v>84</v>
      </c>
      <c r="C1002" s="4">
        <v>410</v>
      </c>
      <c r="D1002" s="4">
        <f t="shared" si="1"/>
        <v>41</v>
      </c>
      <c r="E1002" s="4" t="s">
        <v>1267</v>
      </c>
      <c r="F1002" s="4">
        <v>-61880</v>
      </c>
      <c r="G1002" s="4">
        <v>300</v>
      </c>
      <c r="H1002" s="4">
        <v>9.8000000000000007</v>
      </c>
      <c r="I1002" s="4" t="s">
        <v>6</v>
      </c>
      <c r="J1002" s="4">
        <v>0.9</v>
      </c>
    </row>
    <row r="1003" spans="1:10" ht="12.75" customHeight="1">
      <c r="A1003" s="4" t="str">
        <f t="shared" si="0"/>
        <v>8441.1</v>
      </c>
      <c r="B1003" s="4">
        <v>84</v>
      </c>
      <c r="C1003" s="4">
        <v>411</v>
      </c>
      <c r="D1003" s="4">
        <f t="shared" si="1"/>
        <v>41.1</v>
      </c>
      <c r="E1003" s="4" t="s">
        <v>1268</v>
      </c>
      <c r="F1003" s="4">
        <v>-61540</v>
      </c>
      <c r="G1003" s="4">
        <v>300</v>
      </c>
      <c r="H1003" s="4">
        <v>338</v>
      </c>
      <c r="I1003" s="4">
        <v>10</v>
      </c>
      <c r="J1003" s="4">
        <v>103</v>
      </c>
    </row>
    <row r="1004" spans="1:10" ht="12.75" customHeight="1">
      <c r="A1004" s="4" t="str">
        <f t="shared" si="0"/>
        <v>8442</v>
      </c>
      <c r="B1004" s="4">
        <v>84</v>
      </c>
      <c r="C1004" s="4">
        <v>420</v>
      </c>
      <c r="D1004" s="4">
        <f t="shared" si="1"/>
        <v>42</v>
      </c>
      <c r="E1004" s="4" t="s">
        <v>1269</v>
      </c>
      <c r="F1004" s="4">
        <v>-55810</v>
      </c>
      <c r="G1004" s="4">
        <v>400</v>
      </c>
      <c r="H1004" s="4">
        <v>3.8</v>
      </c>
      <c r="I1004" s="4" t="s">
        <v>33</v>
      </c>
      <c r="J1004" s="4">
        <v>0.9</v>
      </c>
    </row>
    <row r="1005" spans="1:10" ht="12.75" customHeight="1">
      <c r="A1005" s="4" t="str">
        <f t="shared" si="0"/>
        <v>8531</v>
      </c>
      <c r="B1005" s="4">
        <v>85</v>
      </c>
      <c r="C1005" s="4">
        <v>310</v>
      </c>
      <c r="D1005" s="4">
        <f t="shared" si="1"/>
        <v>31</v>
      </c>
      <c r="E1005" s="4" t="s">
        <v>1270</v>
      </c>
      <c r="F1005" s="4">
        <v>-40050</v>
      </c>
      <c r="G1005" s="4">
        <v>500</v>
      </c>
      <c r="H1005" s="4">
        <v>50</v>
      </c>
      <c r="I1005" s="4" t="s">
        <v>33</v>
      </c>
      <c r="J1005" s="4" t="s">
        <v>733</v>
      </c>
    </row>
    <row r="1006" spans="1:10" ht="12.75" customHeight="1">
      <c r="A1006" s="4" t="str">
        <f t="shared" si="0"/>
        <v>8532</v>
      </c>
      <c r="B1006" s="4">
        <v>85</v>
      </c>
      <c r="C1006" s="4">
        <v>320</v>
      </c>
      <c r="D1006" s="4">
        <f t="shared" si="1"/>
        <v>32</v>
      </c>
      <c r="E1006" s="4" t="s">
        <v>1271</v>
      </c>
      <c r="F1006" s="4">
        <v>-53070</v>
      </c>
      <c r="G1006" s="4">
        <v>400</v>
      </c>
      <c r="H1006" s="4">
        <v>540</v>
      </c>
      <c r="I1006" s="4" t="s">
        <v>33</v>
      </c>
      <c r="J1006" s="4">
        <v>50</v>
      </c>
    </row>
    <row r="1007" spans="1:10" ht="12.75" customHeight="1">
      <c r="A1007" s="4" t="str">
        <f t="shared" si="0"/>
        <v>8533</v>
      </c>
      <c r="B1007" s="4">
        <v>85</v>
      </c>
      <c r="C1007" s="4">
        <v>330</v>
      </c>
      <c r="D1007" s="4">
        <f t="shared" si="1"/>
        <v>33</v>
      </c>
      <c r="E1007" s="4" t="s">
        <v>1272</v>
      </c>
      <c r="F1007" s="4">
        <v>-63320</v>
      </c>
      <c r="G1007" s="4">
        <v>200</v>
      </c>
      <c r="H1007" s="4">
        <v>2.0209999999999999</v>
      </c>
      <c r="I1007" s="4" t="s">
        <v>6</v>
      </c>
      <c r="J1007" s="4">
        <v>0.01</v>
      </c>
    </row>
    <row r="1008" spans="1:10" ht="12.75" customHeight="1">
      <c r="A1008" s="4" t="str">
        <f t="shared" si="0"/>
        <v>8534</v>
      </c>
      <c r="B1008" s="4">
        <v>85</v>
      </c>
      <c r="C1008" s="4">
        <v>340</v>
      </c>
      <c r="D1008" s="4">
        <f t="shared" si="1"/>
        <v>34</v>
      </c>
      <c r="E1008" s="4" t="s">
        <v>1273</v>
      </c>
      <c r="F1008" s="4">
        <v>-72428</v>
      </c>
      <c r="G1008" s="4">
        <v>30</v>
      </c>
      <c r="H1008" s="4">
        <v>31.7</v>
      </c>
      <c r="I1008" s="4" t="s">
        <v>6</v>
      </c>
      <c r="J1008" s="4">
        <v>0.9</v>
      </c>
    </row>
    <row r="1009" spans="1:10" ht="12.75" customHeight="1">
      <c r="A1009" s="4" t="str">
        <f t="shared" si="0"/>
        <v>8535</v>
      </c>
      <c r="B1009" s="4">
        <v>85</v>
      </c>
      <c r="C1009" s="4">
        <v>350</v>
      </c>
      <c r="D1009" s="4">
        <f t="shared" si="1"/>
        <v>35</v>
      </c>
      <c r="E1009" s="4" t="s">
        <v>1274</v>
      </c>
      <c r="F1009" s="4">
        <v>-78610</v>
      </c>
      <c r="G1009" s="4">
        <v>19</v>
      </c>
      <c r="H1009" s="4">
        <v>2.9</v>
      </c>
      <c r="I1009" s="4" t="s">
        <v>80</v>
      </c>
      <c r="J1009" s="4">
        <v>0.06</v>
      </c>
    </row>
    <row r="1010" spans="1:10" ht="12.75" customHeight="1">
      <c r="A1010" s="4" t="str">
        <f t="shared" si="0"/>
        <v>8536</v>
      </c>
      <c r="B1010" s="4">
        <v>85</v>
      </c>
      <c r="C1010" s="4">
        <v>360</v>
      </c>
      <c r="D1010" s="4">
        <f t="shared" si="1"/>
        <v>36</v>
      </c>
      <c r="E1010" s="4" t="s">
        <v>1275</v>
      </c>
      <c r="F1010" s="4">
        <v>-81480.3</v>
      </c>
      <c r="G1010" s="4">
        <v>1.9</v>
      </c>
      <c r="H1010" s="4">
        <v>10.776</v>
      </c>
      <c r="I1010" s="4" t="s">
        <v>14</v>
      </c>
      <c r="J1010" s="4">
        <v>3.0000000000000001E-3</v>
      </c>
    </row>
    <row r="1011" spans="1:10" ht="12.75" customHeight="1">
      <c r="A1011" s="4" t="str">
        <f t="shared" si="0"/>
        <v>8536.1</v>
      </c>
      <c r="B1011" s="4">
        <v>85</v>
      </c>
      <c r="C1011" s="4">
        <v>361</v>
      </c>
      <c r="D1011" s="4">
        <f t="shared" si="1"/>
        <v>36.1</v>
      </c>
      <c r="E1011" s="4" t="s">
        <v>1276</v>
      </c>
      <c r="F1011" s="4">
        <v>-81175.399999999994</v>
      </c>
      <c r="G1011" s="4">
        <v>1.9</v>
      </c>
      <c r="H1011" s="4">
        <v>304.87099999999998</v>
      </c>
      <c r="I1011" s="4">
        <v>0.02</v>
      </c>
      <c r="J1011" s="4">
        <v>4.4800000000000004</v>
      </c>
    </row>
    <row r="1012" spans="1:10" ht="12.75" customHeight="1">
      <c r="A1012" s="4" t="str">
        <f t="shared" si="0"/>
        <v>8536.2</v>
      </c>
      <c r="B1012" s="4">
        <v>85</v>
      </c>
      <c r="C1012" s="4">
        <v>362</v>
      </c>
      <c r="D1012" s="4">
        <f t="shared" si="1"/>
        <v>36.200000000000003</v>
      </c>
      <c r="E1012" s="4" t="s">
        <v>1277</v>
      </c>
      <c r="F1012" s="4">
        <v>-79488.5</v>
      </c>
      <c r="G1012" s="4">
        <v>2.2999999999999998</v>
      </c>
      <c r="H1012" s="4">
        <v>1991.8</v>
      </c>
      <c r="I1012" s="4">
        <v>1.3</v>
      </c>
      <c r="J1012" s="4">
        <v>1.6</v>
      </c>
    </row>
    <row r="1013" spans="1:10" ht="12.75" customHeight="1">
      <c r="A1013" s="4" t="str">
        <f t="shared" si="0"/>
        <v>8537</v>
      </c>
      <c r="B1013" s="4">
        <v>85</v>
      </c>
      <c r="C1013" s="4">
        <v>370</v>
      </c>
      <c r="D1013" s="4">
        <f t="shared" si="1"/>
        <v>37</v>
      </c>
      <c r="E1013" s="4" t="s">
        <v>1278</v>
      </c>
      <c r="F1013" s="4">
        <v>-82167.331000000006</v>
      </c>
      <c r="G1013" s="4">
        <v>1.0999999999999999E-2</v>
      </c>
      <c r="H1013" s="4" t="s">
        <v>8</v>
      </c>
      <c r="I1013" s="4" t="s">
        <v>607</v>
      </c>
      <c r="J1013" s="4">
        <v>91</v>
      </c>
    </row>
    <row r="1014" spans="1:10" ht="12.75" customHeight="1">
      <c r="A1014" s="4" t="str">
        <f t="shared" si="0"/>
        <v>8538</v>
      </c>
      <c r="B1014" s="4">
        <v>85</v>
      </c>
      <c r="C1014" s="4">
        <v>380</v>
      </c>
      <c r="D1014" s="4">
        <f t="shared" si="1"/>
        <v>38</v>
      </c>
      <c r="E1014" s="4" t="s">
        <v>1280</v>
      </c>
      <c r="F1014" s="4">
        <v>-81102.600000000006</v>
      </c>
      <c r="G1014" s="4">
        <v>2.8</v>
      </c>
      <c r="H1014" s="4">
        <v>64.852999999999994</v>
      </c>
      <c r="I1014" s="4" t="s">
        <v>48</v>
      </c>
      <c r="J1014" s="4">
        <v>8.0000000000000002E-3</v>
      </c>
    </row>
    <row r="1015" spans="1:10" ht="12.75" customHeight="1">
      <c r="A1015" s="4" t="str">
        <f t="shared" si="0"/>
        <v>8538.1</v>
      </c>
      <c r="B1015" s="4">
        <v>85</v>
      </c>
      <c r="C1015" s="4">
        <v>381</v>
      </c>
      <c r="D1015" s="4">
        <f t="shared" si="1"/>
        <v>38.1</v>
      </c>
      <c r="E1015" s="4" t="s">
        <v>1281</v>
      </c>
      <c r="F1015" s="4">
        <v>-80863.899999999994</v>
      </c>
      <c r="G1015" s="4">
        <v>2.8</v>
      </c>
      <c r="H1015" s="4">
        <v>238.66</v>
      </c>
      <c r="I1015" s="4">
        <v>0.06</v>
      </c>
      <c r="J1015" s="4">
        <v>67.63</v>
      </c>
    </row>
    <row r="1016" spans="1:10" ht="12.75" customHeight="1">
      <c r="A1016" s="4" t="str">
        <f t="shared" si="0"/>
        <v>8539</v>
      </c>
      <c r="B1016" s="4">
        <v>85</v>
      </c>
      <c r="C1016" s="4">
        <v>390</v>
      </c>
      <c r="D1016" s="4">
        <f t="shared" si="1"/>
        <v>39</v>
      </c>
      <c r="E1016" s="4" t="s">
        <v>1282</v>
      </c>
      <c r="F1016" s="4">
        <v>-77842</v>
      </c>
      <c r="G1016" s="4">
        <v>19</v>
      </c>
      <c r="H1016" s="4">
        <v>2.68</v>
      </c>
      <c r="I1016" s="4" t="s">
        <v>223</v>
      </c>
      <c r="J1016" s="4">
        <v>0.05</v>
      </c>
    </row>
    <row r="1017" spans="1:10" ht="12.75" customHeight="1">
      <c r="A1017" s="4" t="str">
        <f t="shared" si="0"/>
        <v>8539.1</v>
      </c>
      <c r="B1017" s="4">
        <v>85</v>
      </c>
      <c r="C1017" s="4">
        <v>391</v>
      </c>
      <c r="D1017" s="4">
        <f t="shared" si="1"/>
        <v>39.1</v>
      </c>
      <c r="E1017" s="4" t="s">
        <v>1283</v>
      </c>
      <c r="F1017" s="4">
        <v>-77822</v>
      </c>
      <c r="G1017" s="4">
        <v>19</v>
      </c>
      <c r="H1017" s="4">
        <v>19.8</v>
      </c>
      <c r="I1017" s="4">
        <v>0.5</v>
      </c>
      <c r="J1017" s="4">
        <v>4.8600000000000003</v>
      </c>
    </row>
    <row r="1018" spans="1:10" ht="12.75" customHeight="1">
      <c r="A1018" s="4" t="str">
        <f t="shared" si="0"/>
        <v>8540</v>
      </c>
      <c r="B1018" s="4">
        <v>85</v>
      </c>
      <c r="C1018" s="4">
        <v>400</v>
      </c>
      <c r="D1018" s="4">
        <f t="shared" si="1"/>
        <v>40</v>
      </c>
      <c r="E1018" s="4" t="s">
        <v>1284</v>
      </c>
      <c r="F1018" s="4">
        <v>-73150</v>
      </c>
      <c r="G1018" s="4">
        <v>100</v>
      </c>
      <c r="H1018" s="4">
        <v>7.86</v>
      </c>
      <c r="I1018" s="4" t="s">
        <v>80</v>
      </c>
      <c r="J1018" s="4">
        <v>0.04</v>
      </c>
    </row>
    <row r="1019" spans="1:10" ht="12.75" customHeight="1">
      <c r="A1019" s="4" t="str">
        <f t="shared" si="0"/>
        <v>8540.1</v>
      </c>
      <c r="B1019" s="4">
        <v>85</v>
      </c>
      <c r="C1019" s="4">
        <v>401</v>
      </c>
      <c r="D1019" s="4">
        <f t="shared" si="1"/>
        <v>40.1</v>
      </c>
      <c r="E1019" s="4" t="s">
        <v>1285</v>
      </c>
      <c r="F1019" s="4">
        <v>-72860</v>
      </c>
      <c r="G1019" s="4">
        <v>100</v>
      </c>
      <c r="H1019" s="4">
        <v>292.2</v>
      </c>
      <c r="I1019" s="4">
        <v>0.3</v>
      </c>
      <c r="J1019" s="4">
        <v>10.9</v>
      </c>
    </row>
    <row r="1020" spans="1:10" ht="12.75" customHeight="1">
      <c r="A1020" s="4" t="str">
        <f t="shared" si="0"/>
        <v>8541</v>
      </c>
      <c r="B1020" s="4">
        <v>85</v>
      </c>
      <c r="C1020" s="4">
        <v>410</v>
      </c>
      <c r="D1020" s="4">
        <f t="shared" si="1"/>
        <v>41</v>
      </c>
      <c r="E1020" s="4" t="s">
        <v>1286</v>
      </c>
      <c r="F1020" s="4">
        <v>-67150</v>
      </c>
      <c r="G1020" s="4">
        <v>220</v>
      </c>
      <c r="H1020" s="4">
        <v>20.9</v>
      </c>
      <c r="I1020" s="4" t="s">
        <v>6</v>
      </c>
      <c r="J1020" s="4">
        <v>0.7</v>
      </c>
    </row>
    <row r="1021" spans="1:10" ht="12.75" customHeight="1">
      <c r="A1021" s="4" t="str">
        <f t="shared" si="0"/>
        <v>8541.1</v>
      </c>
      <c r="B1021" s="4">
        <v>85</v>
      </c>
      <c r="C1021" s="4">
        <v>411</v>
      </c>
      <c r="D1021" s="4">
        <f t="shared" si="1"/>
        <v>41.1</v>
      </c>
      <c r="E1021" s="4" t="s">
        <v>1287</v>
      </c>
      <c r="F1021" s="4">
        <v>-66390</v>
      </c>
      <c r="G1021" s="4">
        <v>220</v>
      </c>
      <c r="H1021" s="4">
        <v>759</v>
      </c>
      <c r="I1021" s="4">
        <v>1</v>
      </c>
      <c r="J1021" s="4">
        <v>12</v>
      </c>
    </row>
    <row r="1022" spans="1:10" ht="12.75" customHeight="1">
      <c r="A1022" s="4" t="str">
        <f t="shared" si="0"/>
        <v>8542</v>
      </c>
      <c r="B1022" s="4">
        <v>85</v>
      </c>
      <c r="C1022" s="4">
        <v>420</v>
      </c>
      <c r="D1022" s="4">
        <f t="shared" si="1"/>
        <v>42</v>
      </c>
      <c r="E1022" s="4" t="s">
        <v>1288</v>
      </c>
      <c r="F1022" s="4">
        <v>-59100</v>
      </c>
      <c r="G1022" s="4">
        <v>280</v>
      </c>
      <c r="H1022" s="4">
        <v>3.2</v>
      </c>
      <c r="I1022" s="4" t="s">
        <v>6</v>
      </c>
      <c r="J1022" s="4">
        <v>0.2</v>
      </c>
    </row>
    <row r="1023" spans="1:10" ht="12.75" customHeight="1">
      <c r="A1023" s="4" t="str">
        <f t="shared" si="0"/>
        <v>8543</v>
      </c>
      <c r="B1023" s="4">
        <v>85</v>
      </c>
      <c r="C1023" s="4">
        <v>430</v>
      </c>
      <c r="D1023" s="4">
        <f t="shared" si="1"/>
        <v>43</v>
      </c>
      <c r="E1023" s="4" t="s">
        <v>1290</v>
      </c>
      <c r="F1023" s="4">
        <v>-47670</v>
      </c>
      <c r="G1023" s="4">
        <v>400</v>
      </c>
      <c r="H1023" s="4" t="s">
        <v>1291</v>
      </c>
      <c r="I1023" s="4" t="s">
        <v>88</v>
      </c>
      <c r="J1023" s="4" t="s">
        <v>101</v>
      </c>
    </row>
    <row r="1024" spans="1:10" ht="12.75" customHeight="1">
      <c r="A1024" s="4" t="str">
        <f t="shared" si="0"/>
        <v>8631</v>
      </c>
      <c r="B1024" s="4">
        <v>86</v>
      </c>
      <c r="C1024" s="4">
        <v>310</v>
      </c>
      <c r="D1024" s="4">
        <f t="shared" si="1"/>
        <v>31</v>
      </c>
      <c r="E1024" s="4" t="s">
        <v>1292</v>
      </c>
      <c r="F1024" s="4">
        <v>-34350</v>
      </c>
      <c r="G1024" s="4">
        <v>800</v>
      </c>
      <c r="H1024" s="4">
        <v>30</v>
      </c>
      <c r="I1024" s="4" t="s">
        <v>33</v>
      </c>
      <c r="J1024" s="4" t="s">
        <v>733</v>
      </c>
    </row>
    <row r="1025" spans="1:10" ht="12.75" customHeight="1">
      <c r="A1025" s="4" t="str">
        <f t="shared" si="0"/>
        <v>8632</v>
      </c>
      <c r="B1025" s="4">
        <v>86</v>
      </c>
      <c r="C1025" s="4">
        <v>320</v>
      </c>
      <c r="D1025" s="4">
        <f t="shared" si="1"/>
        <v>32</v>
      </c>
      <c r="E1025" s="4" t="s">
        <v>1294</v>
      </c>
      <c r="F1025" s="4">
        <v>-49840</v>
      </c>
      <c r="G1025" s="4">
        <v>500</v>
      </c>
      <c r="H1025" s="4">
        <v>300</v>
      </c>
      <c r="I1025" s="4" t="s">
        <v>33</v>
      </c>
      <c r="J1025" s="4" t="s">
        <v>733</v>
      </c>
    </row>
    <row r="1026" spans="1:10" ht="12.75" customHeight="1">
      <c r="A1026" s="4" t="str">
        <f t="shared" si="0"/>
        <v>8633</v>
      </c>
      <c r="B1026" s="4">
        <v>86</v>
      </c>
      <c r="C1026" s="4">
        <v>330</v>
      </c>
      <c r="D1026" s="4">
        <f t="shared" si="1"/>
        <v>33</v>
      </c>
      <c r="E1026" s="4" t="s">
        <v>1295</v>
      </c>
      <c r="F1026" s="4">
        <v>-59150</v>
      </c>
      <c r="G1026" s="4">
        <v>300</v>
      </c>
      <c r="H1026" s="4">
        <v>945</v>
      </c>
      <c r="I1026" s="4" t="s">
        <v>33</v>
      </c>
      <c r="J1026" s="4">
        <v>8</v>
      </c>
    </row>
    <row r="1027" spans="1:10" ht="12.75" customHeight="1">
      <c r="A1027" s="4" t="str">
        <f t="shared" si="0"/>
        <v>8634</v>
      </c>
      <c r="B1027" s="4">
        <v>86</v>
      </c>
      <c r="C1027" s="4">
        <v>340</v>
      </c>
      <c r="D1027" s="4">
        <f t="shared" si="1"/>
        <v>34</v>
      </c>
      <c r="E1027" s="4" t="s">
        <v>1296</v>
      </c>
      <c r="F1027" s="4">
        <v>-70541</v>
      </c>
      <c r="G1027" s="4">
        <v>16</v>
      </c>
      <c r="H1027" s="4">
        <v>15.3</v>
      </c>
      <c r="I1027" s="4" t="s">
        <v>6</v>
      </c>
      <c r="J1027" s="4">
        <v>0.9</v>
      </c>
    </row>
    <row r="1028" spans="1:10" ht="12.75" customHeight="1">
      <c r="A1028" s="4" t="str">
        <f t="shared" si="0"/>
        <v>8635</v>
      </c>
      <c r="B1028" s="4">
        <v>86</v>
      </c>
      <c r="C1028" s="4">
        <v>350</v>
      </c>
      <c r="D1028" s="4">
        <f t="shared" si="1"/>
        <v>35</v>
      </c>
      <c r="E1028" s="4" t="s">
        <v>1298</v>
      </c>
      <c r="F1028" s="4">
        <v>-75640</v>
      </c>
      <c r="G1028" s="4">
        <v>11</v>
      </c>
      <c r="H1028" s="4">
        <v>55.1</v>
      </c>
      <c r="I1028" s="4" t="s">
        <v>6</v>
      </c>
      <c r="J1028" s="4">
        <v>0.4</v>
      </c>
    </row>
    <row r="1029" spans="1:10" ht="12.75" customHeight="1">
      <c r="A1029" s="4" t="str">
        <f t="shared" si="0"/>
        <v>8636</v>
      </c>
      <c r="B1029" s="4">
        <v>86</v>
      </c>
      <c r="C1029" s="4">
        <v>360</v>
      </c>
      <c r="D1029" s="4">
        <f t="shared" si="1"/>
        <v>36</v>
      </c>
      <c r="E1029" s="4" t="s">
        <v>1299</v>
      </c>
      <c r="F1029" s="4">
        <v>-83265.570000000007</v>
      </c>
      <c r="G1029" s="4">
        <v>0.1</v>
      </c>
      <c r="H1029" s="4" t="s">
        <v>8</v>
      </c>
      <c r="I1029" s="4" t="s">
        <v>22</v>
      </c>
      <c r="J1029" s="4">
        <v>1</v>
      </c>
    </row>
    <row r="1030" spans="1:10" ht="12.75" customHeight="1">
      <c r="A1030" s="4" t="str">
        <f t="shared" si="0"/>
        <v>8637</v>
      </c>
      <c r="B1030" s="4">
        <v>86</v>
      </c>
      <c r="C1030" s="4">
        <v>370</v>
      </c>
      <c r="D1030" s="4">
        <f t="shared" si="1"/>
        <v>37</v>
      </c>
      <c r="E1030" s="4" t="s">
        <v>1300</v>
      </c>
      <c r="F1030" s="4">
        <v>-82747.02</v>
      </c>
      <c r="G1030" s="4">
        <v>0.2</v>
      </c>
      <c r="H1030" s="4">
        <v>18.641999999999999</v>
      </c>
      <c r="I1030" s="4" t="s">
        <v>48</v>
      </c>
      <c r="J1030" s="4">
        <v>1.8000000000000002E-2</v>
      </c>
    </row>
    <row r="1031" spans="1:10" ht="12.75" customHeight="1">
      <c r="A1031" s="4" t="str">
        <f t="shared" si="0"/>
        <v>8637.1</v>
      </c>
      <c r="B1031" s="4">
        <v>86</v>
      </c>
      <c r="C1031" s="4">
        <v>371</v>
      </c>
      <c r="D1031" s="4">
        <f t="shared" si="1"/>
        <v>37.1</v>
      </c>
      <c r="E1031" s="4" t="s">
        <v>1301</v>
      </c>
      <c r="F1031" s="4">
        <v>-82190.97</v>
      </c>
      <c r="G1031" s="4">
        <v>0.27</v>
      </c>
      <c r="H1031" s="4">
        <v>556.04999999999995</v>
      </c>
      <c r="I1031" s="4">
        <v>0.18</v>
      </c>
      <c r="J1031" s="4">
        <v>1.0169999999999999</v>
      </c>
    </row>
    <row r="1032" spans="1:10" ht="12.75" customHeight="1">
      <c r="A1032" s="4" t="str">
        <f t="shared" si="0"/>
        <v>8638</v>
      </c>
      <c r="B1032" s="4">
        <v>86</v>
      </c>
      <c r="C1032" s="4">
        <v>380</v>
      </c>
      <c r="D1032" s="4">
        <f t="shared" si="1"/>
        <v>38</v>
      </c>
      <c r="E1032" s="4" t="s">
        <v>1302</v>
      </c>
      <c r="F1032" s="4">
        <v>-84523.6</v>
      </c>
      <c r="G1032" s="4">
        <v>1.1000000000000001</v>
      </c>
      <c r="H1032" s="4" t="s">
        <v>8</v>
      </c>
      <c r="I1032" s="4" t="s">
        <v>22</v>
      </c>
      <c r="J1032" s="4">
        <v>1</v>
      </c>
    </row>
    <row r="1033" spans="1:10" ht="12.75" customHeight="1">
      <c r="A1033" s="4" t="str">
        <f t="shared" si="0"/>
        <v>8638.1</v>
      </c>
      <c r="B1033" s="4">
        <v>86</v>
      </c>
      <c r="C1033" s="4">
        <v>381</v>
      </c>
      <c r="D1033" s="4">
        <f t="shared" si="1"/>
        <v>38.1</v>
      </c>
      <c r="E1033" s="4" t="s">
        <v>1303</v>
      </c>
      <c r="F1033" s="4">
        <v>-81567.899999999994</v>
      </c>
      <c r="G1033" s="4">
        <v>1.1000000000000001</v>
      </c>
      <c r="H1033" s="4">
        <v>2955.68</v>
      </c>
      <c r="I1033" s="4">
        <v>0.21</v>
      </c>
      <c r="J1033" s="4">
        <v>455</v>
      </c>
    </row>
    <row r="1034" spans="1:10" ht="12.75" customHeight="1">
      <c r="A1034" s="4" t="str">
        <f t="shared" si="0"/>
        <v>8639</v>
      </c>
      <c r="B1034" s="4">
        <v>86</v>
      </c>
      <c r="C1034" s="4">
        <v>390</v>
      </c>
      <c r="D1034" s="4">
        <f t="shared" si="1"/>
        <v>39</v>
      </c>
      <c r="E1034" s="4" t="s">
        <v>1304</v>
      </c>
      <c r="F1034" s="4">
        <v>-79284</v>
      </c>
      <c r="G1034" s="4">
        <v>14</v>
      </c>
      <c r="H1034" s="4">
        <v>14.74</v>
      </c>
      <c r="I1034" s="4" t="s">
        <v>223</v>
      </c>
      <c r="J1034" s="4">
        <v>0.02</v>
      </c>
    </row>
    <row r="1035" spans="1:10" ht="12.75" customHeight="1">
      <c r="A1035" s="4" t="str">
        <f t="shared" si="0"/>
        <v>8639.1</v>
      </c>
      <c r="B1035" s="4">
        <v>86</v>
      </c>
      <c r="C1035" s="4">
        <v>391</v>
      </c>
      <c r="D1035" s="4">
        <f t="shared" si="1"/>
        <v>39.1</v>
      </c>
      <c r="E1035" s="4" t="s">
        <v>1305</v>
      </c>
      <c r="F1035" s="4">
        <v>-79066</v>
      </c>
      <c r="G1035" s="4">
        <v>14</v>
      </c>
      <c r="H1035" s="4">
        <v>218.3</v>
      </c>
      <c r="I1035" s="4">
        <v>0.2</v>
      </c>
      <c r="J1035" s="4">
        <v>48</v>
      </c>
    </row>
    <row r="1036" spans="1:10" ht="12.75" customHeight="1">
      <c r="A1036" s="4" t="str">
        <f t="shared" si="0"/>
        <v>8639.2</v>
      </c>
      <c r="B1036" s="4">
        <v>86</v>
      </c>
      <c r="C1036" s="4">
        <v>392</v>
      </c>
      <c r="D1036" s="4">
        <f t="shared" si="1"/>
        <v>39.200000000000003</v>
      </c>
      <c r="E1036" s="4" t="s">
        <v>1306</v>
      </c>
      <c r="F1036" s="4">
        <v>-78982</v>
      </c>
      <c r="G1036" s="4">
        <v>14</v>
      </c>
      <c r="H1036" s="4">
        <v>302.2</v>
      </c>
      <c r="I1036" s="4">
        <v>0.5</v>
      </c>
      <c r="J1036" s="4">
        <v>125</v>
      </c>
    </row>
    <row r="1037" spans="1:10" ht="12.75" customHeight="1">
      <c r="A1037" s="4" t="str">
        <f t="shared" si="0"/>
        <v>8640</v>
      </c>
      <c r="B1037" s="4">
        <v>86</v>
      </c>
      <c r="C1037" s="4">
        <v>400</v>
      </c>
      <c r="D1037" s="4">
        <f t="shared" si="1"/>
        <v>40</v>
      </c>
      <c r="E1037" s="4" t="s">
        <v>1307</v>
      </c>
      <c r="F1037" s="4">
        <v>-77800</v>
      </c>
      <c r="G1037" s="4">
        <v>30</v>
      </c>
      <c r="H1037" s="4">
        <v>16.5</v>
      </c>
      <c r="I1037" s="4" t="s">
        <v>223</v>
      </c>
      <c r="J1037" s="4">
        <v>0.1</v>
      </c>
    </row>
    <row r="1038" spans="1:10" ht="12.75" customHeight="1">
      <c r="A1038" s="4" t="str">
        <f t="shared" si="0"/>
        <v>8641</v>
      </c>
      <c r="B1038" s="4">
        <v>86</v>
      </c>
      <c r="C1038" s="4">
        <v>410</v>
      </c>
      <c r="D1038" s="4">
        <f t="shared" si="1"/>
        <v>41</v>
      </c>
      <c r="E1038" s="4" t="s">
        <v>1309</v>
      </c>
      <c r="F1038" s="4">
        <v>-69830</v>
      </c>
      <c r="G1038" s="4">
        <v>90</v>
      </c>
      <c r="H1038" s="4" t="s">
        <v>541</v>
      </c>
      <c r="I1038" s="4">
        <v>88</v>
      </c>
      <c r="J1038" s="4" t="s">
        <v>6</v>
      </c>
    </row>
    <row r="1039" spans="1:10" ht="12.75" customHeight="1">
      <c r="A1039" s="4" t="str">
        <f t="shared" si="0"/>
        <v>8641.1</v>
      </c>
      <c r="B1039" s="4">
        <v>86</v>
      </c>
      <c r="C1039" s="4">
        <v>411</v>
      </c>
      <c r="D1039" s="4">
        <f t="shared" si="1"/>
        <v>41.1</v>
      </c>
      <c r="E1039" s="4" t="s">
        <v>1310</v>
      </c>
      <c r="F1039" s="4">
        <v>-69580</v>
      </c>
      <c r="G1039" s="4">
        <v>180</v>
      </c>
      <c r="H1039" s="4">
        <v>250</v>
      </c>
      <c r="I1039" s="4">
        <v>160</v>
      </c>
      <c r="J1039" s="4" t="s">
        <v>541</v>
      </c>
    </row>
    <row r="1040" spans="1:10" ht="12.75" customHeight="1">
      <c r="A1040" s="4" t="str">
        <f t="shared" si="0"/>
        <v>8642</v>
      </c>
      <c r="B1040" s="4">
        <v>86</v>
      </c>
      <c r="C1040" s="4">
        <v>420</v>
      </c>
      <c r="D1040" s="4">
        <f t="shared" si="1"/>
        <v>42</v>
      </c>
      <c r="E1040" s="4" t="s">
        <v>1311</v>
      </c>
      <c r="F1040" s="4">
        <v>-64560</v>
      </c>
      <c r="G1040" s="4">
        <v>440</v>
      </c>
      <c r="H1040" s="4">
        <v>19.600000000000001</v>
      </c>
      <c r="I1040" s="4" t="s">
        <v>6</v>
      </c>
      <c r="J1040" s="4">
        <v>1.1000000000000001</v>
      </c>
    </row>
    <row r="1041" spans="1:10" ht="12.75" customHeight="1">
      <c r="A1041" s="4" t="str">
        <f t="shared" si="0"/>
        <v>8643</v>
      </c>
      <c r="B1041" s="4">
        <v>86</v>
      </c>
      <c r="C1041" s="4">
        <v>430</v>
      </c>
      <c r="D1041" s="4">
        <f t="shared" si="1"/>
        <v>43</v>
      </c>
      <c r="E1041" s="4" t="s">
        <v>1313</v>
      </c>
      <c r="F1041" s="4">
        <v>-53210</v>
      </c>
      <c r="G1041" s="4">
        <v>300</v>
      </c>
      <c r="H1041" s="4">
        <v>55</v>
      </c>
      <c r="I1041" s="4" t="s">
        <v>33</v>
      </c>
      <c r="J1041" s="4">
        <v>6</v>
      </c>
    </row>
    <row r="1042" spans="1:10" ht="12.75" customHeight="1">
      <c r="A1042" s="4" t="str">
        <f t="shared" si="0"/>
        <v>8643.1</v>
      </c>
      <c r="B1042" s="4">
        <v>86</v>
      </c>
      <c r="C1042" s="4">
        <v>431</v>
      </c>
      <c r="D1042" s="4">
        <f t="shared" si="1"/>
        <v>43.1</v>
      </c>
      <c r="E1042" s="4" t="s">
        <v>1315</v>
      </c>
      <c r="F1042" s="4">
        <v>-51710</v>
      </c>
      <c r="G1042" s="4">
        <v>340</v>
      </c>
      <c r="H1042" s="4">
        <v>1500</v>
      </c>
      <c r="I1042" s="4">
        <v>150</v>
      </c>
      <c r="J1042" s="4">
        <v>1.1100000000000001</v>
      </c>
    </row>
    <row r="1043" spans="1:10" ht="12.75" customHeight="1">
      <c r="A1043" s="4" t="str">
        <f t="shared" si="0"/>
        <v>8732</v>
      </c>
      <c r="B1043" s="4">
        <v>87</v>
      </c>
      <c r="C1043" s="4">
        <v>320</v>
      </c>
      <c r="D1043" s="4">
        <f t="shared" si="1"/>
        <v>32</v>
      </c>
      <c r="E1043" s="4" t="s">
        <v>1316</v>
      </c>
      <c r="F1043" s="4">
        <v>-44240</v>
      </c>
      <c r="G1043" s="4">
        <v>500</v>
      </c>
      <c r="H1043" s="4">
        <v>150</v>
      </c>
      <c r="I1043" s="4" t="s">
        <v>33</v>
      </c>
      <c r="J1043" s="4" t="s">
        <v>733</v>
      </c>
    </row>
    <row r="1044" spans="1:10" ht="12.75" customHeight="1">
      <c r="A1044" s="4" t="str">
        <f t="shared" si="0"/>
        <v>8733</v>
      </c>
      <c r="B1044" s="4">
        <v>87</v>
      </c>
      <c r="C1044" s="4">
        <v>330</v>
      </c>
      <c r="D1044" s="4">
        <f t="shared" si="1"/>
        <v>33</v>
      </c>
      <c r="E1044" s="4" t="s">
        <v>1317</v>
      </c>
      <c r="F1044" s="4">
        <v>-55980</v>
      </c>
      <c r="G1044" s="4">
        <v>300</v>
      </c>
      <c r="H1044" s="4">
        <v>610</v>
      </c>
      <c r="I1044" s="4" t="s">
        <v>33</v>
      </c>
      <c r="J1044" s="4">
        <v>120</v>
      </c>
    </row>
    <row r="1045" spans="1:10" ht="12.75" customHeight="1">
      <c r="A1045" s="4" t="str">
        <f t="shared" si="0"/>
        <v>8734</v>
      </c>
      <c r="B1045" s="4">
        <v>87</v>
      </c>
      <c r="C1045" s="4">
        <v>340</v>
      </c>
      <c r="D1045" s="4">
        <f t="shared" si="1"/>
        <v>34</v>
      </c>
      <c r="E1045" s="4" t="s">
        <v>1318</v>
      </c>
      <c r="F1045" s="4">
        <v>-66580</v>
      </c>
      <c r="G1045" s="4">
        <v>40</v>
      </c>
      <c r="H1045" s="4">
        <v>5.5</v>
      </c>
      <c r="I1045" s="4" t="s">
        <v>6</v>
      </c>
      <c r="J1045" s="4">
        <v>0.12</v>
      </c>
    </row>
    <row r="1046" spans="1:10" ht="12.75" customHeight="1">
      <c r="A1046" s="4" t="str">
        <f t="shared" si="0"/>
        <v>8735</v>
      </c>
      <c r="B1046" s="4">
        <v>87</v>
      </c>
      <c r="C1046" s="4">
        <v>350</v>
      </c>
      <c r="D1046" s="4">
        <f t="shared" si="1"/>
        <v>35</v>
      </c>
      <c r="E1046" s="4" t="s">
        <v>1320</v>
      </c>
      <c r="F1046" s="4">
        <v>-73857</v>
      </c>
      <c r="G1046" s="4">
        <v>18</v>
      </c>
      <c r="H1046" s="4">
        <v>55.65</v>
      </c>
      <c r="I1046" s="4" t="s">
        <v>6</v>
      </c>
      <c r="J1046" s="4">
        <v>0.13</v>
      </c>
    </row>
    <row r="1047" spans="1:10" ht="12.75" customHeight="1">
      <c r="A1047" s="4" t="str">
        <f t="shared" si="0"/>
        <v>8736</v>
      </c>
      <c r="B1047" s="4">
        <v>87</v>
      </c>
      <c r="C1047" s="4">
        <v>360</v>
      </c>
      <c r="D1047" s="4">
        <f t="shared" si="1"/>
        <v>36</v>
      </c>
      <c r="E1047" s="4" t="s">
        <v>1322</v>
      </c>
      <c r="F1047" s="4">
        <v>-80709.429999999993</v>
      </c>
      <c r="G1047" s="4">
        <v>0.27</v>
      </c>
      <c r="H1047" s="4">
        <v>76.3</v>
      </c>
      <c r="I1047" s="4" t="s">
        <v>80</v>
      </c>
      <c r="J1047" s="4">
        <v>0.5</v>
      </c>
    </row>
    <row r="1048" spans="1:10" ht="12.75" customHeight="1">
      <c r="A1048" s="4" t="str">
        <f t="shared" si="0"/>
        <v>8737</v>
      </c>
      <c r="B1048" s="4">
        <v>87</v>
      </c>
      <c r="C1048" s="4">
        <v>370</v>
      </c>
      <c r="D1048" s="4">
        <f t="shared" si="1"/>
        <v>37</v>
      </c>
      <c r="E1048" s="4" t="s">
        <v>1323</v>
      </c>
      <c r="F1048" s="4">
        <v>-84597.794999999998</v>
      </c>
      <c r="G1048" s="4">
        <v>1.2E-2</v>
      </c>
      <c r="H1048" s="4">
        <v>49.23</v>
      </c>
      <c r="I1048" s="4" t="s">
        <v>465</v>
      </c>
      <c r="J1048" s="4">
        <v>0.22</v>
      </c>
    </row>
    <row r="1049" spans="1:10" ht="12.75" customHeight="1">
      <c r="A1049" s="4" t="str">
        <f t="shared" si="0"/>
        <v>8738</v>
      </c>
      <c r="B1049" s="4">
        <v>87</v>
      </c>
      <c r="C1049" s="4">
        <v>380</v>
      </c>
      <c r="D1049" s="4">
        <f t="shared" si="1"/>
        <v>38</v>
      </c>
      <c r="E1049" s="4" t="s">
        <v>1324</v>
      </c>
      <c r="F1049" s="4">
        <v>-84880.4</v>
      </c>
      <c r="G1049" s="4">
        <v>1.1000000000000001</v>
      </c>
      <c r="H1049" s="4" t="s">
        <v>8</v>
      </c>
      <c r="I1049" s="4" t="s">
        <v>991</v>
      </c>
      <c r="J1049" s="4">
        <v>2</v>
      </c>
    </row>
    <row r="1050" spans="1:10" ht="12.75" customHeight="1">
      <c r="A1050" s="4" t="str">
        <f t="shared" si="0"/>
        <v>8738.1</v>
      </c>
      <c r="B1050" s="4">
        <v>87</v>
      </c>
      <c r="C1050" s="4">
        <v>381</v>
      </c>
      <c r="D1050" s="4">
        <f t="shared" si="1"/>
        <v>38.1</v>
      </c>
      <c r="E1050" s="4" t="s">
        <v>1325</v>
      </c>
      <c r="F1050" s="4">
        <v>-84491.9</v>
      </c>
      <c r="G1050" s="4">
        <v>1.1000000000000001</v>
      </c>
      <c r="H1050" s="4">
        <v>388.53300000000002</v>
      </c>
      <c r="I1050" s="4">
        <v>3.0000000000000001E-3</v>
      </c>
      <c r="J1050" s="4">
        <v>2.8149999999999999</v>
      </c>
    </row>
    <row r="1051" spans="1:10" ht="12.75" customHeight="1">
      <c r="A1051" s="4" t="str">
        <f t="shared" si="0"/>
        <v>8739</v>
      </c>
      <c r="B1051" s="4">
        <v>87</v>
      </c>
      <c r="C1051" s="4">
        <v>390</v>
      </c>
      <c r="D1051" s="4">
        <f t="shared" si="1"/>
        <v>39</v>
      </c>
      <c r="E1051" s="4" t="s">
        <v>1327</v>
      </c>
      <c r="F1051" s="4">
        <v>-83018.7</v>
      </c>
      <c r="G1051" s="4">
        <v>1.6</v>
      </c>
      <c r="H1051" s="4">
        <v>79.8</v>
      </c>
      <c r="I1051" s="4" t="s">
        <v>223</v>
      </c>
      <c r="J1051" s="4">
        <v>0.3</v>
      </c>
    </row>
    <row r="1052" spans="1:10" ht="12.75" customHeight="1">
      <c r="A1052" s="4" t="str">
        <f t="shared" si="0"/>
        <v>8739.1</v>
      </c>
      <c r="B1052" s="4">
        <v>87</v>
      </c>
      <c r="C1052" s="4">
        <v>391</v>
      </c>
      <c r="D1052" s="4">
        <f t="shared" si="1"/>
        <v>39.1</v>
      </c>
      <c r="E1052" s="4" t="s">
        <v>1330</v>
      </c>
      <c r="F1052" s="4">
        <v>-82637.899999999994</v>
      </c>
      <c r="G1052" s="4">
        <v>1.6</v>
      </c>
      <c r="H1052" s="4">
        <v>380.82</v>
      </c>
      <c r="I1052" s="4">
        <v>7.0000000000000007E-2</v>
      </c>
      <c r="J1052" s="4">
        <v>13.37</v>
      </c>
    </row>
    <row r="1053" spans="1:10" ht="12.75" customHeight="1">
      <c r="A1053" s="4" t="str">
        <f t="shared" si="0"/>
        <v>8740</v>
      </c>
      <c r="B1053" s="4">
        <v>87</v>
      </c>
      <c r="C1053" s="4">
        <v>400</v>
      </c>
      <c r="D1053" s="4">
        <f t="shared" si="1"/>
        <v>40</v>
      </c>
      <c r="E1053" s="4" t="s">
        <v>1331</v>
      </c>
      <c r="F1053" s="4">
        <v>-79348</v>
      </c>
      <c r="G1053" s="4">
        <v>8</v>
      </c>
      <c r="H1053" s="4">
        <v>1.68</v>
      </c>
      <c r="I1053" s="4" t="s">
        <v>223</v>
      </c>
      <c r="J1053" s="4">
        <v>0.01</v>
      </c>
    </row>
    <row r="1054" spans="1:10" ht="12.75" customHeight="1">
      <c r="A1054" s="4" t="str">
        <f t="shared" si="0"/>
        <v>8740.1</v>
      </c>
      <c r="B1054" s="4">
        <v>87</v>
      </c>
      <c r="C1054" s="4">
        <v>401</v>
      </c>
      <c r="D1054" s="4">
        <f t="shared" si="1"/>
        <v>40.1</v>
      </c>
      <c r="E1054" s="4" t="s">
        <v>1332</v>
      </c>
      <c r="F1054" s="4">
        <v>-79012</v>
      </c>
      <c r="G1054" s="4">
        <v>8</v>
      </c>
      <c r="H1054" s="4">
        <v>335.84</v>
      </c>
      <c r="I1054" s="4">
        <v>0.19</v>
      </c>
      <c r="J1054" s="4">
        <v>14</v>
      </c>
    </row>
    <row r="1055" spans="1:10" ht="12.75" customHeight="1">
      <c r="A1055" s="4" t="str">
        <f t="shared" si="0"/>
        <v>8741</v>
      </c>
      <c r="B1055" s="4">
        <v>87</v>
      </c>
      <c r="C1055" s="4">
        <v>410</v>
      </c>
      <c r="D1055" s="4">
        <f t="shared" si="1"/>
        <v>41</v>
      </c>
      <c r="E1055" s="4" t="s">
        <v>1333</v>
      </c>
      <c r="F1055" s="4">
        <v>-74180</v>
      </c>
      <c r="G1055" s="4">
        <v>60</v>
      </c>
      <c r="H1055" s="4">
        <v>3.75</v>
      </c>
      <c r="I1055" s="4" t="s">
        <v>80</v>
      </c>
      <c r="J1055" s="4">
        <v>0.09</v>
      </c>
    </row>
    <row r="1056" spans="1:10" ht="12.75" customHeight="1">
      <c r="A1056" s="4" t="str">
        <f t="shared" si="0"/>
        <v>8741.1</v>
      </c>
      <c r="B1056" s="4">
        <v>87</v>
      </c>
      <c r="C1056" s="4">
        <v>411</v>
      </c>
      <c r="D1056" s="4">
        <f t="shared" si="1"/>
        <v>41.1</v>
      </c>
      <c r="E1056" s="4" t="s">
        <v>1334</v>
      </c>
      <c r="F1056" s="4">
        <v>-74180</v>
      </c>
      <c r="G1056" s="4">
        <v>60</v>
      </c>
      <c r="H1056" s="4">
        <v>3.84</v>
      </c>
      <c r="I1056" s="4">
        <v>0.14000000000000001</v>
      </c>
      <c r="J1056" s="4">
        <v>2.6</v>
      </c>
    </row>
    <row r="1057" spans="1:10" ht="12.75" customHeight="1">
      <c r="A1057" s="4" t="str">
        <f t="shared" si="0"/>
        <v>8742</v>
      </c>
      <c r="B1057" s="4">
        <v>87</v>
      </c>
      <c r="C1057" s="4">
        <v>420</v>
      </c>
      <c r="D1057" s="4">
        <f t="shared" si="1"/>
        <v>42</v>
      </c>
      <c r="E1057" s="4" t="s">
        <v>1335</v>
      </c>
      <c r="F1057" s="4">
        <v>-67690</v>
      </c>
      <c r="G1057" s="4">
        <v>220</v>
      </c>
      <c r="H1057" s="4">
        <v>14.05</v>
      </c>
      <c r="I1057" s="4" t="s">
        <v>6</v>
      </c>
      <c r="J1057" s="4">
        <v>0.23</v>
      </c>
    </row>
    <row r="1058" spans="1:10" ht="12.75" customHeight="1">
      <c r="A1058" s="4" t="str">
        <f t="shared" si="0"/>
        <v>8743</v>
      </c>
      <c r="B1058" s="4">
        <v>87</v>
      </c>
      <c r="C1058" s="4">
        <v>430</v>
      </c>
      <c r="D1058" s="4">
        <f t="shared" si="1"/>
        <v>43</v>
      </c>
      <c r="E1058" s="4" t="s">
        <v>1336</v>
      </c>
      <c r="F1058" s="4">
        <v>-59120</v>
      </c>
      <c r="G1058" s="4">
        <v>300</v>
      </c>
      <c r="H1058" s="4" t="s">
        <v>541</v>
      </c>
      <c r="I1058" s="4">
        <v>2.1800000000000002</v>
      </c>
      <c r="J1058" s="4" t="s">
        <v>6</v>
      </c>
    </row>
    <row r="1059" spans="1:10" ht="12.75" customHeight="1">
      <c r="A1059" s="4" t="str">
        <f t="shared" si="0"/>
        <v>8743.1</v>
      </c>
      <c r="B1059" s="4">
        <v>87</v>
      </c>
      <c r="C1059" s="4">
        <v>431</v>
      </c>
      <c r="D1059" s="4">
        <f t="shared" si="1"/>
        <v>43.1</v>
      </c>
      <c r="E1059" s="4" t="s">
        <v>1341</v>
      </c>
      <c r="F1059" s="4">
        <v>-59100</v>
      </c>
      <c r="G1059" s="4">
        <v>310</v>
      </c>
      <c r="H1059" s="4">
        <v>20</v>
      </c>
      <c r="I1059" s="4">
        <v>60</v>
      </c>
      <c r="J1059" s="4" t="s">
        <v>541</v>
      </c>
    </row>
    <row r="1060" spans="1:10" ht="12.75" customHeight="1">
      <c r="A1060" s="4" t="str">
        <f t="shared" si="0"/>
        <v>8744</v>
      </c>
      <c r="B1060" s="4">
        <v>87</v>
      </c>
      <c r="C1060" s="4">
        <v>440</v>
      </c>
      <c r="D1060" s="4">
        <f t="shared" si="1"/>
        <v>44</v>
      </c>
      <c r="E1060" s="4" t="s">
        <v>1342</v>
      </c>
      <c r="F1060" s="4">
        <v>-47340</v>
      </c>
      <c r="G1060" s="4">
        <v>600</v>
      </c>
      <c r="H1060" s="4">
        <v>50</v>
      </c>
      <c r="I1060" s="4" t="s">
        <v>33</v>
      </c>
      <c r="J1060" s="4" t="s">
        <v>356</v>
      </c>
    </row>
    <row r="1061" spans="1:10" ht="12.75" customHeight="1">
      <c r="A1061" s="4" t="str">
        <f t="shared" si="0"/>
        <v>8832</v>
      </c>
      <c r="B1061" s="4">
        <v>88</v>
      </c>
      <c r="C1061" s="4">
        <v>320</v>
      </c>
      <c r="D1061" s="4">
        <f t="shared" si="1"/>
        <v>32</v>
      </c>
      <c r="E1061" s="4" t="s">
        <v>1343</v>
      </c>
      <c r="F1061" s="4">
        <v>-40140</v>
      </c>
      <c r="G1061" s="4">
        <v>700</v>
      </c>
      <c r="H1061" s="4">
        <v>80</v>
      </c>
      <c r="I1061" s="4" t="s">
        <v>33</v>
      </c>
      <c r="J1061" s="4" t="s">
        <v>733</v>
      </c>
    </row>
    <row r="1062" spans="1:10" ht="12.75" customHeight="1">
      <c r="A1062" s="4" t="str">
        <f t="shared" si="0"/>
        <v>8833</v>
      </c>
      <c r="B1062" s="4">
        <v>88</v>
      </c>
      <c r="C1062" s="4">
        <v>330</v>
      </c>
      <c r="D1062" s="4">
        <f t="shared" si="1"/>
        <v>33</v>
      </c>
      <c r="E1062" s="4" t="s">
        <v>1344</v>
      </c>
      <c r="F1062" s="4">
        <v>-51290</v>
      </c>
      <c r="G1062" s="4">
        <v>500</v>
      </c>
      <c r="H1062" s="4">
        <v>300</v>
      </c>
      <c r="I1062" s="4" t="s">
        <v>33</v>
      </c>
      <c r="J1062" s="4" t="s">
        <v>733</v>
      </c>
    </row>
    <row r="1063" spans="1:10" ht="12.75" customHeight="1">
      <c r="A1063" s="4" t="str">
        <f t="shared" si="0"/>
        <v>8834</v>
      </c>
      <c r="B1063" s="4">
        <v>88</v>
      </c>
      <c r="C1063" s="4">
        <v>340</v>
      </c>
      <c r="D1063" s="4">
        <f t="shared" si="1"/>
        <v>34</v>
      </c>
      <c r="E1063" s="4" t="s">
        <v>1345</v>
      </c>
      <c r="F1063" s="4">
        <v>-63880</v>
      </c>
      <c r="G1063" s="4">
        <v>50</v>
      </c>
      <c r="H1063" s="4">
        <v>1.53</v>
      </c>
      <c r="I1063" s="4" t="s">
        <v>6</v>
      </c>
      <c r="J1063" s="4">
        <v>0.06</v>
      </c>
    </row>
    <row r="1064" spans="1:10" ht="12.75" customHeight="1">
      <c r="A1064" s="4" t="str">
        <f t="shared" si="0"/>
        <v>8835</v>
      </c>
      <c r="B1064" s="4">
        <v>88</v>
      </c>
      <c r="C1064" s="4">
        <v>350</v>
      </c>
      <c r="D1064" s="4">
        <f t="shared" si="1"/>
        <v>35</v>
      </c>
      <c r="E1064" s="4" t="s">
        <v>1346</v>
      </c>
      <c r="F1064" s="4">
        <v>-70730</v>
      </c>
      <c r="G1064" s="4">
        <v>40</v>
      </c>
      <c r="H1064" s="4">
        <v>16.36</v>
      </c>
      <c r="I1064" s="4" t="s">
        <v>6</v>
      </c>
      <c r="J1064" s="4">
        <v>7.0000000000000007E-2</v>
      </c>
    </row>
    <row r="1065" spans="1:10" ht="12.75" customHeight="1">
      <c r="A1065" s="4" t="str">
        <f t="shared" si="0"/>
        <v>8835.1</v>
      </c>
      <c r="B1065" s="4">
        <v>88</v>
      </c>
      <c r="C1065" s="4">
        <v>351</v>
      </c>
      <c r="D1065" s="4">
        <f t="shared" si="1"/>
        <v>35.1</v>
      </c>
      <c r="E1065" s="4" t="s">
        <v>1347</v>
      </c>
      <c r="F1065" s="4">
        <v>-70460</v>
      </c>
      <c r="G1065" s="4">
        <v>40</v>
      </c>
      <c r="H1065" s="4">
        <v>272.7</v>
      </c>
      <c r="I1065" s="4">
        <v>0.3</v>
      </c>
      <c r="J1065" s="4">
        <v>5.4</v>
      </c>
    </row>
    <row r="1066" spans="1:10" ht="12.75" customHeight="1">
      <c r="A1066" s="4" t="str">
        <f t="shared" si="0"/>
        <v>8836</v>
      </c>
      <c r="B1066" s="4">
        <v>88</v>
      </c>
      <c r="C1066" s="4">
        <v>360</v>
      </c>
      <c r="D1066" s="4">
        <f t="shared" si="1"/>
        <v>36</v>
      </c>
      <c r="E1066" s="4" t="s">
        <v>1348</v>
      </c>
      <c r="F1066" s="4">
        <v>-79692</v>
      </c>
      <c r="G1066" s="4">
        <v>13</v>
      </c>
      <c r="H1066" s="4">
        <v>2.84</v>
      </c>
      <c r="I1066" s="4" t="s">
        <v>223</v>
      </c>
      <c r="J1066" s="4">
        <v>0.03</v>
      </c>
    </row>
    <row r="1067" spans="1:10" ht="12.75" customHeight="1">
      <c r="A1067" s="4" t="str">
        <f t="shared" si="0"/>
        <v>8837</v>
      </c>
      <c r="B1067" s="4">
        <v>88</v>
      </c>
      <c r="C1067" s="4">
        <v>370</v>
      </c>
      <c r="D1067" s="4">
        <f t="shared" si="1"/>
        <v>37</v>
      </c>
      <c r="E1067" s="4" t="s">
        <v>1349</v>
      </c>
      <c r="F1067" s="4">
        <v>-82609</v>
      </c>
      <c r="G1067" s="4">
        <v>0.16</v>
      </c>
      <c r="H1067" s="4">
        <v>17.78</v>
      </c>
      <c r="I1067" s="4" t="s">
        <v>80</v>
      </c>
      <c r="J1067" s="4">
        <v>0.11</v>
      </c>
    </row>
    <row r="1068" spans="1:10" ht="12.75" customHeight="1">
      <c r="A1068" s="4" t="str">
        <f t="shared" si="0"/>
        <v>8838</v>
      </c>
      <c r="B1068" s="4">
        <v>88</v>
      </c>
      <c r="C1068" s="4">
        <v>380</v>
      </c>
      <c r="D1068" s="4">
        <f t="shared" si="1"/>
        <v>38</v>
      </c>
      <c r="E1068" s="4" t="s">
        <v>1350</v>
      </c>
      <c r="F1068" s="4">
        <v>-87921.7</v>
      </c>
      <c r="G1068" s="4">
        <v>1.1000000000000001</v>
      </c>
      <c r="H1068" s="4" t="s">
        <v>8</v>
      </c>
      <c r="I1068" s="4" t="s">
        <v>22</v>
      </c>
      <c r="J1068" s="4">
        <v>88</v>
      </c>
    </row>
    <row r="1069" spans="1:10" ht="12.75" customHeight="1">
      <c r="A1069" s="4" t="str">
        <f t="shared" si="0"/>
        <v>8839</v>
      </c>
      <c r="B1069" s="4">
        <v>88</v>
      </c>
      <c r="C1069" s="4">
        <v>390</v>
      </c>
      <c r="D1069" s="4">
        <f t="shared" si="1"/>
        <v>39</v>
      </c>
      <c r="E1069" s="4" t="s">
        <v>1351</v>
      </c>
      <c r="F1069" s="4">
        <v>-84299.1</v>
      </c>
      <c r="G1069" s="4">
        <v>1.9</v>
      </c>
      <c r="H1069" s="4">
        <v>106.65</v>
      </c>
      <c r="I1069" s="4" t="s">
        <v>48</v>
      </c>
      <c r="J1069" s="4">
        <v>0.04</v>
      </c>
    </row>
    <row r="1070" spans="1:10" ht="12.75" customHeight="1">
      <c r="A1070" s="4" t="str">
        <f t="shared" si="0"/>
        <v>8839.1</v>
      </c>
      <c r="B1070" s="4">
        <v>88</v>
      </c>
      <c r="C1070" s="4">
        <v>391</v>
      </c>
      <c r="D1070" s="4">
        <f t="shared" si="1"/>
        <v>39.1</v>
      </c>
      <c r="E1070" s="4" t="s">
        <v>1352</v>
      </c>
      <c r="F1070" s="4">
        <v>-83624.600000000006</v>
      </c>
      <c r="G1070" s="4">
        <v>1.9</v>
      </c>
      <c r="H1070" s="4">
        <v>674.55</v>
      </c>
      <c r="I1070" s="4">
        <v>0.04</v>
      </c>
      <c r="J1070" s="4">
        <v>13.9</v>
      </c>
    </row>
    <row r="1071" spans="1:10" ht="12.75" customHeight="1">
      <c r="A1071" s="4" t="str">
        <f t="shared" si="0"/>
        <v>8839.2</v>
      </c>
      <c r="B1071" s="4">
        <v>88</v>
      </c>
      <c r="C1071" s="4">
        <v>392</v>
      </c>
      <c r="D1071" s="4">
        <f t="shared" si="1"/>
        <v>39.200000000000003</v>
      </c>
      <c r="E1071" s="4" t="s">
        <v>1353</v>
      </c>
      <c r="F1071" s="4">
        <v>-83906.2</v>
      </c>
      <c r="G1071" s="4">
        <v>1.9</v>
      </c>
      <c r="H1071" s="4">
        <v>392.86</v>
      </c>
      <c r="I1071" s="4">
        <v>0.09</v>
      </c>
      <c r="J1071" s="4">
        <v>300</v>
      </c>
    </row>
    <row r="1072" spans="1:10" ht="12.75" customHeight="1">
      <c r="A1072" s="4" t="str">
        <f t="shared" si="0"/>
        <v>8840</v>
      </c>
      <c r="B1072" s="4">
        <v>88</v>
      </c>
      <c r="C1072" s="4">
        <v>400</v>
      </c>
      <c r="D1072" s="4">
        <f t="shared" si="1"/>
        <v>40</v>
      </c>
      <c r="E1072" s="4" t="s">
        <v>1354</v>
      </c>
      <c r="F1072" s="4">
        <v>-83623</v>
      </c>
      <c r="G1072" s="4">
        <v>10</v>
      </c>
      <c r="H1072" s="4">
        <v>83.4</v>
      </c>
      <c r="I1072" s="4" t="s">
        <v>48</v>
      </c>
      <c r="J1072" s="4">
        <v>0.3</v>
      </c>
    </row>
    <row r="1073" spans="1:10" ht="12.75" customHeight="1">
      <c r="A1073" s="4" t="str">
        <f t="shared" si="0"/>
        <v>8841</v>
      </c>
      <c r="B1073" s="4">
        <v>88</v>
      </c>
      <c r="C1073" s="4">
        <v>410</v>
      </c>
      <c r="D1073" s="4">
        <f t="shared" si="1"/>
        <v>41</v>
      </c>
      <c r="E1073" s="4" t="s">
        <v>1356</v>
      </c>
      <c r="F1073" s="4">
        <v>-76070</v>
      </c>
      <c r="G1073" s="4">
        <v>100</v>
      </c>
      <c r="H1073" s="4" t="s">
        <v>541</v>
      </c>
      <c r="I1073" s="4">
        <v>14.5</v>
      </c>
      <c r="J1073" s="4" t="s">
        <v>80</v>
      </c>
    </row>
    <row r="1074" spans="1:10" ht="12.75" customHeight="1">
      <c r="A1074" s="4" t="str">
        <f t="shared" si="0"/>
        <v>8841.1</v>
      </c>
      <c r="B1074" s="4">
        <v>88</v>
      </c>
      <c r="C1074" s="4">
        <v>411</v>
      </c>
      <c r="D1074" s="4">
        <f t="shared" si="1"/>
        <v>41.1</v>
      </c>
      <c r="E1074" s="4" t="s">
        <v>1357</v>
      </c>
      <c r="F1074" s="4">
        <v>-76030</v>
      </c>
      <c r="G1074" s="4">
        <v>100</v>
      </c>
      <c r="H1074" s="4">
        <v>40</v>
      </c>
      <c r="I1074" s="4">
        <v>140</v>
      </c>
      <c r="J1074" s="4" t="s">
        <v>1210</v>
      </c>
    </row>
    <row r="1075" spans="1:10" ht="12.75" customHeight="1">
      <c r="A1075" s="4" t="str">
        <f t="shared" si="0"/>
        <v>8842</v>
      </c>
      <c r="B1075" s="4">
        <v>88</v>
      </c>
      <c r="C1075" s="4">
        <v>420</v>
      </c>
      <c r="D1075" s="4">
        <f t="shared" si="1"/>
        <v>42</v>
      </c>
      <c r="E1075" s="4" t="s">
        <v>1358</v>
      </c>
      <c r="F1075" s="4">
        <v>-72700</v>
      </c>
      <c r="G1075" s="4">
        <v>20</v>
      </c>
      <c r="H1075" s="4">
        <v>8</v>
      </c>
      <c r="I1075" s="4" t="s">
        <v>80</v>
      </c>
      <c r="J1075" s="4">
        <v>0.2</v>
      </c>
    </row>
    <row r="1076" spans="1:10" ht="12.75" customHeight="1">
      <c r="A1076" s="4" t="str">
        <f t="shared" si="0"/>
        <v>8843</v>
      </c>
      <c r="B1076" s="4">
        <v>88</v>
      </c>
      <c r="C1076" s="4">
        <v>430</v>
      </c>
      <c r="D1076" s="4">
        <f t="shared" si="1"/>
        <v>43</v>
      </c>
      <c r="E1076" s="4" t="s">
        <v>1360</v>
      </c>
      <c r="F1076" s="4">
        <v>-62710</v>
      </c>
      <c r="G1076" s="4">
        <v>200</v>
      </c>
      <c r="H1076" s="4" t="s">
        <v>541</v>
      </c>
      <c r="I1076" s="4">
        <v>5.8</v>
      </c>
      <c r="J1076" s="4" t="s">
        <v>6</v>
      </c>
    </row>
    <row r="1077" spans="1:10" ht="12.75" customHeight="1">
      <c r="A1077" s="4" t="str">
        <f t="shared" si="0"/>
        <v>8843.1</v>
      </c>
      <c r="B1077" s="4">
        <v>88</v>
      </c>
      <c r="C1077" s="4">
        <v>431</v>
      </c>
      <c r="D1077" s="4">
        <f t="shared" si="1"/>
        <v>43.1</v>
      </c>
      <c r="E1077" s="4" t="s">
        <v>1361</v>
      </c>
      <c r="F1077" s="4">
        <v>-62710</v>
      </c>
      <c r="G1077" s="4">
        <v>360</v>
      </c>
      <c r="H1077" s="4">
        <v>0</v>
      </c>
      <c r="I1077" s="4">
        <v>300</v>
      </c>
      <c r="J1077" s="4" t="s">
        <v>541</v>
      </c>
    </row>
    <row r="1078" spans="1:10" ht="12.75" customHeight="1">
      <c r="A1078" s="4" t="str">
        <f t="shared" si="0"/>
        <v>8844</v>
      </c>
      <c r="B1078" s="4">
        <v>88</v>
      </c>
      <c r="C1078" s="4">
        <v>440</v>
      </c>
      <c r="D1078" s="4">
        <f t="shared" si="1"/>
        <v>44</v>
      </c>
      <c r="E1078" s="4" t="s">
        <v>1363</v>
      </c>
      <c r="F1078" s="4">
        <v>-55650</v>
      </c>
      <c r="G1078" s="4">
        <v>400</v>
      </c>
      <c r="H1078" s="4">
        <v>1.3</v>
      </c>
      <c r="I1078" s="4" t="s">
        <v>6</v>
      </c>
      <c r="J1078" s="4">
        <v>0.3</v>
      </c>
    </row>
    <row r="1079" spans="1:10" ht="12.75" customHeight="1">
      <c r="A1079" s="4" t="str">
        <f t="shared" si="0"/>
        <v>8932</v>
      </c>
      <c r="B1079" s="4">
        <v>89</v>
      </c>
      <c r="C1079" s="4">
        <v>320</v>
      </c>
      <c r="D1079" s="4">
        <f t="shared" si="1"/>
        <v>32</v>
      </c>
      <c r="E1079" s="4" t="s">
        <v>1371</v>
      </c>
      <c r="F1079" s="4">
        <v>-33690</v>
      </c>
      <c r="G1079" s="4">
        <v>900</v>
      </c>
      <c r="H1079" s="4">
        <v>50</v>
      </c>
      <c r="I1079" s="4" t="s">
        <v>33</v>
      </c>
      <c r="J1079" s="4" t="s">
        <v>733</v>
      </c>
    </row>
    <row r="1080" spans="1:10" ht="12.75" customHeight="1">
      <c r="A1080" s="4" t="str">
        <f t="shared" si="0"/>
        <v>8933</v>
      </c>
      <c r="B1080" s="4">
        <v>89</v>
      </c>
      <c r="C1080" s="4">
        <v>330</v>
      </c>
      <c r="D1080" s="4">
        <f t="shared" si="1"/>
        <v>33</v>
      </c>
      <c r="E1080" s="4" t="s">
        <v>1372</v>
      </c>
      <c r="F1080" s="4">
        <v>-47140</v>
      </c>
      <c r="G1080" s="4">
        <v>500</v>
      </c>
      <c r="H1080" s="4">
        <v>200</v>
      </c>
      <c r="I1080" s="4" t="s">
        <v>33</v>
      </c>
      <c r="J1080" s="4" t="s">
        <v>733</v>
      </c>
    </row>
    <row r="1081" spans="1:10" ht="12.75" customHeight="1">
      <c r="A1081" s="4" t="str">
        <f t="shared" si="0"/>
        <v>8934</v>
      </c>
      <c r="B1081" s="4">
        <v>89</v>
      </c>
      <c r="C1081" s="4">
        <v>340</v>
      </c>
      <c r="D1081" s="4">
        <f t="shared" si="1"/>
        <v>34</v>
      </c>
      <c r="E1081" s="4" t="s">
        <v>1373</v>
      </c>
      <c r="F1081" s="4">
        <v>-59200</v>
      </c>
      <c r="G1081" s="4">
        <v>300</v>
      </c>
      <c r="H1081" s="4">
        <v>410</v>
      </c>
      <c r="I1081" s="4" t="s">
        <v>33</v>
      </c>
      <c r="J1081" s="4">
        <v>40</v>
      </c>
    </row>
    <row r="1082" spans="1:10" ht="12.75" customHeight="1">
      <c r="A1082" s="4" t="str">
        <f t="shared" si="0"/>
        <v>8935</v>
      </c>
      <c r="B1082" s="4">
        <v>89</v>
      </c>
      <c r="C1082" s="4">
        <v>350</v>
      </c>
      <c r="D1082" s="4">
        <f t="shared" si="1"/>
        <v>35</v>
      </c>
      <c r="E1082" s="4" t="s">
        <v>1374</v>
      </c>
      <c r="F1082" s="4">
        <v>-68570</v>
      </c>
      <c r="G1082" s="4">
        <v>60</v>
      </c>
      <c r="H1082" s="4">
        <v>4.4000000000000004</v>
      </c>
      <c r="I1082" s="4" t="s">
        <v>6</v>
      </c>
      <c r="J1082" s="4">
        <v>0.03</v>
      </c>
    </row>
    <row r="1083" spans="1:10" ht="12.75" customHeight="1">
      <c r="A1083" s="4" t="str">
        <f t="shared" si="0"/>
        <v>8936</v>
      </c>
      <c r="B1083" s="4">
        <v>89</v>
      </c>
      <c r="C1083" s="4">
        <v>360</v>
      </c>
      <c r="D1083" s="4">
        <f t="shared" si="1"/>
        <v>36</v>
      </c>
      <c r="E1083" s="4" t="s">
        <v>1375</v>
      </c>
      <c r="F1083" s="4">
        <v>-76730</v>
      </c>
      <c r="G1083" s="4">
        <v>50</v>
      </c>
      <c r="H1083" s="4">
        <v>3.15</v>
      </c>
      <c r="I1083" s="4" t="s">
        <v>80</v>
      </c>
      <c r="J1083" s="4">
        <v>0.04</v>
      </c>
    </row>
    <row r="1084" spans="1:10" ht="12.75" customHeight="1">
      <c r="A1084" s="4" t="str">
        <f t="shared" si="0"/>
        <v>8937</v>
      </c>
      <c r="B1084" s="4">
        <v>89</v>
      </c>
      <c r="C1084" s="4">
        <v>370</v>
      </c>
      <c r="D1084" s="4">
        <f t="shared" si="1"/>
        <v>37</v>
      </c>
      <c r="E1084" s="4" t="s">
        <v>1376</v>
      </c>
      <c r="F1084" s="4">
        <v>-81713</v>
      </c>
      <c r="G1084" s="4">
        <v>5</v>
      </c>
      <c r="H1084" s="4">
        <v>15.15</v>
      </c>
      <c r="I1084" s="4" t="s">
        <v>80</v>
      </c>
      <c r="J1084" s="4">
        <v>0.12</v>
      </c>
    </row>
    <row r="1085" spans="1:10" ht="12.75" customHeight="1">
      <c r="A1085" s="4" t="str">
        <f t="shared" si="0"/>
        <v>8938</v>
      </c>
      <c r="B1085" s="4">
        <v>89</v>
      </c>
      <c r="C1085" s="4">
        <v>380</v>
      </c>
      <c r="D1085" s="4">
        <f t="shared" si="1"/>
        <v>38</v>
      </c>
      <c r="E1085" s="4" t="s">
        <v>1378</v>
      </c>
      <c r="F1085" s="4">
        <v>-86209.1</v>
      </c>
      <c r="G1085" s="4">
        <v>1.1000000000000001</v>
      </c>
      <c r="H1085" s="4">
        <v>50.53</v>
      </c>
      <c r="I1085" s="4" t="s">
        <v>48</v>
      </c>
      <c r="J1085" s="4">
        <v>7.0000000000000007E-2</v>
      </c>
    </row>
    <row r="1086" spans="1:10" ht="12.75" customHeight="1">
      <c r="A1086" s="4" t="str">
        <f t="shared" si="0"/>
        <v>8939</v>
      </c>
      <c r="B1086" s="4">
        <v>89</v>
      </c>
      <c r="C1086" s="4">
        <v>390</v>
      </c>
      <c r="D1086" s="4">
        <f t="shared" si="1"/>
        <v>39</v>
      </c>
      <c r="E1086" s="4" t="s">
        <v>1379</v>
      </c>
      <c r="F1086" s="4">
        <v>-87701.7</v>
      </c>
      <c r="G1086" s="4">
        <v>2.6</v>
      </c>
      <c r="H1086" s="4" t="s">
        <v>8</v>
      </c>
      <c r="I1086" s="4" t="s">
        <v>101</v>
      </c>
      <c r="J1086" s="4">
        <v>98</v>
      </c>
    </row>
    <row r="1087" spans="1:10" ht="12.75" customHeight="1">
      <c r="A1087" s="4" t="str">
        <f t="shared" si="0"/>
        <v>8939.1</v>
      </c>
      <c r="B1087" s="4">
        <v>89</v>
      </c>
      <c r="C1087" s="4">
        <v>391</v>
      </c>
      <c r="D1087" s="4">
        <f t="shared" si="1"/>
        <v>39.1</v>
      </c>
      <c r="E1087" s="4" t="s">
        <v>1380</v>
      </c>
      <c r="F1087" s="4">
        <v>-86792.7</v>
      </c>
      <c r="G1087" s="4">
        <v>2.6</v>
      </c>
      <c r="H1087" s="4">
        <v>908.97</v>
      </c>
      <c r="I1087" s="4">
        <v>0.03</v>
      </c>
      <c r="J1087" s="4">
        <v>15.663</v>
      </c>
    </row>
    <row r="1088" spans="1:10" ht="12.75" customHeight="1">
      <c r="A1088" s="4" t="str">
        <f t="shared" si="0"/>
        <v>8940</v>
      </c>
      <c r="B1088" s="4">
        <v>89</v>
      </c>
      <c r="C1088" s="4">
        <v>400</v>
      </c>
      <c r="D1088" s="4">
        <f t="shared" si="1"/>
        <v>40</v>
      </c>
      <c r="E1088" s="4" t="s">
        <v>1381</v>
      </c>
      <c r="F1088" s="4">
        <v>-84869</v>
      </c>
      <c r="G1088" s="4">
        <v>4</v>
      </c>
      <c r="H1088" s="4">
        <v>78.41</v>
      </c>
      <c r="I1088" s="4" t="s">
        <v>223</v>
      </c>
      <c r="J1088" s="4">
        <v>0.12</v>
      </c>
    </row>
    <row r="1089" spans="1:10" ht="12.75" customHeight="1">
      <c r="A1089" s="4" t="str">
        <f t="shared" si="0"/>
        <v>8940.1</v>
      </c>
      <c r="B1089" s="4">
        <v>89</v>
      </c>
      <c r="C1089" s="4">
        <v>401</v>
      </c>
      <c r="D1089" s="4">
        <f t="shared" si="1"/>
        <v>40.1</v>
      </c>
      <c r="E1089" s="4" t="s">
        <v>1382</v>
      </c>
      <c r="F1089" s="4">
        <v>-84281</v>
      </c>
      <c r="G1089" s="4">
        <v>4</v>
      </c>
      <c r="H1089" s="4">
        <v>587.82000000000005</v>
      </c>
      <c r="I1089" s="4">
        <v>0.1</v>
      </c>
      <c r="J1089" s="4">
        <v>4.1609999999999996</v>
      </c>
    </row>
    <row r="1090" spans="1:10" ht="12.75" customHeight="1">
      <c r="A1090" s="4" t="str">
        <f t="shared" si="0"/>
        <v>8941</v>
      </c>
      <c r="B1090" s="4">
        <v>89</v>
      </c>
      <c r="C1090" s="4">
        <v>410</v>
      </c>
      <c r="D1090" s="4">
        <f t="shared" si="1"/>
        <v>41</v>
      </c>
      <c r="E1090" s="4" t="s">
        <v>1383</v>
      </c>
      <c r="F1090" s="4">
        <v>-80650</v>
      </c>
      <c r="G1090" s="4">
        <v>27</v>
      </c>
      <c r="H1090" s="4" t="s">
        <v>541</v>
      </c>
      <c r="I1090" s="4">
        <v>2.0299999999999998</v>
      </c>
      <c r="J1090" s="4" t="s">
        <v>223</v>
      </c>
    </row>
    <row r="1091" spans="1:10" ht="12.75" customHeight="1">
      <c r="A1091" s="4" t="str">
        <f t="shared" si="0"/>
        <v>8941.1</v>
      </c>
      <c r="B1091" s="4">
        <v>89</v>
      </c>
      <c r="C1091" s="4">
        <v>411</v>
      </c>
      <c r="D1091" s="4">
        <f t="shared" si="1"/>
        <v>41.1</v>
      </c>
      <c r="E1091" s="4" t="s">
        <v>1384</v>
      </c>
      <c r="F1091" s="4">
        <v>-80650</v>
      </c>
      <c r="G1091" s="4">
        <v>40</v>
      </c>
      <c r="H1091" s="4">
        <v>0</v>
      </c>
      <c r="I1091" s="4">
        <v>30</v>
      </c>
      <c r="J1091" s="4" t="s">
        <v>541</v>
      </c>
    </row>
    <row r="1092" spans="1:10" ht="12.75" customHeight="1">
      <c r="A1092" s="4" t="str">
        <f t="shared" si="0"/>
        <v>8942</v>
      </c>
      <c r="B1092" s="4">
        <v>89</v>
      </c>
      <c r="C1092" s="4">
        <v>420</v>
      </c>
      <c r="D1092" s="4">
        <f t="shared" si="1"/>
        <v>42</v>
      </c>
      <c r="E1092" s="4" t="s">
        <v>1385</v>
      </c>
      <c r="F1092" s="4">
        <v>-75004</v>
      </c>
      <c r="G1092" s="4">
        <v>15</v>
      </c>
      <c r="H1092" s="4">
        <v>2.11</v>
      </c>
      <c r="I1092" s="4" t="s">
        <v>80</v>
      </c>
      <c r="J1092" s="4">
        <v>0.1</v>
      </c>
    </row>
    <row r="1093" spans="1:10" ht="12.75" customHeight="1">
      <c r="A1093" s="4" t="str">
        <f t="shared" si="0"/>
        <v>8942.1</v>
      </c>
      <c r="B1093" s="4">
        <v>89</v>
      </c>
      <c r="C1093" s="4">
        <v>421</v>
      </c>
      <c r="D1093" s="4">
        <f t="shared" si="1"/>
        <v>42.1</v>
      </c>
      <c r="E1093" s="4" t="s">
        <v>1386</v>
      </c>
      <c r="F1093" s="4">
        <v>-74617</v>
      </c>
      <c r="G1093" s="4">
        <v>15</v>
      </c>
      <c r="H1093" s="4">
        <v>387.5</v>
      </c>
      <c r="I1093" s="4">
        <v>0.2</v>
      </c>
      <c r="J1093" s="4">
        <v>190</v>
      </c>
    </row>
    <row r="1094" spans="1:10" ht="12.75" customHeight="1">
      <c r="A1094" s="4" t="str">
        <f t="shared" si="0"/>
        <v>8943</v>
      </c>
      <c r="B1094" s="4">
        <v>89</v>
      </c>
      <c r="C1094" s="4">
        <v>430</v>
      </c>
      <c r="D1094" s="4">
        <f t="shared" si="1"/>
        <v>43</v>
      </c>
      <c r="E1094" s="4" t="s">
        <v>1387</v>
      </c>
      <c r="F1094" s="4">
        <v>-67840</v>
      </c>
      <c r="G1094" s="4">
        <v>200</v>
      </c>
      <c r="H1094" s="4">
        <v>12.8</v>
      </c>
      <c r="I1094" s="4" t="s">
        <v>6</v>
      </c>
      <c r="J1094" s="4">
        <v>0.9</v>
      </c>
    </row>
    <row r="1095" spans="1:10" ht="12.75" customHeight="1">
      <c r="A1095" s="4" t="str">
        <f t="shared" si="0"/>
        <v>8943.1</v>
      </c>
      <c r="B1095" s="4">
        <v>89</v>
      </c>
      <c r="C1095" s="4">
        <v>431</v>
      </c>
      <c r="D1095" s="4">
        <f t="shared" si="1"/>
        <v>43.1</v>
      </c>
      <c r="E1095" s="4" t="s">
        <v>1388</v>
      </c>
      <c r="F1095" s="4">
        <v>-67780</v>
      </c>
      <c r="G1095" s="4">
        <v>200</v>
      </c>
      <c r="H1095" s="4">
        <v>62.6</v>
      </c>
      <c r="I1095" s="4">
        <v>0.5</v>
      </c>
      <c r="J1095" s="4">
        <v>12.9</v>
      </c>
    </row>
    <row r="1096" spans="1:10" ht="12.75" customHeight="1">
      <c r="A1096" s="4" t="str">
        <f t="shared" si="0"/>
        <v>8944</v>
      </c>
      <c r="B1096" s="4">
        <v>89</v>
      </c>
      <c r="C1096" s="4">
        <v>440</v>
      </c>
      <c r="D1096" s="4">
        <f t="shared" si="1"/>
        <v>44</v>
      </c>
      <c r="E1096" s="4" t="s">
        <v>1389</v>
      </c>
      <c r="F1096" s="4">
        <v>-59510</v>
      </c>
      <c r="G1096" s="4">
        <v>500</v>
      </c>
      <c r="H1096" s="4">
        <v>1.38</v>
      </c>
      <c r="I1096" s="4" t="s">
        <v>6</v>
      </c>
      <c r="J1096" s="4">
        <v>0.11</v>
      </c>
    </row>
    <row r="1097" spans="1:10" ht="12.75" customHeight="1">
      <c r="A1097" s="4" t="str">
        <f t="shared" si="0"/>
        <v>8945</v>
      </c>
      <c r="B1097" s="4">
        <v>89</v>
      </c>
      <c r="C1097" s="4">
        <v>450</v>
      </c>
      <c r="D1097" s="4">
        <f t="shared" si="1"/>
        <v>45</v>
      </c>
      <c r="E1097" s="4" t="s">
        <v>1390</v>
      </c>
      <c r="F1097" s="4">
        <v>-47660</v>
      </c>
      <c r="G1097" s="4">
        <v>450</v>
      </c>
      <c r="H1097" s="4">
        <v>10</v>
      </c>
      <c r="I1097" s="4" t="s">
        <v>33</v>
      </c>
      <c r="J1097" s="4" t="s">
        <v>356</v>
      </c>
    </row>
    <row r="1098" spans="1:10" ht="12.75" customHeight="1">
      <c r="A1098" s="4" t="str">
        <f t="shared" si="0"/>
        <v>9033</v>
      </c>
      <c r="B1098" s="4">
        <v>90</v>
      </c>
      <c r="C1098" s="4">
        <v>330</v>
      </c>
      <c r="D1098" s="4">
        <f t="shared" si="1"/>
        <v>33</v>
      </c>
      <c r="E1098" s="4" t="s">
        <v>1391</v>
      </c>
      <c r="F1098" s="4">
        <v>-41450</v>
      </c>
      <c r="G1098" s="4">
        <v>800</v>
      </c>
      <c r="H1098" s="4">
        <v>80</v>
      </c>
      <c r="I1098" s="4" t="s">
        <v>33</v>
      </c>
      <c r="J1098" s="4" t="s">
        <v>733</v>
      </c>
    </row>
    <row r="1099" spans="1:10" ht="12.75" customHeight="1">
      <c r="A1099" s="4" t="str">
        <f t="shared" si="0"/>
        <v>9034</v>
      </c>
      <c r="B1099" s="4">
        <v>90</v>
      </c>
      <c r="C1099" s="4">
        <v>340</v>
      </c>
      <c r="D1099" s="4">
        <f t="shared" si="1"/>
        <v>34</v>
      </c>
      <c r="E1099" s="4" t="s">
        <v>1392</v>
      </c>
      <c r="F1099" s="4">
        <v>-55930</v>
      </c>
      <c r="G1099" s="4">
        <v>400</v>
      </c>
      <c r="H1099" s="4">
        <v>300</v>
      </c>
      <c r="I1099" s="4" t="s">
        <v>33</v>
      </c>
      <c r="J1099" s="4" t="s">
        <v>733</v>
      </c>
    </row>
    <row r="1100" spans="1:10" ht="12.75" customHeight="1">
      <c r="A1100" s="4" t="str">
        <f t="shared" si="0"/>
        <v>9035</v>
      </c>
      <c r="B1100" s="4">
        <v>90</v>
      </c>
      <c r="C1100" s="4">
        <v>350</v>
      </c>
      <c r="D1100" s="4">
        <f t="shared" si="1"/>
        <v>35</v>
      </c>
      <c r="E1100" s="4" t="s">
        <v>1393</v>
      </c>
      <c r="F1100" s="4">
        <v>-64620</v>
      </c>
      <c r="G1100" s="4">
        <v>80</v>
      </c>
      <c r="H1100" s="4">
        <v>1.91</v>
      </c>
      <c r="I1100" s="4" t="s">
        <v>6</v>
      </c>
      <c r="J1100" s="4">
        <v>0.01</v>
      </c>
    </row>
    <row r="1101" spans="1:10" ht="12.75" customHeight="1">
      <c r="A1101" s="4" t="str">
        <f t="shared" si="0"/>
        <v>9036</v>
      </c>
      <c r="B1101" s="4">
        <v>90</v>
      </c>
      <c r="C1101" s="4">
        <v>360</v>
      </c>
      <c r="D1101" s="4">
        <f t="shared" si="1"/>
        <v>36</v>
      </c>
      <c r="E1101" s="4" t="s">
        <v>1394</v>
      </c>
      <c r="F1101" s="4">
        <v>-74970</v>
      </c>
      <c r="G1101" s="4">
        <v>19</v>
      </c>
      <c r="H1101" s="4">
        <v>32.32</v>
      </c>
      <c r="I1101" s="4" t="s">
        <v>6</v>
      </c>
      <c r="J1101" s="4">
        <v>0.09</v>
      </c>
    </row>
    <row r="1102" spans="1:10" ht="12.75" customHeight="1">
      <c r="A1102" s="4" t="str">
        <f t="shared" si="0"/>
        <v>9037</v>
      </c>
      <c r="B1102" s="4">
        <v>90</v>
      </c>
      <c r="C1102" s="4">
        <v>370</v>
      </c>
      <c r="D1102" s="4">
        <f t="shared" si="1"/>
        <v>37</v>
      </c>
      <c r="E1102" s="4" t="s">
        <v>1395</v>
      </c>
      <c r="F1102" s="4">
        <v>-79362</v>
      </c>
      <c r="G1102" s="4">
        <v>7</v>
      </c>
      <c r="H1102" s="4">
        <v>158</v>
      </c>
      <c r="I1102" s="4" t="s">
        <v>6</v>
      </c>
      <c r="J1102" s="4">
        <v>5</v>
      </c>
    </row>
    <row r="1103" spans="1:10" ht="12.75" customHeight="1">
      <c r="A1103" s="4" t="str">
        <f t="shared" si="0"/>
        <v>9037.1</v>
      </c>
      <c r="B1103" s="4">
        <v>90</v>
      </c>
      <c r="C1103" s="4">
        <v>371</v>
      </c>
      <c r="D1103" s="4">
        <f t="shared" si="1"/>
        <v>37.1</v>
      </c>
      <c r="E1103" s="4" t="s">
        <v>1396</v>
      </c>
      <c r="F1103" s="4">
        <v>-79255</v>
      </c>
      <c r="G1103" s="4">
        <v>7</v>
      </c>
      <c r="H1103" s="4">
        <v>106.9</v>
      </c>
      <c r="I1103" s="4">
        <v>0.03</v>
      </c>
      <c r="J1103" s="4">
        <v>258</v>
      </c>
    </row>
    <row r="1104" spans="1:10" ht="12.75" customHeight="1">
      <c r="A1104" s="4" t="str">
        <f t="shared" si="0"/>
        <v>9037.6</v>
      </c>
      <c r="B1104" s="4">
        <v>90</v>
      </c>
      <c r="C1104" s="4">
        <v>376</v>
      </c>
      <c r="D1104" s="4">
        <f t="shared" si="1"/>
        <v>37.6</v>
      </c>
      <c r="E1104" s="4" t="s">
        <v>1397</v>
      </c>
      <c r="F1104" s="4">
        <v>-79291</v>
      </c>
      <c r="G1104" s="4">
        <v>14</v>
      </c>
      <c r="H1104" s="4">
        <v>71</v>
      </c>
      <c r="I1104" s="4">
        <v>12</v>
      </c>
      <c r="J1104" s="4" t="s">
        <v>1398</v>
      </c>
    </row>
    <row r="1105" spans="1:10" ht="12.75" customHeight="1">
      <c r="A1105" s="4" t="str">
        <f t="shared" si="0"/>
        <v>9038</v>
      </c>
      <c r="B1105" s="4">
        <v>90</v>
      </c>
      <c r="C1105" s="4">
        <v>380</v>
      </c>
      <c r="D1105" s="4">
        <f t="shared" si="1"/>
        <v>38</v>
      </c>
      <c r="E1105" s="4" t="s">
        <v>1399</v>
      </c>
      <c r="F1105" s="4">
        <v>-85941.6</v>
      </c>
      <c r="G1105" s="4">
        <v>2.9</v>
      </c>
      <c r="H1105" s="4">
        <v>28.79</v>
      </c>
      <c r="I1105" s="4" t="s">
        <v>14</v>
      </c>
      <c r="J1105" s="4">
        <v>0.06</v>
      </c>
    </row>
    <row r="1106" spans="1:10" ht="12.75" customHeight="1">
      <c r="A1106" s="4" t="str">
        <f t="shared" si="0"/>
        <v>9039</v>
      </c>
      <c r="B1106" s="4">
        <v>90</v>
      </c>
      <c r="C1106" s="4">
        <v>390</v>
      </c>
      <c r="D1106" s="4">
        <f t="shared" si="1"/>
        <v>39</v>
      </c>
      <c r="E1106" s="4" t="s">
        <v>1400</v>
      </c>
      <c r="F1106" s="4">
        <v>-86487.5</v>
      </c>
      <c r="G1106" s="4">
        <v>2.6</v>
      </c>
      <c r="H1106" s="4">
        <v>64</v>
      </c>
      <c r="I1106" s="4" t="s">
        <v>223</v>
      </c>
      <c r="J1106" s="4">
        <v>0.21</v>
      </c>
    </row>
    <row r="1107" spans="1:10" ht="12.75" customHeight="1">
      <c r="A1107" s="4" t="str">
        <f t="shared" si="0"/>
        <v>9039.1</v>
      </c>
      <c r="B1107" s="4">
        <v>90</v>
      </c>
      <c r="C1107" s="4">
        <v>391</v>
      </c>
      <c r="D1107" s="4">
        <f t="shared" si="1"/>
        <v>39.1</v>
      </c>
      <c r="E1107" s="4" t="s">
        <v>1401</v>
      </c>
      <c r="F1107" s="4">
        <v>-85805.8</v>
      </c>
      <c r="G1107" s="4">
        <v>2.6</v>
      </c>
      <c r="H1107" s="4">
        <v>681.67</v>
      </c>
      <c r="I1107" s="4">
        <v>0.1</v>
      </c>
      <c r="J1107" s="4">
        <v>3.19</v>
      </c>
    </row>
    <row r="1108" spans="1:10" ht="12.75" customHeight="1">
      <c r="A1108" s="4" t="str">
        <f t="shared" si="0"/>
        <v>9040</v>
      </c>
      <c r="B1108" s="4">
        <v>90</v>
      </c>
      <c r="C1108" s="4">
        <v>400</v>
      </c>
      <c r="D1108" s="4">
        <f t="shared" si="1"/>
        <v>40</v>
      </c>
      <c r="E1108" s="4" t="s">
        <v>1402</v>
      </c>
      <c r="F1108" s="4">
        <v>-88767.3</v>
      </c>
      <c r="G1108" s="4">
        <v>2.4</v>
      </c>
      <c r="H1108" s="4" t="s">
        <v>8</v>
      </c>
      <c r="I1108" s="4" t="s">
        <v>22</v>
      </c>
      <c r="J1108" s="4">
        <v>98</v>
      </c>
    </row>
    <row r="1109" spans="1:10" ht="12.75" customHeight="1">
      <c r="A1109" s="4" t="str">
        <f t="shared" si="0"/>
        <v>9040.1</v>
      </c>
      <c r="B1109" s="4">
        <v>90</v>
      </c>
      <c r="C1109" s="4">
        <v>401</v>
      </c>
      <c r="D1109" s="4">
        <f t="shared" si="1"/>
        <v>40.1</v>
      </c>
      <c r="E1109" s="4" t="s">
        <v>1403</v>
      </c>
      <c r="F1109" s="4">
        <v>-86448.3</v>
      </c>
      <c r="G1109" s="4">
        <v>2.4</v>
      </c>
      <c r="H1109" s="4">
        <v>2319</v>
      </c>
      <c r="I1109" s="4">
        <v>0.01</v>
      </c>
      <c r="J1109" s="4">
        <v>809.2</v>
      </c>
    </row>
    <row r="1110" spans="1:10" ht="12.75" customHeight="1">
      <c r="A1110" s="4" t="str">
        <f t="shared" si="0"/>
        <v>9040.2</v>
      </c>
      <c r="B1110" s="4">
        <v>90</v>
      </c>
      <c r="C1110" s="4">
        <v>402</v>
      </c>
      <c r="D1110" s="4">
        <f t="shared" si="1"/>
        <v>40.200000000000003</v>
      </c>
      <c r="E1110" s="4" t="s">
        <v>1404</v>
      </c>
      <c r="F1110" s="4">
        <v>-85177.9</v>
      </c>
      <c r="G1110" s="4">
        <v>2.4</v>
      </c>
      <c r="H1110" s="4">
        <v>3589.4189999999999</v>
      </c>
      <c r="I1110" s="4">
        <v>1.6E-2</v>
      </c>
      <c r="J1110" s="4">
        <v>131</v>
      </c>
    </row>
    <row r="1111" spans="1:10" ht="12.75" customHeight="1">
      <c r="A1111" s="4" t="str">
        <f t="shared" si="0"/>
        <v>9041</v>
      </c>
      <c r="B1111" s="4">
        <v>90</v>
      </c>
      <c r="C1111" s="4">
        <v>410</v>
      </c>
      <c r="D1111" s="4">
        <f t="shared" si="1"/>
        <v>41</v>
      </c>
      <c r="E1111" s="4" t="s">
        <v>1405</v>
      </c>
      <c r="F1111" s="4">
        <v>-82656</v>
      </c>
      <c r="G1111" s="4">
        <v>5</v>
      </c>
      <c r="H1111" s="4">
        <v>14.6</v>
      </c>
      <c r="I1111" s="4" t="s">
        <v>223</v>
      </c>
      <c r="J1111" s="4">
        <v>0.05</v>
      </c>
    </row>
    <row r="1112" spans="1:10" ht="12.75" customHeight="1">
      <c r="A1112" s="4" t="str">
        <f t="shared" si="0"/>
        <v>9041.1</v>
      </c>
      <c r="B1112" s="4">
        <v>90</v>
      </c>
      <c r="C1112" s="4">
        <v>411</v>
      </c>
      <c r="D1112" s="4">
        <f t="shared" si="1"/>
        <v>41.1</v>
      </c>
      <c r="E1112" s="4" t="s">
        <v>1406</v>
      </c>
      <c r="F1112" s="4">
        <v>-82534</v>
      </c>
      <c r="G1112" s="4">
        <v>5</v>
      </c>
      <c r="H1112" s="4">
        <v>122.37</v>
      </c>
      <c r="I1112" s="4">
        <v>2.1999999999999999E-2</v>
      </c>
      <c r="J1112" s="4">
        <v>63</v>
      </c>
    </row>
    <row r="1113" spans="1:10" ht="12.75" customHeight="1">
      <c r="A1113" s="4" t="str">
        <f t="shared" si="0"/>
        <v>9041.2</v>
      </c>
      <c r="B1113" s="4">
        <v>90</v>
      </c>
      <c r="C1113" s="4">
        <v>412</v>
      </c>
      <c r="D1113" s="4">
        <f t="shared" si="1"/>
        <v>41.2</v>
      </c>
      <c r="E1113" s="4" t="s">
        <v>1407</v>
      </c>
      <c r="F1113" s="4">
        <v>-82531</v>
      </c>
      <c r="G1113" s="4">
        <v>5</v>
      </c>
      <c r="H1113" s="4">
        <v>124.67</v>
      </c>
      <c r="I1113" s="4">
        <v>0.25</v>
      </c>
      <c r="J1113" s="4">
        <v>18.809999999999999</v>
      </c>
    </row>
    <row r="1114" spans="1:10" ht="12.75" customHeight="1">
      <c r="A1114" s="4" t="str">
        <f t="shared" si="0"/>
        <v>9041.3</v>
      </c>
      <c r="B1114" s="4">
        <v>90</v>
      </c>
      <c r="C1114" s="4">
        <v>413</v>
      </c>
      <c r="D1114" s="4">
        <f t="shared" si="1"/>
        <v>41.3</v>
      </c>
      <c r="E1114" s="4" t="s">
        <v>1408</v>
      </c>
      <c r="F1114" s="4">
        <v>-82485</v>
      </c>
      <c r="G1114" s="4">
        <v>5</v>
      </c>
      <c r="H1114" s="4">
        <v>171.1</v>
      </c>
      <c r="I1114" s="4">
        <v>0.1</v>
      </c>
      <c r="J1114" s="4" t="s">
        <v>1409</v>
      </c>
    </row>
    <row r="1115" spans="1:10" ht="12.75" customHeight="1">
      <c r="A1115" s="4" t="str">
        <f t="shared" si="0"/>
        <v>9041.4</v>
      </c>
      <c r="B1115" s="4">
        <v>90</v>
      </c>
      <c r="C1115" s="4">
        <v>414</v>
      </c>
      <c r="D1115" s="4">
        <f t="shared" si="1"/>
        <v>41.4</v>
      </c>
      <c r="E1115" s="4" t="s">
        <v>1410</v>
      </c>
      <c r="F1115" s="4">
        <v>-82274</v>
      </c>
      <c r="G1115" s="4">
        <v>5</v>
      </c>
      <c r="H1115" s="4">
        <v>382.01</v>
      </c>
      <c r="I1115" s="4">
        <v>0.25</v>
      </c>
      <c r="J1115" s="4">
        <v>6.19</v>
      </c>
    </row>
    <row r="1116" spans="1:10" ht="12.75" customHeight="1">
      <c r="A1116" s="4" t="str">
        <f t="shared" si="0"/>
        <v>9041.5</v>
      </c>
      <c r="B1116" s="4">
        <v>90</v>
      </c>
      <c r="C1116" s="4">
        <v>415</v>
      </c>
      <c r="D1116" s="4">
        <f t="shared" si="1"/>
        <v>41.5</v>
      </c>
      <c r="E1116" s="4" t="s">
        <v>1411</v>
      </c>
      <c r="F1116" s="4">
        <v>-80776</v>
      </c>
      <c r="G1116" s="4">
        <v>5</v>
      </c>
      <c r="H1116" s="4">
        <v>1880.21</v>
      </c>
      <c r="I1116" s="4">
        <v>0.2</v>
      </c>
      <c r="J1116" s="4">
        <v>472</v>
      </c>
    </row>
    <row r="1117" spans="1:10" ht="12.75" customHeight="1">
      <c r="A1117" s="4" t="str">
        <f t="shared" si="0"/>
        <v>9042</v>
      </c>
      <c r="B1117" s="4">
        <v>90</v>
      </c>
      <c r="C1117" s="4">
        <v>420</v>
      </c>
      <c r="D1117" s="4">
        <f t="shared" si="1"/>
        <v>42</v>
      </c>
      <c r="E1117" s="4" t="s">
        <v>1412</v>
      </c>
      <c r="F1117" s="4">
        <v>-80167</v>
      </c>
      <c r="G1117" s="4">
        <v>6</v>
      </c>
      <c r="H1117" s="4">
        <v>5.56</v>
      </c>
      <c r="I1117" s="4" t="s">
        <v>223</v>
      </c>
      <c r="J1117" s="4">
        <v>0.09</v>
      </c>
    </row>
    <row r="1118" spans="1:10" ht="12.75" customHeight="1">
      <c r="A1118" s="4" t="str">
        <f t="shared" si="0"/>
        <v>9042.1</v>
      </c>
      <c r="B1118" s="4">
        <v>90</v>
      </c>
      <c r="C1118" s="4">
        <v>421</v>
      </c>
      <c r="D1118" s="4">
        <f t="shared" si="1"/>
        <v>42.1</v>
      </c>
      <c r="E1118" s="4" t="s">
        <v>1413</v>
      </c>
      <c r="F1118" s="4">
        <v>-77292</v>
      </c>
      <c r="G1118" s="4">
        <v>6</v>
      </c>
      <c r="H1118" s="4">
        <v>2874.73</v>
      </c>
      <c r="I1118" s="4">
        <v>0.15</v>
      </c>
      <c r="J1118" s="4">
        <v>1.1200000000000001</v>
      </c>
    </row>
    <row r="1119" spans="1:10" ht="12.75" customHeight="1">
      <c r="A1119" s="4" t="str">
        <f t="shared" si="0"/>
        <v>9043</v>
      </c>
      <c r="B1119" s="4">
        <v>90</v>
      </c>
      <c r="C1119" s="4">
        <v>430</v>
      </c>
      <c r="D1119" s="4">
        <f t="shared" si="1"/>
        <v>43</v>
      </c>
      <c r="E1119" s="4" t="s">
        <v>1414</v>
      </c>
      <c r="F1119" s="4">
        <v>-71210</v>
      </c>
      <c r="G1119" s="4">
        <v>240</v>
      </c>
      <c r="H1119" s="4" t="s">
        <v>1415</v>
      </c>
      <c r="I1119" s="4">
        <v>8.6999999999999993</v>
      </c>
      <c r="J1119" s="4" t="s">
        <v>6</v>
      </c>
    </row>
    <row r="1120" spans="1:10" ht="12.75" customHeight="1">
      <c r="A1120" s="4" t="str">
        <f t="shared" si="0"/>
        <v>9043.1</v>
      </c>
      <c r="B1120" s="4">
        <v>90</v>
      </c>
      <c r="C1120" s="4">
        <v>431</v>
      </c>
      <c r="D1120" s="4">
        <f t="shared" si="1"/>
        <v>43.1</v>
      </c>
      <c r="E1120" s="4" t="s">
        <v>1416</v>
      </c>
      <c r="F1120" s="4">
        <v>-70900</v>
      </c>
      <c r="G1120" s="4">
        <v>300</v>
      </c>
      <c r="H1120" s="4">
        <v>310</v>
      </c>
      <c r="I1120" s="4">
        <v>390</v>
      </c>
      <c r="J1120" s="4" t="s">
        <v>1417</v>
      </c>
    </row>
    <row r="1121" spans="1:10" ht="12.75" customHeight="1">
      <c r="A1121" s="4" t="str">
        <f t="shared" si="0"/>
        <v>9044</v>
      </c>
      <c r="B1121" s="4">
        <v>90</v>
      </c>
      <c r="C1121" s="4">
        <v>440</v>
      </c>
      <c r="D1121" s="4">
        <f t="shared" si="1"/>
        <v>44</v>
      </c>
      <c r="E1121" s="4" t="s">
        <v>1418</v>
      </c>
      <c r="F1121" s="4">
        <v>-65310</v>
      </c>
      <c r="G1121" s="4">
        <v>300</v>
      </c>
      <c r="H1121" s="4">
        <v>11</v>
      </c>
      <c r="I1121" s="4" t="s">
        <v>6</v>
      </c>
      <c r="J1121" s="4">
        <v>3</v>
      </c>
    </row>
    <row r="1122" spans="1:10" ht="12.75" customHeight="1">
      <c r="A1122" s="4" t="str">
        <f t="shared" si="0"/>
        <v>9045</v>
      </c>
      <c r="B1122" s="4">
        <v>90</v>
      </c>
      <c r="C1122" s="4">
        <v>450</v>
      </c>
      <c r="D1122" s="4">
        <f t="shared" si="1"/>
        <v>45</v>
      </c>
      <c r="E1122" s="4" t="s">
        <v>1419</v>
      </c>
      <c r="F1122" s="4">
        <v>-53220</v>
      </c>
      <c r="G1122" s="4">
        <v>500</v>
      </c>
      <c r="H1122" s="4" t="s">
        <v>541</v>
      </c>
      <c r="I1122" s="4">
        <v>15</v>
      </c>
      <c r="J1122" s="4" t="s">
        <v>33</v>
      </c>
    </row>
    <row r="1123" spans="1:10" ht="12.75" customHeight="1">
      <c r="A1123" s="4" t="str">
        <f t="shared" si="0"/>
        <v>9045.1</v>
      </c>
      <c r="B1123" s="4">
        <v>90</v>
      </c>
      <c r="C1123" s="4">
        <v>451</v>
      </c>
      <c r="D1123" s="4">
        <f t="shared" si="1"/>
        <v>45.1</v>
      </c>
      <c r="E1123" s="4" t="s">
        <v>1420</v>
      </c>
      <c r="F1123" s="4">
        <v>-53220</v>
      </c>
      <c r="G1123" s="4">
        <v>710</v>
      </c>
      <c r="H1123" s="4">
        <v>0</v>
      </c>
      <c r="I1123" s="4">
        <v>500</v>
      </c>
      <c r="J1123" s="4" t="s">
        <v>541</v>
      </c>
    </row>
    <row r="1124" spans="1:10" ht="12.75" customHeight="1">
      <c r="A1124" s="4" t="str">
        <f t="shared" si="0"/>
        <v>9133</v>
      </c>
      <c r="B1124" s="4">
        <v>91</v>
      </c>
      <c r="C1124" s="4">
        <v>330</v>
      </c>
      <c r="D1124" s="4">
        <f t="shared" si="1"/>
        <v>33</v>
      </c>
      <c r="E1124" s="4" t="s">
        <v>1421</v>
      </c>
      <c r="F1124" s="4">
        <v>-36860</v>
      </c>
      <c r="G1124" s="4">
        <v>900</v>
      </c>
      <c r="H1124" s="4">
        <v>50</v>
      </c>
      <c r="I1124" s="4" t="s">
        <v>33</v>
      </c>
      <c r="J1124" s="4" t="s">
        <v>733</v>
      </c>
    </row>
    <row r="1125" spans="1:10" ht="12.75" customHeight="1">
      <c r="A1125" s="4" t="str">
        <f t="shared" si="0"/>
        <v>9134</v>
      </c>
      <c r="B1125" s="4">
        <v>91</v>
      </c>
      <c r="C1125" s="4">
        <v>340</v>
      </c>
      <c r="D1125" s="4">
        <f t="shared" si="1"/>
        <v>34</v>
      </c>
      <c r="E1125" s="4" t="s">
        <v>1422</v>
      </c>
      <c r="F1125" s="4">
        <v>-50340</v>
      </c>
      <c r="G1125" s="4">
        <v>500</v>
      </c>
      <c r="H1125" s="4">
        <v>270</v>
      </c>
      <c r="I1125" s="4" t="s">
        <v>33</v>
      </c>
      <c r="J1125" s="4">
        <v>50</v>
      </c>
    </row>
    <row r="1126" spans="1:10" ht="12.75" customHeight="1">
      <c r="A1126" s="4" t="str">
        <f t="shared" si="0"/>
        <v>9135</v>
      </c>
      <c r="B1126" s="4">
        <v>91</v>
      </c>
      <c r="C1126" s="4">
        <v>350</v>
      </c>
      <c r="D1126" s="4">
        <f t="shared" si="1"/>
        <v>35</v>
      </c>
      <c r="E1126" s="4" t="s">
        <v>1423</v>
      </c>
      <c r="F1126" s="4">
        <v>-61510</v>
      </c>
      <c r="G1126" s="4">
        <v>70</v>
      </c>
      <c r="H1126" s="4">
        <v>541</v>
      </c>
      <c r="I1126" s="4" t="s">
        <v>33</v>
      </c>
      <c r="J1126" s="4">
        <v>5</v>
      </c>
    </row>
    <row r="1127" spans="1:10" ht="12.75" customHeight="1">
      <c r="A1127" s="4" t="str">
        <f t="shared" si="0"/>
        <v>9136</v>
      </c>
      <c r="B1127" s="4">
        <v>91</v>
      </c>
      <c r="C1127" s="4">
        <v>360</v>
      </c>
      <c r="D1127" s="4">
        <f t="shared" si="1"/>
        <v>36</v>
      </c>
      <c r="E1127" s="4" t="s">
        <v>1424</v>
      </c>
      <c r="F1127" s="4">
        <v>-71310</v>
      </c>
      <c r="G1127" s="4">
        <v>60</v>
      </c>
      <c r="H1127" s="4">
        <v>8.57</v>
      </c>
      <c r="I1127" s="4" t="s">
        <v>6</v>
      </c>
      <c r="J1127" s="4">
        <v>0.04</v>
      </c>
    </row>
    <row r="1128" spans="1:10" ht="12.75" customHeight="1">
      <c r="A1128" s="4" t="str">
        <f t="shared" si="0"/>
        <v>9137</v>
      </c>
      <c r="B1128" s="4">
        <v>91</v>
      </c>
      <c r="C1128" s="4">
        <v>370</v>
      </c>
      <c r="D1128" s="4">
        <f t="shared" si="1"/>
        <v>37</v>
      </c>
      <c r="E1128" s="4" t="s">
        <v>1425</v>
      </c>
      <c r="F1128" s="4">
        <v>-77745</v>
      </c>
      <c r="G1128" s="4">
        <v>8</v>
      </c>
      <c r="H1128" s="4">
        <v>58.4</v>
      </c>
      <c r="I1128" s="4" t="s">
        <v>6</v>
      </c>
      <c r="J1128" s="4">
        <v>0.4</v>
      </c>
    </row>
    <row r="1129" spans="1:10" ht="12.75" customHeight="1">
      <c r="A1129" s="4" t="str">
        <f t="shared" si="0"/>
        <v>9138</v>
      </c>
      <c r="B1129" s="4">
        <v>91</v>
      </c>
      <c r="C1129" s="4">
        <v>380</v>
      </c>
      <c r="D1129" s="4">
        <f t="shared" si="1"/>
        <v>38</v>
      </c>
      <c r="E1129" s="4" t="s">
        <v>1426</v>
      </c>
      <c r="F1129" s="4">
        <v>-83645</v>
      </c>
      <c r="G1129" s="4">
        <v>5</v>
      </c>
      <c r="H1129" s="4">
        <v>9.6300000000000008</v>
      </c>
      <c r="I1129" s="4" t="s">
        <v>223</v>
      </c>
      <c r="J1129" s="4">
        <v>0.05</v>
      </c>
    </row>
    <row r="1130" spans="1:10" ht="12.75" customHeight="1">
      <c r="A1130" s="4" t="str">
        <f t="shared" si="0"/>
        <v>9138.6</v>
      </c>
      <c r="B1130" s="4">
        <v>91</v>
      </c>
      <c r="C1130" s="4">
        <v>386</v>
      </c>
      <c r="D1130" s="4">
        <f t="shared" si="1"/>
        <v>38.6</v>
      </c>
      <c r="E1130" s="4" t="s">
        <v>1427</v>
      </c>
      <c r="F1130" s="4">
        <v>-83599</v>
      </c>
      <c r="G1130" s="4">
        <v>11</v>
      </c>
      <c r="H1130" s="4">
        <v>47</v>
      </c>
      <c r="I1130" s="4">
        <v>11</v>
      </c>
      <c r="J1130" s="4" t="s">
        <v>1428</v>
      </c>
    </row>
    <row r="1131" spans="1:10" ht="12.75" customHeight="1">
      <c r="A1131" s="4" t="str">
        <f t="shared" si="0"/>
        <v>9139</v>
      </c>
      <c r="B1131" s="4">
        <v>91</v>
      </c>
      <c r="C1131" s="4">
        <v>390</v>
      </c>
      <c r="D1131" s="4">
        <f t="shared" si="1"/>
        <v>39</v>
      </c>
      <c r="E1131" s="4" t="s">
        <v>1429</v>
      </c>
      <c r="F1131" s="4">
        <v>-86345</v>
      </c>
      <c r="G1131" s="4">
        <v>2.9</v>
      </c>
      <c r="H1131" s="4">
        <v>58.51</v>
      </c>
      <c r="I1131" s="4" t="s">
        <v>48</v>
      </c>
      <c r="J1131" s="4">
        <v>0.06</v>
      </c>
    </row>
    <row r="1132" spans="1:10" ht="12.75" customHeight="1">
      <c r="A1132" s="4" t="str">
        <f t="shared" si="0"/>
        <v>9139.1</v>
      </c>
      <c r="B1132" s="4">
        <v>91</v>
      </c>
      <c r="C1132" s="4">
        <v>391</v>
      </c>
      <c r="D1132" s="4">
        <f t="shared" si="1"/>
        <v>39.1</v>
      </c>
      <c r="E1132" s="4" t="s">
        <v>1430</v>
      </c>
      <c r="F1132" s="4">
        <v>-85789.4</v>
      </c>
      <c r="G1132" s="4">
        <v>2.9</v>
      </c>
      <c r="H1132" s="4">
        <v>555.58000000000004</v>
      </c>
      <c r="I1132" s="4">
        <v>0.05</v>
      </c>
      <c r="J1132" s="4">
        <v>49.71</v>
      </c>
    </row>
    <row r="1133" spans="1:10" ht="12.75" customHeight="1">
      <c r="A1133" s="4" t="str">
        <f t="shared" si="0"/>
        <v>9140</v>
      </c>
      <c r="B1133" s="4">
        <v>91</v>
      </c>
      <c r="C1133" s="4">
        <v>400</v>
      </c>
      <c r="D1133" s="4">
        <f t="shared" si="1"/>
        <v>40</v>
      </c>
      <c r="E1133" s="4" t="s">
        <v>1431</v>
      </c>
      <c r="F1133" s="4">
        <v>-87890.4</v>
      </c>
      <c r="G1133" s="4">
        <v>2.2999999999999998</v>
      </c>
      <c r="H1133" s="4" t="s">
        <v>8</v>
      </c>
      <c r="I1133" s="4" t="s">
        <v>145</v>
      </c>
      <c r="J1133" s="4">
        <v>1</v>
      </c>
    </row>
    <row r="1134" spans="1:10" ht="12.75" customHeight="1">
      <c r="A1134" s="4" t="str">
        <f t="shared" si="0"/>
        <v>9140.1</v>
      </c>
      <c r="B1134" s="4">
        <v>91</v>
      </c>
      <c r="C1134" s="4">
        <v>401</v>
      </c>
      <c r="D1134" s="4">
        <f t="shared" si="1"/>
        <v>40.1</v>
      </c>
      <c r="E1134" s="4" t="s">
        <v>1432</v>
      </c>
      <c r="F1134" s="4">
        <v>-84723.1</v>
      </c>
      <c r="G1134" s="4">
        <v>2.2999999999999998</v>
      </c>
      <c r="H1134" s="4">
        <v>3167.3</v>
      </c>
      <c r="I1134" s="4">
        <v>0.4</v>
      </c>
      <c r="J1134" s="4">
        <v>4.3499999999999996</v>
      </c>
    </row>
    <row r="1135" spans="1:10" ht="12.75" customHeight="1">
      <c r="A1135" s="4" t="str">
        <f t="shared" si="0"/>
        <v>9141</v>
      </c>
      <c r="B1135" s="4">
        <v>91</v>
      </c>
      <c r="C1135" s="4">
        <v>410</v>
      </c>
      <c r="D1135" s="4">
        <f t="shared" si="1"/>
        <v>41</v>
      </c>
      <c r="E1135" s="4" t="s">
        <v>1433</v>
      </c>
      <c r="F1135" s="4">
        <v>-86632</v>
      </c>
      <c r="G1135" s="4">
        <v>4</v>
      </c>
      <c r="H1135" s="4">
        <v>680</v>
      </c>
      <c r="I1135" s="4" t="s">
        <v>14</v>
      </c>
      <c r="J1135" s="4">
        <v>130</v>
      </c>
    </row>
    <row r="1136" spans="1:10" ht="12.75" customHeight="1">
      <c r="A1136" s="4" t="str">
        <f t="shared" si="0"/>
        <v>9141.1</v>
      </c>
      <c r="B1136" s="4">
        <v>91</v>
      </c>
      <c r="C1136" s="4">
        <v>411</v>
      </c>
      <c r="D1136" s="4">
        <f t="shared" si="1"/>
        <v>41.1</v>
      </c>
      <c r="E1136" s="4" t="s">
        <v>1434</v>
      </c>
      <c r="F1136" s="4">
        <v>-86527</v>
      </c>
      <c r="G1136" s="4">
        <v>4</v>
      </c>
      <c r="H1136" s="4">
        <v>104.6</v>
      </c>
      <c r="I1136" s="4">
        <v>0.05</v>
      </c>
      <c r="J1136" s="4">
        <v>60.86</v>
      </c>
    </row>
    <row r="1137" spans="1:10" ht="12.75" customHeight="1">
      <c r="A1137" s="4" t="str">
        <f t="shared" si="0"/>
        <v>9141.2</v>
      </c>
      <c r="B1137" s="4">
        <v>91</v>
      </c>
      <c r="C1137" s="4">
        <v>412</v>
      </c>
      <c r="D1137" s="4">
        <f t="shared" si="1"/>
        <v>41.2</v>
      </c>
      <c r="E1137" s="4" t="s">
        <v>1435</v>
      </c>
      <c r="F1137" s="4">
        <v>-84598</v>
      </c>
      <c r="G1137" s="4">
        <v>4</v>
      </c>
      <c r="H1137" s="4">
        <v>2034.35</v>
      </c>
      <c r="I1137" s="4">
        <v>0.19</v>
      </c>
      <c r="J1137" s="4">
        <v>3.76</v>
      </c>
    </row>
    <row r="1138" spans="1:10" ht="12.75" customHeight="1">
      <c r="A1138" s="4" t="str">
        <f t="shared" si="0"/>
        <v>9142</v>
      </c>
      <c r="B1138" s="4">
        <v>91</v>
      </c>
      <c r="C1138" s="4">
        <v>420</v>
      </c>
      <c r="D1138" s="4">
        <f t="shared" si="1"/>
        <v>42</v>
      </c>
      <c r="E1138" s="4" t="s">
        <v>1436</v>
      </c>
      <c r="F1138" s="4">
        <v>-82204</v>
      </c>
      <c r="G1138" s="4">
        <v>11</v>
      </c>
      <c r="H1138" s="4">
        <v>15.49</v>
      </c>
      <c r="I1138" s="4" t="s">
        <v>80</v>
      </c>
      <c r="J1138" s="4">
        <v>0.01</v>
      </c>
    </row>
    <row r="1139" spans="1:10" ht="12.75" customHeight="1">
      <c r="A1139" s="4" t="str">
        <f t="shared" si="0"/>
        <v>9142.1</v>
      </c>
      <c r="B1139" s="4">
        <v>91</v>
      </c>
      <c r="C1139" s="4">
        <v>421</v>
      </c>
      <c r="D1139" s="4">
        <f t="shared" si="1"/>
        <v>42.1</v>
      </c>
      <c r="E1139" s="4" t="s">
        <v>1437</v>
      </c>
      <c r="F1139" s="4">
        <v>-81551</v>
      </c>
      <c r="G1139" s="4">
        <v>11</v>
      </c>
      <c r="H1139" s="4">
        <v>653.01</v>
      </c>
      <c r="I1139" s="4">
        <v>0.09</v>
      </c>
      <c r="J1139" s="4">
        <v>64.599999999999994</v>
      </c>
    </row>
    <row r="1140" spans="1:10" ht="12.75" customHeight="1">
      <c r="A1140" s="4" t="str">
        <f t="shared" si="0"/>
        <v>9143</v>
      </c>
      <c r="B1140" s="4">
        <v>91</v>
      </c>
      <c r="C1140" s="4">
        <v>430</v>
      </c>
      <c r="D1140" s="4">
        <f t="shared" si="1"/>
        <v>43</v>
      </c>
      <c r="E1140" s="4" t="s">
        <v>1438</v>
      </c>
      <c r="F1140" s="4">
        <v>-75980</v>
      </c>
      <c r="G1140" s="4">
        <v>200</v>
      </c>
      <c r="H1140" s="4">
        <v>3.14</v>
      </c>
      <c r="I1140" s="4" t="s">
        <v>80</v>
      </c>
      <c r="J1140" s="4">
        <v>0.02</v>
      </c>
    </row>
    <row r="1141" spans="1:10" ht="12.75" customHeight="1">
      <c r="A1141" s="4" t="str">
        <f t="shared" si="0"/>
        <v>9143.1</v>
      </c>
      <c r="B1141" s="4">
        <v>91</v>
      </c>
      <c r="C1141" s="4">
        <v>431</v>
      </c>
      <c r="D1141" s="4">
        <f t="shared" si="1"/>
        <v>43.1</v>
      </c>
      <c r="E1141" s="4" t="s">
        <v>1439</v>
      </c>
      <c r="F1141" s="4">
        <v>-75840</v>
      </c>
      <c r="G1141" s="4">
        <v>200</v>
      </c>
      <c r="H1141" s="4">
        <v>139.30000000000001</v>
      </c>
      <c r="I1141" s="4">
        <v>0.3</v>
      </c>
      <c r="J1141" s="4">
        <v>3.3</v>
      </c>
    </row>
    <row r="1142" spans="1:10" ht="12.75" customHeight="1">
      <c r="A1142" s="4" t="str">
        <f t="shared" si="0"/>
        <v>9144</v>
      </c>
      <c r="B1142" s="4">
        <v>91</v>
      </c>
      <c r="C1142" s="4">
        <v>440</v>
      </c>
      <c r="D1142" s="4">
        <f t="shared" si="1"/>
        <v>44</v>
      </c>
      <c r="E1142" s="4" t="s">
        <v>1440</v>
      </c>
      <c r="F1142" s="4">
        <v>-68660</v>
      </c>
      <c r="G1142" s="4">
        <v>580</v>
      </c>
      <c r="H1142" s="4" t="s">
        <v>541</v>
      </c>
      <c r="I1142" s="4">
        <v>9</v>
      </c>
      <c r="J1142" s="4" t="s">
        <v>6</v>
      </c>
    </row>
    <row r="1143" spans="1:10" ht="12.75" customHeight="1">
      <c r="A1143" s="4" t="str">
        <f t="shared" si="0"/>
        <v>9144.1</v>
      </c>
      <c r="B1143" s="4">
        <v>91</v>
      </c>
      <c r="C1143" s="4">
        <v>441</v>
      </c>
      <c r="D1143" s="4">
        <f t="shared" si="1"/>
        <v>44.1</v>
      </c>
      <c r="E1143" s="4" t="s">
        <v>1441</v>
      </c>
      <c r="F1143" s="4">
        <v>-68580</v>
      </c>
      <c r="G1143" s="4">
        <v>500</v>
      </c>
      <c r="H1143" s="4">
        <v>80</v>
      </c>
      <c r="I1143" s="4">
        <v>300</v>
      </c>
      <c r="J1143" s="4" t="s">
        <v>541</v>
      </c>
    </row>
    <row r="1144" spans="1:10" ht="12.75" customHeight="1">
      <c r="A1144" s="4" t="str">
        <f t="shared" si="0"/>
        <v>9145</v>
      </c>
      <c r="B1144" s="4">
        <v>91</v>
      </c>
      <c r="C1144" s="4">
        <v>450</v>
      </c>
      <c r="D1144" s="4">
        <f t="shared" si="1"/>
        <v>45</v>
      </c>
      <c r="E1144" s="4" t="s">
        <v>1442</v>
      </c>
      <c r="F1144" s="4">
        <v>-59100</v>
      </c>
      <c r="G1144" s="4">
        <v>400</v>
      </c>
      <c r="H1144" s="4">
        <v>1.74</v>
      </c>
      <c r="I1144" s="4" t="s">
        <v>6</v>
      </c>
      <c r="J1144" s="4">
        <v>0.14000000000000001</v>
      </c>
    </row>
    <row r="1145" spans="1:10" ht="12.75" customHeight="1">
      <c r="A1145" s="4" t="str">
        <f t="shared" si="0"/>
        <v>9146</v>
      </c>
      <c r="B1145" s="4">
        <v>91</v>
      </c>
      <c r="C1145" s="4">
        <v>460</v>
      </c>
      <c r="D1145" s="4">
        <f t="shared" si="1"/>
        <v>46</v>
      </c>
      <c r="E1145" s="4" t="s">
        <v>1443</v>
      </c>
      <c r="F1145" s="4">
        <v>-47400</v>
      </c>
      <c r="G1145" s="4">
        <v>570</v>
      </c>
      <c r="H1145" s="4">
        <v>10</v>
      </c>
      <c r="I1145" s="4" t="s">
        <v>33</v>
      </c>
      <c r="J1145" s="4" t="s">
        <v>356</v>
      </c>
    </row>
    <row r="1146" spans="1:10" ht="12.75" customHeight="1">
      <c r="A1146" s="4" t="str">
        <f t="shared" si="0"/>
        <v>9233</v>
      </c>
      <c r="B1146" s="4">
        <v>92</v>
      </c>
      <c r="C1146" s="4">
        <v>330</v>
      </c>
      <c r="D1146" s="4">
        <f t="shared" si="1"/>
        <v>33</v>
      </c>
      <c r="E1146" s="4" t="s">
        <v>1444</v>
      </c>
      <c r="F1146" s="4">
        <v>-30930</v>
      </c>
      <c r="G1146" s="4">
        <v>900</v>
      </c>
      <c r="H1146" s="4">
        <v>30</v>
      </c>
      <c r="I1146" s="4" t="s">
        <v>33</v>
      </c>
      <c r="J1146" s="4" t="s">
        <v>733</v>
      </c>
    </row>
    <row r="1147" spans="1:10" ht="12.75" customHeight="1">
      <c r="A1147" s="4" t="str">
        <f t="shared" si="0"/>
        <v>9234</v>
      </c>
      <c r="B1147" s="4">
        <v>92</v>
      </c>
      <c r="C1147" s="4">
        <v>340</v>
      </c>
      <c r="D1147" s="4">
        <f t="shared" si="1"/>
        <v>34</v>
      </c>
      <c r="E1147" s="4" t="s">
        <v>1445</v>
      </c>
      <c r="F1147" s="4">
        <v>-46650</v>
      </c>
      <c r="G1147" s="4">
        <v>600</v>
      </c>
      <c r="H1147" s="4">
        <v>100</v>
      </c>
      <c r="I1147" s="4" t="s">
        <v>33</v>
      </c>
      <c r="J1147" s="4" t="s">
        <v>733</v>
      </c>
    </row>
    <row r="1148" spans="1:10" ht="12.75" customHeight="1">
      <c r="A1148" s="4" t="str">
        <f t="shared" si="0"/>
        <v>9235</v>
      </c>
      <c r="B1148" s="4">
        <v>92</v>
      </c>
      <c r="C1148" s="4">
        <v>350</v>
      </c>
      <c r="D1148" s="4">
        <f t="shared" si="1"/>
        <v>35</v>
      </c>
      <c r="E1148" s="4" t="s">
        <v>1446</v>
      </c>
      <c r="F1148" s="4">
        <v>-56580</v>
      </c>
      <c r="G1148" s="4">
        <v>50</v>
      </c>
      <c r="H1148" s="4">
        <v>343</v>
      </c>
      <c r="I1148" s="4" t="s">
        <v>33</v>
      </c>
      <c r="J1148" s="4">
        <v>15</v>
      </c>
    </row>
    <row r="1149" spans="1:10" ht="12.75" customHeight="1">
      <c r="A1149" s="4" t="str">
        <f t="shared" si="0"/>
        <v>9236</v>
      </c>
      <c r="B1149" s="4">
        <v>92</v>
      </c>
      <c r="C1149" s="4">
        <v>360</v>
      </c>
      <c r="D1149" s="4">
        <f t="shared" si="1"/>
        <v>36</v>
      </c>
      <c r="E1149" s="4" t="s">
        <v>1447</v>
      </c>
      <c r="F1149" s="4">
        <v>-68785</v>
      </c>
      <c r="G1149" s="4">
        <v>12</v>
      </c>
      <c r="H1149" s="4">
        <v>1.84</v>
      </c>
      <c r="I1149" s="4" t="s">
        <v>6</v>
      </c>
      <c r="J1149" s="4">
        <v>8.0000000000000002E-3</v>
      </c>
    </row>
    <row r="1150" spans="1:10" ht="12.75" customHeight="1">
      <c r="A1150" s="4" t="str">
        <f t="shared" si="0"/>
        <v>9237</v>
      </c>
      <c r="B1150" s="4">
        <v>92</v>
      </c>
      <c r="C1150" s="4">
        <v>370</v>
      </c>
      <c r="D1150" s="4">
        <f t="shared" si="1"/>
        <v>37</v>
      </c>
      <c r="E1150" s="4" t="s">
        <v>1448</v>
      </c>
      <c r="F1150" s="4">
        <v>-74772</v>
      </c>
      <c r="G1150" s="4">
        <v>6</v>
      </c>
      <c r="H1150" s="4">
        <v>4.492</v>
      </c>
      <c r="I1150" s="4" t="s">
        <v>6</v>
      </c>
      <c r="J1150" s="4">
        <v>0.02</v>
      </c>
    </row>
    <row r="1151" spans="1:10" ht="12.75" customHeight="1">
      <c r="A1151" s="4" t="str">
        <f t="shared" si="0"/>
        <v>9238</v>
      </c>
      <c r="B1151" s="4">
        <v>92</v>
      </c>
      <c r="C1151" s="4">
        <v>380</v>
      </c>
      <c r="D1151" s="4">
        <f t="shared" si="1"/>
        <v>38</v>
      </c>
      <c r="E1151" s="4" t="s">
        <v>1449</v>
      </c>
      <c r="F1151" s="4">
        <v>-82868</v>
      </c>
      <c r="G1151" s="4">
        <v>3</v>
      </c>
      <c r="H1151" s="4">
        <v>2.66</v>
      </c>
      <c r="I1151" s="4" t="s">
        <v>223</v>
      </c>
      <c r="J1151" s="4">
        <v>0.04</v>
      </c>
    </row>
    <row r="1152" spans="1:10" ht="12.75" customHeight="1">
      <c r="A1152" s="4" t="str">
        <f t="shared" si="0"/>
        <v>9239</v>
      </c>
      <c r="B1152" s="4">
        <v>92</v>
      </c>
      <c r="C1152" s="4">
        <v>390</v>
      </c>
      <c r="D1152" s="4">
        <f t="shared" si="1"/>
        <v>39</v>
      </c>
      <c r="E1152" s="4" t="s">
        <v>1450</v>
      </c>
      <c r="F1152" s="4">
        <v>-84813</v>
      </c>
      <c r="G1152" s="4">
        <v>9</v>
      </c>
      <c r="H1152" s="4">
        <v>3.54</v>
      </c>
      <c r="I1152" s="4" t="s">
        <v>223</v>
      </c>
      <c r="J1152" s="4">
        <v>0.01</v>
      </c>
    </row>
    <row r="1153" spans="1:10" ht="12.75" customHeight="1">
      <c r="A1153" s="4" t="str">
        <f t="shared" si="0"/>
        <v>9240</v>
      </c>
      <c r="B1153" s="4">
        <v>92</v>
      </c>
      <c r="C1153" s="4">
        <v>400</v>
      </c>
      <c r="D1153" s="4">
        <f t="shared" si="1"/>
        <v>40</v>
      </c>
      <c r="E1153" s="4" t="s">
        <v>1451</v>
      </c>
      <c r="F1153" s="4">
        <v>-88453.9</v>
      </c>
      <c r="G1153" s="4">
        <v>2.2999999999999998</v>
      </c>
      <c r="H1153" s="4" t="s">
        <v>8</v>
      </c>
      <c r="I1153" s="4" t="s">
        <v>22</v>
      </c>
      <c r="J1153" s="4">
        <v>1</v>
      </c>
    </row>
    <row r="1154" spans="1:10" ht="12.75" customHeight="1">
      <c r="A1154" s="4" t="str">
        <f t="shared" si="0"/>
        <v>9241</v>
      </c>
      <c r="B1154" s="4">
        <v>92</v>
      </c>
      <c r="C1154" s="4">
        <v>410</v>
      </c>
      <c r="D1154" s="4">
        <f t="shared" si="1"/>
        <v>41</v>
      </c>
      <c r="E1154" s="4" t="s">
        <v>1452</v>
      </c>
      <c r="F1154" s="4">
        <v>-86448.3</v>
      </c>
      <c r="G1154" s="4">
        <v>2.8</v>
      </c>
      <c r="H1154" s="4">
        <v>34.700000000000003</v>
      </c>
      <c r="I1154" s="4" t="s">
        <v>69</v>
      </c>
      <c r="J1154" s="4">
        <v>2.4</v>
      </c>
    </row>
    <row r="1155" spans="1:10" ht="12.75" customHeight="1">
      <c r="A1155" s="4" t="str">
        <f t="shared" si="0"/>
        <v>9241.1</v>
      </c>
      <c r="B1155" s="4">
        <v>92</v>
      </c>
      <c r="C1155" s="4">
        <v>411</v>
      </c>
      <c r="D1155" s="4">
        <f t="shared" si="1"/>
        <v>41.1</v>
      </c>
      <c r="E1155" s="4" t="s">
        <v>1453</v>
      </c>
      <c r="F1155" s="4">
        <v>-86312.8</v>
      </c>
      <c r="G1155" s="4">
        <v>2.8</v>
      </c>
      <c r="H1155" s="4">
        <v>135.5</v>
      </c>
      <c r="I1155" s="4">
        <v>0.4</v>
      </c>
      <c r="J1155" s="4">
        <v>10.15</v>
      </c>
    </row>
    <row r="1156" spans="1:10" ht="12.75" customHeight="1">
      <c r="A1156" s="4" t="str">
        <f t="shared" si="0"/>
        <v>9241.2</v>
      </c>
      <c r="B1156" s="4">
        <v>92</v>
      </c>
      <c r="C1156" s="4">
        <v>412</v>
      </c>
      <c r="D1156" s="4">
        <f t="shared" si="1"/>
        <v>41.2</v>
      </c>
      <c r="E1156" s="4" t="s">
        <v>1454</v>
      </c>
      <c r="F1156" s="4">
        <v>-86222.6</v>
      </c>
      <c r="G1156" s="4">
        <v>2.8</v>
      </c>
      <c r="H1156" s="4">
        <v>225.7</v>
      </c>
      <c r="I1156" s="4">
        <v>0.4</v>
      </c>
      <c r="J1156" s="4">
        <v>5.9</v>
      </c>
    </row>
    <row r="1157" spans="1:10" ht="12.75" customHeight="1">
      <c r="A1157" s="4" t="str">
        <f t="shared" si="0"/>
        <v>9241.3</v>
      </c>
      <c r="B1157" s="4">
        <v>92</v>
      </c>
      <c r="C1157" s="4">
        <v>413</v>
      </c>
      <c r="D1157" s="4">
        <f t="shared" si="1"/>
        <v>41.3</v>
      </c>
      <c r="E1157" s="4" t="s">
        <v>1455</v>
      </c>
      <c r="F1157" s="4">
        <v>-84245</v>
      </c>
      <c r="G1157" s="4">
        <v>2.8</v>
      </c>
      <c r="H1157" s="4">
        <v>2203.3000000000002</v>
      </c>
      <c r="I1157" s="4">
        <v>0.4</v>
      </c>
      <c r="J1157" s="4">
        <v>167</v>
      </c>
    </row>
    <row r="1158" spans="1:10" ht="12.75" customHeight="1">
      <c r="A1158" s="4" t="str">
        <f t="shared" si="0"/>
        <v>9242</v>
      </c>
      <c r="B1158" s="4">
        <v>92</v>
      </c>
      <c r="C1158" s="4">
        <v>420</v>
      </c>
      <c r="D1158" s="4">
        <f t="shared" si="1"/>
        <v>42</v>
      </c>
      <c r="E1158" s="4" t="s">
        <v>1456</v>
      </c>
      <c r="F1158" s="4">
        <v>-86805</v>
      </c>
      <c r="G1158" s="4">
        <v>4</v>
      </c>
      <c r="H1158" s="4" t="s">
        <v>8</v>
      </c>
      <c r="I1158" s="4" t="s">
        <v>1457</v>
      </c>
      <c r="J1158" s="4" t="s">
        <v>22</v>
      </c>
    </row>
    <row r="1159" spans="1:10" ht="12.75" customHeight="1">
      <c r="A1159" s="4" t="str">
        <f t="shared" si="0"/>
        <v>9242.1</v>
      </c>
      <c r="B1159" s="4">
        <v>92</v>
      </c>
      <c r="C1159" s="4">
        <v>421</v>
      </c>
      <c r="D1159" s="4">
        <f t="shared" si="1"/>
        <v>42.1</v>
      </c>
      <c r="E1159" s="4" t="s">
        <v>1458</v>
      </c>
      <c r="F1159" s="4">
        <v>-84045</v>
      </c>
      <c r="G1159" s="4">
        <v>4</v>
      </c>
      <c r="H1159" s="4">
        <v>2760.46</v>
      </c>
      <c r="I1159" s="4">
        <v>0.16</v>
      </c>
      <c r="J1159" s="4">
        <v>190</v>
      </c>
    </row>
    <row r="1160" spans="1:10" ht="12.75" customHeight="1">
      <c r="A1160" s="4" t="str">
        <f t="shared" si="0"/>
        <v>9243</v>
      </c>
      <c r="B1160" s="4">
        <v>92</v>
      </c>
      <c r="C1160" s="4">
        <v>430</v>
      </c>
      <c r="D1160" s="4">
        <f t="shared" si="1"/>
        <v>43</v>
      </c>
      <c r="E1160" s="4" t="s">
        <v>1459</v>
      </c>
      <c r="F1160" s="4">
        <v>-78935</v>
      </c>
      <c r="G1160" s="4">
        <v>26</v>
      </c>
      <c r="H1160" s="4">
        <v>4.25</v>
      </c>
      <c r="I1160" s="4" t="s">
        <v>80</v>
      </c>
      <c r="J1160" s="4">
        <v>0.15</v>
      </c>
    </row>
    <row r="1161" spans="1:10" ht="12.75" customHeight="1">
      <c r="A1161" s="4" t="str">
        <f t="shared" si="0"/>
        <v>9243.1</v>
      </c>
      <c r="B1161" s="4">
        <v>92</v>
      </c>
      <c r="C1161" s="4">
        <v>431</v>
      </c>
      <c r="D1161" s="4">
        <f t="shared" si="1"/>
        <v>43.1</v>
      </c>
      <c r="E1161" s="4" t="s">
        <v>1460</v>
      </c>
      <c r="F1161" s="4">
        <v>-78665</v>
      </c>
      <c r="G1161" s="4">
        <v>26</v>
      </c>
      <c r="H1161" s="4">
        <v>270.14999999999998</v>
      </c>
      <c r="I1161" s="4">
        <v>0.11</v>
      </c>
      <c r="J1161" s="4">
        <v>1.03</v>
      </c>
    </row>
    <row r="1162" spans="1:10" ht="12.75" customHeight="1">
      <c r="A1162" s="4" t="str">
        <f t="shared" si="0"/>
        <v>9244</v>
      </c>
      <c r="B1162" s="4">
        <v>92</v>
      </c>
      <c r="C1162" s="4">
        <v>440</v>
      </c>
      <c r="D1162" s="4">
        <f t="shared" si="1"/>
        <v>44</v>
      </c>
      <c r="E1162" s="4" t="s">
        <v>1461</v>
      </c>
      <c r="F1162" s="4">
        <v>-74410</v>
      </c>
      <c r="G1162" s="4">
        <v>300</v>
      </c>
      <c r="H1162" s="4">
        <v>3.65</v>
      </c>
      <c r="I1162" s="4" t="s">
        <v>80</v>
      </c>
      <c r="J1162" s="4">
        <v>0.05</v>
      </c>
    </row>
    <row r="1163" spans="1:10" ht="12.75" customHeight="1">
      <c r="A1163" s="4" t="str">
        <f t="shared" si="0"/>
        <v>9245</v>
      </c>
      <c r="B1163" s="4">
        <v>92</v>
      </c>
      <c r="C1163" s="4">
        <v>450</v>
      </c>
      <c r="D1163" s="4">
        <f t="shared" si="1"/>
        <v>45</v>
      </c>
      <c r="E1163" s="4" t="s">
        <v>1462</v>
      </c>
      <c r="F1163" s="4">
        <v>-63360</v>
      </c>
      <c r="G1163" s="4">
        <v>400</v>
      </c>
      <c r="H1163" s="4">
        <v>4.3</v>
      </c>
      <c r="I1163" s="4" t="s">
        <v>6</v>
      </c>
      <c r="J1163" s="4">
        <v>1.3</v>
      </c>
    </row>
    <row r="1164" spans="1:10" ht="12.75" customHeight="1">
      <c r="A1164" s="4" t="str">
        <f t="shared" si="0"/>
        <v>9246</v>
      </c>
      <c r="B1164" s="4">
        <v>92</v>
      </c>
      <c r="C1164" s="4">
        <v>460</v>
      </c>
      <c r="D1164" s="4">
        <f t="shared" si="1"/>
        <v>46</v>
      </c>
      <c r="E1164" s="4" t="s">
        <v>1463</v>
      </c>
      <c r="F1164" s="4">
        <v>-55500</v>
      </c>
      <c r="G1164" s="4">
        <v>500</v>
      </c>
      <c r="H1164" s="4">
        <v>1.1000000000000001</v>
      </c>
      <c r="I1164" s="4" t="s">
        <v>6</v>
      </c>
      <c r="J1164" s="4">
        <v>0.3</v>
      </c>
    </row>
    <row r="1165" spans="1:10" ht="12.75" customHeight="1">
      <c r="A1165" s="4" t="str">
        <f t="shared" si="0"/>
        <v>9334</v>
      </c>
      <c r="B1165" s="4">
        <v>93</v>
      </c>
      <c r="C1165" s="4">
        <v>340</v>
      </c>
      <c r="D1165" s="4">
        <f t="shared" si="1"/>
        <v>34</v>
      </c>
      <c r="E1165" s="4" t="s">
        <v>1464</v>
      </c>
      <c r="F1165" s="4">
        <v>-40720</v>
      </c>
      <c r="G1165" s="4">
        <v>800</v>
      </c>
      <c r="H1165" s="4">
        <v>50</v>
      </c>
      <c r="I1165" s="4" t="s">
        <v>33</v>
      </c>
      <c r="J1165" s="4" t="s">
        <v>733</v>
      </c>
    </row>
    <row r="1166" spans="1:10" ht="12.75" customHeight="1">
      <c r="A1166" s="4" t="str">
        <f t="shared" si="0"/>
        <v>9335</v>
      </c>
      <c r="B1166" s="4">
        <v>93</v>
      </c>
      <c r="C1166" s="4">
        <v>350</v>
      </c>
      <c r="D1166" s="4">
        <f t="shared" si="1"/>
        <v>35</v>
      </c>
      <c r="E1166" s="4" t="s">
        <v>1465</v>
      </c>
      <c r="F1166" s="4">
        <v>-53050</v>
      </c>
      <c r="G1166" s="4">
        <v>300</v>
      </c>
      <c r="H1166" s="4">
        <v>102</v>
      </c>
      <c r="I1166" s="4" t="s">
        <v>33</v>
      </c>
      <c r="J1166" s="4">
        <v>10</v>
      </c>
    </row>
    <row r="1167" spans="1:10" ht="12.75" customHeight="1">
      <c r="A1167" s="4" t="str">
        <f t="shared" si="0"/>
        <v>9336</v>
      </c>
      <c r="B1167" s="4">
        <v>93</v>
      </c>
      <c r="C1167" s="4">
        <v>360</v>
      </c>
      <c r="D1167" s="4">
        <f t="shared" si="1"/>
        <v>36</v>
      </c>
      <c r="E1167" s="4" t="s">
        <v>1466</v>
      </c>
      <c r="F1167" s="4">
        <v>-64020</v>
      </c>
      <c r="G1167" s="4">
        <v>100</v>
      </c>
      <c r="H1167" s="4">
        <v>1.286</v>
      </c>
      <c r="I1167" s="4" t="s">
        <v>6</v>
      </c>
      <c r="J1167" s="4">
        <v>0.01</v>
      </c>
    </row>
    <row r="1168" spans="1:10" ht="12.75" customHeight="1">
      <c r="A1168" s="4" t="str">
        <f t="shared" si="0"/>
        <v>9337</v>
      </c>
      <c r="B1168" s="4">
        <v>93</v>
      </c>
      <c r="C1168" s="4">
        <v>370</v>
      </c>
      <c r="D1168" s="4">
        <f t="shared" si="1"/>
        <v>37</v>
      </c>
      <c r="E1168" s="4" t="s">
        <v>1467</v>
      </c>
      <c r="F1168" s="4">
        <v>-72618</v>
      </c>
      <c r="G1168" s="4">
        <v>8</v>
      </c>
      <c r="H1168" s="4">
        <v>5.84</v>
      </c>
      <c r="I1168" s="4" t="s">
        <v>6</v>
      </c>
      <c r="J1168" s="4">
        <v>0.02</v>
      </c>
    </row>
    <row r="1169" spans="1:10" ht="12.75" customHeight="1">
      <c r="A1169" s="4" t="str">
        <f t="shared" si="0"/>
        <v>9337.1</v>
      </c>
      <c r="B1169" s="4">
        <v>93</v>
      </c>
      <c r="C1169" s="4">
        <v>371</v>
      </c>
      <c r="D1169" s="4">
        <f t="shared" si="1"/>
        <v>37.1</v>
      </c>
      <c r="E1169" s="4" t="s">
        <v>1468</v>
      </c>
      <c r="F1169" s="4">
        <v>-72365</v>
      </c>
      <c r="G1169" s="4">
        <v>8</v>
      </c>
      <c r="H1169" s="4">
        <v>253.38</v>
      </c>
      <c r="I1169" s="4">
        <v>0.03</v>
      </c>
      <c r="J1169" s="4">
        <v>57</v>
      </c>
    </row>
    <row r="1170" spans="1:10" ht="12.75" customHeight="1">
      <c r="A1170" s="4" t="str">
        <f t="shared" si="0"/>
        <v>9338</v>
      </c>
      <c r="B1170" s="4">
        <v>93</v>
      </c>
      <c r="C1170" s="4">
        <v>380</v>
      </c>
      <c r="D1170" s="4">
        <f t="shared" si="1"/>
        <v>38</v>
      </c>
      <c r="E1170" s="4" t="s">
        <v>1469</v>
      </c>
      <c r="F1170" s="4">
        <v>-80085</v>
      </c>
      <c r="G1170" s="4">
        <v>8</v>
      </c>
      <c r="H1170" s="4">
        <v>7.423</v>
      </c>
      <c r="I1170" s="4" t="s">
        <v>80</v>
      </c>
      <c r="J1170" s="4">
        <v>2.4E-2</v>
      </c>
    </row>
    <row r="1171" spans="1:10" ht="12.75" customHeight="1">
      <c r="A1171" s="4" t="str">
        <f t="shared" si="0"/>
        <v>9339</v>
      </c>
      <c r="B1171" s="4">
        <v>93</v>
      </c>
      <c r="C1171" s="4">
        <v>390</v>
      </c>
      <c r="D1171" s="4">
        <f t="shared" si="1"/>
        <v>39</v>
      </c>
      <c r="E1171" s="4" t="s">
        <v>1470</v>
      </c>
      <c r="F1171" s="4">
        <v>-84223</v>
      </c>
      <c r="G1171" s="4">
        <v>11</v>
      </c>
      <c r="H1171" s="4">
        <v>10.18</v>
      </c>
      <c r="I1171" s="4" t="s">
        <v>223</v>
      </c>
      <c r="J1171" s="4">
        <v>0.08</v>
      </c>
    </row>
    <row r="1172" spans="1:10" ht="12.75" customHeight="1">
      <c r="A1172" s="4" t="str">
        <f t="shared" si="0"/>
        <v>9339.1</v>
      </c>
      <c r="B1172" s="4">
        <v>93</v>
      </c>
      <c r="C1172" s="4">
        <v>391</v>
      </c>
      <c r="D1172" s="4">
        <f t="shared" si="1"/>
        <v>39.1</v>
      </c>
      <c r="E1172" s="4" t="s">
        <v>1472</v>
      </c>
      <c r="F1172" s="4">
        <v>-83464</v>
      </c>
      <c r="G1172" s="4">
        <v>11</v>
      </c>
      <c r="H1172" s="4">
        <v>758.71900000000005</v>
      </c>
      <c r="I1172" s="4">
        <v>2.1000000000000001E-2</v>
      </c>
      <c r="J1172" s="4">
        <v>820</v>
      </c>
    </row>
    <row r="1173" spans="1:10" ht="12.75" customHeight="1">
      <c r="A1173" s="4" t="str">
        <f t="shared" si="0"/>
        <v>9340</v>
      </c>
      <c r="B1173" s="4">
        <v>93</v>
      </c>
      <c r="C1173" s="4">
        <v>400</v>
      </c>
      <c r="D1173" s="4">
        <f t="shared" si="1"/>
        <v>40</v>
      </c>
      <c r="E1173" s="4" t="s">
        <v>1473</v>
      </c>
      <c r="F1173" s="4">
        <v>-87117</v>
      </c>
      <c r="G1173" s="4">
        <v>2.2999999999999998</v>
      </c>
      <c r="H1173" s="4">
        <v>1.53</v>
      </c>
      <c r="I1173" s="4" t="s">
        <v>69</v>
      </c>
      <c r="J1173" s="4">
        <v>0.1</v>
      </c>
    </row>
    <row r="1174" spans="1:10" ht="12.75" customHeight="1">
      <c r="A1174" s="4" t="str">
        <f t="shared" si="0"/>
        <v>9341</v>
      </c>
      <c r="B1174" s="4">
        <v>93</v>
      </c>
      <c r="C1174" s="4">
        <v>410</v>
      </c>
      <c r="D1174" s="4">
        <f t="shared" si="1"/>
        <v>41</v>
      </c>
      <c r="E1174" s="4" t="s">
        <v>1474</v>
      </c>
      <c r="F1174" s="4">
        <v>-87208.3</v>
      </c>
      <c r="G1174" s="4">
        <v>2.4</v>
      </c>
      <c r="H1174" s="4" t="s">
        <v>8</v>
      </c>
      <c r="I1174" s="4" t="s">
        <v>991</v>
      </c>
      <c r="J1174" s="4">
        <v>97</v>
      </c>
    </row>
    <row r="1175" spans="1:10" ht="12.75" customHeight="1">
      <c r="A1175" s="4" t="str">
        <f t="shared" si="0"/>
        <v>9341.1</v>
      </c>
      <c r="B1175" s="4">
        <v>93</v>
      </c>
      <c r="C1175" s="4">
        <v>411</v>
      </c>
      <c r="D1175" s="4">
        <f t="shared" si="1"/>
        <v>41.1</v>
      </c>
      <c r="E1175" s="4" t="s">
        <v>1475</v>
      </c>
      <c r="F1175" s="4">
        <v>-87177.5</v>
      </c>
      <c r="G1175" s="4">
        <v>2.4</v>
      </c>
      <c r="H1175" s="4">
        <v>30.77</v>
      </c>
      <c r="I1175" s="4">
        <v>0.02</v>
      </c>
      <c r="J1175" s="4">
        <v>16.13</v>
      </c>
    </row>
    <row r="1176" spans="1:10" ht="12.75" customHeight="1">
      <c r="A1176" s="4" t="str">
        <f t="shared" si="0"/>
        <v>9342</v>
      </c>
      <c r="B1176" s="4">
        <v>93</v>
      </c>
      <c r="C1176" s="4">
        <v>420</v>
      </c>
      <c r="D1176" s="4">
        <f t="shared" si="1"/>
        <v>42</v>
      </c>
      <c r="E1176" s="4" t="s">
        <v>1487</v>
      </c>
      <c r="F1176" s="4">
        <v>-86803</v>
      </c>
      <c r="G1176" s="4">
        <v>4</v>
      </c>
      <c r="H1176" s="4">
        <v>4</v>
      </c>
      <c r="I1176" s="4" t="s">
        <v>109</v>
      </c>
      <c r="J1176" s="4">
        <v>0.8</v>
      </c>
    </row>
    <row r="1177" spans="1:10" ht="12.75" customHeight="1">
      <c r="A1177" s="4" t="str">
        <f t="shared" si="0"/>
        <v>9342.1</v>
      </c>
      <c r="B1177" s="4">
        <v>93</v>
      </c>
      <c r="C1177" s="4">
        <v>421</v>
      </c>
      <c r="D1177" s="4">
        <f t="shared" si="1"/>
        <v>42.1</v>
      </c>
      <c r="E1177" s="4" t="s">
        <v>1488</v>
      </c>
      <c r="F1177" s="4">
        <v>-84378</v>
      </c>
      <c r="G1177" s="4">
        <v>4</v>
      </c>
      <c r="H1177" s="4">
        <v>2424.89</v>
      </c>
      <c r="I1177" s="4">
        <v>0.03</v>
      </c>
      <c r="J1177" s="4">
        <v>6.85</v>
      </c>
    </row>
    <row r="1178" spans="1:10" ht="12.75" customHeight="1">
      <c r="A1178" s="4" t="str">
        <f t="shared" si="0"/>
        <v>9343</v>
      </c>
      <c r="B1178" s="4">
        <v>93</v>
      </c>
      <c r="C1178" s="4">
        <v>430</v>
      </c>
      <c r="D1178" s="4">
        <f t="shared" si="1"/>
        <v>43</v>
      </c>
      <c r="E1178" s="4" t="s">
        <v>1489</v>
      </c>
      <c r="F1178" s="4">
        <v>-83603</v>
      </c>
      <c r="G1178" s="4">
        <v>4</v>
      </c>
      <c r="H1178" s="4">
        <v>2.75</v>
      </c>
      <c r="I1178" s="4" t="s">
        <v>223</v>
      </c>
      <c r="J1178" s="4">
        <v>0.05</v>
      </c>
    </row>
    <row r="1179" spans="1:10" ht="12.75" customHeight="1">
      <c r="A1179" s="4" t="str">
        <f t="shared" si="0"/>
        <v>9343.1</v>
      </c>
      <c r="B1179" s="4">
        <v>93</v>
      </c>
      <c r="C1179" s="4">
        <v>431</v>
      </c>
      <c r="D1179" s="4">
        <f t="shared" si="1"/>
        <v>43.1</v>
      </c>
      <c r="E1179" s="4" t="s">
        <v>1490</v>
      </c>
      <c r="F1179" s="4">
        <v>-83211</v>
      </c>
      <c r="G1179" s="4">
        <v>4</v>
      </c>
      <c r="H1179" s="4">
        <v>391.84</v>
      </c>
      <c r="I1179" s="4">
        <v>0.08</v>
      </c>
      <c r="J1179" s="4">
        <v>43.5</v>
      </c>
    </row>
    <row r="1180" spans="1:10" ht="12.75" customHeight="1">
      <c r="A1180" s="4" t="str">
        <f t="shared" si="0"/>
        <v>9343.2</v>
      </c>
      <c r="B1180" s="4">
        <v>93</v>
      </c>
      <c r="C1180" s="4">
        <v>432</v>
      </c>
      <c r="D1180" s="4">
        <f t="shared" si="1"/>
        <v>43.2</v>
      </c>
      <c r="E1180" s="4" t="s">
        <v>1491</v>
      </c>
      <c r="F1180" s="4">
        <v>-81418</v>
      </c>
      <c r="G1180" s="4">
        <v>4</v>
      </c>
      <c r="H1180" s="4">
        <v>2185.16</v>
      </c>
      <c r="I1180" s="4">
        <v>0.15</v>
      </c>
      <c r="J1180" s="4">
        <v>10.199999999999999</v>
      </c>
    </row>
    <row r="1181" spans="1:10" ht="12.75" customHeight="1">
      <c r="A1181" s="4" t="str">
        <f t="shared" si="0"/>
        <v>9344</v>
      </c>
      <c r="B1181" s="4">
        <v>93</v>
      </c>
      <c r="C1181" s="4">
        <v>440</v>
      </c>
      <c r="D1181" s="4">
        <f t="shared" si="1"/>
        <v>44</v>
      </c>
      <c r="E1181" s="4" t="s">
        <v>1492</v>
      </c>
      <c r="F1181" s="4">
        <v>-77270</v>
      </c>
      <c r="G1181" s="4">
        <v>90</v>
      </c>
      <c r="H1181" s="4">
        <v>59.7</v>
      </c>
      <c r="I1181" s="4" t="s">
        <v>6</v>
      </c>
      <c r="J1181" s="4">
        <v>0.6</v>
      </c>
    </row>
    <row r="1182" spans="1:10" ht="12.75" customHeight="1">
      <c r="A1182" s="4" t="str">
        <f t="shared" si="0"/>
        <v>9344.1</v>
      </c>
      <c r="B1182" s="4">
        <v>93</v>
      </c>
      <c r="C1182" s="4">
        <v>441</v>
      </c>
      <c r="D1182" s="4">
        <f t="shared" si="1"/>
        <v>44.1</v>
      </c>
      <c r="E1182" s="4" t="s">
        <v>1493</v>
      </c>
      <c r="F1182" s="4">
        <v>-76540</v>
      </c>
      <c r="G1182" s="4">
        <v>90</v>
      </c>
      <c r="H1182" s="4">
        <v>734.4</v>
      </c>
      <c r="I1182" s="4">
        <v>0.1</v>
      </c>
      <c r="J1182" s="4">
        <v>10.8</v>
      </c>
    </row>
    <row r="1183" spans="1:10" ht="12.75" customHeight="1">
      <c r="A1183" s="4" t="str">
        <f t="shared" si="0"/>
        <v>9344.2</v>
      </c>
      <c r="B1183" s="4">
        <v>93</v>
      </c>
      <c r="C1183" s="4">
        <v>442</v>
      </c>
      <c r="D1183" s="4">
        <f t="shared" si="1"/>
        <v>44.2</v>
      </c>
      <c r="E1183" s="4" t="s">
        <v>1494</v>
      </c>
      <c r="F1183" s="4">
        <v>-75190</v>
      </c>
      <c r="G1183" s="4">
        <v>90</v>
      </c>
      <c r="H1183" s="4">
        <v>2082.6</v>
      </c>
      <c r="I1183" s="4">
        <v>0.9</v>
      </c>
      <c r="J1183" s="4">
        <v>2.2000000000000002</v>
      </c>
    </row>
    <row r="1184" spans="1:10" ht="12.75" customHeight="1">
      <c r="A1184" s="4" t="str">
        <f t="shared" si="0"/>
        <v>9345</v>
      </c>
      <c r="B1184" s="4">
        <v>93</v>
      </c>
      <c r="C1184" s="4">
        <v>450</v>
      </c>
      <c r="D1184" s="4">
        <f t="shared" si="1"/>
        <v>45</v>
      </c>
      <c r="E1184" s="4" t="s">
        <v>1495</v>
      </c>
      <c r="F1184" s="4">
        <v>-69170</v>
      </c>
      <c r="G1184" s="4">
        <v>400</v>
      </c>
      <c r="H1184" s="4">
        <v>13.9</v>
      </c>
      <c r="I1184" s="4" t="s">
        <v>6</v>
      </c>
      <c r="J1184" s="4">
        <v>1.6</v>
      </c>
    </row>
    <row r="1185" spans="1:10" ht="12.75" customHeight="1">
      <c r="A1185" s="4" t="str">
        <f t="shared" si="0"/>
        <v>9346</v>
      </c>
      <c r="B1185" s="4">
        <v>93</v>
      </c>
      <c r="C1185" s="4">
        <v>460</v>
      </c>
      <c r="D1185" s="4">
        <f t="shared" si="1"/>
        <v>46</v>
      </c>
      <c r="E1185" s="4" t="s">
        <v>1496</v>
      </c>
      <c r="F1185" s="4">
        <v>-59700</v>
      </c>
      <c r="G1185" s="4">
        <v>400</v>
      </c>
      <c r="H1185" s="4">
        <v>1.07</v>
      </c>
      <c r="I1185" s="4" t="s">
        <v>6</v>
      </c>
      <c r="J1185" s="4">
        <v>0.12</v>
      </c>
    </row>
    <row r="1186" spans="1:10" ht="12.75" customHeight="1">
      <c r="A1186" s="4" t="str">
        <f t="shared" si="0"/>
        <v>9347</v>
      </c>
      <c r="B1186" s="4">
        <v>93</v>
      </c>
      <c r="C1186" s="4">
        <v>470</v>
      </c>
      <c r="D1186" s="4">
        <f t="shared" si="1"/>
        <v>47</v>
      </c>
      <c r="E1186" s="4" t="s">
        <v>1497</v>
      </c>
      <c r="F1186" s="4">
        <v>-46780</v>
      </c>
      <c r="G1186" s="4">
        <v>600</v>
      </c>
      <c r="H1186" s="4">
        <v>5</v>
      </c>
      <c r="I1186" s="4" t="s">
        <v>33</v>
      </c>
      <c r="J1186" s="4" t="s">
        <v>356</v>
      </c>
    </row>
    <row r="1187" spans="1:10" ht="12.75" customHeight="1">
      <c r="A1187" s="4" t="str">
        <f t="shared" si="0"/>
        <v>9434</v>
      </c>
      <c r="B1187" s="4">
        <v>94</v>
      </c>
      <c r="C1187" s="4">
        <v>340</v>
      </c>
      <c r="D1187" s="4">
        <f t="shared" si="1"/>
        <v>34</v>
      </c>
      <c r="E1187" s="4" t="s">
        <v>1498</v>
      </c>
      <c r="F1187" s="4">
        <v>-36800</v>
      </c>
      <c r="G1187" s="4">
        <v>800</v>
      </c>
      <c r="H1187" s="4">
        <v>20</v>
      </c>
      <c r="I1187" s="4" t="s">
        <v>33</v>
      </c>
      <c r="J1187" s="4" t="s">
        <v>733</v>
      </c>
    </row>
    <row r="1188" spans="1:10" ht="12.75" customHeight="1">
      <c r="A1188" s="4" t="str">
        <f t="shared" si="0"/>
        <v>9435</v>
      </c>
      <c r="B1188" s="4">
        <v>94</v>
      </c>
      <c r="C1188" s="4">
        <v>350</v>
      </c>
      <c r="D1188" s="4">
        <f t="shared" si="1"/>
        <v>35</v>
      </c>
      <c r="E1188" s="4" t="s">
        <v>1499</v>
      </c>
      <c r="F1188" s="4">
        <v>-47800</v>
      </c>
      <c r="G1188" s="4">
        <v>400</v>
      </c>
      <c r="H1188" s="4">
        <v>70</v>
      </c>
      <c r="I1188" s="4" t="s">
        <v>33</v>
      </c>
      <c r="J1188" s="4">
        <v>20</v>
      </c>
    </row>
    <row r="1189" spans="1:10" ht="12.75" customHeight="1">
      <c r="A1189" s="4" t="str">
        <f t="shared" si="0"/>
        <v>9436</v>
      </c>
      <c r="B1189" s="4">
        <v>94</v>
      </c>
      <c r="C1189" s="4">
        <v>360</v>
      </c>
      <c r="D1189" s="4">
        <f t="shared" si="1"/>
        <v>36</v>
      </c>
      <c r="E1189" s="4" t="s">
        <v>1500</v>
      </c>
      <c r="F1189" s="4">
        <v>-61140</v>
      </c>
      <c r="G1189" s="4">
        <v>300</v>
      </c>
      <c r="H1189" s="4">
        <v>210</v>
      </c>
      <c r="I1189" s="4" t="s">
        <v>33</v>
      </c>
      <c r="J1189" s="4">
        <v>4</v>
      </c>
    </row>
    <row r="1190" spans="1:10" ht="12.75" customHeight="1">
      <c r="A1190" s="4" t="str">
        <f t="shared" si="0"/>
        <v>9437</v>
      </c>
      <c r="B1190" s="4">
        <v>94</v>
      </c>
      <c r="C1190" s="4">
        <v>370</v>
      </c>
      <c r="D1190" s="4">
        <f t="shared" si="1"/>
        <v>37</v>
      </c>
      <c r="E1190" s="4" t="s">
        <v>1501</v>
      </c>
      <c r="F1190" s="4">
        <v>-68553</v>
      </c>
      <c r="G1190" s="4">
        <v>8</v>
      </c>
      <c r="H1190" s="4">
        <v>2.702</v>
      </c>
      <c r="I1190" s="4" t="s">
        <v>6</v>
      </c>
      <c r="J1190" s="4">
        <v>5.0000000000000001E-3</v>
      </c>
    </row>
    <row r="1191" spans="1:10" ht="12.75" customHeight="1">
      <c r="A1191" s="4" t="str">
        <f t="shared" si="0"/>
        <v>9438</v>
      </c>
      <c r="B1191" s="4">
        <v>94</v>
      </c>
      <c r="C1191" s="4">
        <v>380</v>
      </c>
      <c r="D1191" s="4">
        <f t="shared" si="1"/>
        <v>38</v>
      </c>
      <c r="E1191" s="4" t="s">
        <v>1502</v>
      </c>
      <c r="F1191" s="4">
        <v>-78840</v>
      </c>
      <c r="G1191" s="4">
        <v>7</v>
      </c>
      <c r="H1191" s="4">
        <v>75.3</v>
      </c>
      <c r="I1191" s="4" t="s">
        <v>6</v>
      </c>
      <c r="J1191" s="4">
        <v>0.2</v>
      </c>
    </row>
    <row r="1192" spans="1:10" ht="12.75" customHeight="1">
      <c r="A1192" s="4" t="str">
        <f t="shared" si="0"/>
        <v>9439</v>
      </c>
      <c r="B1192" s="4">
        <v>94</v>
      </c>
      <c r="C1192" s="4">
        <v>390</v>
      </c>
      <c r="D1192" s="4">
        <f t="shared" si="1"/>
        <v>39</v>
      </c>
      <c r="E1192" s="4" t="s">
        <v>1503</v>
      </c>
      <c r="F1192" s="4">
        <v>-82348</v>
      </c>
      <c r="G1192" s="4">
        <v>7</v>
      </c>
      <c r="H1192" s="4">
        <v>18.7</v>
      </c>
      <c r="I1192" s="4" t="s">
        <v>80</v>
      </c>
      <c r="J1192" s="4">
        <v>0.1</v>
      </c>
    </row>
    <row r="1193" spans="1:10" ht="12.75" customHeight="1">
      <c r="A1193" s="4" t="str">
        <f t="shared" si="0"/>
        <v>9440</v>
      </c>
      <c r="B1193" s="4">
        <v>94</v>
      </c>
      <c r="C1193" s="4">
        <v>400</v>
      </c>
      <c r="D1193" s="4">
        <f t="shared" si="1"/>
        <v>40</v>
      </c>
      <c r="E1193" s="4" t="s">
        <v>1504</v>
      </c>
      <c r="F1193" s="4">
        <v>-87266.8</v>
      </c>
      <c r="G1193" s="4">
        <v>2.4</v>
      </c>
      <c r="H1193" s="4" t="s">
        <v>8</v>
      </c>
      <c r="I1193" s="4" t="s">
        <v>1505</v>
      </c>
      <c r="J1193" s="4" t="s">
        <v>22</v>
      </c>
    </row>
    <row r="1194" spans="1:10" ht="12.75" customHeight="1">
      <c r="A1194" s="4" t="str">
        <f t="shared" si="0"/>
        <v>9441</v>
      </c>
      <c r="B1194" s="4">
        <v>94</v>
      </c>
      <c r="C1194" s="4">
        <v>410</v>
      </c>
      <c r="D1194" s="4">
        <f t="shared" si="1"/>
        <v>41</v>
      </c>
      <c r="E1194" s="4" t="s">
        <v>1506</v>
      </c>
      <c r="F1194" s="4">
        <v>-86364.5</v>
      </c>
      <c r="G1194" s="4">
        <v>2.4</v>
      </c>
      <c r="H1194" s="4">
        <v>20.3</v>
      </c>
      <c r="I1194" s="4" t="s">
        <v>109</v>
      </c>
      <c r="J1194" s="4">
        <v>1.6</v>
      </c>
    </row>
    <row r="1195" spans="1:10" ht="12.75" customHeight="1">
      <c r="A1195" s="4" t="str">
        <f t="shared" si="0"/>
        <v>9441.1</v>
      </c>
      <c r="B1195" s="4">
        <v>94</v>
      </c>
      <c r="C1195" s="4">
        <v>411</v>
      </c>
      <c r="D1195" s="4">
        <f t="shared" si="1"/>
        <v>41.1</v>
      </c>
      <c r="E1195" s="4" t="s">
        <v>1507</v>
      </c>
      <c r="F1195" s="4">
        <v>-86323.6</v>
      </c>
      <c r="G1195" s="4">
        <v>2.4</v>
      </c>
      <c r="H1195" s="4">
        <v>40.902000000000001</v>
      </c>
      <c r="I1195" s="4">
        <v>1.2E-2</v>
      </c>
      <c r="J1195" s="4">
        <v>6.2629999999999999</v>
      </c>
    </row>
    <row r="1196" spans="1:10" ht="12.75" customHeight="1">
      <c r="A1196" s="4" t="str">
        <f t="shared" si="0"/>
        <v>9442</v>
      </c>
      <c r="B1196" s="4">
        <v>94</v>
      </c>
      <c r="C1196" s="4">
        <v>420</v>
      </c>
      <c r="D1196" s="4">
        <f t="shared" si="1"/>
        <v>42</v>
      </c>
      <c r="E1196" s="4" t="s">
        <v>1508</v>
      </c>
      <c r="F1196" s="4">
        <v>-88409.7</v>
      </c>
      <c r="G1196" s="4">
        <v>1.9</v>
      </c>
      <c r="H1196" s="4" t="s">
        <v>8</v>
      </c>
      <c r="I1196" s="4" t="s">
        <v>22</v>
      </c>
      <c r="J1196" s="4">
        <v>97</v>
      </c>
    </row>
    <row r="1197" spans="1:10" ht="12.75" customHeight="1">
      <c r="A1197" s="4" t="str">
        <f t="shared" si="0"/>
        <v>9443</v>
      </c>
      <c r="B1197" s="4">
        <v>94</v>
      </c>
      <c r="C1197" s="4">
        <v>430</v>
      </c>
      <c r="D1197" s="4">
        <f t="shared" si="1"/>
        <v>43</v>
      </c>
      <c r="E1197" s="4" t="s">
        <v>1509</v>
      </c>
      <c r="F1197" s="4">
        <v>-84154</v>
      </c>
      <c r="G1197" s="4">
        <v>4</v>
      </c>
      <c r="H1197" s="4">
        <v>293</v>
      </c>
      <c r="I1197" s="4" t="s">
        <v>80</v>
      </c>
      <c r="J1197" s="4">
        <v>1</v>
      </c>
    </row>
    <row r="1198" spans="1:10" ht="12.75" customHeight="1">
      <c r="A1198" s="4" t="str">
        <f t="shared" si="0"/>
        <v>9443.1</v>
      </c>
      <c r="B1198" s="4">
        <v>94</v>
      </c>
      <c r="C1198" s="4">
        <v>431</v>
      </c>
      <c r="D1198" s="4">
        <f t="shared" si="1"/>
        <v>43.1</v>
      </c>
      <c r="E1198" s="4" t="s">
        <v>1510</v>
      </c>
      <c r="F1198" s="4">
        <v>-84079</v>
      </c>
      <c r="G1198" s="4">
        <v>4</v>
      </c>
      <c r="H1198" s="4">
        <v>75.5</v>
      </c>
      <c r="I1198" s="4">
        <v>1.9</v>
      </c>
      <c r="J1198" s="4">
        <v>52</v>
      </c>
    </row>
    <row r="1199" spans="1:10" ht="12.75" customHeight="1">
      <c r="A1199" s="4" t="str">
        <f t="shared" si="0"/>
        <v>9444</v>
      </c>
      <c r="B1199" s="4">
        <v>94</v>
      </c>
      <c r="C1199" s="4">
        <v>440</v>
      </c>
      <c r="D1199" s="4">
        <f t="shared" si="1"/>
        <v>44</v>
      </c>
      <c r="E1199" s="4" t="s">
        <v>1511</v>
      </c>
      <c r="F1199" s="4">
        <v>-82568</v>
      </c>
      <c r="G1199" s="4">
        <v>13</v>
      </c>
      <c r="H1199" s="4">
        <v>51.8</v>
      </c>
      <c r="I1199" s="4" t="s">
        <v>80</v>
      </c>
      <c r="J1199" s="4">
        <v>0.6</v>
      </c>
    </row>
    <row r="1200" spans="1:10" ht="12.75" customHeight="1">
      <c r="A1200" s="4" t="str">
        <f t="shared" si="0"/>
        <v>9444.1</v>
      </c>
      <c r="B1200" s="4">
        <v>94</v>
      </c>
      <c r="C1200" s="4">
        <v>441</v>
      </c>
      <c r="D1200" s="4">
        <f t="shared" si="1"/>
        <v>44.1</v>
      </c>
      <c r="E1200" s="4" t="s">
        <v>1512</v>
      </c>
      <c r="F1200" s="4">
        <v>-79923</v>
      </c>
      <c r="G1200" s="4">
        <v>13</v>
      </c>
      <c r="H1200" s="4">
        <v>2644.55</v>
      </c>
      <c r="I1200" s="4">
        <v>0.25</v>
      </c>
      <c r="J1200" s="4">
        <v>71</v>
      </c>
    </row>
    <row r="1201" spans="1:10" ht="12.75" customHeight="1">
      <c r="A1201" s="4" t="str">
        <f t="shared" si="0"/>
        <v>9445</v>
      </c>
      <c r="B1201" s="4">
        <v>94</v>
      </c>
      <c r="C1201" s="4">
        <v>450</v>
      </c>
      <c r="D1201" s="4">
        <f t="shared" si="1"/>
        <v>45</v>
      </c>
      <c r="E1201" s="4" t="s">
        <v>1513</v>
      </c>
      <c r="F1201" s="4">
        <v>-72940</v>
      </c>
      <c r="G1201" s="4">
        <v>450</v>
      </c>
      <c r="H1201" s="4" t="s">
        <v>541</v>
      </c>
      <c r="I1201" s="4">
        <v>70.599999999999994</v>
      </c>
      <c r="J1201" s="4" t="s">
        <v>6</v>
      </c>
    </row>
    <row r="1202" spans="1:10" ht="12.75" customHeight="1">
      <c r="A1202" s="4" t="str">
        <f t="shared" si="0"/>
        <v>9445.1</v>
      </c>
      <c r="B1202" s="4">
        <v>94</v>
      </c>
      <c r="C1202" s="4">
        <v>451</v>
      </c>
      <c r="D1202" s="4">
        <f t="shared" si="1"/>
        <v>45.1</v>
      </c>
      <c r="E1202" s="4" t="s">
        <v>1514</v>
      </c>
      <c r="F1202" s="4">
        <v>-72640</v>
      </c>
      <c r="G1202" s="4">
        <v>400</v>
      </c>
      <c r="H1202" s="4">
        <v>300</v>
      </c>
      <c r="I1202" s="4">
        <v>200</v>
      </c>
      <c r="J1202" s="4" t="s">
        <v>541</v>
      </c>
    </row>
    <row r="1203" spans="1:10" ht="12.75" customHeight="1">
      <c r="A1203" s="4" t="str">
        <f t="shared" si="0"/>
        <v>9446</v>
      </c>
      <c r="B1203" s="4">
        <v>94</v>
      </c>
      <c r="C1203" s="4">
        <v>460</v>
      </c>
      <c r="D1203" s="4">
        <f t="shared" si="1"/>
        <v>46</v>
      </c>
      <c r="E1203" s="4" t="s">
        <v>1515</v>
      </c>
      <c r="F1203" s="4">
        <v>-66350</v>
      </c>
      <c r="G1203" s="4">
        <v>400</v>
      </c>
      <c r="H1203" s="4">
        <v>9</v>
      </c>
      <c r="I1203" s="4" t="s">
        <v>6</v>
      </c>
      <c r="J1203" s="4">
        <v>0.5</v>
      </c>
    </row>
    <row r="1204" spans="1:10" ht="12.75" customHeight="1">
      <c r="A1204" s="4" t="str">
        <f t="shared" si="0"/>
        <v>9446.1</v>
      </c>
      <c r="B1204" s="4">
        <v>94</v>
      </c>
      <c r="C1204" s="4">
        <v>461</v>
      </c>
      <c r="D1204" s="4">
        <f t="shared" si="1"/>
        <v>46.1</v>
      </c>
      <c r="E1204" s="4" t="s">
        <v>1516</v>
      </c>
      <c r="F1204" s="4">
        <v>-61470</v>
      </c>
      <c r="G1204" s="4">
        <v>400</v>
      </c>
      <c r="H1204" s="4">
        <v>4884.3999999999996</v>
      </c>
      <c r="I1204" s="4">
        <v>0.5</v>
      </c>
      <c r="J1204" s="4">
        <v>530</v>
      </c>
    </row>
    <row r="1205" spans="1:10" ht="12.75" customHeight="1">
      <c r="A1205" s="4" t="str">
        <f t="shared" si="0"/>
        <v>9447</v>
      </c>
      <c r="B1205" s="4">
        <v>94</v>
      </c>
      <c r="C1205" s="4">
        <v>470</v>
      </c>
      <c r="D1205" s="4">
        <f t="shared" si="1"/>
        <v>47</v>
      </c>
      <c r="E1205" s="4" t="s">
        <v>1517</v>
      </c>
      <c r="F1205" s="4">
        <v>-53300</v>
      </c>
      <c r="G1205" s="4">
        <v>500</v>
      </c>
      <c r="H1205" s="4">
        <v>37</v>
      </c>
      <c r="I1205" s="4" t="s">
        <v>33</v>
      </c>
      <c r="J1205" s="4">
        <v>18</v>
      </c>
    </row>
    <row r="1206" spans="1:10" ht="12.75" customHeight="1">
      <c r="A1206" s="4" t="str">
        <f t="shared" si="0"/>
        <v>9447.1</v>
      </c>
      <c r="B1206" s="4">
        <v>94</v>
      </c>
      <c r="C1206" s="4">
        <v>471</v>
      </c>
      <c r="D1206" s="4">
        <f t="shared" si="1"/>
        <v>47.1</v>
      </c>
      <c r="E1206" s="4" t="s">
        <v>1518</v>
      </c>
      <c r="F1206" s="4">
        <v>-51950</v>
      </c>
      <c r="G1206" s="4">
        <v>640</v>
      </c>
      <c r="H1206" s="4">
        <v>1350</v>
      </c>
      <c r="I1206" s="4">
        <v>400</v>
      </c>
      <c r="J1206" s="4">
        <v>422</v>
      </c>
    </row>
    <row r="1207" spans="1:10" ht="12.75" customHeight="1">
      <c r="A1207" s="4" t="str">
        <f t="shared" si="0"/>
        <v>9447.2</v>
      </c>
      <c r="B1207" s="4">
        <v>94</v>
      </c>
      <c r="C1207" s="4">
        <v>472</v>
      </c>
      <c r="D1207" s="4">
        <f t="shared" si="1"/>
        <v>47.2</v>
      </c>
      <c r="E1207" s="4" t="s">
        <v>1519</v>
      </c>
      <c r="F1207" s="4">
        <v>-46800</v>
      </c>
      <c r="G1207" s="4">
        <v>500</v>
      </c>
      <c r="H1207" s="4">
        <v>6500</v>
      </c>
      <c r="I1207" s="4">
        <v>2000</v>
      </c>
      <c r="J1207" s="4">
        <v>300</v>
      </c>
    </row>
    <row r="1208" spans="1:10" ht="12.75" customHeight="1">
      <c r="A1208" s="4" t="str">
        <f t="shared" si="0"/>
        <v>9535</v>
      </c>
      <c r="B1208" s="4">
        <v>95</v>
      </c>
      <c r="C1208" s="4">
        <v>350</v>
      </c>
      <c r="D1208" s="4">
        <f t="shared" si="1"/>
        <v>35</v>
      </c>
      <c r="E1208" s="4" t="s">
        <v>1520</v>
      </c>
      <c r="F1208" s="4">
        <v>-43900</v>
      </c>
      <c r="G1208" s="4">
        <v>500</v>
      </c>
      <c r="H1208" s="4">
        <v>50</v>
      </c>
      <c r="I1208" s="4" t="s">
        <v>33</v>
      </c>
      <c r="J1208" s="4" t="s">
        <v>733</v>
      </c>
    </row>
    <row r="1209" spans="1:10" ht="12.75" customHeight="1">
      <c r="A1209" s="4" t="str">
        <f t="shared" si="0"/>
        <v>9536</v>
      </c>
      <c r="B1209" s="4">
        <v>95</v>
      </c>
      <c r="C1209" s="4">
        <v>360</v>
      </c>
      <c r="D1209" s="4">
        <f t="shared" si="1"/>
        <v>36</v>
      </c>
      <c r="E1209" s="4" t="s">
        <v>1521</v>
      </c>
      <c r="F1209" s="4">
        <v>-56040</v>
      </c>
      <c r="G1209" s="4">
        <v>400</v>
      </c>
      <c r="H1209" s="4">
        <v>114</v>
      </c>
      <c r="I1209" s="4" t="s">
        <v>33</v>
      </c>
      <c r="J1209" s="4">
        <v>3</v>
      </c>
    </row>
    <row r="1210" spans="1:10" ht="12.75" customHeight="1">
      <c r="A1210" s="4" t="str">
        <f t="shared" si="0"/>
        <v>9537</v>
      </c>
      <c r="B1210" s="4">
        <v>95</v>
      </c>
      <c r="C1210" s="4">
        <v>370</v>
      </c>
      <c r="D1210" s="4">
        <f t="shared" si="1"/>
        <v>37</v>
      </c>
      <c r="E1210" s="4" t="s">
        <v>1522</v>
      </c>
      <c r="F1210" s="4">
        <v>-65854</v>
      </c>
      <c r="G1210" s="4">
        <v>21</v>
      </c>
      <c r="H1210" s="4">
        <v>377.5</v>
      </c>
      <c r="I1210" s="4" t="s">
        <v>33</v>
      </c>
      <c r="J1210" s="4">
        <v>0.8</v>
      </c>
    </row>
    <row r="1211" spans="1:10" ht="12.75" customHeight="1">
      <c r="A1211" s="4" t="str">
        <f t="shared" si="0"/>
        <v>9538</v>
      </c>
      <c r="B1211" s="4">
        <v>95</v>
      </c>
      <c r="C1211" s="4">
        <v>380</v>
      </c>
      <c r="D1211" s="4">
        <f t="shared" si="1"/>
        <v>38</v>
      </c>
      <c r="E1211" s="4" t="s">
        <v>1527</v>
      </c>
      <c r="F1211" s="4">
        <v>-75117</v>
      </c>
      <c r="G1211" s="4">
        <v>7</v>
      </c>
      <c r="H1211" s="4">
        <v>23.9</v>
      </c>
      <c r="I1211" s="4" t="s">
        <v>6</v>
      </c>
      <c r="J1211" s="4">
        <v>0.14000000000000001</v>
      </c>
    </row>
    <row r="1212" spans="1:10" ht="12.75" customHeight="1">
      <c r="A1212" s="4" t="str">
        <f t="shared" si="0"/>
        <v>9539</v>
      </c>
      <c r="B1212" s="4">
        <v>95</v>
      </c>
      <c r="C1212" s="4">
        <v>390</v>
      </c>
      <c r="D1212" s="4">
        <f t="shared" si="1"/>
        <v>39</v>
      </c>
      <c r="E1212" s="4" t="s">
        <v>1528</v>
      </c>
      <c r="F1212" s="4">
        <v>-81207</v>
      </c>
      <c r="G1212" s="4">
        <v>7</v>
      </c>
      <c r="H1212" s="4">
        <v>10.3</v>
      </c>
      <c r="I1212" s="4" t="s">
        <v>80</v>
      </c>
      <c r="J1212" s="4">
        <v>0.1</v>
      </c>
    </row>
    <row r="1213" spans="1:10" ht="12.75" customHeight="1">
      <c r="A1213" s="4" t="str">
        <f t="shared" si="0"/>
        <v>9540</v>
      </c>
      <c r="B1213" s="4">
        <v>95</v>
      </c>
      <c r="C1213" s="4">
        <v>400</v>
      </c>
      <c r="D1213" s="4">
        <f t="shared" si="1"/>
        <v>40</v>
      </c>
      <c r="E1213" s="4" t="s">
        <v>1531</v>
      </c>
      <c r="F1213" s="4">
        <v>-85657.8</v>
      </c>
      <c r="G1213" s="4">
        <v>2.4</v>
      </c>
      <c r="H1213" s="4">
        <v>64.031999999999996</v>
      </c>
      <c r="I1213" s="4" t="s">
        <v>48</v>
      </c>
      <c r="J1213" s="4">
        <v>6.0000000000000001E-3</v>
      </c>
    </row>
    <row r="1214" spans="1:10" ht="12.75" customHeight="1">
      <c r="A1214" s="4" t="str">
        <f t="shared" si="0"/>
        <v>9541</v>
      </c>
      <c r="B1214" s="4">
        <v>95</v>
      </c>
      <c r="C1214" s="4">
        <v>410</v>
      </c>
      <c r="D1214" s="4">
        <f t="shared" si="1"/>
        <v>41</v>
      </c>
      <c r="E1214" s="4" t="s">
        <v>1532</v>
      </c>
      <c r="F1214" s="4">
        <v>-86781.9</v>
      </c>
      <c r="G1214" s="4">
        <v>2</v>
      </c>
      <c r="H1214" s="4">
        <v>34.991</v>
      </c>
      <c r="I1214" s="4" t="s">
        <v>48</v>
      </c>
      <c r="J1214" s="4">
        <v>6.0000000000000001E-3</v>
      </c>
    </row>
    <row r="1215" spans="1:10" ht="12.75" customHeight="1">
      <c r="A1215" s="4" t="str">
        <f t="shared" si="0"/>
        <v>9541.1</v>
      </c>
      <c r="B1215" s="4">
        <v>95</v>
      </c>
      <c r="C1215" s="4">
        <v>411</v>
      </c>
      <c r="D1215" s="4">
        <f t="shared" si="1"/>
        <v>41.1</v>
      </c>
      <c r="E1215" s="4" t="s">
        <v>1533</v>
      </c>
      <c r="F1215" s="4">
        <v>-86546.2</v>
      </c>
      <c r="G1215" s="4">
        <v>2</v>
      </c>
      <c r="H1215" s="4">
        <v>235.69</v>
      </c>
      <c r="I1215" s="4">
        <v>0.02</v>
      </c>
      <c r="J1215" s="4">
        <v>3.61</v>
      </c>
    </row>
    <row r="1216" spans="1:10" ht="12.75" customHeight="1">
      <c r="A1216" s="4" t="str">
        <f t="shared" si="0"/>
        <v>9542</v>
      </c>
      <c r="B1216" s="4">
        <v>95</v>
      </c>
      <c r="C1216" s="4">
        <v>420</v>
      </c>
      <c r="D1216" s="4">
        <f t="shared" si="1"/>
        <v>42</v>
      </c>
      <c r="E1216" s="4" t="s">
        <v>1534</v>
      </c>
      <c r="F1216" s="4">
        <v>-87707.5</v>
      </c>
      <c r="G1216" s="4">
        <v>1.9</v>
      </c>
      <c r="H1216" s="4" t="s">
        <v>8</v>
      </c>
      <c r="I1216" s="4" t="s">
        <v>145</v>
      </c>
      <c r="J1216" s="4">
        <v>0</v>
      </c>
    </row>
    <row r="1217" spans="1:10" ht="12.75" customHeight="1">
      <c r="A1217" s="4" t="str">
        <f t="shared" si="0"/>
        <v>9543</v>
      </c>
      <c r="B1217" s="4">
        <v>95</v>
      </c>
      <c r="C1217" s="4">
        <v>430</v>
      </c>
      <c r="D1217" s="4">
        <f t="shared" si="1"/>
        <v>43</v>
      </c>
      <c r="E1217" s="4" t="s">
        <v>1535</v>
      </c>
      <c r="F1217" s="4">
        <v>-86017</v>
      </c>
      <c r="G1217" s="4">
        <v>5</v>
      </c>
      <c r="H1217" s="4">
        <v>20</v>
      </c>
      <c r="I1217" s="4" t="s">
        <v>223</v>
      </c>
      <c r="J1217" s="4">
        <v>0.1</v>
      </c>
    </row>
    <row r="1218" spans="1:10" ht="12.75" customHeight="1">
      <c r="A1218" s="4" t="str">
        <f t="shared" si="0"/>
        <v>9543.1</v>
      </c>
      <c r="B1218" s="4">
        <v>95</v>
      </c>
      <c r="C1218" s="4">
        <v>431</v>
      </c>
      <c r="D1218" s="4">
        <f t="shared" si="1"/>
        <v>43.1</v>
      </c>
      <c r="E1218" s="4" t="s">
        <v>1536</v>
      </c>
      <c r="F1218" s="4">
        <v>-85978</v>
      </c>
      <c r="G1218" s="4">
        <v>5</v>
      </c>
      <c r="H1218" s="4">
        <v>38.89</v>
      </c>
      <c r="I1218" s="4">
        <v>0.05</v>
      </c>
      <c r="J1218" s="4">
        <v>61</v>
      </c>
    </row>
    <row r="1219" spans="1:10" ht="12.75" customHeight="1">
      <c r="A1219" s="4" t="str">
        <f t="shared" si="0"/>
        <v>9544</v>
      </c>
      <c r="B1219" s="4">
        <v>95</v>
      </c>
      <c r="C1219" s="4">
        <v>440</v>
      </c>
      <c r="D1219" s="4">
        <f t="shared" si="1"/>
        <v>44</v>
      </c>
      <c r="E1219" s="4" t="s">
        <v>1537</v>
      </c>
      <c r="F1219" s="4">
        <v>-83450</v>
      </c>
      <c r="G1219" s="4">
        <v>12</v>
      </c>
      <c r="H1219" s="4">
        <v>1.643</v>
      </c>
      <c r="I1219" s="4" t="s">
        <v>223</v>
      </c>
      <c r="J1219" s="4">
        <v>1.4E-2</v>
      </c>
    </row>
    <row r="1220" spans="1:10" ht="12.75" customHeight="1">
      <c r="A1220" s="4" t="str">
        <f t="shared" si="0"/>
        <v>9545</v>
      </c>
      <c r="B1220" s="4">
        <v>95</v>
      </c>
      <c r="C1220" s="4">
        <v>450</v>
      </c>
      <c r="D1220" s="4">
        <f t="shared" si="1"/>
        <v>45</v>
      </c>
      <c r="E1220" s="4" t="s">
        <v>1538</v>
      </c>
      <c r="F1220" s="4">
        <v>-78340</v>
      </c>
      <c r="G1220" s="4">
        <v>150</v>
      </c>
      <c r="H1220" s="4">
        <v>5.0199999999999996</v>
      </c>
      <c r="I1220" s="4" t="s">
        <v>80</v>
      </c>
      <c r="J1220" s="4">
        <v>0.1</v>
      </c>
    </row>
    <row r="1221" spans="1:10" ht="12.75" customHeight="1">
      <c r="A1221" s="4" t="str">
        <f t="shared" si="0"/>
        <v>9545.1</v>
      </c>
      <c r="B1221" s="4">
        <v>95</v>
      </c>
      <c r="C1221" s="4">
        <v>451</v>
      </c>
      <c r="D1221" s="4">
        <f t="shared" si="1"/>
        <v>45.1</v>
      </c>
      <c r="E1221" s="4" t="s">
        <v>1539</v>
      </c>
      <c r="F1221" s="4">
        <v>-77800</v>
      </c>
      <c r="G1221" s="4">
        <v>150</v>
      </c>
      <c r="H1221" s="4">
        <v>543.29999999999995</v>
      </c>
      <c r="I1221" s="4">
        <v>0.3</v>
      </c>
      <c r="J1221" s="4">
        <v>1.96</v>
      </c>
    </row>
    <row r="1222" spans="1:10" ht="12.75" customHeight="1">
      <c r="A1222" s="4" t="str">
        <f t="shared" si="0"/>
        <v>9546</v>
      </c>
      <c r="B1222" s="4">
        <v>95</v>
      </c>
      <c r="C1222" s="4">
        <v>460</v>
      </c>
      <c r="D1222" s="4">
        <f t="shared" si="1"/>
        <v>46</v>
      </c>
      <c r="E1222" s="4" t="s">
        <v>1540</v>
      </c>
      <c r="F1222" s="4">
        <v>-70150</v>
      </c>
      <c r="G1222" s="4">
        <v>400</v>
      </c>
      <c r="H1222" s="4">
        <v>10</v>
      </c>
      <c r="I1222" s="4" t="s">
        <v>6</v>
      </c>
      <c r="J1222" s="4" t="s">
        <v>991</v>
      </c>
    </row>
    <row r="1223" spans="1:10" ht="12.75" customHeight="1">
      <c r="A1223" s="4" t="str">
        <f t="shared" si="0"/>
        <v>9546.1</v>
      </c>
      <c r="B1223" s="4">
        <v>95</v>
      </c>
      <c r="C1223" s="4">
        <v>461</v>
      </c>
      <c r="D1223" s="4">
        <f t="shared" si="1"/>
        <v>46.1</v>
      </c>
      <c r="E1223" s="4" t="s">
        <v>1541</v>
      </c>
      <c r="F1223" s="4">
        <v>-68290</v>
      </c>
      <c r="G1223" s="4">
        <v>300</v>
      </c>
      <c r="H1223" s="4">
        <v>1860</v>
      </c>
      <c r="I1223" s="4">
        <v>500</v>
      </c>
      <c r="J1223" s="4">
        <v>13.3</v>
      </c>
    </row>
    <row r="1224" spans="1:10" ht="12.75" customHeight="1">
      <c r="A1224" s="4" t="str">
        <f t="shared" si="0"/>
        <v>9547</v>
      </c>
      <c r="B1224" s="4">
        <v>95</v>
      </c>
      <c r="C1224" s="4">
        <v>470</v>
      </c>
      <c r="D1224" s="4">
        <f t="shared" si="1"/>
        <v>47</v>
      </c>
      <c r="E1224" s="4" t="s">
        <v>1542</v>
      </c>
      <c r="F1224" s="4">
        <v>-60100</v>
      </c>
      <c r="G1224" s="4">
        <v>400</v>
      </c>
      <c r="H1224" s="4">
        <v>1.74</v>
      </c>
      <c r="I1224" s="4" t="s">
        <v>6</v>
      </c>
      <c r="J1224" s="4">
        <v>0.13</v>
      </c>
    </row>
    <row r="1225" spans="1:10" ht="12.75" customHeight="1">
      <c r="A1225" s="4" t="str">
        <f t="shared" si="0"/>
        <v>9547.1</v>
      </c>
      <c r="B1225" s="4">
        <v>95</v>
      </c>
      <c r="C1225" s="4">
        <v>471</v>
      </c>
      <c r="D1225" s="4">
        <f t="shared" si="1"/>
        <v>47.1</v>
      </c>
      <c r="E1225" s="4" t="s">
        <v>1543</v>
      </c>
      <c r="F1225" s="4">
        <v>-59760</v>
      </c>
      <c r="G1225" s="4">
        <v>400</v>
      </c>
      <c r="H1225" s="4">
        <v>344.2</v>
      </c>
      <c r="I1225" s="4">
        <v>0.3</v>
      </c>
      <c r="J1225" s="4" t="s">
        <v>1544</v>
      </c>
    </row>
    <row r="1226" spans="1:10" ht="12.75" customHeight="1">
      <c r="A1226" s="4" t="str">
        <f t="shared" si="0"/>
        <v>9547.2</v>
      </c>
      <c r="B1226" s="4">
        <v>95</v>
      </c>
      <c r="C1226" s="4">
        <v>472</v>
      </c>
      <c r="D1226" s="4">
        <f t="shared" si="1"/>
        <v>47.2</v>
      </c>
      <c r="E1226" s="4" t="s">
        <v>1545</v>
      </c>
      <c r="F1226" s="4">
        <v>-57570</v>
      </c>
      <c r="G1226" s="4">
        <v>400</v>
      </c>
      <c r="H1226" s="4">
        <v>2531</v>
      </c>
      <c r="I1226" s="4">
        <v>1</v>
      </c>
      <c r="J1226" s="4" t="s">
        <v>1546</v>
      </c>
    </row>
    <row r="1227" spans="1:10" ht="12.75" customHeight="1">
      <c r="A1227" s="4" t="str">
        <f t="shared" si="0"/>
        <v>9547.3</v>
      </c>
      <c r="B1227" s="4">
        <v>95</v>
      </c>
      <c r="C1227" s="4">
        <v>473</v>
      </c>
      <c r="D1227" s="4">
        <f t="shared" si="1"/>
        <v>47.3</v>
      </c>
      <c r="E1227" s="4" t="s">
        <v>1547</v>
      </c>
      <c r="F1227" s="4">
        <v>-55240</v>
      </c>
      <c r="G1227" s="4">
        <v>400</v>
      </c>
      <c r="H1227" s="4">
        <v>4859</v>
      </c>
      <c r="I1227" s="4">
        <v>1</v>
      </c>
      <c r="J1227" s="4" t="s">
        <v>172</v>
      </c>
    </row>
    <row r="1228" spans="1:10" ht="12.75" customHeight="1">
      <c r="A1228" s="4" t="str">
        <f t="shared" si="0"/>
        <v>9548</v>
      </c>
      <c r="B1228" s="4">
        <v>95</v>
      </c>
      <c r="C1228" s="4">
        <v>480</v>
      </c>
      <c r="D1228" s="4">
        <f t="shared" si="1"/>
        <v>48</v>
      </c>
      <c r="E1228" s="4" t="s">
        <v>1548</v>
      </c>
      <c r="F1228" s="4">
        <v>-46700</v>
      </c>
      <c r="G1228" s="4">
        <v>600</v>
      </c>
      <c r="H1228" s="4">
        <v>5</v>
      </c>
      <c r="I1228" s="4" t="s">
        <v>33</v>
      </c>
      <c r="J1228" s="4" t="s">
        <v>991</v>
      </c>
    </row>
    <row r="1229" spans="1:10" ht="12.75" customHeight="1">
      <c r="A1229" s="4" t="str">
        <f t="shared" si="0"/>
        <v>9635</v>
      </c>
      <c r="B1229" s="4">
        <v>96</v>
      </c>
      <c r="C1229" s="4">
        <v>350</v>
      </c>
      <c r="D1229" s="4">
        <f t="shared" si="1"/>
        <v>35</v>
      </c>
      <c r="E1229" s="4" t="s">
        <v>1549</v>
      </c>
      <c r="F1229" s="4">
        <v>-38630</v>
      </c>
      <c r="G1229" s="4">
        <v>700</v>
      </c>
      <c r="H1229" s="4">
        <v>20</v>
      </c>
      <c r="I1229" s="4" t="s">
        <v>33</v>
      </c>
      <c r="J1229" s="4" t="s">
        <v>733</v>
      </c>
    </row>
    <row r="1230" spans="1:10" ht="12.75" customHeight="1">
      <c r="A1230" s="4" t="str">
        <f t="shared" si="0"/>
        <v>9636</v>
      </c>
      <c r="B1230" s="4">
        <v>96</v>
      </c>
      <c r="C1230" s="4">
        <v>360</v>
      </c>
      <c r="D1230" s="4">
        <f t="shared" si="1"/>
        <v>36</v>
      </c>
      <c r="E1230" s="4" t="s">
        <v>1550</v>
      </c>
      <c r="F1230" s="4">
        <v>-53030</v>
      </c>
      <c r="G1230" s="4">
        <v>500</v>
      </c>
      <c r="H1230" s="4">
        <v>80</v>
      </c>
      <c r="I1230" s="4" t="s">
        <v>33</v>
      </c>
      <c r="J1230" s="4">
        <v>7</v>
      </c>
    </row>
    <row r="1231" spans="1:10" ht="12.75" customHeight="1">
      <c r="A1231" s="4" t="str">
        <f t="shared" si="0"/>
        <v>9637</v>
      </c>
      <c r="B1231" s="4">
        <v>96</v>
      </c>
      <c r="C1231" s="4">
        <v>370</v>
      </c>
      <c r="D1231" s="4">
        <f t="shared" si="1"/>
        <v>37</v>
      </c>
      <c r="E1231" s="4" t="s">
        <v>1551</v>
      </c>
      <c r="F1231" s="4">
        <v>-61225</v>
      </c>
      <c r="G1231" s="4">
        <v>29</v>
      </c>
      <c r="H1231" s="4" t="s">
        <v>541</v>
      </c>
      <c r="I1231" s="4">
        <v>203</v>
      </c>
      <c r="J1231" s="4" t="s">
        <v>33</v>
      </c>
    </row>
    <row r="1232" spans="1:10" ht="12.75" customHeight="1">
      <c r="A1232" s="4" t="str">
        <f t="shared" si="0"/>
        <v>9637.1</v>
      </c>
      <c r="B1232" s="4">
        <v>96</v>
      </c>
      <c r="C1232" s="4">
        <v>371</v>
      </c>
      <c r="D1232" s="4">
        <f t="shared" si="1"/>
        <v>37.1</v>
      </c>
      <c r="E1232" s="4" t="s">
        <v>1552</v>
      </c>
      <c r="F1232" s="4">
        <v>-61230</v>
      </c>
      <c r="G1232" s="4">
        <v>200</v>
      </c>
      <c r="H1232" s="4">
        <v>0</v>
      </c>
      <c r="I1232" s="4">
        <v>200</v>
      </c>
      <c r="J1232" s="4" t="s">
        <v>541</v>
      </c>
    </row>
    <row r="1233" spans="1:10" ht="12.75" customHeight="1">
      <c r="A1233" s="4" t="str">
        <f t="shared" si="0"/>
        <v>9638</v>
      </c>
      <c r="B1233" s="4">
        <v>96</v>
      </c>
      <c r="C1233" s="4">
        <v>380</v>
      </c>
      <c r="D1233" s="4">
        <f t="shared" si="1"/>
        <v>38</v>
      </c>
      <c r="E1233" s="4" t="s">
        <v>1553</v>
      </c>
      <c r="F1233" s="4">
        <v>-72939</v>
      </c>
      <c r="G1233" s="4">
        <v>27</v>
      </c>
      <c r="H1233" s="4">
        <v>1.07</v>
      </c>
      <c r="I1233" s="4" t="s">
        <v>6</v>
      </c>
      <c r="J1233" s="4">
        <v>0.01</v>
      </c>
    </row>
    <row r="1234" spans="1:10" ht="12.75" customHeight="1">
      <c r="A1234" s="4" t="str">
        <f t="shared" si="0"/>
        <v>9639</v>
      </c>
      <c r="B1234" s="4">
        <v>96</v>
      </c>
      <c r="C1234" s="4">
        <v>390</v>
      </c>
      <c r="D1234" s="4">
        <f t="shared" si="1"/>
        <v>39</v>
      </c>
      <c r="E1234" s="4" t="s">
        <v>1554</v>
      </c>
      <c r="F1234" s="4">
        <v>-78347</v>
      </c>
      <c r="G1234" s="4">
        <v>23</v>
      </c>
      <c r="H1234" s="4">
        <v>5.34</v>
      </c>
      <c r="I1234" s="4" t="s">
        <v>6</v>
      </c>
      <c r="J1234" s="4">
        <v>0.05</v>
      </c>
    </row>
    <row r="1235" spans="1:10" ht="12.75" customHeight="1">
      <c r="A1235" s="4" t="str">
        <f t="shared" si="0"/>
        <v>9639.1</v>
      </c>
      <c r="B1235" s="4">
        <v>96</v>
      </c>
      <c r="C1235" s="4">
        <v>391</v>
      </c>
      <c r="D1235" s="4">
        <f t="shared" si="1"/>
        <v>39.1</v>
      </c>
      <c r="E1235" s="4" t="s">
        <v>1557</v>
      </c>
      <c r="F1235" s="4">
        <v>-77206</v>
      </c>
      <c r="G1235" s="4">
        <v>21</v>
      </c>
      <c r="H1235" s="4">
        <v>1140</v>
      </c>
      <c r="I1235" s="4">
        <v>30</v>
      </c>
      <c r="J1235" s="4" t="s">
        <v>709</v>
      </c>
    </row>
    <row r="1236" spans="1:10" ht="12.75" customHeight="1">
      <c r="A1236" s="4" t="str">
        <f t="shared" si="0"/>
        <v>9640</v>
      </c>
      <c r="B1236" s="4">
        <v>96</v>
      </c>
      <c r="C1236" s="4">
        <v>400</v>
      </c>
      <c r="D1236" s="4">
        <f t="shared" si="1"/>
        <v>40</v>
      </c>
      <c r="E1236" s="4" t="s">
        <v>1559</v>
      </c>
      <c r="F1236" s="4">
        <v>-85442.8</v>
      </c>
      <c r="G1236" s="4">
        <v>2.8</v>
      </c>
      <c r="H1236" s="4">
        <v>24</v>
      </c>
      <c r="I1236" s="4" t="s">
        <v>622</v>
      </c>
      <c r="J1236" s="4">
        <v>6</v>
      </c>
    </row>
    <row r="1237" spans="1:10" ht="12.75" customHeight="1">
      <c r="A1237" s="4" t="str">
        <f t="shared" si="0"/>
        <v>9641</v>
      </c>
      <c r="B1237" s="4">
        <v>96</v>
      </c>
      <c r="C1237" s="4">
        <v>410</v>
      </c>
      <c r="D1237" s="4">
        <f t="shared" si="1"/>
        <v>41</v>
      </c>
      <c r="E1237" s="4" t="s">
        <v>1560</v>
      </c>
      <c r="F1237" s="4">
        <v>-85604</v>
      </c>
      <c r="G1237" s="4">
        <v>4</v>
      </c>
      <c r="H1237" s="4">
        <v>23.35</v>
      </c>
      <c r="I1237" s="4" t="s">
        <v>223</v>
      </c>
      <c r="J1237" s="4">
        <v>0.05</v>
      </c>
    </row>
    <row r="1238" spans="1:10" ht="12.75" customHeight="1">
      <c r="A1238" s="4" t="str">
        <f t="shared" si="0"/>
        <v>9642</v>
      </c>
      <c r="B1238" s="4">
        <v>96</v>
      </c>
      <c r="C1238" s="4">
        <v>420</v>
      </c>
      <c r="D1238" s="4">
        <f t="shared" si="1"/>
        <v>42</v>
      </c>
      <c r="E1238" s="4" t="s">
        <v>1561</v>
      </c>
      <c r="F1238" s="4">
        <v>-88790.5</v>
      </c>
      <c r="G1238" s="4">
        <v>1.9</v>
      </c>
      <c r="H1238" s="4" t="s">
        <v>8</v>
      </c>
      <c r="I1238" s="4" t="s">
        <v>22</v>
      </c>
      <c r="J1238" s="4">
        <v>93</v>
      </c>
    </row>
    <row r="1239" spans="1:10" ht="12.75" customHeight="1">
      <c r="A1239" s="4" t="str">
        <f t="shared" si="0"/>
        <v>9643</v>
      </c>
      <c r="B1239" s="4">
        <v>96</v>
      </c>
      <c r="C1239" s="4">
        <v>430</v>
      </c>
      <c r="D1239" s="4">
        <f t="shared" si="1"/>
        <v>43</v>
      </c>
      <c r="E1239" s="4" t="s">
        <v>1562</v>
      </c>
      <c r="F1239" s="4">
        <v>-85817</v>
      </c>
      <c r="G1239" s="4">
        <v>5</v>
      </c>
      <c r="H1239" s="4">
        <v>4.28</v>
      </c>
      <c r="I1239" s="4" t="s">
        <v>48</v>
      </c>
      <c r="J1239" s="4">
        <v>7.0000000000000007E-2</v>
      </c>
    </row>
    <row r="1240" spans="1:10" ht="12.75" customHeight="1">
      <c r="A1240" s="4" t="str">
        <f t="shared" si="0"/>
        <v>9643.1</v>
      </c>
      <c r="B1240" s="4">
        <v>96</v>
      </c>
      <c r="C1240" s="4">
        <v>431</v>
      </c>
      <c r="D1240" s="4">
        <f t="shared" si="1"/>
        <v>43.1</v>
      </c>
      <c r="E1240" s="4" t="s">
        <v>1563</v>
      </c>
      <c r="F1240" s="4">
        <v>-85783</v>
      </c>
      <c r="G1240" s="4">
        <v>5</v>
      </c>
      <c r="H1240" s="4">
        <v>34.28</v>
      </c>
      <c r="I1240" s="4">
        <v>7.0000000000000007E-2</v>
      </c>
      <c r="J1240" s="4">
        <v>51.5</v>
      </c>
    </row>
    <row r="1241" spans="1:10" ht="12.75" customHeight="1">
      <c r="A1241" s="4" t="str">
        <f t="shared" si="0"/>
        <v>9644</v>
      </c>
      <c r="B1241" s="4">
        <v>96</v>
      </c>
      <c r="C1241" s="4">
        <v>440</v>
      </c>
      <c r="D1241" s="4">
        <f t="shared" si="1"/>
        <v>44</v>
      </c>
      <c r="E1241" s="4" t="s">
        <v>1564</v>
      </c>
      <c r="F1241" s="4">
        <v>-86072</v>
      </c>
      <c r="G1241" s="4">
        <v>8</v>
      </c>
      <c r="H1241" s="4" t="s">
        <v>8</v>
      </c>
      <c r="I1241" s="4" t="s">
        <v>1565</v>
      </c>
      <c r="J1241" s="4" t="s">
        <v>22</v>
      </c>
    </row>
    <row r="1242" spans="1:10" ht="12.75" customHeight="1">
      <c r="A1242" s="4" t="str">
        <f t="shared" si="0"/>
        <v>9645</v>
      </c>
      <c r="B1242" s="4">
        <v>96</v>
      </c>
      <c r="C1242" s="4">
        <v>450</v>
      </c>
      <c r="D1242" s="4">
        <f t="shared" si="1"/>
        <v>45</v>
      </c>
      <c r="E1242" s="4" t="s">
        <v>1566</v>
      </c>
      <c r="F1242" s="4">
        <v>-79679</v>
      </c>
      <c r="G1242" s="4">
        <v>13</v>
      </c>
      <c r="H1242" s="4">
        <v>9.9</v>
      </c>
      <c r="I1242" s="4" t="s">
        <v>80</v>
      </c>
      <c r="J1242" s="4">
        <v>0.1</v>
      </c>
    </row>
    <row r="1243" spans="1:10" ht="12.75" customHeight="1">
      <c r="A1243" s="4" t="str">
        <f t="shared" si="0"/>
        <v>9645.1</v>
      </c>
      <c r="B1243" s="4">
        <v>96</v>
      </c>
      <c r="C1243" s="4">
        <v>451</v>
      </c>
      <c r="D1243" s="4">
        <f t="shared" si="1"/>
        <v>45.1</v>
      </c>
      <c r="E1243" s="4" t="s">
        <v>1567</v>
      </c>
      <c r="F1243" s="4">
        <v>-79627</v>
      </c>
      <c r="G1243" s="4">
        <v>13</v>
      </c>
      <c r="H1243" s="4">
        <v>52</v>
      </c>
      <c r="I1243" s="4">
        <v>0.1</v>
      </c>
      <c r="J1243" s="4">
        <v>1.51</v>
      </c>
    </row>
    <row r="1244" spans="1:10" ht="12.75" customHeight="1">
      <c r="A1244" s="4" t="str">
        <f t="shared" si="0"/>
        <v>9646</v>
      </c>
      <c r="B1244" s="4">
        <v>96</v>
      </c>
      <c r="C1244" s="4">
        <v>460</v>
      </c>
      <c r="D1244" s="4">
        <f t="shared" si="1"/>
        <v>46</v>
      </c>
      <c r="E1244" s="4" t="s">
        <v>1568</v>
      </c>
      <c r="F1244" s="4">
        <v>-76230</v>
      </c>
      <c r="G1244" s="4">
        <v>150</v>
      </c>
      <c r="H1244" s="4">
        <v>122</v>
      </c>
      <c r="I1244" s="4" t="s">
        <v>6</v>
      </c>
      <c r="J1244" s="4">
        <v>2</v>
      </c>
    </row>
    <row r="1245" spans="1:10" ht="12.75" customHeight="1">
      <c r="A1245" s="4" t="str">
        <f t="shared" si="0"/>
        <v>9646.1</v>
      </c>
      <c r="B1245" s="4">
        <v>96</v>
      </c>
      <c r="C1245" s="4">
        <v>461</v>
      </c>
      <c r="D1245" s="4">
        <f t="shared" si="1"/>
        <v>46.1</v>
      </c>
      <c r="E1245" s="4" t="s">
        <v>1569</v>
      </c>
      <c r="F1245" s="4">
        <v>-73700</v>
      </c>
      <c r="G1245" s="4">
        <v>150</v>
      </c>
      <c r="H1245" s="4">
        <v>2530.8000000000002</v>
      </c>
      <c r="I1245" s="4">
        <v>0.1</v>
      </c>
      <c r="J1245" s="4">
        <v>1.81</v>
      </c>
    </row>
    <row r="1246" spans="1:10" ht="12.75" customHeight="1">
      <c r="A1246" s="4" t="str">
        <f t="shared" si="0"/>
        <v>9647</v>
      </c>
      <c r="B1246" s="4">
        <v>96</v>
      </c>
      <c r="C1246" s="4">
        <v>470</v>
      </c>
      <c r="D1246" s="4">
        <f t="shared" si="1"/>
        <v>47</v>
      </c>
      <c r="E1246" s="4" t="s">
        <v>1570</v>
      </c>
      <c r="F1246" s="4">
        <v>-64570</v>
      </c>
      <c r="G1246" s="4">
        <v>400</v>
      </c>
      <c r="H1246" s="4" t="s">
        <v>541</v>
      </c>
      <c r="I1246" s="4">
        <v>4.45</v>
      </c>
      <c r="J1246" s="4" t="s">
        <v>6</v>
      </c>
    </row>
    <row r="1247" spans="1:10" ht="12.75" customHeight="1">
      <c r="A1247" s="4" t="str">
        <f t="shared" si="0"/>
        <v>9647.1</v>
      </c>
      <c r="B1247" s="4">
        <v>96</v>
      </c>
      <c r="C1247" s="4">
        <v>471</v>
      </c>
      <c r="D1247" s="4">
        <f t="shared" si="1"/>
        <v>47.1</v>
      </c>
      <c r="E1247" s="4" t="s">
        <v>1571</v>
      </c>
      <c r="F1247" s="4">
        <v>-64570</v>
      </c>
      <c r="G1247" s="4">
        <v>400</v>
      </c>
      <c r="H1247" s="4">
        <v>0</v>
      </c>
      <c r="I1247" s="4">
        <v>50</v>
      </c>
      <c r="J1247" s="4" t="s">
        <v>541</v>
      </c>
    </row>
    <row r="1248" spans="1:10" ht="12.75" customHeight="1">
      <c r="A1248" s="4" t="str">
        <f t="shared" si="0"/>
        <v>9647.2</v>
      </c>
      <c r="B1248" s="4">
        <v>96</v>
      </c>
      <c r="C1248" s="4">
        <v>472</v>
      </c>
      <c r="D1248" s="4">
        <f t="shared" si="1"/>
        <v>47.2</v>
      </c>
      <c r="E1248" s="4" t="s">
        <v>1572</v>
      </c>
      <c r="F1248" s="4">
        <v>-64570</v>
      </c>
      <c r="G1248" s="4">
        <v>400</v>
      </c>
      <c r="H1248" s="4">
        <v>700</v>
      </c>
      <c r="I1248" s="4" t="s">
        <v>88</v>
      </c>
      <c r="J1248" s="4">
        <v>200</v>
      </c>
    </row>
    <row r="1249" spans="1:10" ht="12.75" customHeight="1">
      <c r="A1249" s="4" t="str">
        <f t="shared" si="0"/>
        <v>9648</v>
      </c>
      <c r="B1249" s="4">
        <v>96</v>
      </c>
      <c r="C1249" s="4">
        <v>480</v>
      </c>
      <c r="D1249" s="4">
        <f t="shared" si="1"/>
        <v>48</v>
      </c>
      <c r="E1249" s="4" t="s">
        <v>1573</v>
      </c>
      <c r="F1249" s="4">
        <v>-56100</v>
      </c>
      <c r="G1249" s="4">
        <v>500</v>
      </c>
      <c r="H1249" s="4">
        <v>1</v>
      </c>
      <c r="I1249" s="4" t="s">
        <v>6</v>
      </c>
      <c r="J1249" s="4" t="s">
        <v>22</v>
      </c>
    </row>
    <row r="1250" spans="1:10" ht="12.75" customHeight="1">
      <c r="A1250" s="4" t="str">
        <f t="shared" si="0"/>
        <v>9735</v>
      </c>
      <c r="B1250" s="4">
        <v>97</v>
      </c>
      <c r="C1250" s="4">
        <v>350</v>
      </c>
      <c r="D1250" s="4">
        <f t="shared" si="1"/>
        <v>35</v>
      </c>
      <c r="E1250" s="4" t="s">
        <v>1574</v>
      </c>
      <c r="F1250" s="4">
        <v>-34650</v>
      </c>
      <c r="G1250" s="4">
        <v>800</v>
      </c>
      <c r="H1250" s="4">
        <v>10</v>
      </c>
      <c r="I1250" s="4" t="s">
        <v>33</v>
      </c>
      <c r="J1250" s="4" t="s">
        <v>733</v>
      </c>
    </row>
    <row r="1251" spans="1:10" ht="12.75" customHeight="1">
      <c r="A1251" s="4" t="str">
        <f t="shared" si="0"/>
        <v>9736</v>
      </c>
      <c r="B1251" s="4">
        <v>97</v>
      </c>
      <c r="C1251" s="4">
        <v>360</v>
      </c>
      <c r="D1251" s="4">
        <f t="shared" si="1"/>
        <v>36</v>
      </c>
      <c r="E1251" s="4" t="s">
        <v>1575</v>
      </c>
      <c r="F1251" s="4">
        <v>-47920</v>
      </c>
      <c r="G1251" s="4">
        <v>500</v>
      </c>
      <c r="H1251" s="4">
        <v>63</v>
      </c>
      <c r="I1251" s="4" t="s">
        <v>33</v>
      </c>
      <c r="J1251" s="4">
        <v>4</v>
      </c>
    </row>
    <row r="1252" spans="1:10" ht="12.75" customHeight="1">
      <c r="A1252" s="4" t="str">
        <f t="shared" si="0"/>
        <v>9737</v>
      </c>
      <c r="B1252" s="4">
        <v>97</v>
      </c>
      <c r="C1252" s="4">
        <v>370</v>
      </c>
      <c r="D1252" s="4">
        <f t="shared" si="1"/>
        <v>37</v>
      </c>
      <c r="E1252" s="4" t="s">
        <v>1576</v>
      </c>
      <c r="F1252" s="4">
        <v>-58360</v>
      </c>
      <c r="G1252" s="4">
        <v>30</v>
      </c>
      <c r="H1252" s="4">
        <v>169.9</v>
      </c>
      <c r="I1252" s="4" t="s">
        <v>33</v>
      </c>
      <c r="J1252" s="4">
        <v>0.7</v>
      </c>
    </row>
    <row r="1253" spans="1:10" ht="12.75" customHeight="1">
      <c r="A1253" s="4" t="str">
        <f t="shared" si="0"/>
        <v>9738</v>
      </c>
      <c r="B1253" s="4">
        <v>97</v>
      </c>
      <c r="C1253" s="4">
        <v>380</v>
      </c>
      <c r="D1253" s="4">
        <f t="shared" si="1"/>
        <v>38</v>
      </c>
      <c r="E1253" s="4" t="s">
        <v>1577</v>
      </c>
      <c r="F1253" s="4">
        <v>-68788</v>
      </c>
      <c r="G1253" s="4">
        <v>19</v>
      </c>
      <c r="H1253" s="4">
        <v>429</v>
      </c>
      <c r="I1253" s="4" t="s">
        <v>33</v>
      </c>
      <c r="J1253" s="4">
        <v>5</v>
      </c>
    </row>
    <row r="1254" spans="1:10" ht="12.75" customHeight="1">
      <c r="A1254" s="4" t="str">
        <f t="shared" si="0"/>
        <v>9738.1</v>
      </c>
      <c r="B1254" s="4">
        <v>97</v>
      </c>
      <c r="C1254" s="4">
        <v>381</v>
      </c>
      <c r="D1254" s="4">
        <f t="shared" si="1"/>
        <v>38.1</v>
      </c>
      <c r="E1254" s="4" t="s">
        <v>1578</v>
      </c>
      <c r="F1254" s="4">
        <v>-68480</v>
      </c>
      <c r="G1254" s="4">
        <v>19</v>
      </c>
      <c r="H1254" s="4">
        <v>308.13</v>
      </c>
      <c r="I1254" s="4">
        <v>0.11</v>
      </c>
      <c r="J1254" s="4">
        <v>170</v>
      </c>
    </row>
    <row r="1255" spans="1:10" ht="12.75" customHeight="1">
      <c r="A1255" s="4" t="str">
        <f t="shared" si="0"/>
        <v>9738.2</v>
      </c>
      <c r="B1255" s="4">
        <v>97</v>
      </c>
      <c r="C1255" s="4">
        <v>382</v>
      </c>
      <c r="D1255" s="4">
        <f t="shared" si="1"/>
        <v>38.200000000000003</v>
      </c>
      <c r="E1255" s="4" t="s">
        <v>1579</v>
      </c>
      <c r="F1255" s="4">
        <v>-67957</v>
      </c>
      <c r="G1255" s="4">
        <v>19</v>
      </c>
      <c r="H1255" s="4">
        <v>830.8</v>
      </c>
      <c r="I1255" s="4">
        <v>0.2</v>
      </c>
      <c r="J1255" s="4">
        <v>255</v>
      </c>
    </row>
    <row r="1256" spans="1:10" ht="12.75" customHeight="1">
      <c r="A1256" s="4" t="str">
        <f t="shared" si="0"/>
        <v>9739</v>
      </c>
      <c r="B1256" s="4">
        <v>97</v>
      </c>
      <c r="C1256" s="4">
        <v>390</v>
      </c>
      <c r="D1256" s="4">
        <f t="shared" si="1"/>
        <v>39</v>
      </c>
      <c r="E1256" s="4" t="s">
        <v>1580</v>
      </c>
      <c r="F1256" s="4">
        <v>-76258</v>
      </c>
      <c r="G1256" s="4">
        <v>12</v>
      </c>
      <c r="H1256" s="4">
        <v>3.75</v>
      </c>
      <c r="I1256" s="4" t="s">
        <v>6</v>
      </c>
      <c r="J1256" s="4">
        <v>0.03</v>
      </c>
    </row>
    <row r="1257" spans="1:10" ht="12.75" customHeight="1">
      <c r="A1257" s="4" t="str">
        <f t="shared" si="0"/>
        <v>9739.1</v>
      </c>
      <c r="B1257" s="4">
        <v>97</v>
      </c>
      <c r="C1257" s="4">
        <v>391</v>
      </c>
      <c r="D1257" s="4">
        <f t="shared" si="1"/>
        <v>39.1</v>
      </c>
      <c r="E1257" s="4" t="s">
        <v>1581</v>
      </c>
      <c r="F1257" s="4">
        <v>-75590</v>
      </c>
      <c r="G1257" s="4">
        <v>12</v>
      </c>
      <c r="H1257" s="4">
        <v>667.51</v>
      </c>
      <c r="I1257" s="4">
        <v>0.23</v>
      </c>
      <c r="J1257" s="4">
        <v>1.17</v>
      </c>
    </row>
    <row r="1258" spans="1:10" ht="12.75" customHeight="1">
      <c r="A1258" s="4" t="str">
        <f t="shared" si="0"/>
        <v>9739.2</v>
      </c>
      <c r="B1258" s="4">
        <v>97</v>
      </c>
      <c r="C1258" s="4">
        <v>392</v>
      </c>
      <c r="D1258" s="4">
        <f t="shared" si="1"/>
        <v>39.200000000000003</v>
      </c>
      <c r="E1258" s="4" t="s">
        <v>1582</v>
      </c>
      <c r="F1258" s="4">
        <v>-72735</v>
      </c>
      <c r="G1258" s="4">
        <v>12</v>
      </c>
      <c r="H1258" s="4">
        <v>3523.3</v>
      </c>
      <c r="I1258" s="4">
        <v>0.4</v>
      </c>
      <c r="J1258" s="4">
        <v>142</v>
      </c>
    </row>
    <row r="1259" spans="1:10" ht="12.75" customHeight="1">
      <c r="A1259" s="4" t="str">
        <f t="shared" si="0"/>
        <v>9740</v>
      </c>
      <c r="B1259" s="4">
        <v>97</v>
      </c>
      <c r="C1259" s="4">
        <v>400</v>
      </c>
      <c r="D1259" s="4">
        <f t="shared" si="1"/>
        <v>40</v>
      </c>
      <c r="E1259" s="4" t="s">
        <v>1583</v>
      </c>
      <c r="F1259" s="4">
        <v>-82946.600000000006</v>
      </c>
      <c r="G1259" s="4">
        <v>2.8</v>
      </c>
      <c r="H1259" s="4">
        <v>16.899999999999999</v>
      </c>
      <c r="I1259" s="4" t="s">
        <v>223</v>
      </c>
      <c r="J1259" s="4">
        <v>0.05</v>
      </c>
    </row>
    <row r="1260" spans="1:10" ht="12.75" customHeight="1">
      <c r="A1260" s="4" t="str">
        <f t="shared" si="0"/>
        <v>9741</v>
      </c>
      <c r="B1260" s="4">
        <v>97</v>
      </c>
      <c r="C1260" s="4">
        <v>410</v>
      </c>
      <c r="D1260" s="4">
        <f t="shared" si="1"/>
        <v>41</v>
      </c>
      <c r="E1260" s="4" t="s">
        <v>1584</v>
      </c>
      <c r="F1260" s="4">
        <v>-85605.6</v>
      </c>
      <c r="G1260" s="4">
        <v>2.6</v>
      </c>
      <c r="H1260" s="4">
        <v>72.099999999999994</v>
      </c>
      <c r="I1260" s="4" t="s">
        <v>80</v>
      </c>
      <c r="J1260" s="4">
        <v>0.7</v>
      </c>
    </row>
    <row r="1261" spans="1:10" ht="12.75" customHeight="1">
      <c r="A1261" s="4" t="str">
        <f t="shared" si="0"/>
        <v>9741.1</v>
      </c>
      <c r="B1261" s="4">
        <v>97</v>
      </c>
      <c r="C1261" s="4">
        <v>411</v>
      </c>
      <c r="D1261" s="4">
        <f t="shared" si="1"/>
        <v>41.1</v>
      </c>
      <c r="E1261" s="4" t="s">
        <v>1585</v>
      </c>
      <c r="F1261" s="4">
        <v>-84862.3</v>
      </c>
      <c r="G1261" s="4">
        <v>2.6</v>
      </c>
      <c r="H1261" s="4">
        <v>743.35</v>
      </c>
      <c r="I1261" s="4">
        <v>0.03</v>
      </c>
      <c r="J1261" s="4">
        <v>52.7</v>
      </c>
    </row>
    <row r="1262" spans="1:10" ht="12.75" customHeight="1">
      <c r="A1262" s="4" t="str">
        <f t="shared" si="0"/>
        <v>9742</v>
      </c>
      <c r="B1262" s="4">
        <v>97</v>
      </c>
      <c r="C1262" s="4">
        <v>420</v>
      </c>
      <c r="D1262" s="4">
        <f t="shared" si="1"/>
        <v>42</v>
      </c>
      <c r="E1262" s="4" t="s">
        <v>1586</v>
      </c>
      <c r="F1262" s="4">
        <v>-87540.4</v>
      </c>
      <c r="G1262" s="4">
        <v>1.9</v>
      </c>
      <c r="H1262" s="4" t="s">
        <v>8</v>
      </c>
      <c r="I1262" s="4" t="s">
        <v>145</v>
      </c>
      <c r="J1262" s="4">
        <v>93</v>
      </c>
    </row>
    <row r="1263" spans="1:10" ht="12.75" customHeight="1">
      <c r="A1263" s="4" t="str">
        <f t="shared" si="0"/>
        <v>9743</v>
      </c>
      <c r="B1263" s="4">
        <v>97</v>
      </c>
      <c r="C1263" s="4">
        <v>430</v>
      </c>
      <c r="D1263" s="4">
        <f t="shared" si="1"/>
        <v>43</v>
      </c>
      <c r="E1263" s="4" t="s">
        <v>1587</v>
      </c>
      <c r="F1263" s="4">
        <v>-87220</v>
      </c>
      <c r="G1263" s="4">
        <v>5</v>
      </c>
      <c r="H1263" s="4">
        <v>2.6</v>
      </c>
      <c r="I1263" s="4" t="s">
        <v>69</v>
      </c>
      <c r="J1263" s="4">
        <v>0.4</v>
      </c>
    </row>
    <row r="1264" spans="1:10" ht="12.75" customHeight="1">
      <c r="A1264" s="4" t="str">
        <f t="shared" si="0"/>
        <v>9743.1</v>
      </c>
      <c r="B1264" s="4">
        <v>97</v>
      </c>
      <c r="C1264" s="4">
        <v>431</v>
      </c>
      <c r="D1264" s="4">
        <f t="shared" si="1"/>
        <v>43.1</v>
      </c>
      <c r="E1264" s="4" t="s">
        <v>1588</v>
      </c>
      <c r="F1264" s="4">
        <v>-87123</v>
      </c>
      <c r="G1264" s="4">
        <v>5</v>
      </c>
      <c r="H1264" s="4">
        <v>96.56</v>
      </c>
      <c r="I1264" s="4">
        <v>0.06</v>
      </c>
      <c r="J1264" s="4">
        <v>90.1</v>
      </c>
    </row>
    <row r="1265" spans="1:10" ht="12.75" customHeight="1">
      <c r="A1265" s="4" t="str">
        <f t="shared" si="0"/>
        <v>9744</v>
      </c>
      <c r="B1265" s="4">
        <v>97</v>
      </c>
      <c r="C1265" s="4">
        <v>440</v>
      </c>
      <c r="D1265" s="4">
        <f t="shared" si="1"/>
        <v>44</v>
      </c>
      <c r="E1265" s="4" t="s">
        <v>1589</v>
      </c>
      <c r="F1265" s="4">
        <v>-86112</v>
      </c>
      <c r="G1265" s="4">
        <v>8</v>
      </c>
      <c r="H1265" s="4">
        <v>2.9</v>
      </c>
      <c r="I1265" s="4" t="s">
        <v>48</v>
      </c>
      <c r="J1265" s="4">
        <v>0.1</v>
      </c>
    </row>
    <row r="1266" spans="1:10" ht="12.75" customHeight="1">
      <c r="A1266" s="4" t="str">
        <f t="shared" si="0"/>
        <v>9745</v>
      </c>
      <c r="B1266" s="4">
        <v>97</v>
      </c>
      <c r="C1266" s="4">
        <v>450</v>
      </c>
      <c r="D1266" s="4">
        <f t="shared" si="1"/>
        <v>45</v>
      </c>
      <c r="E1266" s="4" t="s">
        <v>1590</v>
      </c>
      <c r="F1266" s="4">
        <v>-82590</v>
      </c>
      <c r="G1266" s="4">
        <v>40</v>
      </c>
      <c r="H1266" s="4">
        <v>30.7</v>
      </c>
      <c r="I1266" s="4" t="s">
        <v>80</v>
      </c>
      <c r="J1266" s="4">
        <v>0.6</v>
      </c>
    </row>
    <row r="1267" spans="1:10" ht="12.75" customHeight="1">
      <c r="A1267" s="4" t="str">
        <f t="shared" si="0"/>
        <v>9745.1</v>
      </c>
      <c r="B1267" s="4">
        <v>97</v>
      </c>
      <c r="C1267" s="4">
        <v>451</v>
      </c>
      <c r="D1267" s="4">
        <f t="shared" si="1"/>
        <v>45.1</v>
      </c>
      <c r="E1267" s="4" t="s">
        <v>1591</v>
      </c>
      <c r="F1267" s="4">
        <v>-82330</v>
      </c>
      <c r="G1267" s="4">
        <v>40</v>
      </c>
      <c r="H1267" s="4">
        <v>258.85000000000002</v>
      </c>
      <c r="I1267" s="4">
        <v>0.17</v>
      </c>
      <c r="J1267" s="4">
        <v>46.2</v>
      </c>
    </row>
    <row r="1268" spans="1:10" ht="12.75" customHeight="1">
      <c r="A1268" s="4" t="str">
        <f t="shared" si="0"/>
        <v>9746</v>
      </c>
      <c r="B1268" s="4">
        <v>97</v>
      </c>
      <c r="C1268" s="4">
        <v>460</v>
      </c>
      <c r="D1268" s="4">
        <f t="shared" si="1"/>
        <v>46</v>
      </c>
      <c r="E1268" s="4" t="s">
        <v>1592</v>
      </c>
      <c r="F1268" s="4">
        <v>-77800</v>
      </c>
      <c r="G1268" s="4">
        <v>300</v>
      </c>
      <c r="H1268" s="4">
        <v>3.1</v>
      </c>
      <c r="I1268" s="4" t="s">
        <v>80</v>
      </c>
      <c r="J1268" s="4">
        <v>0.09</v>
      </c>
    </row>
    <row r="1269" spans="1:10" ht="12.75" customHeight="1">
      <c r="A1269" s="4" t="str">
        <f t="shared" si="0"/>
        <v>9747</v>
      </c>
      <c r="B1269" s="4">
        <v>97</v>
      </c>
      <c r="C1269" s="4">
        <v>470</v>
      </c>
      <c r="D1269" s="4">
        <f t="shared" si="1"/>
        <v>47</v>
      </c>
      <c r="E1269" s="4" t="s">
        <v>1593</v>
      </c>
      <c r="F1269" s="4">
        <v>-70820</v>
      </c>
      <c r="G1269" s="4">
        <v>320</v>
      </c>
      <c r="H1269" s="4">
        <v>25.3</v>
      </c>
      <c r="I1269" s="4" t="s">
        <v>6</v>
      </c>
      <c r="J1269" s="4">
        <v>0.3</v>
      </c>
    </row>
    <row r="1270" spans="1:10" ht="12.75" customHeight="1">
      <c r="A1270" s="4" t="str">
        <f t="shared" si="0"/>
        <v>9747.1</v>
      </c>
      <c r="B1270" s="4">
        <v>97</v>
      </c>
      <c r="C1270" s="4">
        <v>471</v>
      </c>
      <c r="D1270" s="4">
        <f t="shared" si="1"/>
        <v>47.1</v>
      </c>
      <c r="E1270" s="4" t="s">
        <v>1594</v>
      </c>
      <c r="F1270" s="4">
        <v>-68480</v>
      </c>
      <c r="G1270" s="4">
        <v>320</v>
      </c>
      <c r="H1270" s="4">
        <v>2343</v>
      </c>
      <c r="I1270" s="4">
        <v>49</v>
      </c>
      <c r="J1270" s="4">
        <v>5</v>
      </c>
    </row>
    <row r="1271" spans="1:10" ht="12.75" customHeight="1">
      <c r="A1271" s="4" t="str">
        <f t="shared" si="0"/>
        <v>9748</v>
      </c>
      <c r="B1271" s="4">
        <v>97</v>
      </c>
      <c r="C1271" s="4">
        <v>480</v>
      </c>
      <c r="D1271" s="4">
        <f t="shared" si="1"/>
        <v>48</v>
      </c>
      <c r="E1271" s="4" t="s">
        <v>1595</v>
      </c>
      <c r="F1271" s="4">
        <v>-60600</v>
      </c>
      <c r="G1271" s="4">
        <v>400</v>
      </c>
      <c r="H1271" s="4">
        <v>2.8</v>
      </c>
      <c r="I1271" s="4" t="s">
        <v>6</v>
      </c>
      <c r="J1271" s="4">
        <v>0.6</v>
      </c>
    </row>
    <row r="1272" spans="1:10" ht="12.75" customHeight="1">
      <c r="A1272" s="4" t="str">
        <f t="shared" si="0"/>
        <v>9749</v>
      </c>
      <c r="B1272" s="4">
        <v>97</v>
      </c>
      <c r="C1272" s="4">
        <v>490</v>
      </c>
      <c r="D1272" s="4">
        <f t="shared" si="1"/>
        <v>49</v>
      </c>
      <c r="E1272" s="4" t="s">
        <v>1596</v>
      </c>
      <c r="F1272" s="4">
        <v>-47000</v>
      </c>
      <c r="G1272" s="4">
        <v>600</v>
      </c>
      <c r="H1272" s="4">
        <v>5</v>
      </c>
      <c r="I1272" s="4" t="s">
        <v>33</v>
      </c>
      <c r="J1272" s="4" t="s">
        <v>991</v>
      </c>
    </row>
    <row r="1273" spans="1:10" ht="12.75" customHeight="1">
      <c r="A1273" s="4" t="str">
        <f t="shared" si="0"/>
        <v>9836</v>
      </c>
      <c r="B1273" s="4">
        <v>98</v>
      </c>
      <c r="C1273" s="4">
        <v>360</v>
      </c>
      <c r="D1273" s="4">
        <f t="shared" si="1"/>
        <v>36</v>
      </c>
      <c r="E1273" s="4" t="s">
        <v>1597</v>
      </c>
      <c r="F1273" s="4">
        <v>-44800</v>
      </c>
      <c r="G1273" s="4">
        <v>600</v>
      </c>
      <c r="H1273" s="4">
        <v>46</v>
      </c>
      <c r="I1273" s="4" t="s">
        <v>33</v>
      </c>
      <c r="J1273" s="4">
        <v>8</v>
      </c>
    </row>
    <row r="1274" spans="1:10" ht="12.75" customHeight="1">
      <c r="A1274" s="4" t="str">
        <f t="shared" si="0"/>
        <v>9837</v>
      </c>
      <c r="B1274" s="4">
        <v>98</v>
      </c>
      <c r="C1274" s="4">
        <v>370</v>
      </c>
      <c r="D1274" s="4">
        <f t="shared" si="1"/>
        <v>37</v>
      </c>
      <c r="E1274" s="4" t="s">
        <v>1598</v>
      </c>
      <c r="F1274" s="4">
        <v>-54220</v>
      </c>
      <c r="G1274" s="4">
        <v>50</v>
      </c>
      <c r="H1274" s="4">
        <v>114</v>
      </c>
      <c r="I1274" s="4" t="s">
        <v>33</v>
      </c>
      <c r="J1274" s="4">
        <v>5</v>
      </c>
    </row>
    <row r="1275" spans="1:10" ht="12.75" customHeight="1">
      <c r="A1275" s="4" t="str">
        <f t="shared" si="0"/>
        <v>9837.1</v>
      </c>
      <c r="B1275" s="4">
        <v>98</v>
      </c>
      <c r="C1275" s="4">
        <v>371</v>
      </c>
      <c r="D1275" s="4">
        <f t="shared" si="1"/>
        <v>37.1</v>
      </c>
      <c r="E1275" s="4" t="s">
        <v>1599</v>
      </c>
      <c r="F1275" s="4">
        <v>-53940</v>
      </c>
      <c r="G1275" s="4">
        <v>120</v>
      </c>
      <c r="H1275" s="4">
        <v>290</v>
      </c>
      <c r="I1275" s="4">
        <v>130</v>
      </c>
      <c r="J1275" s="4" t="s">
        <v>709</v>
      </c>
    </row>
    <row r="1276" spans="1:10" ht="12.75" customHeight="1">
      <c r="A1276" s="4" t="str">
        <f t="shared" si="0"/>
        <v>9838</v>
      </c>
      <c r="B1276" s="4">
        <v>98</v>
      </c>
      <c r="C1276" s="4">
        <v>380</v>
      </c>
      <c r="D1276" s="4">
        <f t="shared" si="1"/>
        <v>38</v>
      </c>
      <c r="E1276" s="4" t="s">
        <v>1600</v>
      </c>
      <c r="F1276" s="4">
        <v>-66646</v>
      </c>
      <c r="G1276" s="4">
        <v>26</v>
      </c>
      <c r="H1276" s="4">
        <v>653</v>
      </c>
      <c r="I1276" s="4" t="s">
        <v>33</v>
      </c>
      <c r="J1276" s="4">
        <v>2</v>
      </c>
    </row>
    <row r="1277" spans="1:10" ht="12.75" customHeight="1">
      <c r="A1277" s="4" t="str">
        <f t="shared" si="0"/>
        <v>9839</v>
      </c>
      <c r="B1277" s="4">
        <v>98</v>
      </c>
      <c r="C1277" s="4">
        <v>390</v>
      </c>
      <c r="D1277" s="4">
        <f t="shared" si="1"/>
        <v>39</v>
      </c>
      <c r="E1277" s="4" t="s">
        <v>1601</v>
      </c>
      <c r="F1277" s="4">
        <v>-72467</v>
      </c>
      <c r="G1277" s="4">
        <v>25</v>
      </c>
      <c r="H1277" s="4">
        <v>548</v>
      </c>
      <c r="I1277" s="4" t="s">
        <v>33</v>
      </c>
      <c r="J1277" s="4">
        <v>2</v>
      </c>
    </row>
    <row r="1278" spans="1:10" ht="12.75" customHeight="1">
      <c r="A1278" s="4" t="str">
        <f t="shared" si="0"/>
        <v>9839.1</v>
      </c>
      <c r="B1278" s="4">
        <v>98</v>
      </c>
      <c r="C1278" s="4">
        <v>391</v>
      </c>
      <c r="D1278" s="4">
        <f t="shared" si="1"/>
        <v>39.1</v>
      </c>
      <c r="E1278" s="4" t="s">
        <v>1602</v>
      </c>
      <c r="F1278" s="4">
        <v>-72050</v>
      </c>
      <c r="G1278" s="4">
        <v>30</v>
      </c>
      <c r="H1278" s="4">
        <v>410</v>
      </c>
      <c r="I1278" s="4">
        <v>30</v>
      </c>
      <c r="J1278" s="4" t="s">
        <v>709</v>
      </c>
    </row>
    <row r="1279" spans="1:10" ht="12.75" customHeight="1">
      <c r="A1279" s="4" t="str">
        <f t="shared" si="0"/>
        <v>9839.2</v>
      </c>
      <c r="B1279" s="4">
        <v>98</v>
      </c>
      <c r="C1279" s="4">
        <v>392</v>
      </c>
      <c r="D1279" s="4">
        <f t="shared" si="1"/>
        <v>39.200000000000003</v>
      </c>
      <c r="E1279" s="4" t="s">
        <v>1603</v>
      </c>
      <c r="F1279" s="4">
        <v>-71971</v>
      </c>
      <c r="G1279" s="4">
        <v>25</v>
      </c>
      <c r="H1279" s="4">
        <v>496.19</v>
      </c>
      <c r="I1279" s="4">
        <v>0.15</v>
      </c>
      <c r="J1279" s="4">
        <v>7.6</v>
      </c>
    </row>
    <row r="1280" spans="1:10" ht="12.75" customHeight="1">
      <c r="A1280" s="4" t="str">
        <f t="shared" si="0"/>
        <v>9839.3</v>
      </c>
      <c r="B1280" s="4">
        <v>98</v>
      </c>
      <c r="C1280" s="4">
        <v>393</v>
      </c>
      <c r="D1280" s="4">
        <f t="shared" si="1"/>
        <v>39.299999999999997</v>
      </c>
      <c r="E1280" s="4" t="s">
        <v>1604</v>
      </c>
      <c r="F1280" s="4">
        <v>-72296</v>
      </c>
      <c r="G1280" s="4">
        <v>25</v>
      </c>
      <c r="H1280" s="4">
        <v>170.74</v>
      </c>
      <c r="I1280" s="4">
        <v>0.6</v>
      </c>
      <c r="J1280" s="4">
        <v>620</v>
      </c>
    </row>
    <row r="1281" spans="1:10" ht="12.75" customHeight="1">
      <c r="A1281" s="4" t="str">
        <f t="shared" si="0"/>
        <v>9840</v>
      </c>
      <c r="B1281" s="4">
        <v>98</v>
      </c>
      <c r="C1281" s="4">
        <v>400</v>
      </c>
      <c r="D1281" s="4">
        <f t="shared" si="1"/>
        <v>40</v>
      </c>
      <c r="E1281" s="4" t="s">
        <v>1605</v>
      </c>
      <c r="F1281" s="4">
        <v>-81287</v>
      </c>
      <c r="G1281" s="4">
        <v>20</v>
      </c>
      <c r="H1281" s="4">
        <v>30.7</v>
      </c>
      <c r="I1281" s="4" t="s">
        <v>6</v>
      </c>
      <c r="J1281" s="4">
        <v>0.4</v>
      </c>
    </row>
    <row r="1282" spans="1:10" ht="12.75" customHeight="1">
      <c r="A1282" s="4" t="str">
        <f t="shared" si="0"/>
        <v>9841</v>
      </c>
      <c r="B1282" s="4">
        <v>98</v>
      </c>
      <c r="C1282" s="4">
        <v>410</v>
      </c>
      <c r="D1282" s="4">
        <f t="shared" si="1"/>
        <v>41</v>
      </c>
      <c r="E1282" s="4" t="s">
        <v>1606</v>
      </c>
      <c r="F1282" s="4">
        <v>-83529</v>
      </c>
      <c r="G1282" s="4">
        <v>6</v>
      </c>
      <c r="H1282" s="4">
        <v>2.86</v>
      </c>
      <c r="I1282" s="4" t="s">
        <v>6</v>
      </c>
      <c r="J1282" s="4">
        <v>0.06</v>
      </c>
    </row>
    <row r="1283" spans="1:10" ht="12.75" customHeight="1">
      <c r="A1283" s="4" t="str">
        <f t="shared" si="0"/>
        <v>9841.1</v>
      </c>
      <c r="B1283" s="4">
        <v>98</v>
      </c>
      <c r="C1283" s="4">
        <v>411</v>
      </c>
      <c r="D1283" s="4">
        <f t="shared" si="1"/>
        <v>41.1</v>
      </c>
      <c r="E1283" s="4" t="s">
        <v>1607</v>
      </c>
      <c r="F1283" s="4">
        <v>-83445</v>
      </c>
      <c r="G1283" s="4">
        <v>7</v>
      </c>
      <c r="H1283" s="4">
        <v>84</v>
      </c>
      <c r="I1283" s="4">
        <v>4</v>
      </c>
      <c r="J1283" s="4">
        <v>51.3</v>
      </c>
    </row>
    <row r="1284" spans="1:10" ht="12.75" customHeight="1">
      <c r="A1284" s="4" t="str">
        <f t="shared" si="0"/>
        <v>9842</v>
      </c>
      <c r="B1284" s="4">
        <v>98</v>
      </c>
      <c r="C1284" s="4">
        <v>420</v>
      </c>
      <c r="D1284" s="4">
        <f t="shared" si="1"/>
        <v>42</v>
      </c>
      <c r="E1284" s="4" t="s">
        <v>1608</v>
      </c>
      <c r="F1284" s="4">
        <v>-88111.7</v>
      </c>
      <c r="G1284" s="4">
        <v>1.9</v>
      </c>
      <c r="H1284" s="4" t="s">
        <v>8</v>
      </c>
      <c r="I1284" s="4" t="s">
        <v>1609</v>
      </c>
      <c r="J1284" s="4" t="s">
        <v>22</v>
      </c>
    </row>
    <row r="1285" spans="1:10" ht="12.75" customHeight="1">
      <c r="A1285" s="4" t="str">
        <f t="shared" si="0"/>
        <v>9843</v>
      </c>
      <c r="B1285" s="4">
        <v>98</v>
      </c>
      <c r="C1285" s="4">
        <v>430</v>
      </c>
      <c r="D1285" s="4">
        <f t="shared" si="1"/>
        <v>43</v>
      </c>
      <c r="E1285" s="4" t="s">
        <v>1610</v>
      </c>
      <c r="F1285" s="4">
        <v>-86428</v>
      </c>
      <c r="G1285" s="4">
        <v>4</v>
      </c>
      <c r="H1285" s="4">
        <v>4.2</v>
      </c>
      <c r="I1285" s="4" t="s">
        <v>69</v>
      </c>
      <c r="J1285" s="4">
        <v>0.3</v>
      </c>
    </row>
    <row r="1286" spans="1:10" ht="12.75" customHeight="1">
      <c r="A1286" s="4" t="str">
        <f t="shared" si="0"/>
        <v>9843.1</v>
      </c>
      <c r="B1286" s="4">
        <v>98</v>
      </c>
      <c r="C1286" s="4">
        <v>431</v>
      </c>
      <c r="D1286" s="4">
        <f t="shared" si="1"/>
        <v>43.1</v>
      </c>
      <c r="E1286" s="4" t="s">
        <v>1611</v>
      </c>
      <c r="F1286" s="4">
        <v>-86337</v>
      </c>
      <c r="G1286" s="4">
        <v>4</v>
      </c>
      <c r="H1286" s="4">
        <v>90.76</v>
      </c>
      <c r="I1286" s="4">
        <v>0.16</v>
      </c>
      <c r="J1286" s="4">
        <v>14.7</v>
      </c>
    </row>
    <row r="1287" spans="1:10" ht="12.75" customHeight="1">
      <c r="A1287" s="4" t="str">
        <f t="shared" si="0"/>
        <v>9844</v>
      </c>
      <c r="B1287" s="4">
        <v>98</v>
      </c>
      <c r="C1287" s="4">
        <v>440</v>
      </c>
      <c r="D1287" s="4">
        <f t="shared" si="1"/>
        <v>44</v>
      </c>
      <c r="E1287" s="4" t="s">
        <v>1612</v>
      </c>
      <c r="F1287" s="4">
        <v>-88224</v>
      </c>
      <c r="G1287" s="4">
        <v>6</v>
      </c>
      <c r="H1287" s="4" t="s">
        <v>8</v>
      </c>
      <c r="I1287" s="4" t="s">
        <v>22</v>
      </c>
      <c r="J1287" s="4">
        <v>3</v>
      </c>
    </row>
    <row r="1288" spans="1:10" ht="12.75" customHeight="1">
      <c r="A1288" s="4" t="str">
        <f t="shared" si="0"/>
        <v>9845</v>
      </c>
      <c r="B1288" s="4">
        <v>98</v>
      </c>
      <c r="C1288" s="4">
        <v>450</v>
      </c>
      <c r="D1288" s="4">
        <f t="shared" si="1"/>
        <v>45</v>
      </c>
      <c r="E1288" s="4" t="s">
        <v>1613</v>
      </c>
      <c r="F1288" s="4">
        <v>-83175</v>
      </c>
      <c r="G1288" s="4">
        <v>12</v>
      </c>
      <c r="H1288" s="4" t="s">
        <v>541</v>
      </c>
      <c r="I1288" s="4">
        <v>8.7200000000000006</v>
      </c>
      <c r="J1288" s="4" t="s">
        <v>80</v>
      </c>
    </row>
    <row r="1289" spans="1:10" ht="12.75" customHeight="1">
      <c r="A1289" s="4" t="str">
        <f t="shared" si="0"/>
        <v>9845.1</v>
      </c>
      <c r="B1289" s="4">
        <v>98</v>
      </c>
      <c r="C1289" s="4">
        <v>451</v>
      </c>
      <c r="D1289" s="4">
        <f t="shared" si="1"/>
        <v>45.1</v>
      </c>
      <c r="E1289" s="4" t="s">
        <v>1614</v>
      </c>
      <c r="F1289" s="4">
        <v>-83120</v>
      </c>
      <c r="G1289" s="4">
        <v>50</v>
      </c>
      <c r="H1289" s="4">
        <v>60</v>
      </c>
      <c r="I1289" s="4">
        <v>50</v>
      </c>
      <c r="J1289" s="4" t="s">
        <v>541</v>
      </c>
    </row>
    <row r="1290" spans="1:10" ht="12.75" customHeight="1">
      <c r="A1290" s="4" t="str">
        <f t="shared" si="0"/>
        <v>9846</v>
      </c>
      <c r="B1290" s="4">
        <v>98</v>
      </c>
      <c r="C1290" s="4">
        <v>460</v>
      </c>
      <c r="D1290" s="4">
        <f t="shared" si="1"/>
        <v>46</v>
      </c>
      <c r="E1290" s="4" t="s">
        <v>1615</v>
      </c>
      <c r="F1290" s="4">
        <v>-81300</v>
      </c>
      <c r="G1290" s="4">
        <v>21</v>
      </c>
      <c r="H1290" s="4">
        <v>17.7</v>
      </c>
      <c r="I1290" s="4" t="s">
        <v>80</v>
      </c>
      <c r="J1290" s="4">
        <v>0.3</v>
      </c>
    </row>
    <row r="1291" spans="1:10" ht="12.75" customHeight="1">
      <c r="A1291" s="4" t="str">
        <f t="shared" si="0"/>
        <v>9847</v>
      </c>
      <c r="B1291" s="4">
        <v>98</v>
      </c>
      <c r="C1291" s="4">
        <v>470</v>
      </c>
      <c r="D1291" s="4">
        <f t="shared" si="1"/>
        <v>47</v>
      </c>
      <c r="E1291" s="4" t="s">
        <v>1616</v>
      </c>
      <c r="F1291" s="4">
        <v>-73060</v>
      </c>
      <c r="G1291" s="4">
        <v>70</v>
      </c>
      <c r="H1291" s="4">
        <v>47.5</v>
      </c>
      <c r="I1291" s="4" t="s">
        <v>6</v>
      </c>
      <c r="J1291" s="4">
        <v>0.3</v>
      </c>
    </row>
    <row r="1292" spans="1:10" ht="12.75" customHeight="1">
      <c r="A1292" s="4" t="str">
        <f t="shared" si="0"/>
        <v>9847.1</v>
      </c>
      <c r="B1292" s="4">
        <v>98</v>
      </c>
      <c r="C1292" s="4">
        <v>471</v>
      </c>
      <c r="D1292" s="4">
        <f t="shared" si="1"/>
        <v>47.1</v>
      </c>
      <c r="E1292" s="4" t="s">
        <v>1617</v>
      </c>
      <c r="F1292" s="4">
        <v>-72890</v>
      </c>
      <c r="G1292" s="4">
        <v>70</v>
      </c>
      <c r="H1292" s="4">
        <v>167.83</v>
      </c>
      <c r="I1292" s="4">
        <v>0.15</v>
      </c>
      <c r="J1292" s="4">
        <v>220</v>
      </c>
    </row>
    <row r="1293" spans="1:10" ht="12.75" customHeight="1">
      <c r="A1293" s="4" t="str">
        <f t="shared" si="0"/>
        <v>9848</v>
      </c>
      <c r="B1293" s="4">
        <v>98</v>
      </c>
      <c r="C1293" s="4">
        <v>480</v>
      </c>
      <c r="D1293" s="4">
        <f t="shared" si="1"/>
        <v>48</v>
      </c>
      <c r="E1293" s="4" t="s">
        <v>1618</v>
      </c>
      <c r="F1293" s="4">
        <v>-67630</v>
      </c>
      <c r="G1293" s="4">
        <v>80</v>
      </c>
      <c r="H1293" s="4">
        <v>9.1999999999999993</v>
      </c>
      <c r="I1293" s="4" t="s">
        <v>6</v>
      </c>
      <c r="J1293" s="4">
        <v>0.3</v>
      </c>
    </row>
    <row r="1294" spans="1:10" ht="12.75" customHeight="1">
      <c r="A1294" s="4" t="str">
        <f t="shared" si="0"/>
        <v>9848.1</v>
      </c>
      <c r="B1294" s="4">
        <v>98</v>
      </c>
      <c r="C1294" s="4">
        <v>481</v>
      </c>
      <c r="D1294" s="4">
        <f t="shared" si="1"/>
        <v>48.1</v>
      </c>
      <c r="E1294" s="4" t="s">
        <v>1619</v>
      </c>
      <c r="F1294" s="4">
        <v>-65200</v>
      </c>
      <c r="G1294" s="4">
        <v>80</v>
      </c>
      <c r="H1294" s="4">
        <v>2427.5</v>
      </c>
      <c r="I1294" s="4">
        <v>0.6</v>
      </c>
      <c r="J1294" s="4">
        <v>190</v>
      </c>
    </row>
    <row r="1295" spans="1:10" ht="12.75" customHeight="1">
      <c r="A1295" s="4" t="str">
        <f t="shared" si="0"/>
        <v>9849</v>
      </c>
      <c r="B1295" s="4">
        <v>98</v>
      </c>
      <c r="C1295" s="4">
        <v>490</v>
      </c>
      <c r="D1295" s="4">
        <f t="shared" si="1"/>
        <v>49</v>
      </c>
      <c r="E1295" s="4" t="s">
        <v>1620</v>
      </c>
      <c r="F1295" s="4">
        <v>-53900</v>
      </c>
      <c r="G1295" s="4">
        <v>200</v>
      </c>
      <c r="H1295" s="4" t="s">
        <v>541</v>
      </c>
      <c r="I1295" s="4">
        <v>45</v>
      </c>
      <c r="J1295" s="4" t="s">
        <v>33</v>
      </c>
    </row>
    <row r="1296" spans="1:10" ht="12.75" customHeight="1">
      <c r="A1296" s="4" t="str">
        <f t="shared" si="0"/>
        <v>9849.1</v>
      </c>
      <c r="B1296" s="4">
        <v>98</v>
      </c>
      <c r="C1296" s="4">
        <v>491</v>
      </c>
      <c r="D1296" s="4">
        <f t="shared" si="1"/>
        <v>49.1</v>
      </c>
      <c r="E1296" s="4" t="s">
        <v>1621</v>
      </c>
      <c r="F1296" s="4">
        <v>-53900</v>
      </c>
      <c r="G1296" s="4">
        <v>540</v>
      </c>
      <c r="H1296" s="4">
        <v>0</v>
      </c>
      <c r="I1296" s="4">
        <v>500</v>
      </c>
      <c r="J1296" s="4" t="s">
        <v>541</v>
      </c>
    </row>
    <row r="1297" spans="1:10" ht="12.75" customHeight="1">
      <c r="A1297" s="4" t="str">
        <f t="shared" si="0"/>
        <v>9936</v>
      </c>
      <c r="B1297" s="4">
        <v>99</v>
      </c>
      <c r="C1297" s="4">
        <v>360</v>
      </c>
      <c r="D1297" s="4">
        <f t="shared" si="1"/>
        <v>36</v>
      </c>
      <c r="E1297" s="4" t="s">
        <v>1622</v>
      </c>
      <c r="F1297" s="4">
        <v>-39500</v>
      </c>
      <c r="G1297" s="4">
        <v>600</v>
      </c>
      <c r="H1297" s="4">
        <v>40</v>
      </c>
      <c r="I1297" s="4" t="s">
        <v>33</v>
      </c>
      <c r="J1297" s="4">
        <v>11</v>
      </c>
    </row>
    <row r="1298" spans="1:10" ht="12.75" customHeight="1">
      <c r="A1298" s="4" t="str">
        <f t="shared" si="0"/>
        <v>9937</v>
      </c>
      <c r="B1298" s="4">
        <v>99</v>
      </c>
      <c r="C1298" s="4">
        <v>370</v>
      </c>
      <c r="D1298" s="4">
        <f t="shared" si="1"/>
        <v>37</v>
      </c>
      <c r="E1298" s="4" t="s">
        <v>1623</v>
      </c>
      <c r="F1298" s="4">
        <v>-50880</v>
      </c>
      <c r="G1298" s="4">
        <v>130</v>
      </c>
      <c r="H1298" s="4">
        <v>50.3</v>
      </c>
      <c r="I1298" s="4" t="s">
        <v>33</v>
      </c>
      <c r="J1298" s="4">
        <v>0.7</v>
      </c>
    </row>
    <row r="1299" spans="1:10" ht="12.75" customHeight="1">
      <c r="A1299" s="4" t="str">
        <f t="shared" si="0"/>
        <v>9938</v>
      </c>
      <c r="B1299" s="4">
        <v>99</v>
      </c>
      <c r="C1299" s="4">
        <v>380</v>
      </c>
      <c r="D1299" s="4">
        <f t="shared" si="1"/>
        <v>38</v>
      </c>
      <c r="E1299" s="4" t="s">
        <v>1624</v>
      </c>
      <c r="F1299" s="4">
        <v>-62190</v>
      </c>
      <c r="G1299" s="4">
        <v>80</v>
      </c>
      <c r="H1299" s="4">
        <v>269</v>
      </c>
      <c r="I1299" s="4" t="s">
        <v>33</v>
      </c>
      <c r="J1299" s="4">
        <v>1</v>
      </c>
    </row>
    <row r="1300" spans="1:10" ht="12.75" customHeight="1">
      <c r="A1300" s="4" t="str">
        <f t="shared" si="0"/>
        <v>9939</v>
      </c>
      <c r="B1300" s="4">
        <v>99</v>
      </c>
      <c r="C1300" s="4">
        <v>390</v>
      </c>
      <c r="D1300" s="4">
        <f t="shared" si="1"/>
        <v>39</v>
      </c>
      <c r="E1300" s="4" t="s">
        <v>1625</v>
      </c>
      <c r="F1300" s="4">
        <v>-70201</v>
      </c>
      <c r="G1300" s="4">
        <v>24</v>
      </c>
      <c r="H1300" s="4">
        <v>1.47</v>
      </c>
      <c r="I1300" s="4" t="s">
        <v>6</v>
      </c>
      <c r="J1300" s="4">
        <v>7.0000000000000001E-3</v>
      </c>
    </row>
    <row r="1301" spans="1:10" ht="12.75" customHeight="1">
      <c r="A1301" s="4" t="str">
        <f t="shared" si="0"/>
        <v>9939.1</v>
      </c>
      <c r="B1301" s="4">
        <v>99</v>
      </c>
      <c r="C1301" s="4">
        <v>391</v>
      </c>
      <c r="D1301" s="4">
        <f t="shared" si="1"/>
        <v>39.1</v>
      </c>
      <c r="E1301" s="4" t="s">
        <v>1626</v>
      </c>
      <c r="F1301" s="4">
        <v>-68059</v>
      </c>
      <c r="G1301" s="4">
        <v>24</v>
      </c>
      <c r="H1301" s="4">
        <v>2141.65</v>
      </c>
      <c r="I1301" s="4">
        <v>0.19</v>
      </c>
      <c r="J1301" s="4">
        <v>8.6</v>
      </c>
    </row>
    <row r="1302" spans="1:10" ht="12.75" customHeight="1">
      <c r="A1302" s="4" t="str">
        <f t="shared" si="0"/>
        <v>9940</v>
      </c>
      <c r="B1302" s="4">
        <v>99</v>
      </c>
      <c r="C1302" s="4">
        <v>400</v>
      </c>
      <c r="D1302" s="4">
        <f t="shared" si="1"/>
        <v>40</v>
      </c>
      <c r="E1302" s="4" t="s">
        <v>1627</v>
      </c>
      <c r="F1302" s="4">
        <v>-77768</v>
      </c>
      <c r="G1302" s="4">
        <v>20</v>
      </c>
      <c r="H1302" s="4">
        <v>2.1</v>
      </c>
      <c r="I1302" s="4" t="s">
        <v>6</v>
      </c>
      <c r="J1302" s="4">
        <v>0.1</v>
      </c>
    </row>
    <row r="1303" spans="1:10" ht="12.75" customHeight="1">
      <c r="A1303" s="4" t="str">
        <f t="shared" si="0"/>
        <v>9941</v>
      </c>
      <c r="B1303" s="4">
        <v>99</v>
      </c>
      <c r="C1303" s="4">
        <v>410</v>
      </c>
      <c r="D1303" s="4">
        <f t="shared" si="1"/>
        <v>41</v>
      </c>
      <c r="E1303" s="4" t="s">
        <v>1628</v>
      </c>
      <c r="F1303" s="4">
        <v>-82327</v>
      </c>
      <c r="G1303" s="4">
        <v>13</v>
      </c>
      <c r="H1303" s="4">
        <v>15</v>
      </c>
      <c r="I1303" s="4" t="s">
        <v>6</v>
      </c>
      <c r="J1303" s="4">
        <v>0.2</v>
      </c>
    </row>
    <row r="1304" spans="1:10" ht="12.75" customHeight="1">
      <c r="A1304" s="4" t="str">
        <f t="shared" si="0"/>
        <v>9941.1</v>
      </c>
      <c r="B1304" s="4">
        <v>99</v>
      </c>
      <c r="C1304" s="4">
        <v>411</v>
      </c>
      <c r="D1304" s="4">
        <f t="shared" si="1"/>
        <v>41.1</v>
      </c>
      <c r="E1304" s="4" t="s">
        <v>1629</v>
      </c>
      <c r="F1304" s="4">
        <v>-81962</v>
      </c>
      <c r="G1304" s="4">
        <v>13</v>
      </c>
      <c r="H1304" s="4">
        <v>365.29</v>
      </c>
      <c r="I1304" s="4">
        <v>0.14000000000000001</v>
      </c>
      <c r="J1304" s="4">
        <v>2.6</v>
      </c>
    </row>
    <row r="1305" spans="1:10" ht="12.75" customHeight="1">
      <c r="A1305" s="4" t="str">
        <f t="shared" si="0"/>
        <v>9942</v>
      </c>
      <c r="B1305" s="4">
        <v>99</v>
      </c>
      <c r="C1305" s="4">
        <v>420</v>
      </c>
      <c r="D1305" s="4">
        <f t="shared" si="1"/>
        <v>42</v>
      </c>
      <c r="E1305" s="4" t="s">
        <v>1630</v>
      </c>
      <c r="F1305" s="4">
        <v>-85965.8</v>
      </c>
      <c r="G1305" s="4">
        <v>1.9</v>
      </c>
      <c r="H1305" s="4">
        <v>65.94</v>
      </c>
      <c r="I1305" s="4" t="s">
        <v>223</v>
      </c>
      <c r="J1305" s="4">
        <v>0.01</v>
      </c>
    </row>
    <row r="1306" spans="1:10" ht="12.75" customHeight="1">
      <c r="A1306" s="4" t="str">
        <f t="shared" si="0"/>
        <v>9942.1</v>
      </c>
      <c r="B1306" s="4">
        <v>99</v>
      </c>
      <c r="C1306" s="4">
        <v>421</v>
      </c>
      <c r="D1306" s="4">
        <f t="shared" si="1"/>
        <v>42.1</v>
      </c>
      <c r="E1306" s="4" t="s">
        <v>1631</v>
      </c>
      <c r="F1306" s="4">
        <v>-85868</v>
      </c>
      <c r="G1306" s="4">
        <v>1.9</v>
      </c>
      <c r="H1306" s="4">
        <v>97.784999999999997</v>
      </c>
      <c r="I1306" s="4">
        <v>3.0000000000000001E-3</v>
      </c>
      <c r="J1306" s="4">
        <v>15.5</v>
      </c>
    </row>
    <row r="1307" spans="1:10" ht="12.75" customHeight="1">
      <c r="A1307" s="4" t="str">
        <f t="shared" si="0"/>
        <v>9943</v>
      </c>
      <c r="B1307" s="4">
        <v>99</v>
      </c>
      <c r="C1307" s="4">
        <v>430</v>
      </c>
      <c r="D1307" s="4">
        <f t="shared" si="1"/>
        <v>43</v>
      </c>
      <c r="E1307" s="4" t="s">
        <v>1632</v>
      </c>
      <c r="F1307" s="4">
        <v>-87323.1</v>
      </c>
      <c r="G1307" s="4">
        <v>2</v>
      </c>
      <c r="H1307" s="4">
        <v>211.1</v>
      </c>
      <c r="I1307" s="4" t="s">
        <v>109</v>
      </c>
      <c r="J1307" s="4">
        <v>1.2</v>
      </c>
    </row>
    <row r="1308" spans="1:10" ht="12.75" customHeight="1">
      <c r="A1308" s="4" t="str">
        <f t="shared" si="0"/>
        <v>9943.1</v>
      </c>
      <c r="B1308" s="4">
        <v>99</v>
      </c>
      <c r="C1308" s="4">
        <v>431</v>
      </c>
      <c r="D1308" s="4">
        <f t="shared" si="1"/>
        <v>43.1</v>
      </c>
      <c r="E1308" s="4" t="s">
        <v>1633</v>
      </c>
      <c r="F1308" s="4">
        <v>-87180.4</v>
      </c>
      <c r="G1308" s="4">
        <v>2</v>
      </c>
      <c r="H1308" s="4">
        <v>142.6832</v>
      </c>
      <c r="I1308" s="4">
        <v>1.1000000000000001E-3</v>
      </c>
      <c r="J1308" s="4">
        <v>6.0149999999999997</v>
      </c>
    </row>
    <row r="1309" spans="1:10" ht="12.75" customHeight="1">
      <c r="A1309" s="4" t="str">
        <f t="shared" si="0"/>
        <v>9944</v>
      </c>
      <c r="B1309" s="4">
        <v>99</v>
      </c>
      <c r="C1309" s="4">
        <v>440</v>
      </c>
      <c r="D1309" s="4">
        <f t="shared" si="1"/>
        <v>44</v>
      </c>
      <c r="E1309" s="4" t="s">
        <v>1634</v>
      </c>
      <c r="F1309" s="4">
        <v>-87617</v>
      </c>
      <c r="G1309" s="4">
        <v>2</v>
      </c>
      <c r="H1309" s="4" t="s">
        <v>8</v>
      </c>
      <c r="I1309" s="4" t="s">
        <v>145</v>
      </c>
      <c r="J1309" s="4">
        <v>95</v>
      </c>
    </row>
    <row r="1310" spans="1:10" ht="12.75" customHeight="1">
      <c r="A1310" s="4" t="str">
        <f t="shared" si="0"/>
        <v>9945</v>
      </c>
      <c r="B1310" s="4">
        <v>99</v>
      </c>
      <c r="C1310" s="4">
        <v>450</v>
      </c>
      <c r="D1310" s="4">
        <f t="shared" si="1"/>
        <v>45</v>
      </c>
      <c r="E1310" s="4" t="s">
        <v>1635</v>
      </c>
      <c r="F1310" s="4">
        <v>-85574</v>
      </c>
      <c r="G1310" s="4">
        <v>7</v>
      </c>
      <c r="H1310" s="4">
        <v>16.100000000000001</v>
      </c>
      <c r="I1310" s="4" t="s">
        <v>48</v>
      </c>
      <c r="J1310" s="4">
        <v>0.2</v>
      </c>
    </row>
    <row r="1311" spans="1:10" ht="12.75" customHeight="1">
      <c r="A1311" s="4" t="str">
        <f t="shared" si="0"/>
        <v>9945.1</v>
      </c>
      <c r="B1311" s="4">
        <v>99</v>
      </c>
      <c r="C1311" s="4">
        <v>451</v>
      </c>
      <c r="D1311" s="4">
        <f t="shared" si="1"/>
        <v>45.1</v>
      </c>
      <c r="E1311" s="4" t="s">
        <v>1636</v>
      </c>
      <c r="F1311" s="4">
        <v>-85510</v>
      </c>
      <c r="G1311" s="4">
        <v>7</v>
      </c>
      <c r="H1311" s="4">
        <v>64.3</v>
      </c>
      <c r="I1311" s="4">
        <v>0.4</v>
      </c>
      <c r="J1311" s="4">
        <v>4.7</v>
      </c>
    </row>
    <row r="1312" spans="1:10" ht="12.75" customHeight="1">
      <c r="A1312" s="4" t="str">
        <f t="shared" si="0"/>
        <v>9946</v>
      </c>
      <c r="B1312" s="4">
        <v>99</v>
      </c>
      <c r="C1312" s="4">
        <v>460</v>
      </c>
      <c r="D1312" s="4">
        <f t="shared" si="1"/>
        <v>46</v>
      </c>
      <c r="E1312" s="4" t="s">
        <v>1637</v>
      </c>
      <c r="F1312" s="4">
        <v>-82188</v>
      </c>
      <c r="G1312" s="4">
        <v>15</v>
      </c>
      <c r="H1312" s="4">
        <v>21.4</v>
      </c>
      <c r="I1312" s="4" t="s">
        <v>80</v>
      </c>
      <c r="J1312" s="4">
        <v>0.2</v>
      </c>
    </row>
    <row r="1313" spans="1:10" ht="12.75" customHeight="1">
      <c r="A1313" s="4" t="str">
        <f t="shared" si="0"/>
        <v>9947</v>
      </c>
      <c r="B1313" s="4">
        <v>99</v>
      </c>
      <c r="C1313" s="4">
        <v>470</v>
      </c>
      <c r="D1313" s="4">
        <f t="shared" si="1"/>
        <v>47</v>
      </c>
      <c r="E1313" s="4" t="s">
        <v>1638</v>
      </c>
      <c r="F1313" s="4">
        <v>-76760</v>
      </c>
      <c r="G1313" s="4">
        <v>150</v>
      </c>
      <c r="H1313" s="4">
        <v>124</v>
      </c>
      <c r="I1313" s="4" t="s">
        <v>6</v>
      </c>
      <c r="J1313" s="4">
        <v>3</v>
      </c>
    </row>
    <row r="1314" spans="1:10" ht="12.75" customHeight="1">
      <c r="A1314" s="4" t="str">
        <f t="shared" si="0"/>
        <v>9947.1</v>
      </c>
      <c r="B1314" s="4">
        <v>99</v>
      </c>
      <c r="C1314" s="4">
        <v>471</v>
      </c>
      <c r="D1314" s="4">
        <f t="shared" si="1"/>
        <v>47.1</v>
      </c>
      <c r="E1314" s="4" t="s">
        <v>1639</v>
      </c>
      <c r="F1314" s="4">
        <v>-76250</v>
      </c>
      <c r="G1314" s="4">
        <v>150</v>
      </c>
      <c r="H1314" s="4">
        <v>506.1</v>
      </c>
      <c r="I1314" s="4">
        <v>0.4</v>
      </c>
      <c r="J1314" s="4">
        <v>10.5</v>
      </c>
    </row>
    <row r="1315" spans="1:10" ht="12.75" customHeight="1">
      <c r="A1315" s="4" t="str">
        <f t="shared" si="0"/>
        <v>9948</v>
      </c>
      <c r="B1315" s="4">
        <v>99</v>
      </c>
      <c r="C1315" s="4">
        <v>480</v>
      </c>
      <c r="D1315" s="4">
        <f t="shared" si="1"/>
        <v>48</v>
      </c>
      <c r="E1315" s="4" t="s">
        <v>1640</v>
      </c>
      <c r="F1315" s="4">
        <v>-69850</v>
      </c>
      <c r="G1315" s="4">
        <v>210</v>
      </c>
      <c r="H1315" s="4">
        <v>16</v>
      </c>
      <c r="I1315" s="4" t="s">
        <v>6</v>
      </c>
      <c r="J1315" s="4">
        <v>3</v>
      </c>
    </row>
    <row r="1316" spans="1:10" ht="12.75" customHeight="1">
      <c r="A1316" s="4" t="str">
        <f t="shared" si="0"/>
        <v>9949</v>
      </c>
      <c r="B1316" s="4">
        <v>99</v>
      </c>
      <c r="C1316" s="4">
        <v>490</v>
      </c>
      <c r="D1316" s="4">
        <f t="shared" si="1"/>
        <v>49</v>
      </c>
      <c r="E1316" s="4" t="s">
        <v>1641</v>
      </c>
      <c r="F1316" s="4">
        <v>-61270</v>
      </c>
      <c r="G1316" s="4">
        <v>400</v>
      </c>
      <c r="H1316" s="4">
        <v>3.1</v>
      </c>
      <c r="I1316" s="4" t="s">
        <v>6</v>
      </c>
      <c r="J1316" s="4">
        <v>0.8</v>
      </c>
    </row>
    <row r="1317" spans="1:10" ht="12.75" customHeight="1">
      <c r="A1317" s="4" t="str">
        <f t="shared" si="0"/>
        <v>9949.1</v>
      </c>
      <c r="B1317" s="4">
        <v>99</v>
      </c>
      <c r="C1317" s="4">
        <v>491</v>
      </c>
      <c r="D1317" s="4">
        <f t="shared" si="1"/>
        <v>49.1</v>
      </c>
      <c r="E1317" s="4" t="s">
        <v>1642</v>
      </c>
      <c r="F1317" s="4">
        <v>-60870</v>
      </c>
      <c r="G1317" s="4">
        <v>430</v>
      </c>
      <c r="H1317" s="4">
        <v>400</v>
      </c>
      <c r="I1317" s="4">
        <v>150</v>
      </c>
      <c r="J1317" s="4">
        <v>1</v>
      </c>
    </row>
    <row r="1318" spans="1:10" ht="12.75" customHeight="1">
      <c r="A1318" s="4" t="str">
        <f t="shared" si="0"/>
        <v>9950</v>
      </c>
      <c r="B1318" s="4">
        <v>99</v>
      </c>
      <c r="C1318" s="4">
        <v>500</v>
      </c>
      <c r="D1318" s="4">
        <f t="shared" si="1"/>
        <v>50</v>
      </c>
      <c r="E1318" s="4" t="s">
        <v>1643</v>
      </c>
      <c r="F1318" s="4">
        <v>-47200</v>
      </c>
      <c r="G1318" s="4">
        <v>600</v>
      </c>
      <c r="H1318" s="4">
        <v>5</v>
      </c>
      <c r="I1318" s="4" t="s">
        <v>33</v>
      </c>
      <c r="J1318" s="4" t="s">
        <v>991</v>
      </c>
    </row>
    <row r="1319" spans="1:10" ht="12.75" customHeight="1">
      <c r="A1319" s="4" t="str">
        <f t="shared" si="0"/>
        <v>9950.1</v>
      </c>
      <c r="B1319" s="4">
        <v>99</v>
      </c>
      <c r="C1319" s="4">
        <v>501</v>
      </c>
      <c r="D1319" s="4">
        <f t="shared" si="1"/>
        <v>50.1</v>
      </c>
      <c r="E1319" s="4" t="s">
        <v>1644</v>
      </c>
      <c r="F1319" s="4">
        <v>-46800</v>
      </c>
      <c r="G1319" s="4">
        <v>610</v>
      </c>
      <c r="H1319" s="4">
        <v>400</v>
      </c>
      <c r="I1319" s="4">
        <v>100</v>
      </c>
      <c r="J1319" s="4" t="s">
        <v>101</v>
      </c>
    </row>
    <row r="1320" spans="1:10" ht="12.75" customHeight="1">
      <c r="A1320" s="4" t="str">
        <f t="shared" si="0"/>
        <v>10036</v>
      </c>
      <c r="B1320" s="4">
        <v>100</v>
      </c>
      <c r="C1320" s="4">
        <v>360</v>
      </c>
      <c r="D1320" s="4">
        <f t="shared" si="1"/>
        <v>36</v>
      </c>
      <c r="E1320" s="4" t="s">
        <v>1645</v>
      </c>
      <c r="F1320" s="4">
        <v>-36200</v>
      </c>
      <c r="G1320" s="4">
        <v>500</v>
      </c>
      <c r="H1320" s="4">
        <v>10</v>
      </c>
      <c r="I1320" s="4" t="s">
        <v>33</v>
      </c>
      <c r="J1320" s="4" t="s">
        <v>733</v>
      </c>
    </row>
    <row r="1321" spans="1:10" ht="12.75" customHeight="1">
      <c r="A1321" s="4" t="str">
        <f t="shared" si="0"/>
        <v>10037</v>
      </c>
      <c r="B1321" s="4">
        <v>100</v>
      </c>
      <c r="C1321" s="4">
        <v>370</v>
      </c>
      <c r="D1321" s="4">
        <f t="shared" si="1"/>
        <v>37</v>
      </c>
      <c r="E1321" s="4" t="s">
        <v>1646</v>
      </c>
      <c r="F1321" s="4">
        <v>-46700</v>
      </c>
      <c r="G1321" s="4">
        <v>300</v>
      </c>
      <c r="H1321" s="4">
        <v>51</v>
      </c>
      <c r="I1321" s="4" t="s">
        <v>33</v>
      </c>
      <c r="J1321" s="4">
        <v>8</v>
      </c>
    </row>
    <row r="1322" spans="1:10" ht="12.75" customHeight="1">
      <c r="A1322" s="4" t="str">
        <f t="shared" si="0"/>
        <v>10038</v>
      </c>
      <c r="B1322" s="4">
        <v>100</v>
      </c>
      <c r="C1322" s="4">
        <v>380</v>
      </c>
      <c r="D1322" s="4">
        <f t="shared" si="1"/>
        <v>38</v>
      </c>
      <c r="E1322" s="4" t="s">
        <v>1647</v>
      </c>
      <c r="F1322" s="4">
        <v>-60220</v>
      </c>
      <c r="G1322" s="4">
        <v>130</v>
      </c>
      <c r="H1322" s="4">
        <v>202</v>
      </c>
      <c r="I1322" s="4" t="s">
        <v>33</v>
      </c>
      <c r="J1322" s="4">
        <v>3</v>
      </c>
    </row>
    <row r="1323" spans="1:10" ht="12.75" customHeight="1">
      <c r="A1323" s="4" t="str">
        <f t="shared" si="0"/>
        <v>10039</v>
      </c>
      <c r="B1323" s="4">
        <v>100</v>
      </c>
      <c r="C1323" s="4">
        <v>390</v>
      </c>
      <c r="D1323" s="4">
        <f t="shared" si="1"/>
        <v>39</v>
      </c>
      <c r="E1323" s="4" t="s">
        <v>1648</v>
      </c>
      <c r="F1323" s="4">
        <v>-67290</v>
      </c>
      <c r="G1323" s="4">
        <v>80</v>
      </c>
      <c r="H1323" s="4" t="s">
        <v>541</v>
      </c>
      <c r="I1323" s="4">
        <v>735</v>
      </c>
      <c r="J1323" s="4" t="s">
        <v>33</v>
      </c>
    </row>
    <row r="1324" spans="1:10" ht="12.75" customHeight="1">
      <c r="A1324" s="4" t="str">
        <f t="shared" si="0"/>
        <v>10039.1</v>
      </c>
      <c r="B1324" s="4">
        <v>100</v>
      </c>
      <c r="C1324" s="4">
        <v>391</v>
      </c>
      <c r="D1324" s="4">
        <f t="shared" si="1"/>
        <v>39.1</v>
      </c>
      <c r="E1324" s="4" t="s">
        <v>1649</v>
      </c>
      <c r="F1324" s="4">
        <v>-67090</v>
      </c>
      <c r="G1324" s="4">
        <v>220</v>
      </c>
      <c r="H1324" s="4">
        <v>200</v>
      </c>
      <c r="I1324" s="4">
        <v>200</v>
      </c>
      <c r="J1324" s="4" t="s">
        <v>541</v>
      </c>
    </row>
    <row r="1325" spans="1:10" ht="12.75" customHeight="1">
      <c r="A1325" s="4" t="str">
        <f t="shared" si="0"/>
        <v>10040</v>
      </c>
      <c r="B1325" s="4">
        <v>100</v>
      </c>
      <c r="C1325" s="4">
        <v>400</v>
      </c>
      <c r="D1325" s="4">
        <f t="shared" si="1"/>
        <v>40</v>
      </c>
      <c r="E1325" s="4" t="s">
        <v>1650</v>
      </c>
      <c r="F1325" s="4">
        <v>-76600</v>
      </c>
      <c r="G1325" s="4">
        <v>40</v>
      </c>
      <c r="H1325" s="4">
        <v>7.1</v>
      </c>
      <c r="I1325" s="4" t="s">
        <v>6</v>
      </c>
      <c r="J1325" s="4">
        <v>0.4</v>
      </c>
    </row>
    <row r="1326" spans="1:10" ht="12.75" customHeight="1">
      <c r="A1326" s="4" t="str">
        <f t="shared" si="0"/>
        <v>10041</v>
      </c>
      <c r="B1326" s="4">
        <v>100</v>
      </c>
      <c r="C1326" s="4">
        <v>410</v>
      </c>
      <c r="D1326" s="4">
        <f t="shared" si="1"/>
        <v>41</v>
      </c>
      <c r="E1326" s="4" t="s">
        <v>1651</v>
      </c>
      <c r="F1326" s="4">
        <v>-79939</v>
      </c>
      <c r="G1326" s="4">
        <v>26</v>
      </c>
      <c r="H1326" s="4">
        <v>1.5</v>
      </c>
      <c r="I1326" s="4" t="s">
        <v>6</v>
      </c>
      <c r="J1326" s="4">
        <v>0.2</v>
      </c>
    </row>
    <row r="1327" spans="1:10" ht="12.75" customHeight="1">
      <c r="A1327" s="4" t="str">
        <f t="shared" si="0"/>
        <v>10041.1</v>
      </c>
      <c r="B1327" s="4">
        <v>100</v>
      </c>
      <c r="C1327" s="4">
        <v>411</v>
      </c>
      <c r="D1327" s="4">
        <f t="shared" si="1"/>
        <v>41.1</v>
      </c>
      <c r="E1327" s="4" t="s">
        <v>1652</v>
      </c>
      <c r="F1327" s="4">
        <v>-79471</v>
      </c>
      <c r="G1327" s="4">
        <v>28</v>
      </c>
      <c r="H1327" s="4">
        <v>470</v>
      </c>
      <c r="I1327" s="4">
        <v>40</v>
      </c>
      <c r="J1327" s="4" t="s">
        <v>709</v>
      </c>
    </row>
    <row r="1328" spans="1:10" ht="12.75" customHeight="1">
      <c r="A1328" s="4" t="str">
        <f t="shared" si="0"/>
        <v>10042</v>
      </c>
      <c r="B1328" s="4">
        <v>100</v>
      </c>
      <c r="C1328" s="4">
        <v>420</v>
      </c>
      <c r="D1328" s="4">
        <f t="shared" si="1"/>
        <v>42</v>
      </c>
      <c r="E1328" s="4" t="s">
        <v>1653</v>
      </c>
      <c r="F1328" s="4">
        <v>-86184</v>
      </c>
      <c r="G1328" s="4">
        <v>6</v>
      </c>
      <c r="H1328" s="4">
        <v>8.5</v>
      </c>
      <c r="I1328" s="4" t="s">
        <v>622</v>
      </c>
      <c r="J1328" s="4">
        <v>0.5</v>
      </c>
    </row>
    <row r="1329" spans="1:10" ht="12.75" customHeight="1">
      <c r="A1329" s="4" t="str">
        <f t="shared" si="0"/>
        <v>10043</v>
      </c>
      <c r="B1329" s="4">
        <v>100</v>
      </c>
      <c r="C1329" s="4">
        <v>430</v>
      </c>
      <c r="D1329" s="4">
        <f t="shared" si="1"/>
        <v>43</v>
      </c>
      <c r="E1329" s="4" t="s">
        <v>1654</v>
      </c>
      <c r="F1329" s="4">
        <v>-86016.2</v>
      </c>
      <c r="G1329" s="4">
        <v>2.2000000000000002</v>
      </c>
      <c r="H1329" s="4">
        <v>15.8</v>
      </c>
      <c r="I1329" s="4" t="s">
        <v>6</v>
      </c>
      <c r="J1329" s="4">
        <v>0.1</v>
      </c>
    </row>
    <row r="1330" spans="1:10" ht="12.75" customHeight="1">
      <c r="A1330" s="4" t="str">
        <f t="shared" si="0"/>
        <v>10043.1</v>
      </c>
      <c r="B1330" s="4">
        <v>100</v>
      </c>
      <c r="C1330" s="4">
        <v>431</v>
      </c>
      <c r="D1330" s="4">
        <f t="shared" si="1"/>
        <v>43.1</v>
      </c>
      <c r="E1330" s="4" t="s">
        <v>1655</v>
      </c>
      <c r="F1330" s="4">
        <v>-85815.5</v>
      </c>
      <c r="G1330" s="4">
        <v>2.2000000000000002</v>
      </c>
      <c r="H1330" s="4">
        <v>200.67</v>
      </c>
      <c r="I1330" s="4">
        <v>0.04</v>
      </c>
      <c r="J1330" s="4">
        <v>8.32</v>
      </c>
    </row>
    <row r="1331" spans="1:10" ht="12.75" customHeight="1">
      <c r="A1331" s="4" t="str">
        <f t="shared" si="0"/>
        <v>10043.2</v>
      </c>
      <c r="B1331" s="4">
        <v>100</v>
      </c>
      <c r="C1331" s="4">
        <v>432</v>
      </c>
      <c r="D1331" s="4">
        <f t="shared" si="1"/>
        <v>43.2</v>
      </c>
      <c r="E1331" s="4" t="s">
        <v>1656</v>
      </c>
      <c r="F1331" s="4">
        <v>-85772.2</v>
      </c>
      <c r="G1331" s="4">
        <v>2.2000000000000002</v>
      </c>
      <c r="H1331" s="4">
        <v>243.96</v>
      </c>
      <c r="I1331" s="4">
        <v>0.04</v>
      </c>
      <c r="J1331" s="4">
        <v>3.2</v>
      </c>
    </row>
    <row r="1332" spans="1:10" ht="12.75" customHeight="1">
      <c r="A1332" s="4" t="str">
        <f t="shared" si="0"/>
        <v>10044</v>
      </c>
      <c r="B1332" s="4">
        <v>100</v>
      </c>
      <c r="C1332" s="4">
        <v>440</v>
      </c>
      <c r="D1332" s="4">
        <f t="shared" si="1"/>
        <v>44</v>
      </c>
      <c r="E1332" s="4" t="s">
        <v>1657</v>
      </c>
      <c r="F1332" s="4">
        <v>-89219</v>
      </c>
      <c r="G1332" s="4">
        <v>2</v>
      </c>
      <c r="H1332" s="4" t="s">
        <v>8</v>
      </c>
      <c r="I1332" s="4" t="s">
        <v>22</v>
      </c>
      <c r="J1332" s="4">
        <v>97</v>
      </c>
    </row>
    <row r="1333" spans="1:10" ht="12.75" customHeight="1">
      <c r="A1333" s="4" t="str">
        <f t="shared" si="0"/>
        <v>10045</v>
      </c>
      <c r="B1333" s="4">
        <v>100</v>
      </c>
      <c r="C1333" s="4">
        <v>450</v>
      </c>
      <c r="D1333" s="4">
        <f t="shared" si="1"/>
        <v>45</v>
      </c>
      <c r="E1333" s="4" t="s">
        <v>1658</v>
      </c>
      <c r="F1333" s="4">
        <v>-85584</v>
      </c>
      <c r="G1333" s="4">
        <v>18</v>
      </c>
      <c r="H1333" s="4">
        <v>20.8</v>
      </c>
      <c r="I1333" s="4" t="s">
        <v>223</v>
      </c>
      <c r="J1333" s="4">
        <v>0.1</v>
      </c>
    </row>
    <row r="1334" spans="1:10" ht="12.75" customHeight="1">
      <c r="A1334" s="4" t="str">
        <f t="shared" si="0"/>
        <v>10045.1</v>
      </c>
      <c r="B1334" s="4">
        <v>100</v>
      </c>
      <c r="C1334" s="4">
        <v>451</v>
      </c>
      <c r="D1334" s="4">
        <f t="shared" si="1"/>
        <v>45.1</v>
      </c>
      <c r="E1334" s="4" t="s">
        <v>1659</v>
      </c>
      <c r="F1334" s="4">
        <v>-85476</v>
      </c>
      <c r="G1334" s="4">
        <v>18</v>
      </c>
      <c r="H1334" s="4">
        <v>107.6</v>
      </c>
      <c r="I1334" s="4">
        <v>0.2</v>
      </c>
      <c r="J1334" s="4">
        <v>4.5999999999999996</v>
      </c>
    </row>
    <row r="1335" spans="1:10" ht="12.75" customHeight="1">
      <c r="A1335" s="4" t="str">
        <f t="shared" si="0"/>
        <v>10046</v>
      </c>
      <c r="B1335" s="4">
        <v>100</v>
      </c>
      <c r="C1335" s="4">
        <v>460</v>
      </c>
      <c r="D1335" s="4">
        <f t="shared" si="1"/>
        <v>46</v>
      </c>
      <c r="E1335" s="4" t="s">
        <v>1660</v>
      </c>
      <c r="F1335" s="4">
        <v>-85226</v>
      </c>
      <c r="G1335" s="4">
        <v>11</v>
      </c>
      <c r="H1335" s="4">
        <v>3.63</v>
      </c>
      <c r="I1335" s="4" t="s">
        <v>48</v>
      </c>
      <c r="J1335" s="4">
        <v>0.09</v>
      </c>
    </row>
    <row r="1336" spans="1:10" ht="12.75" customHeight="1">
      <c r="A1336" s="4" t="str">
        <f t="shared" si="0"/>
        <v>10047</v>
      </c>
      <c r="B1336" s="4">
        <v>100</v>
      </c>
      <c r="C1336" s="4">
        <v>470</v>
      </c>
      <c r="D1336" s="4">
        <f t="shared" si="1"/>
        <v>47</v>
      </c>
      <c r="E1336" s="4" t="s">
        <v>1661</v>
      </c>
      <c r="F1336" s="4">
        <v>-78150</v>
      </c>
      <c r="G1336" s="4">
        <v>80</v>
      </c>
      <c r="H1336" s="4">
        <v>2.0099999999999998</v>
      </c>
      <c r="I1336" s="4" t="s">
        <v>80</v>
      </c>
      <c r="J1336" s="4">
        <v>0.09</v>
      </c>
    </row>
    <row r="1337" spans="1:10" ht="12.75" customHeight="1">
      <c r="A1337" s="4" t="str">
        <f t="shared" si="0"/>
        <v>10047.1</v>
      </c>
      <c r="B1337" s="4">
        <v>100</v>
      </c>
      <c r="C1337" s="4">
        <v>471</v>
      </c>
      <c r="D1337" s="4">
        <f t="shared" si="1"/>
        <v>47.1</v>
      </c>
      <c r="E1337" s="4" t="s">
        <v>1662</v>
      </c>
      <c r="F1337" s="4">
        <v>-78130</v>
      </c>
      <c r="G1337" s="4">
        <v>80</v>
      </c>
      <c r="H1337" s="4">
        <v>15.52</v>
      </c>
      <c r="I1337" s="4">
        <v>0.16</v>
      </c>
      <c r="J1337" s="4">
        <v>2.2400000000000002</v>
      </c>
    </row>
    <row r="1338" spans="1:10" ht="12.75" customHeight="1">
      <c r="A1338" s="4" t="str">
        <f t="shared" si="0"/>
        <v>10048</v>
      </c>
      <c r="B1338" s="4">
        <v>100</v>
      </c>
      <c r="C1338" s="4">
        <v>480</v>
      </c>
      <c r="D1338" s="4">
        <f t="shared" si="1"/>
        <v>48</v>
      </c>
      <c r="E1338" s="4" t="s">
        <v>1663</v>
      </c>
      <c r="F1338" s="4">
        <v>-74250</v>
      </c>
      <c r="G1338" s="4">
        <v>100</v>
      </c>
      <c r="H1338" s="4">
        <v>49.1</v>
      </c>
      <c r="I1338" s="4" t="s">
        <v>6</v>
      </c>
      <c r="J1338" s="4">
        <v>0.5</v>
      </c>
    </row>
    <row r="1339" spans="1:10" ht="12.75" customHeight="1">
      <c r="A1339" s="4" t="str">
        <f t="shared" si="0"/>
        <v>10048.1</v>
      </c>
      <c r="B1339" s="4">
        <v>100</v>
      </c>
      <c r="C1339" s="4">
        <v>481</v>
      </c>
      <c r="D1339" s="4">
        <f t="shared" si="1"/>
        <v>48.1</v>
      </c>
      <c r="E1339" s="4" t="s">
        <v>1664</v>
      </c>
      <c r="F1339" s="4">
        <v>-71700</v>
      </c>
      <c r="G1339" s="4">
        <v>100</v>
      </c>
      <c r="H1339" s="4">
        <v>2548.6</v>
      </c>
      <c r="I1339" s="4">
        <v>0.5</v>
      </c>
      <c r="J1339" s="4">
        <v>60</v>
      </c>
    </row>
    <row r="1340" spans="1:10" ht="12.75" customHeight="1">
      <c r="A1340" s="4" t="str">
        <f t="shared" si="0"/>
        <v>10049</v>
      </c>
      <c r="B1340" s="4">
        <v>100</v>
      </c>
      <c r="C1340" s="4">
        <v>490</v>
      </c>
      <c r="D1340" s="4">
        <f t="shared" si="1"/>
        <v>49</v>
      </c>
      <c r="E1340" s="4" t="s">
        <v>1665</v>
      </c>
      <c r="F1340" s="4">
        <v>-64170</v>
      </c>
      <c r="G1340" s="4">
        <v>250</v>
      </c>
      <c r="H1340" s="4">
        <v>5.9</v>
      </c>
      <c r="I1340" s="4" t="s">
        <v>6</v>
      </c>
      <c r="J1340" s="4">
        <v>0.2</v>
      </c>
    </row>
    <row r="1341" spans="1:10" ht="12.75" customHeight="1">
      <c r="A1341" s="4" t="str">
        <f t="shared" si="0"/>
        <v>10050</v>
      </c>
      <c r="B1341" s="4">
        <v>100</v>
      </c>
      <c r="C1341" s="4">
        <v>500</v>
      </c>
      <c r="D1341" s="4">
        <f t="shared" si="1"/>
        <v>50</v>
      </c>
      <c r="E1341" s="4" t="s">
        <v>1666</v>
      </c>
      <c r="F1341" s="4">
        <v>-56780</v>
      </c>
      <c r="G1341" s="4">
        <v>710</v>
      </c>
      <c r="H1341" s="4">
        <v>1.1000000000000001</v>
      </c>
      <c r="I1341" s="4" t="s">
        <v>6</v>
      </c>
      <c r="J1341" s="4">
        <v>0.4</v>
      </c>
    </row>
    <row r="1342" spans="1:10" ht="12.75" customHeight="1">
      <c r="A1342" s="4" t="str">
        <f t="shared" si="0"/>
        <v>10137</v>
      </c>
      <c r="B1342" s="4">
        <v>101</v>
      </c>
      <c r="C1342" s="4">
        <v>370</v>
      </c>
      <c r="D1342" s="4">
        <f t="shared" si="1"/>
        <v>37</v>
      </c>
      <c r="E1342" s="4" t="s">
        <v>1667</v>
      </c>
      <c r="F1342" s="4">
        <v>-43600</v>
      </c>
      <c r="G1342" s="4">
        <v>170</v>
      </c>
      <c r="H1342" s="4">
        <v>32</v>
      </c>
      <c r="I1342" s="4" t="s">
        <v>33</v>
      </c>
      <c r="J1342" s="4">
        <v>4</v>
      </c>
    </row>
    <row r="1343" spans="1:10" ht="12.75" customHeight="1">
      <c r="A1343" s="4" t="str">
        <f t="shared" si="0"/>
        <v>10138</v>
      </c>
      <c r="B1343" s="4">
        <v>101</v>
      </c>
      <c r="C1343" s="4">
        <v>380</v>
      </c>
      <c r="D1343" s="4">
        <f t="shared" si="1"/>
        <v>38</v>
      </c>
      <c r="E1343" s="4" t="s">
        <v>1668</v>
      </c>
      <c r="F1343" s="4">
        <v>-55410</v>
      </c>
      <c r="G1343" s="4">
        <v>120</v>
      </c>
      <c r="H1343" s="4">
        <v>118</v>
      </c>
      <c r="I1343" s="4" t="s">
        <v>33</v>
      </c>
      <c r="J1343" s="4">
        <v>3</v>
      </c>
    </row>
    <row r="1344" spans="1:10" ht="12.75" customHeight="1">
      <c r="A1344" s="4" t="str">
        <f t="shared" si="0"/>
        <v>10139</v>
      </c>
      <c r="B1344" s="4">
        <v>101</v>
      </c>
      <c r="C1344" s="4">
        <v>390</v>
      </c>
      <c r="D1344" s="4">
        <f t="shared" si="1"/>
        <v>39</v>
      </c>
      <c r="E1344" s="4" t="s">
        <v>1669</v>
      </c>
      <c r="F1344" s="4">
        <v>-64910</v>
      </c>
      <c r="G1344" s="4">
        <v>100</v>
      </c>
      <c r="H1344" s="4">
        <v>426</v>
      </c>
      <c r="I1344" s="4" t="s">
        <v>33</v>
      </c>
      <c r="J1344" s="4">
        <v>20</v>
      </c>
    </row>
    <row r="1345" spans="1:10" ht="12.75" customHeight="1">
      <c r="A1345" s="4" t="str">
        <f t="shared" si="0"/>
        <v>10140</v>
      </c>
      <c r="B1345" s="4">
        <v>101</v>
      </c>
      <c r="C1345" s="4">
        <v>400</v>
      </c>
      <c r="D1345" s="4">
        <f t="shared" si="1"/>
        <v>40</v>
      </c>
      <c r="E1345" s="4" t="s">
        <v>1670</v>
      </c>
      <c r="F1345" s="4">
        <v>-73460</v>
      </c>
      <c r="G1345" s="4">
        <v>30</v>
      </c>
      <c r="H1345" s="4">
        <v>2.2999999999999998</v>
      </c>
      <c r="I1345" s="4" t="s">
        <v>6</v>
      </c>
      <c r="J1345" s="4">
        <v>0.1</v>
      </c>
    </row>
    <row r="1346" spans="1:10" ht="12.75" customHeight="1">
      <c r="A1346" s="4" t="str">
        <f t="shared" si="0"/>
        <v>10141</v>
      </c>
      <c r="B1346" s="4">
        <v>101</v>
      </c>
      <c r="C1346" s="4">
        <v>410</v>
      </c>
      <c r="D1346" s="4">
        <f t="shared" si="1"/>
        <v>41</v>
      </c>
      <c r="E1346" s="4" t="s">
        <v>1671</v>
      </c>
      <c r="F1346" s="4">
        <v>-78942</v>
      </c>
      <c r="G1346" s="4">
        <v>19</v>
      </c>
      <c r="H1346" s="4">
        <v>7.1</v>
      </c>
      <c r="I1346" s="4" t="s">
        <v>6</v>
      </c>
      <c r="J1346" s="4">
        <v>0.3</v>
      </c>
    </row>
    <row r="1347" spans="1:10" ht="12.75" customHeight="1">
      <c r="A1347" s="4" t="str">
        <f t="shared" si="0"/>
        <v>10142</v>
      </c>
      <c r="B1347" s="4">
        <v>101</v>
      </c>
      <c r="C1347" s="4">
        <v>420</v>
      </c>
      <c r="D1347" s="4">
        <f t="shared" si="1"/>
        <v>42</v>
      </c>
      <c r="E1347" s="4" t="s">
        <v>1672</v>
      </c>
      <c r="F1347" s="4">
        <v>-83511</v>
      </c>
      <c r="G1347" s="4">
        <v>6</v>
      </c>
      <c r="H1347" s="4">
        <v>14.61</v>
      </c>
      <c r="I1347" s="4" t="s">
        <v>80</v>
      </c>
      <c r="J1347" s="4">
        <v>0.03</v>
      </c>
    </row>
    <row r="1348" spans="1:10" ht="12.75" customHeight="1">
      <c r="A1348" s="4" t="str">
        <f t="shared" si="0"/>
        <v>10143</v>
      </c>
      <c r="B1348" s="4">
        <v>101</v>
      </c>
      <c r="C1348" s="4">
        <v>430</v>
      </c>
      <c r="D1348" s="4">
        <f t="shared" si="1"/>
        <v>43</v>
      </c>
      <c r="E1348" s="4" t="s">
        <v>1673</v>
      </c>
      <c r="F1348" s="4">
        <v>-86336</v>
      </c>
      <c r="G1348" s="4">
        <v>24</v>
      </c>
      <c r="H1348" s="4">
        <v>14.22</v>
      </c>
      <c r="I1348" s="4" t="s">
        <v>80</v>
      </c>
      <c r="J1348" s="4">
        <v>0.01</v>
      </c>
    </row>
    <row r="1349" spans="1:10" ht="12.75" customHeight="1">
      <c r="A1349" s="4" t="str">
        <f t="shared" si="0"/>
        <v>10143.1</v>
      </c>
      <c r="B1349" s="4">
        <v>101</v>
      </c>
      <c r="C1349" s="4">
        <v>431</v>
      </c>
      <c r="D1349" s="4">
        <f t="shared" si="1"/>
        <v>43.1</v>
      </c>
      <c r="E1349" s="4" t="s">
        <v>1674</v>
      </c>
      <c r="F1349" s="4">
        <v>-86128</v>
      </c>
      <c r="G1349" s="4">
        <v>24</v>
      </c>
      <c r="H1349" s="4">
        <v>207.53</v>
      </c>
      <c r="I1349" s="4">
        <v>0.04</v>
      </c>
      <c r="J1349" s="4">
        <v>636</v>
      </c>
    </row>
    <row r="1350" spans="1:10" ht="12.75" customHeight="1">
      <c r="A1350" s="4" t="str">
        <f t="shared" si="0"/>
        <v>10144</v>
      </c>
      <c r="B1350" s="4">
        <v>101</v>
      </c>
      <c r="C1350" s="4">
        <v>440</v>
      </c>
      <c r="D1350" s="4">
        <f t="shared" si="1"/>
        <v>44</v>
      </c>
      <c r="E1350" s="4" t="s">
        <v>1675</v>
      </c>
      <c r="F1350" s="4">
        <v>-87949.7</v>
      </c>
      <c r="G1350" s="4">
        <v>2</v>
      </c>
      <c r="H1350" s="4" t="s">
        <v>8</v>
      </c>
      <c r="I1350" s="4" t="s">
        <v>145</v>
      </c>
      <c r="J1350" s="4">
        <v>98</v>
      </c>
    </row>
    <row r="1351" spans="1:10" ht="12.75" customHeight="1">
      <c r="A1351" s="4" t="str">
        <f t="shared" si="0"/>
        <v>10144.1</v>
      </c>
      <c r="B1351" s="4">
        <v>101</v>
      </c>
      <c r="C1351" s="4">
        <v>441</v>
      </c>
      <c r="D1351" s="4">
        <f t="shared" si="1"/>
        <v>44.1</v>
      </c>
      <c r="E1351" s="4" t="s">
        <v>1676</v>
      </c>
      <c r="F1351" s="4">
        <v>-87422.2</v>
      </c>
      <c r="G1351" s="4">
        <v>2</v>
      </c>
      <c r="H1351" s="4">
        <v>527.5</v>
      </c>
      <c r="I1351" s="4">
        <v>0.4</v>
      </c>
      <c r="J1351" s="4">
        <v>17.5</v>
      </c>
    </row>
    <row r="1352" spans="1:10" ht="12.75" customHeight="1">
      <c r="A1352" s="4" t="str">
        <f t="shared" si="0"/>
        <v>10145</v>
      </c>
      <c r="B1352" s="4">
        <v>101</v>
      </c>
      <c r="C1352" s="4">
        <v>450</v>
      </c>
      <c r="D1352" s="4">
        <f t="shared" si="1"/>
        <v>45</v>
      </c>
      <c r="E1352" s="4" t="s">
        <v>1677</v>
      </c>
      <c r="F1352" s="4">
        <v>-87408</v>
      </c>
      <c r="G1352" s="4">
        <v>17</v>
      </c>
      <c r="H1352" s="4">
        <v>3.3</v>
      </c>
      <c r="I1352" s="4" t="s">
        <v>14</v>
      </c>
      <c r="J1352" s="4">
        <v>0.3</v>
      </c>
    </row>
    <row r="1353" spans="1:10" ht="12.75" customHeight="1">
      <c r="A1353" s="4" t="str">
        <f t="shared" si="0"/>
        <v>10145.1</v>
      </c>
      <c r="B1353" s="4">
        <v>101</v>
      </c>
      <c r="C1353" s="4">
        <v>451</v>
      </c>
      <c r="D1353" s="4">
        <f t="shared" si="1"/>
        <v>45.1</v>
      </c>
      <c r="E1353" s="4" t="s">
        <v>1678</v>
      </c>
      <c r="F1353" s="4">
        <v>-87251</v>
      </c>
      <c r="G1353" s="4">
        <v>17</v>
      </c>
      <c r="H1353" s="4">
        <v>157.32</v>
      </c>
      <c r="I1353" s="4">
        <v>0.04</v>
      </c>
      <c r="J1353" s="4">
        <v>4.34</v>
      </c>
    </row>
    <row r="1354" spans="1:10" ht="12.75" customHeight="1">
      <c r="A1354" s="4" t="str">
        <f t="shared" si="0"/>
        <v>10146</v>
      </c>
      <c r="B1354" s="4">
        <v>101</v>
      </c>
      <c r="C1354" s="4">
        <v>460</v>
      </c>
      <c r="D1354" s="4">
        <f t="shared" si="1"/>
        <v>46</v>
      </c>
      <c r="E1354" s="4" t="s">
        <v>1679</v>
      </c>
      <c r="F1354" s="4">
        <v>-85428</v>
      </c>
      <c r="G1354" s="4">
        <v>18</v>
      </c>
      <c r="H1354" s="4">
        <v>8.4700000000000006</v>
      </c>
      <c r="I1354" s="4" t="s">
        <v>223</v>
      </c>
      <c r="J1354" s="4">
        <v>0.06</v>
      </c>
    </row>
    <row r="1355" spans="1:10" ht="12.75" customHeight="1">
      <c r="A1355" s="4" t="str">
        <f t="shared" si="0"/>
        <v>10147</v>
      </c>
      <c r="B1355" s="4">
        <v>101</v>
      </c>
      <c r="C1355" s="4">
        <v>470</v>
      </c>
      <c r="D1355" s="4">
        <f t="shared" si="1"/>
        <v>47</v>
      </c>
      <c r="E1355" s="4" t="s">
        <v>1680</v>
      </c>
      <c r="F1355" s="4">
        <v>-81220</v>
      </c>
      <c r="G1355" s="4">
        <v>100</v>
      </c>
      <c r="H1355" s="4">
        <v>11.1</v>
      </c>
      <c r="I1355" s="4" t="s">
        <v>80</v>
      </c>
      <c r="J1355" s="4">
        <v>0.3</v>
      </c>
    </row>
    <row r="1356" spans="1:10" ht="12.75" customHeight="1">
      <c r="A1356" s="4" t="str">
        <f t="shared" si="0"/>
        <v>10147.1</v>
      </c>
      <c r="B1356" s="4">
        <v>101</v>
      </c>
      <c r="C1356" s="4">
        <v>471</v>
      </c>
      <c r="D1356" s="4">
        <f t="shared" si="1"/>
        <v>47.1</v>
      </c>
      <c r="E1356" s="4" t="s">
        <v>1681</v>
      </c>
      <c r="F1356" s="4">
        <v>-80950</v>
      </c>
      <c r="G1356" s="4">
        <v>100</v>
      </c>
      <c r="H1356" s="4">
        <v>274.10000000000002</v>
      </c>
      <c r="I1356" s="4">
        <v>0.3</v>
      </c>
      <c r="J1356" s="4">
        <v>3.1</v>
      </c>
    </row>
    <row r="1357" spans="1:10" ht="12.75" customHeight="1">
      <c r="A1357" s="4" t="str">
        <f t="shared" si="0"/>
        <v>10148</v>
      </c>
      <c r="B1357" s="4">
        <v>101</v>
      </c>
      <c r="C1357" s="4">
        <v>480</v>
      </c>
      <c r="D1357" s="4">
        <f t="shared" si="1"/>
        <v>48</v>
      </c>
      <c r="E1357" s="4" t="s">
        <v>1682</v>
      </c>
      <c r="F1357" s="4">
        <v>-75750</v>
      </c>
      <c r="G1357" s="4">
        <v>150</v>
      </c>
      <c r="H1357" s="4">
        <v>1.36</v>
      </c>
      <c r="I1357" s="4" t="s">
        <v>80</v>
      </c>
      <c r="J1357" s="4">
        <v>0.05</v>
      </c>
    </row>
    <row r="1358" spans="1:10" ht="12.75" customHeight="1">
      <c r="A1358" s="4" t="str">
        <f t="shared" si="0"/>
        <v>10149</v>
      </c>
      <c r="B1358" s="4">
        <v>101</v>
      </c>
      <c r="C1358" s="4">
        <v>490</v>
      </c>
      <c r="D1358" s="4">
        <f t="shared" si="1"/>
        <v>49</v>
      </c>
      <c r="E1358" s="4" t="s">
        <v>1683</v>
      </c>
      <c r="F1358" s="4">
        <v>-68610</v>
      </c>
      <c r="G1358" s="4">
        <v>300</v>
      </c>
      <c r="H1358" s="4">
        <v>15.1</v>
      </c>
      <c r="I1358" s="4" t="s">
        <v>6</v>
      </c>
      <c r="J1358" s="4">
        <v>1.1000000000000001</v>
      </c>
    </row>
    <row r="1359" spans="1:10" ht="12.75" customHeight="1">
      <c r="A1359" s="4" t="str">
        <f t="shared" si="0"/>
        <v>10149.1</v>
      </c>
      <c r="B1359" s="4">
        <v>101</v>
      </c>
      <c r="C1359" s="4">
        <v>491</v>
      </c>
      <c r="D1359" s="4">
        <f t="shared" si="1"/>
        <v>49.1</v>
      </c>
      <c r="E1359" s="4" t="s">
        <v>1684</v>
      </c>
      <c r="F1359" s="4">
        <v>-68060</v>
      </c>
      <c r="G1359" s="4">
        <v>320</v>
      </c>
      <c r="H1359" s="4">
        <v>550</v>
      </c>
      <c r="I1359" s="4">
        <v>100</v>
      </c>
      <c r="J1359" s="4">
        <v>10</v>
      </c>
    </row>
    <row r="1360" spans="1:10" ht="12.75" customHeight="1">
      <c r="A1360" s="4" t="str">
        <f t="shared" si="0"/>
        <v>10150</v>
      </c>
      <c r="B1360" s="4">
        <v>101</v>
      </c>
      <c r="C1360" s="4">
        <v>500</v>
      </c>
      <c r="D1360" s="4">
        <f t="shared" si="1"/>
        <v>50</v>
      </c>
      <c r="E1360" s="4" t="s">
        <v>1685</v>
      </c>
      <c r="F1360" s="4">
        <v>-59560</v>
      </c>
      <c r="G1360" s="4">
        <v>300</v>
      </c>
      <c r="H1360" s="4">
        <v>3</v>
      </c>
      <c r="I1360" s="4" t="s">
        <v>6</v>
      </c>
      <c r="J1360" s="4">
        <v>1</v>
      </c>
    </row>
    <row r="1361" spans="1:10" ht="12.75" customHeight="1">
      <c r="A1361" s="4" t="str">
        <f t="shared" si="0"/>
        <v>10237</v>
      </c>
      <c r="B1361" s="4">
        <v>102</v>
      </c>
      <c r="C1361" s="4">
        <v>370</v>
      </c>
      <c r="D1361" s="4">
        <f t="shared" si="1"/>
        <v>37</v>
      </c>
      <c r="E1361" s="4" t="s">
        <v>1686</v>
      </c>
      <c r="F1361" s="4">
        <v>-38310</v>
      </c>
      <c r="G1361" s="4">
        <v>500</v>
      </c>
      <c r="H1361" s="4">
        <v>37</v>
      </c>
      <c r="I1361" s="4" t="s">
        <v>33</v>
      </c>
      <c r="J1361" s="4">
        <v>5</v>
      </c>
    </row>
    <row r="1362" spans="1:10" ht="12.75" customHeight="1">
      <c r="A1362" s="4" t="str">
        <f t="shared" si="0"/>
        <v>10238</v>
      </c>
      <c r="B1362" s="4">
        <v>102</v>
      </c>
      <c r="C1362" s="4">
        <v>380</v>
      </c>
      <c r="D1362" s="4">
        <f t="shared" si="1"/>
        <v>38</v>
      </c>
      <c r="E1362" s="4" t="s">
        <v>1687</v>
      </c>
      <c r="F1362" s="4">
        <v>-53080</v>
      </c>
      <c r="G1362" s="4">
        <v>110</v>
      </c>
      <c r="H1362" s="4">
        <v>69</v>
      </c>
      <c r="I1362" s="4" t="s">
        <v>33</v>
      </c>
      <c r="J1362" s="4">
        <v>6</v>
      </c>
    </row>
    <row r="1363" spans="1:10" ht="12.75" customHeight="1">
      <c r="A1363" s="4" t="str">
        <f t="shared" si="0"/>
        <v>10239</v>
      </c>
      <c r="B1363" s="4">
        <v>102</v>
      </c>
      <c r="C1363" s="4">
        <v>390</v>
      </c>
      <c r="D1363" s="4">
        <f t="shared" si="1"/>
        <v>39</v>
      </c>
      <c r="E1363" s="4" t="s">
        <v>1688</v>
      </c>
      <c r="F1363" s="4">
        <v>-61890</v>
      </c>
      <c r="G1363" s="4">
        <v>90</v>
      </c>
      <c r="H1363" s="4" t="s">
        <v>1415</v>
      </c>
      <c r="I1363" s="4">
        <v>300</v>
      </c>
      <c r="J1363" s="4" t="s">
        <v>33</v>
      </c>
    </row>
    <row r="1364" spans="1:10" ht="12.75" customHeight="1">
      <c r="A1364" s="4" t="str">
        <f t="shared" si="0"/>
        <v>10239.1</v>
      </c>
      <c r="B1364" s="4">
        <v>102</v>
      </c>
      <c r="C1364" s="4">
        <v>391</v>
      </c>
      <c r="D1364" s="4">
        <f t="shared" si="1"/>
        <v>39.1</v>
      </c>
      <c r="E1364" s="4" t="s">
        <v>1689</v>
      </c>
      <c r="F1364" s="4">
        <v>-61690</v>
      </c>
      <c r="G1364" s="4">
        <v>220</v>
      </c>
      <c r="H1364" s="4">
        <v>200</v>
      </c>
      <c r="I1364" s="4">
        <v>200</v>
      </c>
      <c r="J1364" s="4" t="s">
        <v>1415</v>
      </c>
    </row>
    <row r="1365" spans="1:10" ht="12.75" customHeight="1">
      <c r="A1365" s="4" t="str">
        <f t="shared" si="0"/>
        <v>10240</v>
      </c>
      <c r="B1365" s="4">
        <v>102</v>
      </c>
      <c r="C1365" s="4">
        <v>400</v>
      </c>
      <c r="D1365" s="4">
        <f t="shared" si="1"/>
        <v>40</v>
      </c>
      <c r="E1365" s="4" t="s">
        <v>1690</v>
      </c>
      <c r="F1365" s="4">
        <v>-71740</v>
      </c>
      <c r="G1365" s="4">
        <v>50</v>
      </c>
      <c r="H1365" s="4">
        <v>2.9</v>
      </c>
      <c r="I1365" s="4" t="s">
        <v>6</v>
      </c>
      <c r="J1365" s="4">
        <v>0.2</v>
      </c>
    </row>
    <row r="1366" spans="1:10" ht="12.75" customHeight="1">
      <c r="A1366" s="4" t="str">
        <f t="shared" si="0"/>
        <v>10241</v>
      </c>
      <c r="B1366" s="4">
        <v>102</v>
      </c>
      <c r="C1366" s="4">
        <v>410</v>
      </c>
      <c r="D1366" s="4">
        <f t="shared" si="1"/>
        <v>41</v>
      </c>
      <c r="E1366" s="4" t="s">
        <v>1691</v>
      </c>
      <c r="F1366" s="4">
        <v>-76350</v>
      </c>
      <c r="G1366" s="4">
        <v>40</v>
      </c>
      <c r="H1366" s="4">
        <v>1.3</v>
      </c>
      <c r="I1366" s="4" t="s">
        <v>6</v>
      </c>
      <c r="J1366" s="4">
        <v>0.2</v>
      </c>
    </row>
    <row r="1367" spans="1:10" ht="12.75" customHeight="1">
      <c r="A1367" s="4" t="str">
        <f t="shared" si="0"/>
        <v>10241.1</v>
      </c>
      <c r="B1367" s="4">
        <v>102</v>
      </c>
      <c r="C1367" s="4">
        <v>411</v>
      </c>
      <c r="D1367" s="4">
        <f t="shared" si="1"/>
        <v>41.1</v>
      </c>
      <c r="E1367" s="4" t="s">
        <v>1692</v>
      </c>
      <c r="F1367" s="4">
        <v>-76220</v>
      </c>
      <c r="G1367" s="4">
        <v>50</v>
      </c>
      <c r="H1367" s="4">
        <v>130</v>
      </c>
      <c r="I1367" s="4">
        <v>50</v>
      </c>
      <c r="J1367" s="4" t="s">
        <v>709</v>
      </c>
    </row>
    <row r="1368" spans="1:10" ht="12.75" customHeight="1">
      <c r="A1368" s="4" t="str">
        <f t="shared" si="0"/>
        <v>10242</v>
      </c>
      <c r="B1368" s="4">
        <v>102</v>
      </c>
      <c r="C1368" s="4">
        <v>420</v>
      </c>
      <c r="D1368" s="4">
        <f t="shared" si="1"/>
        <v>42</v>
      </c>
      <c r="E1368" s="4" t="s">
        <v>1693</v>
      </c>
      <c r="F1368" s="4">
        <v>-83557</v>
      </c>
      <c r="G1368" s="4">
        <v>21</v>
      </c>
      <c r="H1368" s="4">
        <v>11.3</v>
      </c>
      <c r="I1368" s="4" t="s">
        <v>80</v>
      </c>
      <c r="J1368" s="4">
        <v>0.2</v>
      </c>
    </row>
    <row r="1369" spans="1:10" ht="12.75" customHeight="1">
      <c r="A1369" s="4" t="str">
        <f t="shared" si="0"/>
        <v>10243</v>
      </c>
      <c r="B1369" s="4">
        <v>102</v>
      </c>
      <c r="C1369" s="4">
        <v>430</v>
      </c>
      <c r="D1369" s="4">
        <f t="shared" si="1"/>
        <v>43</v>
      </c>
      <c r="E1369" s="4" t="s">
        <v>1694</v>
      </c>
      <c r="F1369" s="4">
        <v>-84566</v>
      </c>
      <c r="G1369" s="4">
        <v>9</v>
      </c>
      <c r="H1369" s="4" t="s">
        <v>541</v>
      </c>
      <c r="I1369" s="4">
        <v>5.28</v>
      </c>
      <c r="J1369" s="4" t="s">
        <v>6</v>
      </c>
    </row>
    <row r="1370" spans="1:10" ht="12.75" customHeight="1">
      <c r="A1370" s="4" t="str">
        <f t="shared" si="0"/>
        <v>10243.1</v>
      </c>
      <c r="B1370" s="4">
        <v>102</v>
      </c>
      <c r="C1370" s="4">
        <v>431</v>
      </c>
      <c r="D1370" s="4">
        <f t="shared" si="1"/>
        <v>43.1</v>
      </c>
      <c r="E1370" s="4" t="s">
        <v>1695</v>
      </c>
      <c r="F1370" s="4">
        <v>-84546</v>
      </c>
      <c r="G1370" s="4">
        <v>13</v>
      </c>
      <c r="H1370" s="4">
        <v>20</v>
      </c>
      <c r="I1370" s="4">
        <v>10</v>
      </c>
      <c r="J1370" s="4" t="s">
        <v>541</v>
      </c>
    </row>
    <row r="1371" spans="1:10" ht="12.75" customHeight="1">
      <c r="A1371" s="4" t="str">
        <f t="shared" si="0"/>
        <v>10244</v>
      </c>
      <c r="B1371" s="4">
        <v>102</v>
      </c>
      <c r="C1371" s="4">
        <v>440</v>
      </c>
      <c r="D1371" s="4">
        <f t="shared" si="1"/>
        <v>44</v>
      </c>
      <c r="E1371" s="4" t="s">
        <v>1696</v>
      </c>
      <c r="F1371" s="4">
        <v>-89098</v>
      </c>
      <c r="G1371" s="4">
        <v>2</v>
      </c>
      <c r="H1371" s="4" t="s">
        <v>8</v>
      </c>
      <c r="I1371" s="4" t="s">
        <v>22</v>
      </c>
      <c r="J1371" s="4">
        <v>98</v>
      </c>
    </row>
    <row r="1372" spans="1:10" ht="12.75" customHeight="1">
      <c r="A1372" s="4" t="str">
        <f t="shared" si="0"/>
        <v>10245</v>
      </c>
      <c r="B1372" s="4">
        <v>102</v>
      </c>
      <c r="C1372" s="4">
        <v>450</v>
      </c>
      <c r="D1372" s="4">
        <f t="shared" si="1"/>
        <v>45</v>
      </c>
      <c r="E1372" s="4" t="s">
        <v>1697</v>
      </c>
      <c r="F1372" s="4">
        <v>-86775</v>
      </c>
      <c r="G1372" s="4">
        <v>5</v>
      </c>
      <c r="H1372" s="4">
        <v>207</v>
      </c>
      <c r="I1372" s="4" t="s">
        <v>48</v>
      </c>
      <c r="J1372" s="4">
        <v>1.5</v>
      </c>
    </row>
    <row r="1373" spans="1:10" ht="12.75" customHeight="1">
      <c r="A1373" s="4" t="str">
        <f t="shared" si="0"/>
        <v>10245.1</v>
      </c>
      <c r="B1373" s="4">
        <v>102</v>
      </c>
      <c r="C1373" s="4">
        <v>451</v>
      </c>
      <c r="D1373" s="4">
        <f t="shared" si="1"/>
        <v>45.1</v>
      </c>
      <c r="E1373" s="4" t="s">
        <v>1698</v>
      </c>
      <c r="F1373" s="4">
        <v>-86634</v>
      </c>
      <c r="G1373" s="4">
        <v>5</v>
      </c>
      <c r="H1373" s="4">
        <v>140.75</v>
      </c>
      <c r="I1373" s="4">
        <v>0.08</v>
      </c>
      <c r="J1373" s="4">
        <v>3.742</v>
      </c>
    </row>
    <row r="1374" spans="1:10" ht="12.75" customHeight="1">
      <c r="A1374" s="4" t="str">
        <f t="shared" si="0"/>
        <v>10246</v>
      </c>
      <c r="B1374" s="4">
        <v>102</v>
      </c>
      <c r="C1374" s="4">
        <v>460</v>
      </c>
      <c r="D1374" s="4">
        <f t="shared" si="1"/>
        <v>46</v>
      </c>
      <c r="E1374" s="4" t="s">
        <v>1699</v>
      </c>
      <c r="F1374" s="4">
        <v>-87925.1</v>
      </c>
      <c r="G1374" s="4">
        <v>3</v>
      </c>
      <c r="H1374" s="4" t="s">
        <v>8</v>
      </c>
      <c r="I1374" s="4" t="s">
        <v>22</v>
      </c>
      <c r="J1374" s="4">
        <v>98</v>
      </c>
    </row>
    <row r="1375" spans="1:10" ht="12.75" customHeight="1">
      <c r="A1375" s="4" t="str">
        <f t="shared" si="0"/>
        <v>10247</v>
      </c>
      <c r="B1375" s="4">
        <v>102</v>
      </c>
      <c r="C1375" s="4">
        <v>470</v>
      </c>
      <c r="D1375" s="4">
        <f t="shared" si="1"/>
        <v>47</v>
      </c>
      <c r="E1375" s="4" t="s">
        <v>1700</v>
      </c>
      <c r="F1375" s="4">
        <v>-82265</v>
      </c>
      <c r="G1375" s="4">
        <v>28</v>
      </c>
      <c r="H1375" s="4">
        <v>12.9</v>
      </c>
      <c r="I1375" s="4" t="s">
        <v>80</v>
      </c>
      <c r="J1375" s="4">
        <v>0.3</v>
      </c>
    </row>
    <row r="1376" spans="1:10" ht="12.75" customHeight="1">
      <c r="A1376" s="4" t="str">
        <f t="shared" si="0"/>
        <v>10247.1</v>
      </c>
      <c r="B1376" s="4">
        <v>102</v>
      </c>
      <c r="C1376" s="4">
        <v>471</v>
      </c>
      <c r="D1376" s="4">
        <f t="shared" si="1"/>
        <v>47.1</v>
      </c>
      <c r="E1376" s="4" t="s">
        <v>1701</v>
      </c>
      <c r="F1376" s="4">
        <v>-82256</v>
      </c>
      <c r="G1376" s="4">
        <v>28</v>
      </c>
      <c r="H1376" s="4">
        <v>9.3000000000000007</v>
      </c>
      <c r="I1376" s="4">
        <v>0.4</v>
      </c>
      <c r="J1376" s="4">
        <v>7.7</v>
      </c>
    </row>
    <row r="1377" spans="1:10" ht="12.75" customHeight="1">
      <c r="A1377" s="4" t="str">
        <f t="shared" si="0"/>
        <v>10248</v>
      </c>
      <c r="B1377" s="4">
        <v>102</v>
      </c>
      <c r="C1377" s="4">
        <v>480</v>
      </c>
      <c r="D1377" s="4">
        <f t="shared" si="1"/>
        <v>48</v>
      </c>
      <c r="E1377" s="4" t="s">
        <v>1702</v>
      </c>
      <c r="F1377" s="4">
        <v>-79678</v>
      </c>
      <c r="G1377" s="4">
        <v>29</v>
      </c>
      <c r="H1377" s="4">
        <v>5.5</v>
      </c>
      <c r="I1377" s="4" t="s">
        <v>80</v>
      </c>
      <c r="J1377" s="4">
        <v>0.5</v>
      </c>
    </row>
    <row r="1378" spans="1:10" ht="12.75" customHeight="1">
      <c r="A1378" s="4" t="str">
        <f t="shared" si="0"/>
        <v>10249</v>
      </c>
      <c r="B1378" s="4">
        <v>102</v>
      </c>
      <c r="C1378" s="4">
        <v>490</v>
      </c>
      <c r="D1378" s="4">
        <f t="shared" si="1"/>
        <v>49</v>
      </c>
      <c r="E1378" s="4" t="s">
        <v>1703</v>
      </c>
      <c r="F1378" s="4">
        <v>-70710</v>
      </c>
      <c r="G1378" s="4">
        <v>110</v>
      </c>
      <c r="H1378" s="4">
        <v>23.3</v>
      </c>
      <c r="I1378" s="4" t="s">
        <v>6</v>
      </c>
      <c r="J1378" s="4">
        <v>0.1</v>
      </c>
    </row>
    <row r="1379" spans="1:10" ht="12.75" customHeight="1">
      <c r="A1379" s="4" t="str">
        <f t="shared" si="0"/>
        <v>10250</v>
      </c>
      <c r="B1379" s="4">
        <v>102</v>
      </c>
      <c r="C1379" s="4">
        <v>500</v>
      </c>
      <c r="D1379" s="4">
        <f t="shared" si="1"/>
        <v>50</v>
      </c>
      <c r="E1379" s="4" t="s">
        <v>1704</v>
      </c>
      <c r="F1379" s="4">
        <v>-64930</v>
      </c>
      <c r="G1379" s="4">
        <v>130</v>
      </c>
      <c r="H1379" s="4">
        <v>4.5999999999999996</v>
      </c>
      <c r="I1379" s="4" t="s">
        <v>6</v>
      </c>
      <c r="J1379" s="4">
        <v>1.4</v>
      </c>
    </row>
    <row r="1380" spans="1:10" ht="12.75" customHeight="1">
      <c r="A1380" s="4" t="str">
        <f t="shared" si="0"/>
        <v>10250.1</v>
      </c>
      <c r="B1380" s="4">
        <v>102</v>
      </c>
      <c r="C1380" s="4">
        <v>501</v>
      </c>
      <c r="D1380" s="4">
        <f t="shared" si="1"/>
        <v>50.1</v>
      </c>
      <c r="E1380" s="4" t="s">
        <v>1705</v>
      </c>
      <c r="F1380" s="4">
        <v>-62910</v>
      </c>
      <c r="G1380" s="4">
        <v>130</v>
      </c>
      <c r="H1380" s="4">
        <v>2017</v>
      </c>
      <c r="I1380" s="4">
        <v>2</v>
      </c>
      <c r="J1380" s="4">
        <v>720</v>
      </c>
    </row>
    <row r="1381" spans="1:10" ht="12.75" customHeight="1">
      <c r="A1381" s="4" t="str">
        <f t="shared" si="0"/>
        <v>10338</v>
      </c>
      <c r="B1381" s="4">
        <v>103</v>
      </c>
      <c r="C1381" s="4">
        <v>380</v>
      </c>
      <c r="D1381" s="4">
        <f t="shared" si="1"/>
        <v>38</v>
      </c>
      <c r="E1381" s="4" t="s">
        <v>1706</v>
      </c>
      <c r="F1381" s="4">
        <v>-47550</v>
      </c>
      <c r="G1381" s="4">
        <v>500</v>
      </c>
      <c r="H1381" s="4">
        <v>50</v>
      </c>
      <c r="I1381" s="4" t="s">
        <v>33</v>
      </c>
      <c r="J1381" s="4" t="s">
        <v>733</v>
      </c>
    </row>
    <row r="1382" spans="1:10" ht="12.75" customHeight="1">
      <c r="A1382" s="4" t="str">
        <f t="shared" si="0"/>
        <v>10339</v>
      </c>
      <c r="B1382" s="4">
        <v>103</v>
      </c>
      <c r="C1382" s="4">
        <v>390</v>
      </c>
      <c r="D1382" s="4">
        <f t="shared" si="1"/>
        <v>39</v>
      </c>
      <c r="E1382" s="4" t="s">
        <v>1707</v>
      </c>
      <c r="F1382" s="4">
        <v>-58940</v>
      </c>
      <c r="G1382" s="4">
        <v>300</v>
      </c>
      <c r="H1382" s="4">
        <v>224</v>
      </c>
      <c r="I1382" s="4" t="s">
        <v>33</v>
      </c>
      <c r="J1382" s="4">
        <v>19</v>
      </c>
    </row>
    <row r="1383" spans="1:10" ht="12.75" customHeight="1">
      <c r="A1383" s="4" t="str">
        <f t="shared" si="0"/>
        <v>10340</v>
      </c>
      <c r="B1383" s="4">
        <v>103</v>
      </c>
      <c r="C1383" s="4">
        <v>400</v>
      </c>
      <c r="D1383" s="4">
        <f t="shared" si="1"/>
        <v>40</v>
      </c>
      <c r="E1383" s="4" t="s">
        <v>1708</v>
      </c>
      <c r="F1383" s="4">
        <v>-68370</v>
      </c>
      <c r="G1383" s="4">
        <v>110</v>
      </c>
      <c r="H1383" s="4">
        <v>1.3</v>
      </c>
      <c r="I1383" s="4" t="s">
        <v>6</v>
      </c>
      <c r="J1383" s="4">
        <v>0.1</v>
      </c>
    </row>
    <row r="1384" spans="1:10" ht="12.75" customHeight="1">
      <c r="A1384" s="4" t="str">
        <f t="shared" si="0"/>
        <v>10341</v>
      </c>
      <c r="B1384" s="4">
        <v>103</v>
      </c>
      <c r="C1384" s="4">
        <v>410</v>
      </c>
      <c r="D1384" s="4">
        <f t="shared" si="1"/>
        <v>41</v>
      </c>
      <c r="E1384" s="4" t="s">
        <v>1709</v>
      </c>
      <c r="F1384" s="4">
        <v>-75320</v>
      </c>
      <c r="G1384" s="4">
        <v>70</v>
      </c>
      <c r="H1384" s="4">
        <v>1.5</v>
      </c>
      <c r="I1384" s="4" t="s">
        <v>6</v>
      </c>
      <c r="J1384" s="4">
        <v>0.2</v>
      </c>
    </row>
    <row r="1385" spans="1:10" ht="12.75" customHeight="1">
      <c r="A1385" s="4" t="str">
        <f t="shared" si="0"/>
        <v>10342</v>
      </c>
      <c r="B1385" s="4">
        <v>103</v>
      </c>
      <c r="C1385" s="4">
        <v>420</v>
      </c>
      <c r="D1385" s="4">
        <f t="shared" si="1"/>
        <v>42</v>
      </c>
      <c r="E1385" s="4" t="s">
        <v>1710</v>
      </c>
      <c r="F1385" s="4">
        <v>-80850</v>
      </c>
      <c r="G1385" s="4">
        <v>60</v>
      </c>
      <c r="H1385" s="4">
        <v>67.5</v>
      </c>
      <c r="I1385" s="4" t="s">
        <v>6</v>
      </c>
      <c r="J1385" s="4">
        <v>1.5</v>
      </c>
    </row>
    <row r="1386" spans="1:10" ht="12.75" customHeight="1">
      <c r="A1386" s="4" t="str">
        <f t="shared" si="0"/>
        <v>10343</v>
      </c>
      <c r="B1386" s="4">
        <v>103</v>
      </c>
      <c r="C1386" s="4">
        <v>430</v>
      </c>
      <c r="D1386" s="4">
        <f t="shared" si="1"/>
        <v>43</v>
      </c>
      <c r="E1386" s="4" t="s">
        <v>1711</v>
      </c>
      <c r="F1386" s="4">
        <v>-84597</v>
      </c>
      <c r="G1386" s="4">
        <v>10</v>
      </c>
      <c r="H1386" s="4">
        <v>54.2</v>
      </c>
      <c r="I1386" s="4" t="s">
        <v>6</v>
      </c>
      <c r="J1386" s="4">
        <v>0.8</v>
      </c>
    </row>
    <row r="1387" spans="1:10" ht="12.75" customHeight="1">
      <c r="A1387" s="4" t="str">
        <f t="shared" si="0"/>
        <v>10344</v>
      </c>
      <c r="B1387" s="4">
        <v>103</v>
      </c>
      <c r="C1387" s="4">
        <v>440</v>
      </c>
      <c r="D1387" s="4">
        <f t="shared" si="1"/>
        <v>44</v>
      </c>
      <c r="E1387" s="4" t="s">
        <v>1712</v>
      </c>
      <c r="F1387" s="4">
        <v>-87258.8</v>
      </c>
      <c r="G1387" s="4">
        <v>2</v>
      </c>
      <c r="H1387" s="4">
        <v>39.26</v>
      </c>
      <c r="I1387" s="4" t="s">
        <v>48</v>
      </c>
      <c r="J1387" s="4">
        <v>0.02</v>
      </c>
    </row>
    <row r="1388" spans="1:10" ht="12.75" customHeight="1">
      <c r="A1388" s="4" t="str">
        <f t="shared" si="0"/>
        <v>10344.1</v>
      </c>
      <c r="B1388" s="4">
        <v>103</v>
      </c>
      <c r="C1388" s="4">
        <v>441</v>
      </c>
      <c r="D1388" s="4">
        <f t="shared" si="1"/>
        <v>44.1</v>
      </c>
      <c r="E1388" s="4" t="s">
        <v>1713</v>
      </c>
      <c r="F1388" s="4">
        <v>-87020.6</v>
      </c>
      <c r="G1388" s="4">
        <v>2.1</v>
      </c>
      <c r="H1388" s="4">
        <v>238.2</v>
      </c>
      <c r="I1388" s="4">
        <v>0.7</v>
      </c>
      <c r="J1388" s="4">
        <v>1.69</v>
      </c>
    </row>
    <row r="1389" spans="1:10" ht="12.75" customHeight="1">
      <c r="A1389" s="4" t="str">
        <f t="shared" si="0"/>
        <v>10345</v>
      </c>
      <c r="B1389" s="4">
        <v>103</v>
      </c>
      <c r="C1389" s="4">
        <v>450</v>
      </c>
      <c r="D1389" s="4">
        <f t="shared" si="1"/>
        <v>45</v>
      </c>
      <c r="E1389" s="4" t="s">
        <v>1714</v>
      </c>
      <c r="F1389" s="4">
        <v>-88022.2</v>
      </c>
      <c r="G1389" s="4">
        <v>2.8</v>
      </c>
      <c r="H1389" s="4" t="s">
        <v>8</v>
      </c>
      <c r="I1389" s="4" t="s">
        <v>101</v>
      </c>
      <c r="J1389" s="4">
        <v>1</v>
      </c>
    </row>
    <row r="1390" spans="1:10" ht="12.75" customHeight="1">
      <c r="A1390" s="4" t="str">
        <f t="shared" si="0"/>
        <v>10345.1</v>
      </c>
      <c r="B1390" s="4">
        <v>103</v>
      </c>
      <c r="C1390" s="4">
        <v>451</v>
      </c>
      <c r="D1390" s="4">
        <f t="shared" si="1"/>
        <v>45.1</v>
      </c>
      <c r="E1390" s="4" t="s">
        <v>1715</v>
      </c>
      <c r="F1390" s="4">
        <v>-87982.399999999994</v>
      </c>
      <c r="G1390" s="4">
        <v>2.8</v>
      </c>
      <c r="H1390" s="4">
        <v>39.756</v>
      </c>
      <c r="I1390" s="4">
        <v>6.0000000000000001E-3</v>
      </c>
      <c r="J1390" s="4">
        <v>56.113999999999997</v>
      </c>
    </row>
    <row r="1391" spans="1:10" ht="12.75" customHeight="1">
      <c r="A1391" s="4" t="str">
        <f t="shared" si="0"/>
        <v>10346</v>
      </c>
      <c r="B1391" s="4">
        <v>103</v>
      </c>
      <c r="C1391" s="4">
        <v>460</v>
      </c>
      <c r="D1391" s="4">
        <f t="shared" si="1"/>
        <v>46</v>
      </c>
      <c r="E1391" s="4" t="s">
        <v>1716</v>
      </c>
      <c r="F1391" s="4">
        <v>-87479.1</v>
      </c>
      <c r="G1391" s="4">
        <v>2.9</v>
      </c>
      <c r="H1391" s="4">
        <v>16.991</v>
      </c>
      <c r="I1391" s="4" t="s">
        <v>48</v>
      </c>
      <c r="J1391" s="4">
        <v>1.9E-2</v>
      </c>
    </row>
    <row r="1392" spans="1:10" ht="12.75" customHeight="1">
      <c r="A1392" s="4" t="str">
        <f t="shared" si="0"/>
        <v>10346.1</v>
      </c>
      <c r="B1392" s="4">
        <v>103</v>
      </c>
      <c r="C1392" s="4">
        <v>461</v>
      </c>
      <c r="D1392" s="4">
        <f t="shared" si="1"/>
        <v>46.1</v>
      </c>
      <c r="E1392" s="4" t="s">
        <v>1717</v>
      </c>
      <c r="F1392" s="4">
        <v>-86694.3</v>
      </c>
      <c r="G1392" s="4">
        <v>2.9</v>
      </c>
      <c r="H1392" s="4">
        <v>784.79</v>
      </c>
      <c r="I1392" s="4">
        <v>0.1</v>
      </c>
      <c r="J1392" s="4">
        <v>25</v>
      </c>
    </row>
    <row r="1393" spans="1:10" ht="12.75" customHeight="1">
      <c r="A1393" s="4" t="str">
        <f t="shared" si="0"/>
        <v>10347</v>
      </c>
      <c r="B1393" s="4">
        <v>103</v>
      </c>
      <c r="C1393" s="4">
        <v>470</v>
      </c>
      <c r="D1393" s="4">
        <f t="shared" si="1"/>
        <v>47</v>
      </c>
      <c r="E1393" s="4" t="s">
        <v>1718</v>
      </c>
      <c r="F1393" s="4">
        <v>-84791</v>
      </c>
      <c r="G1393" s="4">
        <v>17</v>
      </c>
      <c r="H1393" s="4">
        <v>65.7</v>
      </c>
      <c r="I1393" s="4" t="s">
        <v>80</v>
      </c>
      <c r="J1393" s="4">
        <v>0.7</v>
      </c>
    </row>
    <row r="1394" spans="1:10" ht="12.75" customHeight="1">
      <c r="A1394" s="4" t="str">
        <f t="shared" si="0"/>
        <v>10347.1</v>
      </c>
      <c r="B1394" s="4">
        <v>103</v>
      </c>
      <c r="C1394" s="4">
        <v>471</v>
      </c>
      <c r="D1394" s="4">
        <f t="shared" si="1"/>
        <v>47.1</v>
      </c>
      <c r="E1394" s="4" t="s">
        <v>1719</v>
      </c>
      <c r="F1394" s="4">
        <v>-84657</v>
      </c>
      <c r="G1394" s="4">
        <v>17</v>
      </c>
      <c r="H1394" s="4">
        <v>134.44999999999999</v>
      </c>
      <c r="I1394" s="4">
        <v>0.04</v>
      </c>
      <c r="J1394" s="4">
        <v>5.7</v>
      </c>
    </row>
    <row r="1395" spans="1:10" ht="12.75" customHeight="1">
      <c r="A1395" s="4" t="str">
        <f t="shared" si="0"/>
        <v>10348</v>
      </c>
      <c r="B1395" s="4">
        <v>103</v>
      </c>
      <c r="C1395" s="4">
        <v>480</v>
      </c>
      <c r="D1395" s="4">
        <f t="shared" si="1"/>
        <v>48</v>
      </c>
      <c r="E1395" s="4" t="s">
        <v>1720</v>
      </c>
      <c r="F1395" s="4">
        <v>-80649</v>
      </c>
      <c r="G1395" s="4">
        <v>15</v>
      </c>
      <c r="H1395" s="4">
        <v>7.3</v>
      </c>
      <c r="I1395" s="4" t="s">
        <v>80</v>
      </c>
      <c r="J1395" s="4">
        <v>0.1</v>
      </c>
    </row>
    <row r="1396" spans="1:10" ht="12.75" customHeight="1">
      <c r="A1396" s="4" t="str">
        <f t="shared" si="0"/>
        <v>10349</v>
      </c>
      <c r="B1396" s="4">
        <v>103</v>
      </c>
      <c r="C1396" s="4">
        <v>490</v>
      </c>
      <c r="D1396" s="4">
        <f t="shared" si="1"/>
        <v>49</v>
      </c>
      <c r="E1396" s="4" t="s">
        <v>1721</v>
      </c>
      <c r="F1396" s="4">
        <v>-74599</v>
      </c>
      <c r="G1396" s="4">
        <v>25</v>
      </c>
      <c r="H1396" s="4">
        <v>60</v>
      </c>
      <c r="I1396" s="4" t="s">
        <v>6</v>
      </c>
      <c r="J1396" s="4">
        <v>1</v>
      </c>
    </row>
    <row r="1397" spans="1:10" ht="12.75" customHeight="1">
      <c r="A1397" s="4" t="str">
        <f t="shared" si="0"/>
        <v>10349.1</v>
      </c>
      <c r="B1397" s="4">
        <v>103</v>
      </c>
      <c r="C1397" s="4">
        <v>491</v>
      </c>
      <c r="D1397" s="4">
        <f t="shared" si="1"/>
        <v>49.1</v>
      </c>
      <c r="E1397" s="4" t="s">
        <v>1722</v>
      </c>
      <c r="F1397" s="4">
        <v>-73967</v>
      </c>
      <c r="G1397" s="4">
        <v>25</v>
      </c>
      <c r="H1397" s="4">
        <v>631.70000000000005</v>
      </c>
      <c r="I1397" s="4">
        <v>0.1</v>
      </c>
      <c r="J1397" s="4">
        <v>34</v>
      </c>
    </row>
    <row r="1398" spans="1:10" ht="12.75" customHeight="1">
      <c r="A1398" s="4" t="str">
        <f t="shared" si="0"/>
        <v>10350</v>
      </c>
      <c r="B1398" s="4">
        <v>103</v>
      </c>
      <c r="C1398" s="4">
        <v>500</v>
      </c>
      <c r="D1398" s="4">
        <f t="shared" si="1"/>
        <v>50</v>
      </c>
      <c r="E1398" s="4" t="s">
        <v>1723</v>
      </c>
      <c r="F1398" s="4">
        <v>-66970</v>
      </c>
      <c r="G1398" s="4">
        <v>300</v>
      </c>
      <c r="H1398" s="4">
        <v>7</v>
      </c>
      <c r="I1398" s="4" t="s">
        <v>6</v>
      </c>
      <c r="J1398" s="4">
        <v>3</v>
      </c>
    </row>
    <row r="1399" spans="1:10" ht="12.75" customHeight="1">
      <c r="A1399" s="4" t="str">
        <f t="shared" si="0"/>
        <v>10351</v>
      </c>
      <c r="B1399" s="4">
        <v>103</v>
      </c>
      <c r="C1399" s="4">
        <v>510</v>
      </c>
      <c r="D1399" s="4">
        <f t="shared" si="1"/>
        <v>51</v>
      </c>
      <c r="E1399" s="4" t="s">
        <v>1724</v>
      </c>
      <c r="F1399" s="4">
        <v>-56180</v>
      </c>
      <c r="G1399" s="4">
        <v>300</v>
      </c>
      <c r="H1399" s="4">
        <v>100</v>
      </c>
      <c r="I1399" s="4" t="s">
        <v>33</v>
      </c>
      <c r="J1399" s="4" t="s">
        <v>356</v>
      </c>
    </row>
    <row r="1400" spans="1:10" ht="12.75" customHeight="1">
      <c r="A1400" s="4" t="str">
        <f t="shared" si="0"/>
        <v>10438</v>
      </c>
      <c r="B1400" s="4">
        <v>104</v>
      </c>
      <c r="C1400" s="4">
        <v>380</v>
      </c>
      <c r="D1400" s="4">
        <f t="shared" si="1"/>
        <v>38</v>
      </c>
      <c r="E1400" s="4" t="s">
        <v>1725</v>
      </c>
      <c r="F1400" s="4">
        <v>-44400</v>
      </c>
      <c r="G1400" s="4">
        <v>700</v>
      </c>
      <c r="H1400" s="4">
        <v>30</v>
      </c>
      <c r="I1400" s="4" t="s">
        <v>33</v>
      </c>
      <c r="J1400" s="4" t="s">
        <v>733</v>
      </c>
    </row>
    <row r="1401" spans="1:10" ht="12.75" customHeight="1">
      <c r="A1401" s="4" t="str">
        <f t="shared" si="0"/>
        <v>10439</v>
      </c>
      <c r="B1401" s="4">
        <v>104</v>
      </c>
      <c r="C1401" s="4">
        <v>390</v>
      </c>
      <c r="D1401" s="4">
        <f t="shared" si="1"/>
        <v>39</v>
      </c>
      <c r="E1401" s="4" t="s">
        <v>1726</v>
      </c>
      <c r="F1401" s="4">
        <v>-54910</v>
      </c>
      <c r="G1401" s="4">
        <v>400</v>
      </c>
      <c r="H1401" s="4">
        <v>180</v>
      </c>
      <c r="I1401" s="4" t="s">
        <v>33</v>
      </c>
      <c r="J1401" s="4">
        <v>60</v>
      </c>
    </row>
    <row r="1402" spans="1:10" ht="12.75" customHeight="1">
      <c r="A1402" s="4" t="str">
        <f t="shared" si="0"/>
        <v>10440</v>
      </c>
      <c r="B1402" s="4">
        <v>104</v>
      </c>
      <c r="C1402" s="4">
        <v>400</v>
      </c>
      <c r="D1402" s="4">
        <f t="shared" si="1"/>
        <v>40</v>
      </c>
      <c r="E1402" s="4" t="s">
        <v>1727</v>
      </c>
      <c r="F1402" s="4">
        <v>-66340</v>
      </c>
      <c r="G1402" s="4">
        <v>400</v>
      </c>
      <c r="H1402" s="4">
        <v>1.2</v>
      </c>
      <c r="I1402" s="4" t="s">
        <v>6</v>
      </c>
      <c r="J1402" s="4">
        <v>0.3</v>
      </c>
    </row>
    <row r="1403" spans="1:10" ht="12.75" customHeight="1">
      <c r="A1403" s="4" t="str">
        <f t="shared" si="0"/>
        <v>10441</v>
      </c>
      <c r="B1403" s="4">
        <v>104</v>
      </c>
      <c r="C1403" s="4">
        <v>410</v>
      </c>
      <c r="D1403" s="4">
        <f t="shared" si="1"/>
        <v>41</v>
      </c>
      <c r="E1403" s="4" t="s">
        <v>1728</v>
      </c>
      <c r="F1403" s="4">
        <v>-72220</v>
      </c>
      <c r="G1403" s="4">
        <v>100</v>
      </c>
      <c r="H1403" s="4" t="s">
        <v>541</v>
      </c>
      <c r="I1403" s="4">
        <v>4.9000000000000004</v>
      </c>
      <c r="J1403" s="4" t="s">
        <v>6</v>
      </c>
    </row>
    <row r="1404" spans="1:10" ht="12.75" customHeight="1">
      <c r="A1404" s="4" t="str">
        <f t="shared" si="0"/>
        <v>10441.1</v>
      </c>
      <c r="B1404" s="4">
        <v>104</v>
      </c>
      <c r="C1404" s="4">
        <v>411</v>
      </c>
      <c r="D1404" s="4">
        <f t="shared" si="1"/>
        <v>41.1</v>
      </c>
      <c r="E1404" s="4" t="s">
        <v>1729</v>
      </c>
      <c r="F1404" s="4">
        <v>-72010</v>
      </c>
      <c r="G1404" s="4">
        <v>100</v>
      </c>
      <c r="H1404" s="4">
        <v>220</v>
      </c>
      <c r="I1404" s="4">
        <v>120</v>
      </c>
      <c r="J1404" s="4" t="s">
        <v>1210</v>
      </c>
    </row>
    <row r="1405" spans="1:10" ht="12.75" customHeight="1">
      <c r="A1405" s="4" t="str">
        <f t="shared" si="0"/>
        <v>10442</v>
      </c>
      <c r="B1405" s="4">
        <v>104</v>
      </c>
      <c r="C1405" s="4">
        <v>420</v>
      </c>
      <c r="D1405" s="4">
        <f t="shared" si="1"/>
        <v>42</v>
      </c>
      <c r="E1405" s="4" t="s">
        <v>1730</v>
      </c>
      <c r="F1405" s="4">
        <v>-80330</v>
      </c>
      <c r="G1405" s="4">
        <v>50</v>
      </c>
      <c r="H1405" s="4">
        <v>60</v>
      </c>
      <c r="I1405" s="4" t="s">
        <v>6</v>
      </c>
      <c r="J1405" s="4">
        <v>2</v>
      </c>
    </row>
    <row r="1406" spans="1:10" ht="12.75" customHeight="1">
      <c r="A1406" s="4" t="str">
        <f t="shared" si="0"/>
        <v>10443</v>
      </c>
      <c r="B1406" s="4">
        <v>104</v>
      </c>
      <c r="C1406" s="4">
        <v>430</v>
      </c>
      <c r="D1406" s="4">
        <f t="shared" si="1"/>
        <v>43</v>
      </c>
      <c r="E1406" s="4" t="s">
        <v>1731</v>
      </c>
      <c r="F1406" s="4">
        <v>-82490</v>
      </c>
      <c r="G1406" s="4">
        <v>50</v>
      </c>
      <c r="H1406" s="4">
        <v>18.3</v>
      </c>
      <c r="I1406" s="4" t="s">
        <v>80</v>
      </c>
      <c r="J1406" s="4">
        <v>0.3</v>
      </c>
    </row>
    <row r="1407" spans="1:10" ht="12.75" customHeight="1">
      <c r="A1407" s="4" t="str">
        <f t="shared" si="0"/>
        <v>10443.1</v>
      </c>
      <c r="B1407" s="4">
        <v>104</v>
      </c>
      <c r="C1407" s="4">
        <v>431</v>
      </c>
      <c r="D1407" s="4">
        <f t="shared" si="1"/>
        <v>43.1</v>
      </c>
      <c r="E1407" s="4" t="s">
        <v>1732</v>
      </c>
      <c r="F1407" s="4">
        <v>-82420</v>
      </c>
      <c r="G1407" s="4">
        <v>50</v>
      </c>
      <c r="H1407" s="4">
        <v>69.7</v>
      </c>
      <c r="I1407" s="4">
        <v>0.2</v>
      </c>
      <c r="J1407" s="4">
        <v>3.5</v>
      </c>
    </row>
    <row r="1408" spans="1:10" ht="12.75" customHeight="1">
      <c r="A1408" s="4" t="str">
        <f t="shared" si="0"/>
        <v>10444</v>
      </c>
      <c r="B1408" s="4">
        <v>104</v>
      </c>
      <c r="C1408" s="4">
        <v>440</v>
      </c>
      <c r="D1408" s="4">
        <f t="shared" si="1"/>
        <v>44</v>
      </c>
      <c r="E1408" s="4" t="s">
        <v>1733</v>
      </c>
      <c r="F1408" s="4">
        <v>-88089</v>
      </c>
      <c r="G1408" s="4">
        <v>3</v>
      </c>
      <c r="H1408" s="4" t="s">
        <v>8</v>
      </c>
      <c r="I1408" s="4" t="s">
        <v>22</v>
      </c>
      <c r="J1408" s="4">
        <v>0</v>
      </c>
    </row>
    <row r="1409" spans="1:10" ht="12.75" customHeight="1">
      <c r="A1409" s="4" t="str">
        <f t="shared" si="0"/>
        <v>10445</v>
      </c>
      <c r="B1409" s="4">
        <v>104</v>
      </c>
      <c r="C1409" s="4">
        <v>450</v>
      </c>
      <c r="D1409" s="4">
        <f t="shared" si="1"/>
        <v>45</v>
      </c>
      <c r="E1409" s="4" t="s">
        <v>1734</v>
      </c>
      <c r="F1409" s="4">
        <v>-86949.8</v>
      </c>
      <c r="G1409" s="4">
        <v>2.8</v>
      </c>
      <c r="H1409" s="4">
        <v>42.3</v>
      </c>
      <c r="I1409" s="4" t="s">
        <v>6</v>
      </c>
      <c r="J1409" s="4">
        <v>0.4</v>
      </c>
    </row>
    <row r="1410" spans="1:10" ht="12.75" customHeight="1">
      <c r="A1410" s="4" t="str">
        <f t="shared" si="0"/>
        <v>10445.1</v>
      </c>
      <c r="B1410" s="4">
        <v>104</v>
      </c>
      <c r="C1410" s="4">
        <v>451</v>
      </c>
      <c r="D1410" s="4">
        <f t="shared" si="1"/>
        <v>45.1</v>
      </c>
      <c r="E1410" s="4" t="s">
        <v>1735</v>
      </c>
      <c r="F1410" s="4">
        <v>-86820.800000000003</v>
      </c>
      <c r="G1410" s="4">
        <v>2.8</v>
      </c>
      <c r="H1410" s="4">
        <v>128.96700000000001</v>
      </c>
      <c r="I1410" s="4">
        <v>4.0000000000000001E-3</v>
      </c>
      <c r="J1410" s="4">
        <v>4.34</v>
      </c>
    </row>
    <row r="1411" spans="1:10" ht="12.75" customHeight="1">
      <c r="A1411" s="4" t="str">
        <f t="shared" si="0"/>
        <v>10446</v>
      </c>
      <c r="B1411" s="4">
        <v>104</v>
      </c>
      <c r="C1411" s="4">
        <v>460</v>
      </c>
      <c r="D1411" s="4">
        <f t="shared" si="1"/>
        <v>46</v>
      </c>
      <c r="E1411" s="4" t="s">
        <v>1736</v>
      </c>
      <c r="F1411" s="4">
        <v>-89390</v>
      </c>
      <c r="G1411" s="4">
        <v>4</v>
      </c>
      <c r="H1411" s="4" t="s">
        <v>8</v>
      </c>
      <c r="I1411" s="4" t="s">
        <v>22</v>
      </c>
      <c r="J1411" s="4">
        <v>0</v>
      </c>
    </row>
    <row r="1412" spans="1:10" ht="12.75" customHeight="1">
      <c r="A1412" s="4" t="str">
        <f t="shared" si="0"/>
        <v>10447</v>
      </c>
      <c r="B1412" s="4">
        <v>104</v>
      </c>
      <c r="C1412" s="4">
        <v>470</v>
      </c>
      <c r="D1412" s="4">
        <f t="shared" si="1"/>
        <v>47</v>
      </c>
      <c r="E1412" s="4" t="s">
        <v>1737</v>
      </c>
      <c r="F1412" s="4">
        <v>-85111</v>
      </c>
      <c r="G1412" s="4">
        <v>6</v>
      </c>
      <c r="H1412" s="4">
        <v>69.2</v>
      </c>
      <c r="I1412" s="4" t="s">
        <v>80</v>
      </c>
      <c r="J1412" s="4">
        <v>1</v>
      </c>
    </row>
    <row r="1413" spans="1:10" ht="12.75" customHeight="1">
      <c r="A1413" s="4" t="str">
        <f t="shared" si="0"/>
        <v>10447.1</v>
      </c>
      <c r="B1413" s="4">
        <v>104</v>
      </c>
      <c r="C1413" s="4">
        <v>471</v>
      </c>
      <c r="D1413" s="4">
        <f t="shared" si="1"/>
        <v>47.1</v>
      </c>
      <c r="E1413" s="4" t="s">
        <v>1738</v>
      </c>
      <c r="F1413" s="4">
        <v>-85104</v>
      </c>
      <c r="G1413" s="4">
        <v>6</v>
      </c>
      <c r="H1413" s="4">
        <v>6.9</v>
      </c>
      <c r="I1413" s="4">
        <v>0.4</v>
      </c>
      <c r="J1413" s="4">
        <v>33.5</v>
      </c>
    </row>
    <row r="1414" spans="1:10" ht="12.75" customHeight="1">
      <c r="A1414" s="4" t="str">
        <f t="shared" si="0"/>
        <v>10448</v>
      </c>
      <c r="B1414" s="4">
        <v>104</v>
      </c>
      <c r="C1414" s="4">
        <v>480</v>
      </c>
      <c r="D1414" s="4">
        <f t="shared" si="1"/>
        <v>48</v>
      </c>
      <c r="E1414" s="4" t="s">
        <v>1739</v>
      </c>
      <c r="F1414" s="4">
        <v>-83975</v>
      </c>
      <c r="G1414" s="4">
        <v>9</v>
      </c>
      <c r="H1414" s="4">
        <v>57.7</v>
      </c>
      <c r="I1414" s="4" t="s">
        <v>80</v>
      </c>
      <c r="J1414" s="4">
        <v>1</v>
      </c>
    </row>
    <row r="1415" spans="1:10" ht="12.75" customHeight="1">
      <c r="A1415" s="4" t="str">
        <f t="shared" si="0"/>
        <v>10449</v>
      </c>
      <c r="B1415" s="4">
        <v>104</v>
      </c>
      <c r="C1415" s="4">
        <v>490</v>
      </c>
      <c r="D1415" s="4">
        <f t="shared" si="1"/>
        <v>49</v>
      </c>
      <c r="E1415" s="4" t="s">
        <v>1740</v>
      </c>
      <c r="F1415" s="4">
        <v>-76110</v>
      </c>
      <c r="G1415" s="4">
        <v>80</v>
      </c>
      <c r="H1415" s="4">
        <v>1.8</v>
      </c>
      <c r="I1415" s="4" t="s">
        <v>80</v>
      </c>
      <c r="J1415" s="4">
        <v>0.03</v>
      </c>
    </row>
    <row r="1416" spans="1:10" ht="12.75" customHeight="1">
      <c r="A1416" s="4" t="str">
        <f t="shared" si="0"/>
        <v>10449.1</v>
      </c>
      <c r="B1416" s="4">
        <v>104</v>
      </c>
      <c r="C1416" s="4">
        <v>491</v>
      </c>
      <c r="D1416" s="4">
        <f t="shared" si="1"/>
        <v>49.1</v>
      </c>
      <c r="E1416" s="4" t="s">
        <v>1741</v>
      </c>
      <c r="F1416" s="4">
        <v>-76020</v>
      </c>
      <c r="G1416" s="4">
        <v>80</v>
      </c>
      <c r="H1416" s="4">
        <v>93.48</v>
      </c>
      <c r="I1416" s="4">
        <v>0.1</v>
      </c>
      <c r="J1416" s="4">
        <v>15.7</v>
      </c>
    </row>
    <row r="1417" spans="1:10" ht="12.75" customHeight="1">
      <c r="A1417" s="4" t="str">
        <f t="shared" si="0"/>
        <v>10450</v>
      </c>
      <c r="B1417" s="4">
        <v>104</v>
      </c>
      <c r="C1417" s="4">
        <v>500</v>
      </c>
      <c r="D1417" s="4">
        <f t="shared" si="1"/>
        <v>50</v>
      </c>
      <c r="E1417" s="4" t="s">
        <v>1742</v>
      </c>
      <c r="F1417" s="4">
        <v>-71590</v>
      </c>
      <c r="G1417" s="4">
        <v>100</v>
      </c>
      <c r="H1417" s="4">
        <v>20.8</v>
      </c>
      <c r="I1417" s="4" t="s">
        <v>6</v>
      </c>
      <c r="J1417" s="4">
        <v>0.5</v>
      </c>
    </row>
    <row r="1418" spans="1:10" ht="12.75" customHeight="1">
      <c r="A1418" s="4" t="str">
        <f t="shared" si="0"/>
        <v>10451</v>
      </c>
      <c r="B1418" s="4">
        <v>104</v>
      </c>
      <c r="C1418" s="4">
        <v>510</v>
      </c>
      <c r="D1418" s="4">
        <f t="shared" si="1"/>
        <v>51</v>
      </c>
      <c r="E1418" s="4" t="s">
        <v>1743</v>
      </c>
      <c r="F1418" s="4">
        <v>-59180</v>
      </c>
      <c r="G1418" s="4">
        <v>360</v>
      </c>
      <c r="H1418" s="4">
        <v>470</v>
      </c>
      <c r="I1418" s="4" t="s">
        <v>33</v>
      </c>
      <c r="J1418" s="4">
        <v>130</v>
      </c>
    </row>
    <row r="1419" spans="1:10" ht="12.75" customHeight="1">
      <c r="A1419" s="4" t="str">
        <f t="shared" si="0"/>
        <v>10538</v>
      </c>
      <c r="B1419" s="4">
        <v>105</v>
      </c>
      <c r="C1419" s="4">
        <v>380</v>
      </c>
      <c r="D1419" s="4">
        <f t="shared" si="1"/>
        <v>38</v>
      </c>
      <c r="E1419" s="4" t="s">
        <v>1744</v>
      </c>
      <c r="F1419" s="4">
        <v>-38580</v>
      </c>
      <c r="G1419" s="4">
        <v>700</v>
      </c>
      <c r="H1419" s="4">
        <v>20</v>
      </c>
      <c r="I1419" s="4" t="s">
        <v>33</v>
      </c>
      <c r="J1419" s="4" t="s">
        <v>733</v>
      </c>
    </row>
    <row r="1420" spans="1:10" ht="12.75" customHeight="1">
      <c r="A1420" s="4" t="str">
        <f t="shared" si="0"/>
        <v>10539</v>
      </c>
      <c r="B1420" s="4">
        <v>105</v>
      </c>
      <c r="C1420" s="4">
        <v>390</v>
      </c>
      <c r="D1420" s="4">
        <f t="shared" si="1"/>
        <v>39</v>
      </c>
      <c r="E1420" s="4" t="s">
        <v>1745</v>
      </c>
      <c r="F1420" s="4">
        <v>-51350</v>
      </c>
      <c r="G1420" s="4">
        <v>500</v>
      </c>
      <c r="H1420" s="4">
        <v>60</v>
      </c>
      <c r="I1420" s="4" t="s">
        <v>33</v>
      </c>
      <c r="J1420" s="4" t="s">
        <v>733</v>
      </c>
    </row>
    <row r="1421" spans="1:10" ht="12.75" customHeight="1">
      <c r="A1421" s="4" t="str">
        <f t="shared" si="0"/>
        <v>10540</v>
      </c>
      <c r="B1421" s="4">
        <v>105</v>
      </c>
      <c r="C1421" s="4">
        <v>400</v>
      </c>
      <c r="D1421" s="4">
        <f t="shared" si="1"/>
        <v>40</v>
      </c>
      <c r="E1421" s="4" t="s">
        <v>1746</v>
      </c>
      <c r="F1421" s="4">
        <v>-62360</v>
      </c>
      <c r="G1421" s="4">
        <v>400</v>
      </c>
      <c r="H1421" s="4">
        <v>600</v>
      </c>
      <c r="I1421" s="4" t="s">
        <v>33</v>
      </c>
      <c r="J1421" s="4">
        <v>100</v>
      </c>
    </row>
    <row r="1422" spans="1:10" ht="12.75" customHeight="1">
      <c r="A1422" s="4" t="str">
        <f t="shared" si="0"/>
        <v>10541</v>
      </c>
      <c r="B1422" s="4">
        <v>105</v>
      </c>
      <c r="C1422" s="4">
        <v>410</v>
      </c>
      <c r="D1422" s="4">
        <f t="shared" si="1"/>
        <v>41</v>
      </c>
      <c r="E1422" s="4" t="s">
        <v>1747</v>
      </c>
      <c r="F1422" s="4">
        <v>-70850</v>
      </c>
      <c r="G1422" s="4">
        <v>100</v>
      </c>
      <c r="H1422" s="4">
        <v>2.95</v>
      </c>
      <c r="I1422" s="4" t="s">
        <v>6</v>
      </c>
      <c r="J1422" s="4">
        <v>0.06</v>
      </c>
    </row>
    <row r="1423" spans="1:10" ht="12.75" customHeight="1">
      <c r="A1423" s="4" t="str">
        <f t="shared" si="0"/>
        <v>10542</v>
      </c>
      <c r="B1423" s="4">
        <v>105</v>
      </c>
      <c r="C1423" s="4">
        <v>420</v>
      </c>
      <c r="D1423" s="4">
        <f t="shared" si="1"/>
        <v>42</v>
      </c>
      <c r="E1423" s="4" t="s">
        <v>1748</v>
      </c>
      <c r="F1423" s="4">
        <v>-77340</v>
      </c>
      <c r="G1423" s="4">
        <v>70</v>
      </c>
      <c r="H1423" s="4">
        <v>35.6</v>
      </c>
      <c r="I1423" s="4" t="s">
        <v>6</v>
      </c>
      <c r="J1423" s="4">
        <v>1.6</v>
      </c>
    </row>
    <row r="1424" spans="1:10" ht="12.75" customHeight="1">
      <c r="A1424" s="4" t="str">
        <f t="shared" si="0"/>
        <v>10543</v>
      </c>
      <c r="B1424" s="4">
        <v>105</v>
      </c>
      <c r="C1424" s="4">
        <v>430</v>
      </c>
      <c r="D1424" s="4">
        <f t="shared" si="1"/>
        <v>43</v>
      </c>
      <c r="E1424" s="4" t="s">
        <v>1749</v>
      </c>
      <c r="F1424" s="4">
        <v>-82290</v>
      </c>
      <c r="G1424" s="4">
        <v>60</v>
      </c>
      <c r="H1424" s="4">
        <v>7.6</v>
      </c>
      <c r="I1424" s="4" t="s">
        <v>80</v>
      </c>
      <c r="J1424" s="4">
        <v>0.1</v>
      </c>
    </row>
    <row r="1425" spans="1:10" ht="12.75" customHeight="1">
      <c r="A1425" s="4" t="str">
        <f t="shared" si="0"/>
        <v>10544</v>
      </c>
      <c r="B1425" s="4">
        <v>105</v>
      </c>
      <c r="C1425" s="4">
        <v>440</v>
      </c>
      <c r="D1425" s="4">
        <f t="shared" si="1"/>
        <v>44</v>
      </c>
      <c r="E1425" s="4" t="s">
        <v>1750</v>
      </c>
      <c r="F1425" s="4">
        <v>-85928</v>
      </c>
      <c r="G1425" s="4">
        <v>3</v>
      </c>
      <c r="H1425" s="4">
        <v>4.4400000000000004</v>
      </c>
      <c r="I1425" s="4" t="s">
        <v>223</v>
      </c>
      <c r="J1425" s="4">
        <v>0.02</v>
      </c>
    </row>
    <row r="1426" spans="1:10" ht="12.75" customHeight="1">
      <c r="A1426" s="4" t="str">
        <f t="shared" si="0"/>
        <v>10545</v>
      </c>
      <c r="B1426" s="4">
        <v>105</v>
      </c>
      <c r="C1426" s="4">
        <v>450</v>
      </c>
      <c r="D1426" s="4">
        <f t="shared" si="1"/>
        <v>45</v>
      </c>
      <c r="E1426" s="4" t="s">
        <v>1751</v>
      </c>
      <c r="F1426" s="4">
        <v>-87846</v>
      </c>
      <c r="G1426" s="4">
        <v>4</v>
      </c>
      <c r="H1426" s="4">
        <v>35.36</v>
      </c>
      <c r="I1426" s="4" t="s">
        <v>223</v>
      </c>
      <c r="J1426" s="4">
        <v>0.06</v>
      </c>
    </row>
    <row r="1427" spans="1:10" ht="12.75" customHeight="1">
      <c r="A1427" s="4" t="str">
        <f t="shared" si="0"/>
        <v>10545.1</v>
      </c>
      <c r="B1427" s="4">
        <v>105</v>
      </c>
      <c r="C1427" s="4">
        <v>451</v>
      </c>
      <c r="D1427" s="4">
        <f t="shared" si="1"/>
        <v>45.1</v>
      </c>
      <c r="E1427" s="4" t="s">
        <v>1752</v>
      </c>
      <c r="F1427" s="4">
        <v>-87716</v>
      </c>
      <c r="G1427" s="4">
        <v>4</v>
      </c>
      <c r="H1427" s="4">
        <v>129.78100000000001</v>
      </c>
      <c r="I1427" s="4">
        <v>4.0000000000000001E-3</v>
      </c>
      <c r="J1427" s="4">
        <v>45</v>
      </c>
    </row>
    <row r="1428" spans="1:10" ht="12.75" customHeight="1">
      <c r="A1428" s="4" t="str">
        <f t="shared" si="0"/>
        <v>10546</v>
      </c>
      <c r="B1428" s="4">
        <v>105</v>
      </c>
      <c r="C1428" s="4">
        <v>460</v>
      </c>
      <c r="D1428" s="4">
        <f t="shared" si="1"/>
        <v>46</v>
      </c>
      <c r="E1428" s="4" t="s">
        <v>1753</v>
      </c>
      <c r="F1428" s="4">
        <v>-88413</v>
      </c>
      <c r="G1428" s="4">
        <v>4</v>
      </c>
      <c r="H1428" s="4" t="s">
        <v>8</v>
      </c>
      <c r="I1428" s="4" t="s">
        <v>145</v>
      </c>
      <c r="J1428" s="4">
        <v>93</v>
      </c>
    </row>
    <row r="1429" spans="1:10" ht="12.75" customHeight="1">
      <c r="A1429" s="4" t="str">
        <f t="shared" si="0"/>
        <v>10547</v>
      </c>
      <c r="B1429" s="4">
        <v>105</v>
      </c>
      <c r="C1429" s="4">
        <v>470</v>
      </c>
      <c r="D1429" s="4">
        <f t="shared" si="1"/>
        <v>47</v>
      </c>
      <c r="E1429" s="4" t="s">
        <v>1754</v>
      </c>
      <c r="F1429" s="4">
        <v>-87068</v>
      </c>
      <c r="G1429" s="4">
        <v>11</v>
      </c>
      <c r="H1429" s="4">
        <v>41.29</v>
      </c>
      <c r="I1429" s="4" t="s">
        <v>48</v>
      </c>
      <c r="J1429" s="4">
        <v>7.0000000000000007E-2</v>
      </c>
    </row>
    <row r="1430" spans="1:10" ht="12.75" customHeight="1">
      <c r="A1430" s="4" t="str">
        <f t="shared" si="0"/>
        <v>10547.1</v>
      </c>
      <c r="B1430" s="4">
        <v>105</v>
      </c>
      <c r="C1430" s="4">
        <v>471</v>
      </c>
      <c r="D1430" s="4">
        <f t="shared" si="1"/>
        <v>47.1</v>
      </c>
      <c r="E1430" s="4" t="s">
        <v>1755</v>
      </c>
      <c r="F1430" s="4">
        <v>-87043</v>
      </c>
      <c r="G1430" s="4">
        <v>11</v>
      </c>
      <c r="H1430" s="4">
        <v>25.465</v>
      </c>
      <c r="I1430" s="4">
        <v>1.2E-2</v>
      </c>
      <c r="J1430" s="4">
        <v>7.23</v>
      </c>
    </row>
    <row r="1431" spans="1:10" ht="12.75" customHeight="1">
      <c r="A1431" s="4" t="str">
        <f t="shared" si="0"/>
        <v>10548</v>
      </c>
      <c r="B1431" s="4">
        <v>105</v>
      </c>
      <c r="C1431" s="4">
        <v>480</v>
      </c>
      <c r="D1431" s="4">
        <f t="shared" si="1"/>
        <v>48</v>
      </c>
      <c r="E1431" s="4" t="s">
        <v>1756</v>
      </c>
      <c r="F1431" s="4">
        <v>-84330</v>
      </c>
      <c r="G1431" s="4">
        <v>12</v>
      </c>
      <c r="H1431" s="4">
        <v>55.5</v>
      </c>
      <c r="I1431" s="4" t="s">
        <v>80</v>
      </c>
      <c r="J1431" s="4">
        <v>0.4</v>
      </c>
    </row>
    <row r="1432" spans="1:10" ht="12.75" customHeight="1">
      <c r="A1432" s="4" t="str">
        <f t="shared" si="0"/>
        <v>10549</v>
      </c>
      <c r="B1432" s="4">
        <v>105</v>
      </c>
      <c r="C1432" s="4">
        <v>490</v>
      </c>
      <c r="D1432" s="4">
        <f t="shared" si="1"/>
        <v>49</v>
      </c>
      <c r="E1432" s="4" t="s">
        <v>1757</v>
      </c>
      <c r="F1432" s="4">
        <v>-79481</v>
      </c>
      <c r="G1432" s="4">
        <v>17</v>
      </c>
      <c r="H1432" s="4">
        <v>5.07</v>
      </c>
      <c r="I1432" s="4" t="s">
        <v>80</v>
      </c>
      <c r="J1432" s="4">
        <v>7.0000000000000007E-2</v>
      </c>
    </row>
    <row r="1433" spans="1:10" ht="12.75" customHeight="1">
      <c r="A1433" s="4" t="str">
        <f t="shared" si="0"/>
        <v>10549.1</v>
      </c>
      <c r="B1433" s="4">
        <v>105</v>
      </c>
      <c r="C1433" s="4">
        <v>491</v>
      </c>
      <c r="D1433" s="4">
        <f t="shared" si="1"/>
        <v>49.1</v>
      </c>
      <c r="E1433" s="4" t="s">
        <v>1758</v>
      </c>
      <c r="F1433" s="4">
        <v>-78807</v>
      </c>
      <c r="G1433" s="4">
        <v>17</v>
      </c>
      <c r="H1433" s="4">
        <v>674.1</v>
      </c>
      <c r="I1433" s="4">
        <v>0.3</v>
      </c>
      <c r="J1433" s="4">
        <v>48</v>
      </c>
    </row>
    <row r="1434" spans="1:10" ht="12.75" customHeight="1">
      <c r="A1434" s="4" t="str">
        <f t="shared" si="0"/>
        <v>10550</v>
      </c>
      <c r="B1434" s="4">
        <v>105</v>
      </c>
      <c r="C1434" s="4">
        <v>500</v>
      </c>
      <c r="D1434" s="4">
        <f t="shared" si="1"/>
        <v>50</v>
      </c>
      <c r="E1434" s="4" t="s">
        <v>1759</v>
      </c>
      <c r="F1434" s="4">
        <v>-73260</v>
      </c>
      <c r="G1434" s="4">
        <v>80</v>
      </c>
      <c r="H1434" s="4">
        <v>34</v>
      </c>
      <c r="I1434" s="4" t="s">
        <v>6</v>
      </c>
      <c r="J1434" s="4">
        <v>1</v>
      </c>
    </row>
    <row r="1435" spans="1:10" ht="12.75" customHeight="1">
      <c r="A1435" s="4" t="str">
        <f t="shared" si="0"/>
        <v>10551</v>
      </c>
      <c r="B1435" s="4">
        <v>105</v>
      </c>
      <c r="C1435" s="4">
        <v>510</v>
      </c>
      <c r="D1435" s="4">
        <f t="shared" si="1"/>
        <v>51</v>
      </c>
      <c r="E1435" s="4" t="s">
        <v>1760</v>
      </c>
      <c r="F1435" s="4">
        <v>-63820</v>
      </c>
      <c r="G1435" s="4">
        <v>100</v>
      </c>
      <c r="H1435" s="4">
        <v>1.1200000000000001</v>
      </c>
      <c r="I1435" s="4" t="s">
        <v>6</v>
      </c>
      <c r="J1435" s="4">
        <v>0.16</v>
      </c>
    </row>
    <row r="1436" spans="1:10" ht="12.75" customHeight="1">
      <c r="A1436" s="4" t="str">
        <f t="shared" si="0"/>
        <v>10552</v>
      </c>
      <c r="B1436" s="4">
        <v>105</v>
      </c>
      <c r="C1436" s="4">
        <v>520</v>
      </c>
      <c r="D1436" s="4">
        <f t="shared" si="1"/>
        <v>52</v>
      </c>
      <c r="E1436" s="4" t="s">
        <v>1761</v>
      </c>
      <c r="F1436" s="4">
        <v>-52500</v>
      </c>
      <c r="G1436" s="4">
        <v>500</v>
      </c>
      <c r="H1436" s="4">
        <v>1</v>
      </c>
      <c r="I1436" s="4" t="s">
        <v>968</v>
      </c>
      <c r="J1436" s="4" t="s">
        <v>145</v>
      </c>
    </row>
    <row r="1437" spans="1:10" ht="12.75" customHeight="1">
      <c r="A1437" s="4" t="str">
        <f t="shared" si="0"/>
        <v>10639</v>
      </c>
      <c r="B1437" s="4">
        <v>106</v>
      </c>
      <c r="C1437" s="4">
        <v>390</v>
      </c>
      <c r="D1437" s="4">
        <f t="shared" si="1"/>
        <v>39</v>
      </c>
      <c r="E1437" s="4" t="s">
        <v>1762</v>
      </c>
      <c r="F1437" s="4">
        <v>-46770</v>
      </c>
      <c r="G1437" s="4">
        <v>700</v>
      </c>
      <c r="H1437" s="4">
        <v>50</v>
      </c>
      <c r="I1437" s="4" t="s">
        <v>33</v>
      </c>
      <c r="J1437" s="4" t="s">
        <v>733</v>
      </c>
    </row>
    <row r="1438" spans="1:10" ht="12.75" customHeight="1">
      <c r="A1438" s="4" t="str">
        <f t="shared" si="0"/>
        <v>10640</v>
      </c>
      <c r="B1438" s="4">
        <v>106</v>
      </c>
      <c r="C1438" s="4">
        <v>400</v>
      </c>
      <c r="D1438" s="4">
        <f t="shared" si="1"/>
        <v>40</v>
      </c>
      <c r="E1438" s="4" t="s">
        <v>1763</v>
      </c>
      <c r="F1438" s="4">
        <v>-59700</v>
      </c>
      <c r="G1438" s="4">
        <v>500</v>
      </c>
      <c r="H1438" s="4">
        <v>200</v>
      </c>
      <c r="I1438" s="4" t="s">
        <v>33</v>
      </c>
      <c r="J1438" s="4" t="s">
        <v>733</v>
      </c>
    </row>
    <row r="1439" spans="1:10" ht="12.75" customHeight="1">
      <c r="A1439" s="4" t="str">
        <f t="shared" si="0"/>
        <v>10641</v>
      </c>
      <c r="B1439" s="4">
        <v>106</v>
      </c>
      <c r="C1439" s="4">
        <v>410</v>
      </c>
      <c r="D1439" s="4">
        <f t="shared" si="1"/>
        <v>41</v>
      </c>
      <c r="E1439" s="4" t="s">
        <v>1764</v>
      </c>
      <c r="F1439" s="4">
        <v>-67100</v>
      </c>
      <c r="G1439" s="4">
        <v>200</v>
      </c>
      <c r="H1439" s="4">
        <v>920</v>
      </c>
      <c r="I1439" s="4" t="s">
        <v>33</v>
      </c>
      <c r="J1439" s="4">
        <v>40</v>
      </c>
    </row>
    <row r="1440" spans="1:10" ht="12.75" customHeight="1">
      <c r="A1440" s="4" t="str">
        <f t="shared" si="0"/>
        <v>10642</v>
      </c>
      <c r="B1440" s="4">
        <v>106</v>
      </c>
      <c r="C1440" s="4">
        <v>420</v>
      </c>
      <c r="D1440" s="4">
        <f t="shared" si="1"/>
        <v>42</v>
      </c>
      <c r="E1440" s="4" t="s">
        <v>1765</v>
      </c>
      <c r="F1440" s="4">
        <v>-76255</v>
      </c>
      <c r="G1440" s="4">
        <v>18</v>
      </c>
      <c r="H1440" s="4">
        <v>8.73</v>
      </c>
      <c r="I1440" s="4" t="s">
        <v>6</v>
      </c>
      <c r="J1440" s="4">
        <v>0.12</v>
      </c>
    </row>
    <row r="1441" spans="1:10" ht="12.75" customHeight="1">
      <c r="A1441" s="4" t="str">
        <f t="shared" si="0"/>
        <v>10643</v>
      </c>
      <c r="B1441" s="4">
        <v>106</v>
      </c>
      <c r="C1441" s="4">
        <v>430</v>
      </c>
      <c r="D1441" s="4">
        <f t="shared" si="1"/>
        <v>43</v>
      </c>
      <c r="E1441" s="4" t="s">
        <v>1766</v>
      </c>
      <c r="F1441" s="4">
        <v>-79775</v>
      </c>
      <c r="G1441" s="4">
        <v>13</v>
      </c>
      <c r="H1441" s="4">
        <v>35.6</v>
      </c>
      <c r="I1441" s="4" t="s">
        <v>6</v>
      </c>
      <c r="J1441" s="4">
        <v>0.6</v>
      </c>
    </row>
    <row r="1442" spans="1:10" ht="12.75" customHeight="1">
      <c r="A1442" s="4" t="str">
        <f t="shared" si="0"/>
        <v>10644</v>
      </c>
      <c r="B1442" s="4">
        <v>106</v>
      </c>
      <c r="C1442" s="4">
        <v>440</v>
      </c>
      <c r="D1442" s="4">
        <f t="shared" si="1"/>
        <v>44</v>
      </c>
      <c r="E1442" s="4" t="s">
        <v>1767</v>
      </c>
      <c r="F1442" s="4">
        <v>-86322</v>
      </c>
      <c r="G1442" s="4">
        <v>8</v>
      </c>
      <c r="H1442" s="4">
        <v>373.59</v>
      </c>
      <c r="I1442" s="4" t="s">
        <v>48</v>
      </c>
      <c r="J1442" s="4">
        <v>0.15</v>
      </c>
    </row>
    <row r="1443" spans="1:10" ht="12.75" customHeight="1">
      <c r="A1443" s="4" t="str">
        <f t="shared" si="0"/>
        <v>10645</v>
      </c>
      <c r="B1443" s="4">
        <v>106</v>
      </c>
      <c r="C1443" s="4">
        <v>450</v>
      </c>
      <c r="D1443" s="4">
        <f t="shared" si="1"/>
        <v>45</v>
      </c>
      <c r="E1443" s="4" t="s">
        <v>1768</v>
      </c>
      <c r="F1443" s="4">
        <v>-86361</v>
      </c>
      <c r="G1443" s="4">
        <v>8</v>
      </c>
      <c r="H1443" s="4">
        <v>29.8</v>
      </c>
      <c r="I1443" s="4" t="s">
        <v>6</v>
      </c>
      <c r="J1443" s="4">
        <v>0.08</v>
      </c>
    </row>
    <row r="1444" spans="1:10" ht="12.75" customHeight="1">
      <c r="A1444" s="4" t="str">
        <f t="shared" si="0"/>
        <v>10645.1</v>
      </c>
      <c r="B1444" s="4">
        <v>106</v>
      </c>
      <c r="C1444" s="4">
        <v>451</v>
      </c>
      <c r="D1444" s="4">
        <f t="shared" si="1"/>
        <v>45.1</v>
      </c>
      <c r="E1444" s="4" t="s">
        <v>1769</v>
      </c>
      <c r="F1444" s="4">
        <v>-86225</v>
      </c>
      <c r="G1444" s="4">
        <v>11</v>
      </c>
      <c r="H1444" s="4">
        <v>136</v>
      </c>
      <c r="I1444" s="4">
        <v>12</v>
      </c>
      <c r="J1444" s="4" t="s">
        <v>709</v>
      </c>
    </row>
    <row r="1445" spans="1:10" ht="12.75" customHeight="1">
      <c r="A1445" s="4" t="str">
        <f t="shared" si="0"/>
        <v>10646</v>
      </c>
      <c r="B1445" s="4">
        <v>106</v>
      </c>
      <c r="C1445" s="4">
        <v>460</v>
      </c>
      <c r="D1445" s="4">
        <f t="shared" si="1"/>
        <v>46</v>
      </c>
      <c r="E1445" s="4" t="s">
        <v>1770</v>
      </c>
      <c r="F1445" s="4">
        <v>-89902</v>
      </c>
      <c r="G1445" s="4">
        <v>4</v>
      </c>
      <c r="H1445" s="4" t="s">
        <v>8</v>
      </c>
      <c r="I1445" s="4" t="s">
        <v>22</v>
      </c>
      <c r="J1445" s="4">
        <v>94</v>
      </c>
    </row>
    <row r="1446" spans="1:10" ht="12.75" customHeight="1">
      <c r="A1446" s="4" t="str">
        <f t="shared" si="0"/>
        <v>10647</v>
      </c>
      <c r="B1446" s="4">
        <v>106</v>
      </c>
      <c r="C1446" s="4">
        <v>470</v>
      </c>
      <c r="D1446" s="4">
        <f t="shared" si="1"/>
        <v>47</v>
      </c>
      <c r="E1446" s="4" t="s">
        <v>1771</v>
      </c>
      <c r="F1446" s="4">
        <v>-86937</v>
      </c>
      <c r="G1446" s="4">
        <v>5</v>
      </c>
      <c r="H1446" s="4">
        <v>23.96</v>
      </c>
      <c r="I1446" s="4" t="s">
        <v>80</v>
      </c>
      <c r="J1446" s="4">
        <v>0.04</v>
      </c>
    </row>
    <row r="1447" spans="1:10" ht="12.75" customHeight="1">
      <c r="A1447" s="4" t="str">
        <f t="shared" si="0"/>
        <v>10647.1</v>
      </c>
      <c r="B1447" s="4">
        <v>106</v>
      </c>
      <c r="C1447" s="4">
        <v>471</v>
      </c>
      <c r="D1447" s="4">
        <f t="shared" si="1"/>
        <v>47.1</v>
      </c>
      <c r="E1447" s="4" t="s">
        <v>1772</v>
      </c>
      <c r="F1447" s="4">
        <v>-86847</v>
      </c>
      <c r="G1447" s="4">
        <v>5</v>
      </c>
      <c r="H1447" s="4">
        <v>89.66</v>
      </c>
      <c r="I1447" s="4">
        <v>7.0000000000000007E-2</v>
      </c>
      <c r="J1447" s="4">
        <v>8.2799999999999994</v>
      </c>
    </row>
    <row r="1448" spans="1:10" ht="12.75" customHeight="1">
      <c r="A1448" s="4" t="str">
        <f t="shared" si="0"/>
        <v>10648</v>
      </c>
      <c r="B1448" s="4">
        <v>106</v>
      </c>
      <c r="C1448" s="4">
        <v>480</v>
      </c>
      <c r="D1448" s="4">
        <f t="shared" si="1"/>
        <v>48</v>
      </c>
      <c r="E1448" s="4" t="s">
        <v>1773</v>
      </c>
      <c r="F1448" s="4">
        <v>-87132</v>
      </c>
      <c r="G1448" s="4">
        <v>6</v>
      </c>
      <c r="H1448" s="4" t="s">
        <v>8</v>
      </c>
      <c r="I1448" s="4" t="s">
        <v>1774</v>
      </c>
      <c r="J1448" s="4" t="s">
        <v>22</v>
      </c>
    </row>
    <row r="1449" spans="1:10" ht="12.75" customHeight="1">
      <c r="A1449" s="4" t="str">
        <f t="shared" si="0"/>
        <v>10649</v>
      </c>
      <c r="B1449" s="4">
        <v>106</v>
      </c>
      <c r="C1449" s="4">
        <v>490</v>
      </c>
      <c r="D1449" s="4">
        <f t="shared" si="1"/>
        <v>49</v>
      </c>
      <c r="E1449" s="4" t="s">
        <v>1775</v>
      </c>
      <c r="F1449" s="4">
        <v>-80606</v>
      </c>
      <c r="G1449" s="4">
        <v>12</v>
      </c>
      <c r="H1449" s="4">
        <v>6.2</v>
      </c>
      <c r="I1449" s="4" t="s">
        <v>80</v>
      </c>
      <c r="J1449" s="4">
        <v>0.1</v>
      </c>
    </row>
    <row r="1450" spans="1:10" ht="12.75" customHeight="1">
      <c r="A1450" s="4" t="str">
        <f t="shared" si="0"/>
        <v>10649.1</v>
      </c>
      <c r="B1450" s="4">
        <v>106</v>
      </c>
      <c r="C1450" s="4">
        <v>491</v>
      </c>
      <c r="D1450" s="4">
        <f t="shared" si="1"/>
        <v>49.1</v>
      </c>
      <c r="E1450" s="4" t="s">
        <v>1776</v>
      </c>
      <c r="F1450" s="4">
        <v>-80577</v>
      </c>
      <c r="G1450" s="4">
        <v>12</v>
      </c>
      <c r="H1450" s="4">
        <v>28.6</v>
      </c>
      <c r="I1450" s="4">
        <v>0.3</v>
      </c>
      <c r="J1450" s="4">
        <v>5.2</v>
      </c>
    </row>
    <row r="1451" spans="1:10" ht="12.75" customHeight="1">
      <c r="A1451" s="4" t="str">
        <f t="shared" si="0"/>
        <v>10650</v>
      </c>
      <c r="B1451" s="4">
        <v>106</v>
      </c>
      <c r="C1451" s="4">
        <v>500</v>
      </c>
      <c r="D1451" s="4">
        <f t="shared" si="1"/>
        <v>50</v>
      </c>
      <c r="E1451" s="4" t="s">
        <v>1777</v>
      </c>
      <c r="F1451" s="4">
        <v>-77430</v>
      </c>
      <c r="G1451" s="4">
        <v>50</v>
      </c>
      <c r="H1451" s="4">
        <v>1.92</v>
      </c>
      <c r="I1451" s="4" t="s">
        <v>80</v>
      </c>
      <c r="J1451" s="4">
        <v>0.08</v>
      </c>
    </row>
    <row r="1452" spans="1:10" ht="12.75" customHeight="1">
      <c r="A1452" s="4" t="str">
        <f t="shared" si="0"/>
        <v>10651</v>
      </c>
      <c r="B1452" s="4">
        <v>106</v>
      </c>
      <c r="C1452" s="4">
        <v>510</v>
      </c>
      <c r="D1452" s="4">
        <f t="shared" si="1"/>
        <v>51</v>
      </c>
      <c r="E1452" s="4" t="s">
        <v>1778</v>
      </c>
      <c r="F1452" s="4">
        <v>-66330</v>
      </c>
      <c r="G1452" s="4">
        <v>310</v>
      </c>
      <c r="H1452" s="4">
        <v>600</v>
      </c>
      <c r="I1452" s="4" t="s">
        <v>33</v>
      </c>
      <c r="J1452" s="4">
        <v>200</v>
      </c>
    </row>
    <row r="1453" spans="1:10" ht="12.75" customHeight="1">
      <c r="A1453" s="4" t="str">
        <f t="shared" si="0"/>
        <v>10651.1</v>
      </c>
      <c r="B1453" s="4">
        <v>106</v>
      </c>
      <c r="C1453" s="4">
        <v>511</v>
      </c>
      <c r="D1453" s="4">
        <f t="shared" si="1"/>
        <v>51.1</v>
      </c>
      <c r="E1453" s="4" t="s">
        <v>1779</v>
      </c>
      <c r="F1453" s="4">
        <v>-65330</v>
      </c>
      <c r="G1453" s="4">
        <v>590</v>
      </c>
      <c r="H1453" s="4">
        <v>1000</v>
      </c>
      <c r="I1453" s="4">
        <v>500</v>
      </c>
      <c r="J1453" s="4">
        <v>220</v>
      </c>
    </row>
    <row r="1454" spans="1:10" ht="12.75" customHeight="1">
      <c r="A1454" s="4" t="str">
        <f t="shared" si="0"/>
        <v>10652</v>
      </c>
      <c r="B1454" s="4">
        <v>106</v>
      </c>
      <c r="C1454" s="4">
        <v>520</v>
      </c>
      <c r="D1454" s="4">
        <f t="shared" si="1"/>
        <v>52</v>
      </c>
      <c r="E1454" s="4" t="s">
        <v>1780</v>
      </c>
      <c r="F1454" s="4">
        <v>-58210</v>
      </c>
      <c r="G1454" s="4">
        <v>130</v>
      </c>
      <c r="H1454" s="4">
        <v>70</v>
      </c>
      <c r="I1454" s="4" t="s">
        <v>968</v>
      </c>
      <c r="J1454" s="4">
        <v>20</v>
      </c>
    </row>
    <row r="1455" spans="1:10" ht="12.75" customHeight="1">
      <c r="A1455" s="4" t="str">
        <f t="shared" si="0"/>
        <v>10739</v>
      </c>
      <c r="B1455" s="4">
        <v>107</v>
      </c>
      <c r="C1455" s="4">
        <v>390</v>
      </c>
      <c r="D1455" s="4">
        <f t="shared" si="1"/>
        <v>39</v>
      </c>
      <c r="E1455" s="4" t="s">
        <v>1781</v>
      </c>
      <c r="F1455" s="4">
        <v>-42720</v>
      </c>
      <c r="G1455" s="4">
        <v>500</v>
      </c>
      <c r="H1455" s="4">
        <v>30</v>
      </c>
      <c r="I1455" s="4" t="s">
        <v>33</v>
      </c>
      <c r="J1455" s="4" t="s">
        <v>733</v>
      </c>
    </row>
    <row r="1456" spans="1:10" ht="12.75" customHeight="1">
      <c r="A1456" s="4" t="str">
        <f t="shared" si="0"/>
        <v>10740</v>
      </c>
      <c r="B1456" s="4">
        <v>107</v>
      </c>
      <c r="C1456" s="4">
        <v>400</v>
      </c>
      <c r="D1456" s="4">
        <f t="shared" si="1"/>
        <v>40</v>
      </c>
      <c r="E1456" s="4" t="s">
        <v>1782</v>
      </c>
      <c r="F1456" s="4">
        <v>-55190</v>
      </c>
      <c r="G1456" s="4">
        <v>300</v>
      </c>
      <c r="H1456" s="4">
        <v>150</v>
      </c>
      <c r="I1456" s="4" t="s">
        <v>33</v>
      </c>
      <c r="J1456" s="4" t="s">
        <v>733</v>
      </c>
    </row>
    <row r="1457" spans="1:10" ht="12.75" customHeight="1">
      <c r="A1457" s="4" t="str">
        <f t="shared" si="0"/>
        <v>10741</v>
      </c>
      <c r="B1457" s="4">
        <v>107</v>
      </c>
      <c r="C1457" s="4">
        <v>410</v>
      </c>
      <c r="D1457" s="4">
        <f t="shared" si="1"/>
        <v>41</v>
      </c>
      <c r="E1457" s="4" t="s">
        <v>1783</v>
      </c>
      <c r="F1457" s="4">
        <v>-64920</v>
      </c>
      <c r="G1457" s="4">
        <v>400</v>
      </c>
      <c r="H1457" s="4">
        <v>300</v>
      </c>
      <c r="I1457" s="4" t="s">
        <v>33</v>
      </c>
      <c r="J1457" s="4">
        <v>9</v>
      </c>
    </row>
    <row r="1458" spans="1:10" ht="12.75" customHeight="1">
      <c r="A1458" s="4" t="str">
        <f t="shared" si="0"/>
        <v>10742</v>
      </c>
      <c r="B1458" s="4">
        <v>107</v>
      </c>
      <c r="C1458" s="4">
        <v>420</v>
      </c>
      <c r="D1458" s="4">
        <f t="shared" si="1"/>
        <v>42</v>
      </c>
      <c r="E1458" s="4" t="s">
        <v>1784</v>
      </c>
      <c r="F1458" s="4">
        <v>-72940</v>
      </c>
      <c r="G1458" s="4">
        <v>160</v>
      </c>
      <c r="H1458" s="4">
        <v>3.5</v>
      </c>
      <c r="I1458" s="4" t="s">
        <v>6</v>
      </c>
      <c r="J1458" s="4">
        <v>0.5</v>
      </c>
    </row>
    <row r="1459" spans="1:10" ht="12.75" customHeight="1">
      <c r="A1459" s="4" t="str">
        <f t="shared" si="0"/>
        <v>10742.1</v>
      </c>
      <c r="B1459" s="4">
        <v>107</v>
      </c>
      <c r="C1459" s="4">
        <v>421</v>
      </c>
      <c r="D1459" s="4">
        <f t="shared" si="1"/>
        <v>42.1</v>
      </c>
      <c r="E1459" s="4" t="s">
        <v>1785</v>
      </c>
      <c r="F1459" s="4">
        <v>-72870</v>
      </c>
      <c r="G1459" s="4">
        <v>160</v>
      </c>
      <c r="H1459" s="4">
        <v>66.3</v>
      </c>
      <c r="I1459" s="4">
        <v>0.2</v>
      </c>
      <c r="J1459" s="4">
        <v>470</v>
      </c>
    </row>
    <row r="1460" spans="1:10" ht="12.75" customHeight="1">
      <c r="A1460" s="4" t="str">
        <f t="shared" si="0"/>
        <v>10743</v>
      </c>
      <c r="B1460" s="4">
        <v>107</v>
      </c>
      <c r="C1460" s="4">
        <v>430</v>
      </c>
      <c r="D1460" s="4">
        <f t="shared" si="1"/>
        <v>43</v>
      </c>
      <c r="E1460" s="4" t="s">
        <v>1786</v>
      </c>
      <c r="F1460" s="4">
        <v>-79100</v>
      </c>
      <c r="G1460" s="4">
        <v>150</v>
      </c>
      <c r="H1460" s="4">
        <v>21.2</v>
      </c>
      <c r="I1460" s="4" t="s">
        <v>6</v>
      </c>
      <c r="J1460" s="4">
        <v>0.2</v>
      </c>
    </row>
    <row r="1461" spans="1:10" ht="12.75" customHeight="1">
      <c r="A1461" s="4" t="str">
        <f t="shared" si="0"/>
        <v>10743.1</v>
      </c>
      <c r="B1461" s="4">
        <v>107</v>
      </c>
      <c r="C1461" s="4">
        <v>431</v>
      </c>
      <c r="D1461" s="4">
        <f t="shared" si="1"/>
        <v>43.1</v>
      </c>
      <c r="E1461" s="4" t="s">
        <v>1787</v>
      </c>
      <c r="F1461" s="4">
        <v>-79030</v>
      </c>
      <c r="G1461" s="4">
        <v>150</v>
      </c>
      <c r="H1461" s="4">
        <v>65.7</v>
      </c>
      <c r="I1461" s="4">
        <v>1</v>
      </c>
      <c r="J1461" s="4">
        <v>184</v>
      </c>
    </row>
    <row r="1462" spans="1:10" ht="12.75" customHeight="1">
      <c r="A1462" s="4" t="str">
        <f t="shared" si="0"/>
        <v>10744</v>
      </c>
      <c r="B1462" s="4">
        <v>107</v>
      </c>
      <c r="C1462" s="4">
        <v>440</v>
      </c>
      <c r="D1462" s="4">
        <f t="shared" si="1"/>
        <v>44</v>
      </c>
      <c r="E1462" s="4" t="s">
        <v>1788</v>
      </c>
      <c r="F1462" s="4">
        <v>-83920</v>
      </c>
      <c r="G1462" s="4">
        <v>120</v>
      </c>
      <c r="H1462" s="4">
        <v>3.75</v>
      </c>
      <c r="I1462" s="4" t="s">
        <v>80</v>
      </c>
      <c r="J1462" s="4">
        <v>0.05</v>
      </c>
    </row>
    <row r="1463" spans="1:10" ht="12.75" customHeight="1">
      <c r="A1463" s="4" t="str">
        <f t="shared" si="0"/>
        <v>10745</v>
      </c>
      <c r="B1463" s="4">
        <v>107</v>
      </c>
      <c r="C1463" s="4">
        <v>450</v>
      </c>
      <c r="D1463" s="4">
        <f t="shared" si="1"/>
        <v>45</v>
      </c>
      <c r="E1463" s="4" t="s">
        <v>1789</v>
      </c>
      <c r="F1463" s="4">
        <v>-86863</v>
      </c>
      <c r="G1463" s="4">
        <v>12</v>
      </c>
      <c r="H1463" s="4">
        <v>21.7</v>
      </c>
      <c r="I1463" s="4" t="s">
        <v>80</v>
      </c>
      <c r="J1463" s="4">
        <v>0.4</v>
      </c>
    </row>
    <row r="1464" spans="1:10" ht="12.75" customHeight="1">
      <c r="A1464" s="4" t="str">
        <f t="shared" si="0"/>
        <v>10745.1</v>
      </c>
      <c r="B1464" s="4">
        <v>107</v>
      </c>
      <c r="C1464" s="4">
        <v>451</v>
      </c>
      <c r="D1464" s="4">
        <f t="shared" si="1"/>
        <v>45.1</v>
      </c>
      <c r="E1464" s="4" t="s">
        <v>1790</v>
      </c>
      <c r="F1464" s="4">
        <v>-86595</v>
      </c>
      <c r="G1464" s="4">
        <v>12</v>
      </c>
      <c r="H1464" s="4">
        <v>268.36</v>
      </c>
      <c r="I1464" s="4">
        <v>0.04</v>
      </c>
      <c r="J1464" s="4" t="s">
        <v>1791</v>
      </c>
    </row>
    <row r="1465" spans="1:10" ht="12.75" customHeight="1">
      <c r="A1465" s="4" t="str">
        <f t="shared" si="0"/>
        <v>10746</v>
      </c>
      <c r="B1465" s="4">
        <v>107</v>
      </c>
      <c r="C1465" s="4">
        <v>460</v>
      </c>
      <c r="D1465" s="4">
        <f t="shared" si="1"/>
        <v>46</v>
      </c>
      <c r="E1465" s="4" t="s">
        <v>1792</v>
      </c>
      <c r="F1465" s="4">
        <v>-88368</v>
      </c>
      <c r="G1465" s="4">
        <v>4</v>
      </c>
      <c r="H1465" s="4">
        <v>6.5</v>
      </c>
      <c r="I1465" s="4" t="s">
        <v>69</v>
      </c>
      <c r="J1465" s="4">
        <v>0.3</v>
      </c>
    </row>
    <row r="1466" spans="1:10" ht="12.75" customHeight="1">
      <c r="A1466" s="4" t="str">
        <f t="shared" si="0"/>
        <v>10746.1</v>
      </c>
      <c r="B1466" s="4">
        <v>107</v>
      </c>
      <c r="C1466" s="4">
        <v>461</v>
      </c>
      <c r="D1466" s="4">
        <f t="shared" si="1"/>
        <v>46.1</v>
      </c>
      <c r="E1466" s="4" t="s">
        <v>1793</v>
      </c>
      <c r="F1466" s="4">
        <v>-88153</v>
      </c>
      <c r="G1466" s="4">
        <v>4</v>
      </c>
      <c r="H1466" s="4">
        <v>214.6</v>
      </c>
      <c r="I1466" s="4">
        <v>0.3</v>
      </c>
      <c r="J1466" s="4">
        <v>21.3</v>
      </c>
    </row>
    <row r="1467" spans="1:10" ht="12.75" customHeight="1">
      <c r="A1467" s="4" t="str">
        <f t="shared" si="0"/>
        <v>10747</v>
      </c>
      <c r="B1467" s="4">
        <v>107</v>
      </c>
      <c r="C1467" s="4">
        <v>470</v>
      </c>
      <c r="D1467" s="4">
        <f t="shared" si="1"/>
        <v>47</v>
      </c>
      <c r="E1467" s="4" t="s">
        <v>1794</v>
      </c>
      <c r="F1467" s="4">
        <v>-88402</v>
      </c>
      <c r="G1467" s="4">
        <v>4</v>
      </c>
      <c r="H1467" s="4" t="s">
        <v>8</v>
      </c>
      <c r="I1467" s="4" t="s">
        <v>101</v>
      </c>
      <c r="J1467" s="4">
        <v>0</v>
      </c>
    </row>
    <row r="1468" spans="1:10" ht="12.75" customHeight="1">
      <c r="A1468" s="4" t="str">
        <f t="shared" si="0"/>
        <v>10747.1</v>
      </c>
      <c r="B1468" s="4">
        <v>107</v>
      </c>
      <c r="C1468" s="4">
        <v>471</v>
      </c>
      <c r="D1468" s="4">
        <f t="shared" si="1"/>
        <v>47.1</v>
      </c>
      <c r="E1468" s="4" t="s">
        <v>1795</v>
      </c>
      <c r="F1468" s="4">
        <v>-88309</v>
      </c>
      <c r="G1468" s="4">
        <v>4</v>
      </c>
      <c r="H1468" s="4">
        <v>93.125</v>
      </c>
      <c r="I1468" s="4">
        <v>1.9E-2</v>
      </c>
      <c r="J1468" s="4">
        <v>44.3</v>
      </c>
    </row>
    <row r="1469" spans="1:10" ht="12.75" customHeight="1">
      <c r="A1469" s="4" t="str">
        <f t="shared" si="0"/>
        <v>10748</v>
      </c>
      <c r="B1469" s="4">
        <v>107</v>
      </c>
      <c r="C1469" s="4">
        <v>480</v>
      </c>
      <c r="D1469" s="4">
        <f t="shared" si="1"/>
        <v>48</v>
      </c>
      <c r="E1469" s="4" t="s">
        <v>1796</v>
      </c>
      <c r="F1469" s="4">
        <v>-86985</v>
      </c>
      <c r="G1469" s="4">
        <v>6</v>
      </c>
      <c r="H1469" s="4">
        <v>6.5</v>
      </c>
      <c r="I1469" s="4" t="s">
        <v>223</v>
      </c>
      <c r="J1469" s="4">
        <v>0.02</v>
      </c>
    </row>
    <row r="1470" spans="1:10" ht="12.75" customHeight="1">
      <c r="A1470" s="4" t="str">
        <f t="shared" si="0"/>
        <v>10749</v>
      </c>
      <c r="B1470" s="4">
        <v>107</v>
      </c>
      <c r="C1470" s="4">
        <v>490</v>
      </c>
      <c r="D1470" s="4">
        <f t="shared" si="1"/>
        <v>49</v>
      </c>
      <c r="E1470" s="4" t="s">
        <v>1797</v>
      </c>
      <c r="F1470" s="4">
        <v>-83560</v>
      </c>
      <c r="G1470" s="4">
        <v>11</v>
      </c>
      <c r="H1470" s="4">
        <v>32.4</v>
      </c>
      <c r="I1470" s="4" t="s">
        <v>80</v>
      </c>
      <c r="J1470" s="4">
        <v>0.3</v>
      </c>
    </row>
    <row r="1471" spans="1:10" ht="12.75" customHeight="1">
      <c r="A1471" s="4" t="str">
        <f t="shared" si="0"/>
        <v>10749.1</v>
      </c>
      <c r="B1471" s="4">
        <v>107</v>
      </c>
      <c r="C1471" s="4">
        <v>491</v>
      </c>
      <c r="D1471" s="4">
        <f t="shared" si="1"/>
        <v>49.1</v>
      </c>
      <c r="E1471" s="4" t="s">
        <v>1798</v>
      </c>
      <c r="F1471" s="4">
        <v>-82882</v>
      </c>
      <c r="G1471" s="4">
        <v>11</v>
      </c>
      <c r="H1471" s="4">
        <v>678.5</v>
      </c>
      <c r="I1471" s="4">
        <v>0.3</v>
      </c>
      <c r="J1471" s="4">
        <v>50.4</v>
      </c>
    </row>
    <row r="1472" spans="1:10" ht="12.75" customHeight="1">
      <c r="A1472" s="4" t="str">
        <f t="shared" si="0"/>
        <v>10750</v>
      </c>
      <c r="B1472" s="4">
        <v>107</v>
      </c>
      <c r="C1472" s="4">
        <v>500</v>
      </c>
      <c r="D1472" s="4">
        <f t="shared" si="1"/>
        <v>50</v>
      </c>
      <c r="E1472" s="4" t="s">
        <v>1799</v>
      </c>
      <c r="F1472" s="4">
        <v>-78580</v>
      </c>
      <c r="G1472" s="4">
        <v>80</v>
      </c>
      <c r="H1472" s="4">
        <v>2.9</v>
      </c>
      <c r="I1472" s="4" t="s">
        <v>80</v>
      </c>
      <c r="J1472" s="4">
        <v>0.05</v>
      </c>
    </row>
    <row r="1473" spans="1:10" ht="12.75" customHeight="1">
      <c r="A1473" s="4" t="str">
        <f t="shared" si="0"/>
        <v>10751</v>
      </c>
      <c r="B1473" s="4">
        <v>107</v>
      </c>
      <c r="C1473" s="4">
        <v>510</v>
      </c>
      <c r="D1473" s="4">
        <f t="shared" si="1"/>
        <v>51</v>
      </c>
      <c r="E1473" s="4" t="s">
        <v>1800</v>
      </c>
      <c r="F1473" s="4">
        <v>-70650</v>
      </c>
      <c r="G1473" s="4">
        <v>300</v>
      </c>
      <c r="H1473" s="4">
        <v>4.5999999999999996</v>
      </c>
      <c r="I1473" s="4" t="s">
        <v>6</v>
      </c>
      <c r="J1473" s="4">
        <v>0.8</v>
      </c>
    </row>
    <row r="1474" spans="1:10" ht="12.75" customHeight="1">
      <c r="A1474" s="4" t="str">
        <f t="shared" si="0"/>
        <v>10752</v>
      </c>
      <c r="B1474" s="4">
        <v>107</v>
      </c>
      <c r="C1474" s="4">
        <v>520</v>
      </c>
      <c r="D1474" s="4">
        <f t="shared" si="1"/>
        <v>52</v>
      </c>
      <c r="E1474" s="4" t="s">
        <v>1801</v>
      </c>
      <c r="F1474" s="4">
        <v>-60540</v>
      </c>
      <c r="G1474" s="4">
        <v>300</v>
      </c>
      <c r="H1474" s="4">
        <v>3.1</v>
      </c>
      <c r="I1474" s="4" t="s">
        <v>33</v>
      </c>
      <c r="J1474" s="4">
        <v>0.1</v>
      </c>
    </row>
    <row r="1475" spans="1:10" ht="12.75" customHeight="1">
      <c r="A1475" s="4" t="str">
        <f t="shared" si="0"/>
        <v>10839</v>
      </c>
      <c r="B1475" s="4">
        <v>108</v>
      </c>
      <c r="C1475" s="4">
        <v>390</v>
      </c>
      <c r="D1475" s="4">
        <f t="shared" si="1"/>
        <v>39</v>
      </c>
      <c r="E1475" s="4" t="s">
        <v>1802</v>
      </c>
      <c r="F1475" s="4">
        <v>-37740</v>
      </c>
      <c r="G1475" s="4">
        <v>800</v>
      </c>
      <c r="H1475" s="4">
        <v>20</v>
      </c>
      <c r="I1475" s="4" t="s">
        <v>33</v>
      </c>
      <c r="J1475" s="4" t="s">
        <v>733</v>
      </c>
    </row>
    <row r="1476" spans="1:10" ht="12.75" customHeight="1">
      <c r="A1476" s="4" t="str">
        <f t="shared" si="0"/>
        <v>10840</v>
      </c>
      <c r="B1476" s="4">
        <v>108</v>
      </c>
      <c r="C1476" s="4">
        <v>400</v>
      </c>
      <c r="D1476" s="4">
        <f t="shared" si="1"/>
        <v>40</v>
      </c>
      <c r="E1476" s="4" t="s">
        <v>1803</v>
      </c>
      <c r="F1476" s="4">
        <v>-52200</v>
      </c>
      <c r="G1476" s="4">
        <v>600</v>
      </c>
      <c r="H1476" s="4">
        <v>80</v>
      </c>
      <c r="I1476" s="4" t="s">
        <v>33</v>
      </c>
      <c r="J1476" s="4" t="s">
        <v>733</v>
      </c>
    </row>
    <row r="1477" spans="1:10" ht="12.75" customHeight="1">
      <c r="A1477" s="4" t="str">
        <f t="shared" si="0"/>
        <v>10841</v>
      </c>
      <c r="B1477" s="4">
        <v>108</v>
      </c>
      <c r="C1477" s="4">
        <v>410</v>
      </c>
      <c r="D1477" s="4">
        <f t="shared" si="1"/>
        <v>41</v>
      </c>
      <c r="E1477" s="4" t="s">
        <v>1804</v>
      </c>
      <c r="F1477" s="4">
        <v>-60700</v>
      </c>
      <c r="G1477" s="4">
        <v>300</v>
      </c>
      <c r="H1477" s="4">
        <v>193</v>
      </c>
      <c r="I1477" s="4" t="s">
        <v>33</v>
      </c>
      <c r="J1477" s="4">
        <v>17</v>
      </c>
    </row>
    <row r="1478" spans="1:10" ht="12.75" customHeight="1">
      <c r="A1478" s="4" t="str">
        <f t="shared" si="0"/>
        <v>10842</v>
      </c>
      <c r="B1478" s="4">
        <v>108</v>
      </c>
      <c r="C1478" s="4">
        <v>420</v>
      </c>
      <c r="D1478" s="4">
        <f t="shared" si="1"/>
        <v>42</v>
      </c>
      <c r="E1478" s="4" t="s">
        <v>1805</v>
      </c>
      <c r="F1478" s="4">
        <v>-71300</v>
      </c>
      <c r="G1478" s="4">
        <v>200</v>
      </c>
      <c r="H1478" s="4">
        <v>1.0900000000000001</v>
      </c>
      <c r="I1478" s="4" t="s">
        <v>6</v>
      </c>
      <c r="J1478" s="4">
        <v>0.02</v>
      </c>
    </row>
    <row r="1479" spans="1:10" ht="12.75" customHeight="1">
      <c r="A1479" s="4" t="str">
        <f t="shared" si="0"/>
        <v>10843</v>
      </c>
      <c r="B1479" s="4">
        <v>108</v>
      </c>
      <c r="C1479" s="4">
        <v>430</v>
      </c>
      <c r="D1479" s="4">
        <f t="shared" si="1"/>
        <v>43</v>
      </c>
      <c r="E1479" s="4" t="s">
        <v>1806</v>
      </c>
      <c r="F1479" s="4">
        <v>-75950</v>
      </c>
      <c r="G1479" s="4">
        <v>130</v>
      </c>
      <c r="H1479" s="4">
        <v>5.17</v>
      </c>
      <c r="I1479" s="4" t="s">
        <v>6</v>
      </c>
      <c r="J1479" s="4">
        <v>7.0000000000000007E-2</v>
      </c>
    </row>
    <row r="1480" spans="1:10" ht="12.75" customHeight="1">
      <c r="A1480" s="4" t="str">
        <f t="shared" si="0"/>
        <v>10844</v>
      </c>
      <c r="B1480" s="4">
        <v>108</v>
      </c>
      <c r="C1480" s="4">
        <v>440</v>
      </c>
      <c r="D1480" s="4">
        <f t="shared" si="1"/>
        <v>44</v>
      </c>
      <c r="E1480" s="4" t="s">
        <v>1807</v>
      </c>
      <c r="F1480" s="4">
        <v>-83670</v>
      </c>
      <c r="G1480" s="4">
        <v>120</v>
      </c>
      <c r="H1480" s="4">
        <v>4.55</v>
      </c>
      <c r="I1480" s="4" t="s">
        <v>80</v>
      </c>
      <c r="J1480" s="4">
        <v>0.05</v>
      </c>
    </row>
    <row r="1481" spans="1:10" ht="12.75" customHeight="1">
      <c r="A1481" s="4" t="str">
        <f t="shared" si="0"/>
        <v>10845</v>
      </c>
      <c r="B1481" s="4">
        <v>108</v>
      </c>
      <c r="C1481" s="4">
        <v>450</v>
      </c>
      <c r="D1481" s="4">
        <f t="shared" si="1"/>
        <v>45</v>
      </c>
      <c r="E1481" s="4" t="s">
        <v>1808</v>
      </c>
      <c r="F1481" s="4">
        <v>-85020</v>
      </c>
      <c r="G1481" s="4">
        <v>110</v>
      </c>
      <c r="H1481" s="4" t="s">
        <v>541</v>
      </c>
      <c r="I1481" s="4">
        <v>16.8</v>
      </c>
      <c r="J1481" s="4" t="s">
        <v>6</v>
      </c>
    </row>
    <row r="1482" spans="1:10" ht="12.75" customHeight="1">
      <c r="A1482" s="4" t="str">
        <f t="shared" si="0"/>
        <v>10845.1</v>
      </c>
      <c r="B1482" s="4">
        <v>108</v>
      </c>
      <c r="C1482" s="4">
        <v>451</v>
      </c>
      <c r="D1482" s="4">
        <f t="shared" si="1"/>
        <v>45.1</v>
      </c>
      <c r="E1482" s="4" t="s">
        <v>1809</v>
      </c>
      <c r="F1482" s="4">
        <v>-85080</v>
      </c>
      <c r="G1482" s="4">
        <v>40</v>
      </c>
      <c r="H1482" s="4">
        <v>-60</v>
      </c>
      <c r="I1482" s="4">
        <v>110</v>
      </c>
      <c r="J1482" s="4" t="s">
        <v>1210</v>
      </c>
    </row>
    <row r="1483" spans="1:10" ht="12.75" customHeight="1">
      <c r="A1483" s="4" t="str">
        <f t="shared" si="0"/>
        <v>10846</v>
      </c>
      <c r="B1483" s="4">
        <v>108</v>
      </c>
      <c r="C1483" s="4">
        <v>460</v>
      </c>
      <c r="D1483" s="4">
        <f t="shared" si="1"/>
        <v>46</v>
      </c>
      <c r="E1483" s="4" t="s">
        <v>1810</v>
      </c>
      <c r="F1483" s="4">
        <v>-89524</v>
      </c>
      <c r="G1483" s="4">
        <v>3</v>
      </c>
      <c r="H1483" s="4" t="s">
        <v>8</v>
      </c>
      <c r="I1483" s="4" t="s">
        <v>22</v>
      </c>
      <c r="J1483" s="4">
        <v>0</v>
      </c>
    </row>
    <row r="1484" spans="1:10" ht="12.75" customHeight="1">
      <c r="A1484" s="4" t="str">
        <f t="shared" si="0"/>
        <v>10847</v>
      </c>
      <c r="B1484" s="4">
        <v>108</v>
      </c>
      <c r="C1484" s="4">
        <v>470</v>
      </c>
      <c r="D1484" s="4">
        <f t="shared" si="1"/>
        <v>47</v>
      </c>
      <c r="E1484" s="4" t="s">
        <v>1811</v>
      </c>
      <c r="F1484" s="4">
        <v>-87602</v>
      </c>
      <c r="G1484" s="4">
        <v>4</v>
      </c>
      <c r="H1484" s="4">
        <v>2.37</v>
      </c>
      <c r="I1484" s="4" t="s">
        <v>80</v>
      </c>
      <c r="J1484" s="4">
        <v>0.01</v>
      </c>
    </row>
    <row r="1485" spans="1:10" ht="12.75" customHeight="1">
      <c r="A1485" s="4" t="str">
        <f t="shared" si="0"/>
        <v>10847.1</v>
      </c>
      <c r="B1485" s="4">
        <v>108</v>
      </c>
      <c r="C1485" s="4">
        <v>471</v>
      </c>
      <c r="D1485" s="4">
        <f t="shared" si="1"/>
        <v>47.1</v>
      </c>
      <c r="E1485" s="4" t="s">
        <v>1812</v>
      </c>
      <c r="F1485" s="4">
        <v>-87493</v>
      </c>
      <c r="G1485" s="4">
        <v>4</v>
      </c>
      <c r="H1485" s="4">
        <v>109.44</v>
      </c>
      <c r="I1485" s="4">
        <v>7.0000000000000001E-3</v>
      </c>
      <c r="J1485" s="4">
        <v>418</v>
      </c>
    </row>
    <row r="1486" spans="1:10" ht="12.75" customHeight="1">
      <c r="A1486" s="4" t="str">
        <f t="shared" si="0"/>
        <v>10848</v>
      </c>
      <c r="B1486" s="4">
        <v>108</v>
      </c>
      <c r="C1486" s="4">
        <v>480</v>
      </c>
      <c r="D1486" s="4">
        <f t="shared" si="1"/>
        <v>48</v>
      </c>
      <c r="E1486" s="4" t="s">
        <v>1813</v>
      </c>
      <c r="F1486" s="4">
        <v>-89252</v>
      </c>
      <c r="G1486" s="4">
        <v>6</v>
      </c>
      <c r="H1486" s="4" t="s">
        <v>8</v>
      </c>
      <c r="I1486" s="4" t="s">
        <v>1814</v>
      </c>
      <c r="J1486" s="4" t="s">
        <v>22</v>
      </c>
    </row>
    <row r="1487" spans="1:10" ht="12.75" customHeight="1">
      <c r="A1487" s="4" t="str">
        <f t="shared" si="0"/>
        <v>10849</v>
      </c>
      <c r="B1487" s="4">
        <v>108</v>
      </c>
      <c r="C1487" s="4">
        <v>490</v>
      </c>
      <c r="D1487" s="4">
        <f t="shared" si="1"/>
        <v>49</v>
      </c>
      <c r="E1487" s="4" t="s">
        <v>1815</v>
      </c>
      <c r="F1487" s="4">
        <v>-84116</v>
      </c>
      <c r="G1487" s="4">
        <v>10</v>
      </c>
      <c r="H1487" s="4">
        <v>58</v>
      </c>
      <c r="I1487" s="4" t="s">
        <v>80</v>
      </c>
      <c r="J1487" s="4">
        <v>1.2</v>
      </c>
    </row>
    <row r="1488" spans="1:10" ht="12.75" customHeight="1">
      <c r="A1488" s="4" t="str">
        <f t="shared" si="0"/>
        <v>10849.1</v>
      </c>
      <c r="B1488" s="4">
        <v>108</v>
      </c>
      <c r="C1488" s="4">
        <v>491</v>
      </c>
      <c r="D1488" s="4">
        <f t="shared" si="1"/>
        <v>49.1</v>
      </c>
      <c r="E1488" s="4" t="s">
        <v>1816</v>
      </c>
      <c r="F1488" s="4">
        <v>-84086</v>
      </c>
      <c r="G1488" s="4">
        <v>10</v>
      </c>
      <c r="H1488" s="4">
        <v>29.75</v>
      </c>
      <c r="I1488" s="4">
        <v>0.05</v>
      </c>
      <c r="J1488" s="4">
        <v>39.6</v>
      </c>
    </row>
    <row r="1489" spans="1:10" ht="12.75" customHeight="1">
      <c r="A1489" s="4" t="str">
        <f t="shared" si="0"/>
        <v>10850</v>
      </c>
      <c r="B1489" s="4">
        <v>108</v>
      </c>
      <c r="C1489" s="4">
        <v>500</v>
      </c>
      <c r="D1489" s="4">
        <f t="shared" si="1"/>
        <v>50</v>
      </c>
      <c r="E1489" s="4" t="s">
        <v>1817</v>
      </c>
      <c r="F1489" s="4">
        <v>-82041</v>
      </c>
      <c r="G1489" s="4">
        <v>20</v>
      </c>
      <c r="H1489" s="4">
        <v>10.3</v>
      </c>
      <c r="I1489" s="4" t="s">
        <v>80</v>
      </c>
      <c r="J1489" s="4">
        <v>0.08</v>
      </c>
    </row>
    <row r="1490" spans="1:10" ht="12.75" customHeight="1">
      <c r="A1490" s="4" t="str">
        <f t="shared" si="0"/>
        <v>10851</v>
      </c>
      <c r="B1490" s="4">
        <v>108</v>
      </c>
      <c r="C1490" s="4">
        <v>510</v>
      </c>
      <c r="D1490" s="4">
        <f t="shared" si="1"/>
        <v>51</v>
      </c>
      <c r="E1490" s="4" t="s">
        <v>1818</v>
      </c>
      <c r="F1490" s="4">
        <v>-72510</v>
      </c>
      <c r="G1490" s="4">
        <v>210</v>
      </c>
      <c r="H1490" s="4">
        <v>7.4</v>
      </c>
      <c r="I1490" s="4" t="s">
        <v>6</v>
      </c>
      <c r="J1490" s="4">
        <v>0.3</v>
      </c>
    </row>
    <row r="1491" spans="1:10" ht="12.75" customHeight="1">
      <c r="A1491" s="4" t="str">
        <f t="shared" si="0"/>
        <v>10852</v>
      </c>
      <c r="B1491" s="4">
        <v>108</v>
      </c>
      <c r="C1491" s="4">
        <v>520</v>
      </c>
      <c r="D1491" s="4">
        <f t="shared" si="1"/>
        <v>52</v>
      </c>
      <c r="E1491" s="4" t="s">
        <v>1819</v>
      </c>
      <c r="F1491" s="4">
        <v>-65720</v>
      </c>
      <c r="G1491" s="4">
        <v>100</v>
      </c>
      <c r="H1491" s="4">
        <v>2.1</v>
      </c>
      <c r="I1491" s="4" t="s">
        <v>6</v>
      </c>
      <c r="J1491" s="4">
        <v>0.1</v>
      </c>
    </row>
    <row r="1492" spans="1:10" ht="12.75" customHeight="1">
      <c r="A1492" s="4" t="str">
        <f t="shared" si="0"/>
        <v>10853</v>
      </c>
      <c r="B1492" s="4">
        <v>108</v>
      </c>
      <c r="C1492" s="4">
        <v>530</v>
      </c>
      <c r="D1492" s="4">
        <f t="shared" si="1"/>
        <v>53</v>
      </c>
      <c r="E1492" s="4" t="s">
        <v>1820</v>
      </c>
      <c r="F1492" s="4">
        <v>-52650</v>
      </c>
      <c r="G1492" s="4">
        <v>360</v>
      </c>
      <c r="H1492" s="4">
        <v>36</v>
      </c>
      <c r="I1492" s="4" t="s">
        <v>33</v>
      </c>
      <c r="J1492" s="4">
        <v>6</v>
      </c>
    </row>
    <row r="1493" spans="1:10" ht="12.75" customHeight="1">
      <c r="A1493" s="4" t="str">
        <f t="shared" si="0"/>
        <v>10940</v>
      </c>
      <c r="B1493" s="4">
        <v>109</v>
      </c>
      <c r="C1493" s="4">
        <v>400</v>
      </c>
      <c r="D1493" s="4">
        <f t="shared" si="1"/>
        <v>40</v>
      </c>
      <c r="E1493" s="4" t="s">
        <v>1821</v>
      </c>
      <c r="F1493" s="4">
        <v>-47280</v>
      </c>
      <c r="G1493" s="4">
        <v>500</v>
      </c>
      <c r="H1493" s="4">
        <v>60</v>
      </c>
      <c r="I1493" s="4" t="s">
        <v>33</v>
      </c>
      <c r="J1493" s="4" t="s">
        <v>733</v>
      </c>
    </row>
    <row r="1494" spans="1:10" ht="12.75" customHeight="1">
      <c r="A1494" s="4" t="str">
        <f t="shared" si="0"/>
        <v>10941</v>
      </c>
      <c r="B1494" s="4">
        <v>109</v>
      </c>
      <c r="C1494" s="4">
        <v>410</v>
      </c>
      <c r="D1494" s="4">
        <f t="shared" si="1"/>
        <v>41</v>
      </c>
      <c r="E1494" s="4" t="s">
        <v>1822</v>
      </c>
      <c r="F1494" s="4">
        <v>-58100</v>
      </c>
      <c r="G1494" s="4">
        <v>500</v>
      </c>
      <c r="H1494" s="4">
        <v>190</v>
      </c>
      <c r="I1494" s="4" t="s">
        <v>33</v>
      </c>
      <c r="J1494" s="4">
        <v>30</v>
      </c>
    </row>
    <row r="1495" spans="1:10" ht="12.75" customHeight="1">
      <c r="A1495" s="4" t="str">
        <f t="shared" si="0"/>
        <v>10942</v>
      </c>
      <c r="B1495" s="4">
        <v>109</v>
      </c>
      <c r="C1495" s="4">
        <v>420</v>
      </c>
      <c r="D1495" s="4">
        <f t="shared" si="1"/>
        <v>42</v>
      </c>
      <c r="E1495" s="4" t="s">
        <v>1823</v>
      </c>
      <c r="F1495" s="4">
        <v>-67250</v>
      </c>
      <c r="G1495" s="4">
        <v>300</v>
      </c>
      <c r="H1495" s="4">
        <v>530</v>
      </c>
      <c r="I1495" s="4" t="s">
        <v>33</v>
      </c>
      <c r="J1495" s="4">
        <v>60</v>
      </c>
    </row>
    <row r="1496" spans="1:10" ht="12.75" customHeight="1">
      <c r="A1496" s="4" t="str">
        <f t="shared" si="0"/>
        <v>10943</v>
      </c>
      <c r="B1496" s="4">
        <v>109</v>
      </c>
      <c r="C1496" s="4">
        <v>430</v>
      </c>
      <c r="D1496" s="4">
        <f t="shared" si="1"/>
        <v>43</v>
      </c>
      <c r="E1496" s="4" t="s">
        <v>1824</v>
      </c>
      <c r="F1496" s="4">
        <v>-74540</v>
      </c>
      <c r="G1496" s="4">
        <v>100</v>
      </c>
      <c r="H1496" s="4">
        <v>860</v>
      </c>
      <c r="I1496" s="4" t="s">
        <v>33</v>
      </c>
      <c r="J1496" s="4">
        <v>40</v>
      </c>
    </row>
    <row r="1497" spans="1:10" ht="12.75" customHeight="1">
      <c r="A1497" s="4" t="str">
        <f t="shared" si="0"/>
        <v>10944</v>
      </c>
      <c r="B1497" s="4">
        <v>109</v>
      </c>
      <c r="C1497" s="4">
        <v>440</v>
      </c>
      <c r="D1497" s="4">
        <f t="shared" si="1"/>
        <v>44</v>
      </c>
      <c r="E1497" s="4" t="s">
        <v>1825</v>
      </c>
      <c r="F1497" s="4">
        <v>-80850</v>
      </c>
      <c r="G1497" s="4">
        <v>70</v>
      </c>
      <c r="H1497" s="4">
        <v>34.5</v>
      </c>
      <c r="I1497" s="4" t="s">
        <v>6</v>
      </c>
      <c r="J1497" s="4">
        <v>1</v>
      </c>
    </row>
    <row r="1498" spans="1:10" ht="12.75" customHeight="1">
      <c r="A1498" s="4" t="str">
        <f t="shared" si="0"/>
        <v>10945</v>
      </c>
      <c r="B1498" s="4">
        <v>109</v>
      </c>
      <c r="C1498" s="4">
        <v>450</v>
      </c>
      <c r="D1498" s="4">
        <f t="shared" si="1"/>
        <v>45</v>
      </c>
      <c r="E1498" s="4" t="s">
        <v>1826</v>
      </c>
      <c r="F1498" s="4">
        <v>-85011</v>
      </c>
      <c r="G1498" s="4">
        <v>12</v>
      </c>
      <c r="H1498" s="4">
        <v>80</v>
      </c>
      <c r="I1498" s="4" t="s">
        <v>6</v>
      </c>
      <c r="J1498" s="4">
        <v>2</v>
      </c>
    </row>
    <row r="1499" spans="1:10" ht="12.75" customHeight="1">
      <c r="A1499" s="4" t="str">
        <f t="shared" si="0"/>
        <v>10946</v>
      </c>
      <c r="B1499" s="4">
        <v>109</v>
      </c>
      <c r="C1499" s="4">
        <v>460</v>
      </c>
      <c r="D1499" s="4">
        <f t="shared" si="1"/>
        <v>46</v>
      </c>
      <c r="E1499" s="4" t="s">
        <v>1827</v>
      </c>
      <c r="F1499" s="4">
        <v>-87607</v>
      </c>
      <c r="G1499" s="4">
        <v>3</v>
      </c>
      <c r="H1499" s="4">
        <v>13.7012</v>
      </c>
      <c r="I1499" s="4" t="s">
        <v>223</v>
      </c>
      <c r="J1499" s="4">
        <v>2.4000000000000002E-3</v>
      </c>
    </row>
    <row r="1500" spans="1:10" ht="12.75" customHeight="1">
      <c r="A1500" s="4" t="str">
        <f t="shared" si="0"/>
        <v>10946.1</v>
      </c>
      <c r="B1500" s="4">
        <v>109</v>
      </c>
      <c r="C1500" s="4">
        <v>461</v>
      </c>
      <c r="D1500" s="4">
        <f t="shared" si="1"/>
        <v>46.1</v>
      </c>
      <c r="E1500" s="4" t="s">
        <v>1828</v>
      </c>
      <c r="F1500" s="4">
        <v>-87418</v>
      </c>
      <c r="G1500" s="4">
        <v>3</v>
      </c>
      <c r="H1500" s="4">
        <v>188.99</v>
      </c>
      <c r="I1500" s="4">
        <v>0.01</v>
      </c>
      <c r="J1500" s="4">
        <v>4.6959999999999997</v>
      </c>
    </row>
    <row r="1501" spans="1:10" ht="12.75" customHeight="1">
      <c r="A1501" s="4" t="str">
        <f t="shared" si="0"/>
        <v>10947</v>
      </c>
      <c r="B1501" s="4">
        <v>109</v>
      </c>
      <c r="C1501" s="4">
        <v>470</v>
      </c>
      <c r="D1501" s="4">
        <f t="shared" si="1"/>
        <v>47</v>
      </c>
      <c r="E1501" s="4" t="s">
        <v>1829</v>
      </c>
      <c r="F1501" s="4">
        <v>-88722.7</v>
      </c>
      <c r="G1501" s="4">
        <v>2.9</v>
      </c>
      <c r="H1501" s="4" t="s">
        <v>8</v>
      </c>
      <c r="I1501" s="4" t="s">
        <v>101</v>
      </c>
      <c r="J1501" s="4">
        <v>99</v>
      </c>
    </row>
    <row r="1502" spans="1:10" ht="12.75" customHeight="1">
      <c r="A1502" s="4" t="str">
        <f t="shared" si="0"/>
        <v>10947.1</v>
      </c>
      <c r="B1502" s="4">
        <v>109</v>
      </c>
      <c r="C1502" s="4">
        <v>471</v>
      </c>
      <c r="D1502" s="4">
        <f t="shared" si="1"/>
        <v>47.1</v>
      </c>
      <c r="E1502" s="4" t="s">
        <v>1830</v>
      </c>
      <c r="F1502" s="4">
        <v>-88634.7</v>
      </c>
      <c r="G1502" s="4">
        <v>2.9</v>
      </c>
      <c r="H1502" s="4">
        <v>88.034099999999995</v>
      </c>
      <c r="I1502" s="4">
        <v>1.1000000000000001E-3</v>
      </c>
      <c r="J1502" s="4">
        <v>39.6</v>
      </c>
    </row>
    <row r="1503" spans="1:10" ht="12.75" customHeight="1">
      <c r="A1503" s="4" t="str">
        <f t="shared" si="0"/>
        <v>10948</v>
      </c>
      <c r="B1503" s="4">
        <v>109</v>
      </c>
      <c r="C1503" s="4">
        <v>480</v>
      </c>
      <c r="D1503" s="4">
        <f t="shared" si="1"/>
        <v>48</v>
      </c>
      <c r="E1503" s="4" t="s">
        <v>1831</v>
      </c>
      <c r="F1503" s="4">
        <v>-88508</v>
      </c>
      <c r="G1503" s="4">
        <v>4</v>
      </c>
      <c r="H1503" s="4">
        <v>461.4</v>
      </c>
      <c r="I1503" s="4" t="s">
        <v>48</v>
      </c>
      <c r="J1503" s="4">
        <v>1.2</v>
      </c>
    </row>
    <row r="1504" spans="1:10" ht="12.75" customHeight="1">
      <c r="A1504" s="4" t="str">
        <f t="shared" si="0"/>
        <v>10948.1</v>
      </c>
      <c r="B1504" s="4">
        <v>109</v>
      </c>
      <c r="C1504" s="4">
        <v>481</v>
      </c>
      <c r="D1504" s="4">
        <f t="shared" si="1"/>
        <v>48.1</v>
      </c>
      <c r="E1504" s="4" t="s">
        <v>1832</v>
      </c>
      <c r="F1504" s="4">
        <v>-88448</v>
      </c>
      <c r="G1504" s="4">
        <v>4</v>
      </c>
      <c r="H1504" s="4">
        <v>59.6</v>
      </c>
      <c r="I1504" s="4">
        <v>0.4</v>
      </c>
      <c r="J1504" s="4">
        <v>12</v>
      </c>
    </row>
    <row r="1505" spans="1:10" ht="12.75" customHeight="1">
      <c r="A1505" s="4" t="str">
        <f t="shared" si="0"/>
        <v>10948.2</v>
      </c>
      <c r="B1505" s="4">
        <v>109</v>
      </c>
      <c r="C1505" s="4">
        <v>482</v>
      </c>
      <c r="D1505" s="4">
        <f t="shared" si="1"/>
        <v>48.2</v>
      </c>
      <c r="E1505" s="4" t="s">
        <v>1833</v>
      </c>
      <c r="F1505" s="4">
        <v>-88045</v>
      </c>
      <c r="G1505" s="4">
        <v>4</v>
      </c>
      <c r="H1505" s="4">
        <v>463</v>
      </c>
      <c r="I1505" s="4">
        <v>0.5</v>
      </c>
      <c r="J1505" s="4">
        <v>10.9</v>
      </c>
    </row>
    <row r="1506" spans="1:10" ht="12.75" customHeight="1">
      <c r="A1506" s="4" t="str">
        <f t="shared" si="0"/>
        <v>10949</v>
      </c>
      <c r="B1506" s="4">
        <v>109</v>
      </c>
      <c r="C1506" s="4">
        <v>490</v>
      </c>
      <c r="D1506" s="4">
        <f t="shared" si="1"/>
        <v>49</v>
      </c>
      <c r="E1506" s="4" t="s">
        <v>1834</v>
      </c>
      <c r="F1506" s="4">
        <v>-86489</v>
      </c>
      <c r="G1506" s="4">
        <v>6</v>
      </c>
      <c r="H1506" s="4">
        <v>4.2</v>
      </c>
      <c r="I1506" s="4" t="s">
        <v>223</v>
      </c>
      <c r="J1506" s="4">
        <v>0.1</v>
      </c>
    </row>
    <row r="1507" spans="1:10" ht="12.75" customHeight="1">
      <c r="A1507" s="4" t="str">
        <f t="shared" si="0"/>
        <v>10949.1</v>
      </c>
      <c r="B1507" s="4">
        <v>109</v>
      </c>
      <c r="C1507" s="4">
        <v>491</v>
      </c>
      <c r="D1507" s="4">
        <f t="shared" si="1"/>
        <v>49.1</v>
      </c>
      <c r="E1507" s="4" t="s">
        <v>1835</v>
      </c>
      <c r="F1507" s="4">
        <v>-85839</v>
      </c>
      <c r="G1507" s="4">
        <v>6</v>
      </c>
      <c r="H1507" s="4">
        <v>650.1</v>
      </c>
      <c r="I1507" s="4">
        <v>0.3</v>
      </c>
      <c r="J1507" s="4">
        <v>1.34</v>
      </c>
    </row>
    <row r="1508" spans="1:10" ht="12.75" customHeight="1">
      <c r="A1508" s="4" t="str">
        <f t="shared" si="0"/>
        <v>10949.2</v>
      </c>
      <c r="B1508" s="4">
        <v>109</v>
      </c>
      <c r="C1508" s="4">
        <v>492</v>
      </c>
      <c r="D1508" s="4">
        <f t="shared" si="1"/>
        <v>49.2</v>
      </c>
      <c r="E1508" s="4" t="s">
        <v>1836</v>
      </c>
      <c r="F1508" s="4">
        <v>-84387</v>
      </c>
      <c r="G1508" s="4">
        <v>6</v>
      </c>
      <c r="H1508" s="4">
        <v>2101.8000000000002</v>
      </c>
      <c r="I1508" s="4">
        <v>0.2</v>
      </c>
      <c r="J1508" s="4">
        <v>209</v>
      </c>
    </row>
    <row r="1509" spans="1:10" ht="12.75" customHeight="1">
      <c r="A1509" s="4" t="str">
        <f t="shared" si="0"/>
        <v>10950</v>
      </c>
      <c r="B1509" s="4">
        <v>109</v>
      </c>
      <c r="C1509" s="4">
        <v>500</v>
      </c>
      <c r="D1509" s="4">
        <f t="shared" si="1"/>
        <v>50</v>
      </c>
      <c r="E1509" s="4" t="s">
        <v>1837</v>
      </c>
      <c r="F1509" s="4">
        <v>-82639</v>
      </c>
      <c r="G1509" s="4">
        <v>10</v>
      </c>
      <c r="H1509" s="4">
        <v>18</v>
      </c>
      <c r="I1509" s="4" t="s">
        <v>80</v>
      </c>
      <c r="J1509" s="4">
        <v>0.2</v>
      </c>
    </row>
    <row r="1510" spans="1:10" ht="12.75" customHeight="1">
      <c r="A1510" s="4" t="str">
        <f t="shared" si="0"/>
        <v>10951</v>
      </c>
      <c r="B1510" s="4">
        <v>109</v>
      </c>
      <c r="C1510" s="4">
        <v>510</v>
      </c>
      <c r="D1510" s="4">
        <f t="shared" si="1"/>
        <v>51</v>
      </c>
      <c r="E1510" s="4" t="s">
        <v>1838</v>
      </c>
      <c r="F1510" s="4">
        <v>-76259</v>
      </c>
      <c r="G1510" s="4">
        <v>19</v>
      </c>
      <c r="H1510" s="4">
        <v>17</v>
      </c>
      <c r="I1510" s="4" t="s">
        <v>6</v>
      </c>
      <c r="J1510" s="4">
        <v>0.7</v>
      </c>
    </row>
    <row r="1511" spans="1:10" ht="12.75" customHeight="1">
      <c r="A1511" s="4" t="str">
        <f t="shared" si="0"/>
        <v>10952</v>
      </c>
      <c r="B1511" s="4">
        <v>109</v>
      </c>
      <c r="C1511" s="4">
        <v>520</v>
      </c>
      <c r="D1511" s="4">
        <f t="shared" si="1"/>
        <v>52</v>
      </c>
      <c r="E1511" s="4" t="s">
        <v>1839</v>
      </c>
      <c r="F1511" s="4">
        <v>-67610</v>
      </c>
      <c r="G1511" s="4">
        <v>60</v>
      </c>
      <c r="H1511" s="4">
        <v>4.5999999999999996</v>
      </c>
      <c r="I1511" s="4" t="s">
        <v>6</v>
      </c>
      <c r="J1511" s="4">
        <v>0.3</v>
      </c>
    </row>
    <row r="1512" spans="1:10" ht="12.75" customHeight="1">
      <c r="A1512" s="4" t="str">
        <f t="shared" si="0"/>
        <v>10953</v>
      </c>
      <c r="B1512" s="4">
        <v>109</v>
      </c>
      <c r="C1512" s="4">
        <v>530</v>
      </c>
      <c r="D1512" s="4">
        <f t="shared" si="1"/>
        <v>53</v>
      </c>
      <c r="E1512" s="4" t="s">
        <v>1840</v>
      </c>
      <c r="F1512" s="4">
        <v>-57610</v>
      </c>
      <c r="G1512" s="4">
        <v>100</v>
      </c>
      <c r="H1512" s="4">
        <v>103</v>
      </c>
      <c r="I1512" s="4" t="s">
        <v>968</v>
      </c>
      <c r="J1512" s="4">
        <v>5</v>
      </c>
    </row>
    <row r="1513" spans="1:10" ht="12.75" customHeight="1">
      <c r="A1513" s="4" t="str">
        <f t="shared" si="0"/>
        <v>11040</v>
      </c>
      <c r="B1513" s="4">
        <v>110</v>
      </c>
      <c r="C1513" s="4">
        <v>400</v>
      </c>
      <c r="D1513" s="4">
        <f t="shared" si="1"/>
        <v>40</v>
      </c>
      <c r="E1513" s="4" t="s">
        <v>1841</v>
      </c>
      <c r="F1513" s="4">
        <v>-43900</v>
      </c>
      <c r="G1513" s="4">
        <v>800</v>
      </c>
      <c r="H1513" s="4">
        <v>30</v>
      </c>
      <c r="I1513" s="4" t="s">
        <v>33</v>
      </c>
      <c r="J1513" s="4" t="s">
        <v>733</v>
      </c>
    </row>
    <row r="1514" spans="1:10" ht="12.75" customHeight="1">
      <c r="A1514" s="4" t="str">
        <f t="shared" si="0"/>
        <v>11041</v>
      </c>
      <c r="B1514" s="4">
        <v>110</v>
      </c>
      <c r="C1514" s="4">
        <v>410</v>
      </c>
      <c r="D1514" s="4">
        <f t="shared" si="1"/>
        <v>41</v>
      </c>
      <c r="E1514" s="4" t="s">
        <v>1842</v>
      </c>
      <c r="F1514" s="4">
        <v>-53620</v>
      </c>
      <c r="G1514" s="4">
        <v>500</v>
      </c>
      <c r="H1514" s="4">
        <v>170</v>
      </c>
      <c r="I1514" s="4" t="s">
        <v>33</v>
      </c>
      <c r="J1514" s="4">
        <v>20</v>
      </c>
    </row>
    <row r="1515" spans="1:10" ht="12.75" customHeight="1">
      <c r="A1515" s="4" t="str">
        <f t="shared" si="0"/>
        <v>11042</v>
      </c>
      <c r="B1515" s="4">
        <v>110</v>
      </c>
      <c r="C1515" s="4">
        <v>420</v>
      </c>
      <c r="D1515" s="4">
        <f t="shared" si="1"/>
        <v>42</v>
      </c>
      <c r="E1515" s="4" t="s">
        <v>1843</v>
      </c>
      <c r="F1515" s="4">
        <v>-65460</v>
      </c>
      <c r="G1515" s="4">
        <v>400</v>
      </c>
      <c r="H1515" s="4">
        <v>300</v>
      </c>
      <c r="I1515" s="4" t="s">
        <v>33</v>
      </c>
      <c r="J1515" s="4">
        <v>40</v>
      </c>
    </row>
    <row r="1516" spans="1:10" ht="12.75" customHeight="1">
      <c r="A1516" s="4" t="str">
        <f t="shared" si="0"/>
        <v>11043</v>
      </c>
      <c r="B1516" s="4">
        <v>110</v>
      </c>
      <c r="C1516" s="4">
        <v>430</v>
      </c>
      <c r="D1516" s="4">
        <f t="shared" si="1"/>
        <v>43</v>
      </c>
      <c r="E1516" s="4" t="s">
        <v>1844</v>
      </c>
      <c r="F1516" s="4">
        <v>-70960</v>
      </c>
      <c r="G1516" s="4">
        <v>80</v>
      </c>
      <c r="H1516" s="4">
        <v>920</v>
      </c>
      <c r="I1516" s="4" t="s">
        <v>33</v>
      </c>
      <c r="J1516" s="4">
        <v>30</v>
      </c>
    </row>
    <row r="1517" spans="1:10" ht="12.75" customHeight="1">
      <c r="A1517" s="4" t="str">
        <f t="shared" si="0"/>
        <v>11044</v>
      </c>
      <c r="B1517" s="4">
        <v>110</v>
      </c>
      <c r="C1517" s="4">
        <v>440</v>
      </c>
      <c r="D1517" s="4">
        <f t="shared" si="1"/>
        <v>44</v>
      </c>
      <c r="E1517" s="4" t="s">
        <v>1845</v>
      </c>
      <c r="F1517" s="4">
        <v>-79980</v>
      </c>
      <c r="G1517" s="4">
        <v>50</v>
      </c>
      <c r="H1517" s="4">
        <v>11.6</v>
      </c>
      <c r="I1517" s="4" t="s">
        <v>6</v>
      </c>
      <c r="J1517" s="4">
        <v>0.6</v>
      </c>
    </row>
    <row r="1518" spans="1:10" ht="12.75" customHeight="1">
      <c r="A1518" s="4" t="str">
        <f t="shared" si="0"/>
        <v>11045</v>
      </c>
      <c r="B1518" s="4">
        <v>110</v>
      </c>
      <c r="C1518" s="4">
        <v>450</v>
      </c>
      <c r="D1518" s="4">
        <f t="shared" si="1"/>
        <v>45</v>
      </c>
      <c r="E1518" s="4" t="s">
        <v>1846</v>
      </c>
      <c r="F1518" s="4">
        <v>-82780</v>
      </c>
      <c r="G1518" s="4">
        <v>50</v>
      </c>
      <c r="H1518" s="4" t="s">
        <v>541</v>
      </c>
      <c r="I1518" s="4">
        <v>28.5</v>
      </c>
      <c r="J1518" s="4" t="s">
        <v>6</v>
      </c>
    </row>
    <row r="1519" spans="1:10" ht="12.75" customHeight="1">
      <c r="A1519" s="4" t="str">
        <f t="shared" si="0"/>
        <v>11045.1</v>
      </c>
      <c r="B1519" s="4">
        <v>110</v>
      </c>
      <c r="C1519" s="4">
        <v>451</v>
      </c>
      <c r="D1519" s="4">
        <f t="shared" si="1"/>
        <v>45.1</v>
      </c>
      <c r="E1519" s="4" t="s">
        <v>1847</v>
      </c>
      <c r="F1519" s="4">
        <v>-82839</v>
      </c>
      <c r="G1519" s="4">
        <v>22</v>
      </c>
      <c r="H1519" s="4">
        <v>-60</v>
      </c>
      <c r="I1519" s="4">
        <v>50</v>
      </c>
      <c r="J1519" s="4" t="s">
        <v>1210</v>
      </c>
    </row>
    <row r="1520" spans="1:10" ht="12.75" customHeight="1">
      <c r="A1520" s="4" t="str">
        <f t="shared" si="0"/>
        <v>11046</v>
      </c>
      <c r="B1520" s="4">
        <v>110</v>
      </c>
      <c r="C1520" s="4">
        <v>460</v>
      </c>
      <c r="D1520" s="4">
        <f t="shared" si="1"/>
        <v>46</v>
      </c>
      <c r="E1520" s="4" t="s">
        <v>1848</v>
      </c>
      <c r="F1520" s="4">
        <v>-88349</v>
      </c>
      <c r="G1520" s="4">
        <v>11</v>
      </c>
      <c r="H1520" s="4" t="s">
        <v>8</v>
      </c>
      <c r="I1520" s="4" t="s">
        <v>1849</v>
      </c>
      <c r="J1520" s="4" t="s">
        <v>22</v>
      </c>
    </row>
    <row r="1521" spans="1:10" ht="12.75" customHeight="1">
      <c r="A1521" s="4" t="str">
        <f t="shared" si="0"/>
        <v>11047</v>
      </c>
      <c r="B1521" s="4">
        <v>110</v>
      </c>
      <c r="C1521" s="4">
        <v>470</v>
      </c>
      <c r="D1521" s="4">
        <f t="shared" si="1"/>
        <v>47</v>
      </c>
      <c r="E1521" s="4" t="s">
        <v>1850</v>
      </c>
      <c r="F1521" s="4">
        <v>-87460.6</v>
      </c>
      <c r="G1521" s="4">
        <v>2.9</v>
      </c>
      <c r="H1521" s="4">
        <v>24.6</v>
      </c>
      <c r="I1521" s="4" t="s">
        <v>6</v>
      </c>
      <c r="J1521" s="4">
        <v>0.2</v>
      </c>
    </row>
    <row r="1522" spans="1:10" ht="12.75" customHeight="1">
      <c r="A1522" s="4" t="str">
        <f t="shared" si="0"/>
        <v>11047.1</v>
      </c>
      <c r="B1522" s="4">
        <v>110</v>
      </c>
      <c r="C1522" s="4">
        <v>471</v>
      </c>
      <c r="D1522" s="4">
        <f t="shared" si="1"/>
        <v>47.1</v>
      </c>
      <c r="E1522" s="4" t="s">
        <v>1851</v>
      </c>
      <c r="F1522" s="4">
        <v>-87343</v>
      </c>
      <c r="G1522" s="4">
        <v>2.9</v>
      </c>
      <c r="H1522" s="4">
        <v>117.59</v>
      </c>
      <c r="I1522" s="4">
        <v>0.05</v>
      </c>
      <c r="J1522" s="4">
        <v>249.95</v>
      </c>
    </row>
    <row r="1523" spans="1:10" ht="12.75" customHeight="1">
      <c r="A1523" s="4" t="str">
        <f t="shared" si="0"/>
        <v>11048</v>
      </c>
      <c r="B1523" s="4">
        <v>110</v>
      </c>
      <c r="C1523" s="4">
        <v>480</v>
      </c>
      <c r="D1523" s="4">
        <f t="shared" si="1"/>
        <v>48</v>
      </c>
      <c r="E1523" s="4" t="s">
        <v>1852</v>
      </c>
      <c r="F1523" s="4">
        <v>-90353</v>
      </c>
      <c r="G1523" s="4">
        <v>2.7</v>
      </c>
      <c r="H1523" s="4" t="s">
        <v>8</v>
      </c>
      <c r="I1523" s="4" t="s">
        <v>22</v>
      </c>
      <c r="J1523" s="4">
        <v>0</v>
      </c>
    </row>
    <row r="1524" spans="1:10" ht="12.75" customHeight="1">
      <c r="A1524" s="4" t="str">
        <f t="shared" si="0"/>
        <v>11049</v>
      </c>
      <c r="B1524" s="4">
        <v>110</v>
      </c>
      <c r="C1524" s="4">
        <v>490</v>
      </c>
      <c r="D1524" s="4">
        <f t="shared" si="1"/>
        <v>49</v>
      </c>
      <c r="E1524" s="4" t="s">
        <v>1853</v>
      </c>
      <c r="F1524" s="4">
        <v>-86475</v>
      </c>
      <c r="G1524" s="4">
        <v>12</v>
      </c>
      <c r="H1524" s="4">
        <v>4.9000000000000004</v>
      </c>
      <c r="I1524" s="4" t="s">
        <v>223</v>
      </c>
      <c r="J1524" s="4">
        <v>0.1</v>
      </c>
    </row>
    <row r="1525" spans="1:10" ht="12.75" customHeight="1">
      <c r="A1525" s="4" t="str">
        <f t="shared" si="0"/>
        <v>11049.1</v>
      </c>
      <c r="B1525" s="4">
        <v>110</v>
      </c>
      <c r="C1525" s="4">
        <v>491</v>
      </c>
      <c r="D1525" s="4">
        <f t="shared" si="1"/>
        <v>49.1</v>
      </c>
      <c r="E1525" s="4" t="s">
        <v>1854</v>
      </c>
      <c r="F1525" s="4">
        <v>-86413</v>
      </c>
      <c r="G1525" s="4">
        <v>12</v>
      </c>
      <c r="H1525" s="4">
        <v>62.1</v>
      </c>
      <c r="I1525" s="4">
        <v>0.5</v>
      </c>
      <c r="J1525" s="4">
        <v>69.099999999999994</v>
      </c>
    </row>
    <row r="1526" spans="1:10" ht="12.75" customHeight="1">
      <c r="A1526" s="4" t="str">
        <f t="shared" si="0"/>
        <v>11050</v>
      </c>
      <c r="B1526" s="4">
        <v>110</v>
      </c>
      <c r="C1526" s="4">
        <v>500</v>
      </c>
      <c r="D1526" s="4">
        <f t="shared" si="1"/>
        <v>50</v>
      </c>
      <c r="E1526" s="4" t="s">
        <v>1855</v>
      </c>
      <c r="F1526" s="4">
        <v>-85844</v>
      </c>
      <c r="G1526" s="4">
        <v>14</v>
      </c>
      <c r="H1526" s="4">
        <v>4.1100000000000003</v>
      </c>
      <c r="I1526" s="4" t="s">
        <v>223</v>
      </c>
      <c r="J1526" s="4">
        <v>0.1</v>
      </c>
    </row>
    <row r="1527" spans="1:10" ht="12.75" customHeight="1">
      <c r="A1527" s="4" t="str">
        <f t="shared" si="0"/>
        <v>11051</v>
      </c>
      <c r="B1527" s="4">
        <v>110</v>
      </c>
      <c r="C1527" s="4">
        <v>510</v>
      </c>
      <c r="D1527" s="4">
        <f t="shared" si="1"/>
        <v>51</v>
      </c>
      <c r="E1527" s="4" t="s">
        <v>1856</v>
      </c>
      <c r="F1527" s="4">
        <v>-77540</v>
      </c>
      <c r="G1527" s="4">
        <v>200</v>
      </c>
      <c r="H1527" s="4">
        <v>23</v>
      </c>
      <c r="I1527" s="4" t="s">
        <v>6</v>
      </c>
      <c r="J1527" s="4">
        <v>0.4</v>
      </c>
    </row>
    <row r="1528" spans="1:10" ht="12.75" customHeight="1">
      <c r="A1528" s="4" t="str">
        <f t="shared" si="0"/>
        <v>11052</v>
      </c>
      <c r="B1528" s="4">
        <v>110</v>
      </c>
      <c r="C1528" s="4">
        <v>520</v>
      </c>
      <c r="D1528" s="4">
        <f t="shared" si="1"/>
        <v>52</v>
      </c>
      <c r="E1528" s="4" t="s">
        <v>1857</v>
      </c>
      <c r="F1528" s="4">
        <v>-72280</v>
      </c>
      <c r="G1528" s="4">
        <v>50</v>
      </c>
      <c r="H1528" s="4">
        <v>18.600000000000001</v>
      </c>
      <c r="I1528" s="4" t="s">
        <v>6</v>
      </c>
      <c r="J1528" s="4">
        <v>0.8</v>
      </c>
    </row>
    <row r="1529" spans="1:10" ht="12.75" customHeight="1">
      <c r="A1529" s="4" t="str">
        <f t="shared" si="0"/>
        <v>11053</v>
      </c>
      <c r="B1529" s="4">
        <v>110</v>
      </c>
      <c r="C1529" s="4">
        <v>530</v>
      </c>
      <c r="D1529" s="4">
        <f t="shared" si="1"/>
        <v>53</v>
      </c>
      <c r="E1529" s="4" t="s">
        <v>1858</v>
      </c>
      <c r="F1529" s="4">
        <v>-60320</v>
      </c>
      <c r="G1529" s="4">
        <v>310</v>
      </c>
      <c r="H1529" s="4">
        <v>650</v>
      </c>
      <c r="I1529" s="4" t="s">
        <v>33</v>
      </c>
      <c r="J1529" s="4">
        <v>20</v>
      </c>
    </row>
    <row r="1530" spans="1:10" ht="12.75" customHeight="1">
      <c r="A1530" s="4" t="str">
        <f t="shared" si="0"/>
        <v>11054</v>
      </c>
      <c r="B1530" s="4">
        <v>110</v>
      </c>
      <c r="C1530" s="4">
        <v>540</v>
      </c>
      <c r="D1530" s="4">
        <f t="shared" si="1"/>
        <v>54</v>
      </c>
      <c r="E1530" s="4" t="s">
        <v>1859</v>
      </c>
      <c r="F1530" s="4">
        <v>-51900</v>
      </c>
      <c r="G1530" s="4">
        <v>130</v>
      </c>
      <c r="H1530" s="4">
        <v>310</v>
      </c>
      <c r="I1530" s="4" t="s">
        <v>33</v>
      </c>
      <c r="J1530" s="4">
        <v>190</v>
      </c>
    </row>
    <row r="1531" spans="1:10" ht="12.75" customHeight="1">
      <c r="A1531" s="4" t="str">
        <f t="shared" si="0"/>
        <v>11141</v>
      </c>
      <c r="B1531" s="4">
        <v>111</v>
      </c>
      <c r="C1531" s="4">
        <v>410</v>
      </c>
      <c r="D1531" s="4">
        <f t="shared" si="1"/>
        <v>41</v>
      </c>
      <c r="E1531" s="4" t="s">
        <v>1860</v>
      </c>
      <c r="F1531" s="4">
        <v>-50630</v>
      </c>
      <c r="G1531" s="4">
        <v>500</v>
      </c>
      <c r="H1531" s="4">
        <v>80</v>
      </c>
      <c r="I1531" s="4" t="s">
        <v>33</v>
      </c>
      <c r="J1531" s="4" t="s">
        <v>733</v>
      </c>
    </row>
    <row r="1532" spans="1:10" ht="12.75" customHeight="1">
      <c r="A1532" s="4" t="str">
        <f t="shared" si="0"/>
        <v>11142</v>
      </c>
      <c r="B1532" s="4">
        <v>111</v>
      </c>
      <c r="C1532" s="4">
        <v>420</v>
      </c>
      <c r="D1532" s="4">
        <f t="shared" si="1"/>
        <v>42</v>
      </c>
      <c r="E1532" s="4" t="s">
        <v>1861</v>
      </c>
      <c r="F1532" s="4">
        <v>-61100</v>
      </c>
      <c r="G1532" s="4">
        <v>400</v>
      </c>
      <c r="H1532" s="4">
        <v>200</v>
      </c>
      <c r="I1532" s="4" t="s">
        <v>33</v>
      </c>
      <c r="J1532" s="4" t="s">
        <v>733</v>
      </c>
    </row>
    <row r="1533" spans="1:10" ht="12.75" customHeight="1">
      <c r="A1533" s="4" t="str">
        <f t="shared" si="0"/>
        <v>11143</v>
      </c>
      <c r="B1533" s="4">
        <v>111</v>
      </c>
      <c r="C1533" s="4">
        <v>430</v>
      </c>
      <c r="D1533" s="4">
        <f t="shared" si="1"/>
        <v>43</v>
      </c>
      <c r="E1533" s="4" t="s">
        <v>1862</v>
      </c>
      <c r="F1533" s="4">
        <v>-69220</v>
      </c>
      <c r="G1533" s="4">
        <v>110</v>
      </c>
      <c r="H1533" s="4">
        <v>290</v>
      </c>
      <c r="I1533" s="4" t="s">
        <v>33</v>
      </c>
      <c r="J1533" s="4">
        <v>20</v>
      </c>
    </row>
    <row r="1534" spans="1:10" ht="12.75" customHeight="1">
      <c r="A1534" s="4" t="str">
        <f t="shared" si="0"/>
        <v>11144</v>
      </c>
      <c r="B1534" s="4">
        <v>111</v>
      </c>
      <c r="C1534" s="4">
        <v>440</v>
      </c>
      <c r="D1534" s="4">
        <f t="shared" si="1"/>
        <v>44</v>
      </c>
      <c r="E1534" s="4" t="s">
        <v>1863</v>
      </c>
      <c r="F1534" s="4">
        <v>-76670</v>
      </c>
      <c r="G1534" s="4">
        <v>70</v>
      </c>
      <c r="H1534" s="4">
        <v>2.12</v>
      </c>
      <c r="I1534" s="4" t="s">
        <v>6</v>
      </c>
      <c r="J1534" s="4">
        <v>7.0000000000000007E-2</v>
      </c>
    </row>
    <row r="1535" spans="1:10" ht="12.75" customHeight="1">
      <c r="A1535" s="4" t="str">
        <f t="shared" si="0"/>
        <v>11145</v>
      </c>
      <c r="B1535" s="4">
        <v>111</v>
      </c>
      <c r="C1535" s="4">
        <v>450</v>
      </c>
      <c r="D1535" s="4">
        <f t="shared" si="1"/>
        <v>45</v>
      </c>
      <c r="E1535" s="4" t="s">
        <v>1864</v>
      </c>
      <c r="F1535" s="4">
        <v>-82357</v>
      </c>
      <c r="G1535" s="4">
        <v>30</v>
      </c>
      <c r="H1535" s="4">
        <v>11</v>
      </c>
      <c r="I1535" s="4" t="s">
        <v>6</v>
      </c>
      <c r="J1535" s="4">
        <v>1</v>
      </c>
    </row>
    <row r="1536" spans="1:10" ht="12.75" customHeight="1">
      <c r="A1536" s="4" t="str">
        <f t="shared" si="0"/>
        <v>11146</v>
      </c>
      <c r="B1536" s="4">
        <v>111</v>
      </c>
      <c r="C1536" s="4">
        <v>460</v>
      </c>
      <c r="D1536" s="4">
        <f t="shared" si="1"/>
        <v>46</v>
      </c>
      <c r="E1536" s="4" t="s">
        <v>1865</v>
      </c>
      <c r="F1536" s="4">
        <v>-86004</v>
      </c>
      <c r="G1536" s="4">
        <v>11</v>
      </c>
      <c r="H1536" s="4">
        <v>23.4</v>
      </c>
      <c r="I1536" s="4" t="s">
        <v>80</v>
      </c>
      <c r="J1536" s="4">
        <v>0.2</v>
      </c>
    </row>
    <row r="1537" spans="1:10" ht="12.75" customHeight="1">
      <c r="A1537" s="4" t="str">
        <f t="shared" si="0"/>
        <v>11146.1</v>
      </c>
      <c r="B1537" s="4">
        <v>111</v>
      </c>
      <c r="C1537" s="4">
        <v>461</v>
      </c>
      <c r="D1537" s="4">
        <f t="shared" si="1"/>
        <v>46.1</v>
      </c>
      <c r="E1537" s="4" t="s">
        <v>1866</v>
      </c>
      <c r="F1537" s="4">
        <v>-85832</v>
      </c>
      <c r="G1537" s="4">
        <v>11</v>
      </c>
      <c r="H1537" s="4">
        <v>172.18</v>
      </c>
      <c r="I1537" s="4">
        <v>0.08</v>
      </c>
      <c r="J1537" s="4">
        <v>5.5</v>
      </c>
    </row>
    <row r="1538" spans="1:10" ht="12.75" customHeight="1">
      <c r="A1538" s="4" t="str">
        <f t="shared" si="0"/>
        <v>11147</v>
      </c>
      <c r="B1538" s="4">
        <v>111</v>
      </c>
      <c r="C1538" s="4">
        <v>470</v>
      </c>
      <c r="D1538" s="4">
        <f t="shared" si="1"/>
        <v>47</v>
      </c>
      <c r="E1538" s="4" t="s">
        <v>1867</v>
      </c>
      <c r="F1538" s="4">
        <v>-88221</v>
      </c>
      <c r="G1538" s="4">
        <v>3</v>
      </c>
      <c r="H1538" s="4">
        <v>7.45</v>
      </c>
      <c r="I1538" s="4" t="s">
        <v>48</v>
      </c>
      <c r="J1538" s="4">
        <v>0.01</v>
      </c>
    </row>
    <row r="1539" spans="1:10" ht="12.75" customHeight="1">
      <c r="A1539" s="4" t="str">
        <f t="shared" si="0"/>
        <v>11147.1</v>
      </c>
      <c r="B1539" s="4">
        <v>111</v>
      </c>
      <c r="C1539" s="4">
        <v>471</v>
      </c>
      <c r="D1539" s="4">
        <f t="shared" si="1"/>
        <v>47.1</v>
      </c>
      <c r="E1539" s="4" t="s">
        <v>1868</v>
      </c>
      <c r="F1539" s="4">
        <v>-88161</v>
      </c>
      <c r="G1539" s="4">
        <v>3</v>
      </c>
      <c r="H1539" s="4">
        <v>59.82</v>
      </c>
      <c r="I1539" s="4">
        <v>0.04</v>
      </c>
      <c r="J1539" s="4">
        <v>64.8</v>
      </c>
    </row>
    <row r="1540" spans="1:10" ht="12.75" customHeight="1">
      <c r="A1540" s="4" t="str">
        <f t="shared" si="0"/>
        <v>11148</v>
      </c>
      <c r="B1540" s="4">
        <v>111</v>
      </c>
      <c r="C1540" s="4">
        <v>480</v>
      </c>
      <c r="D1540" s="4">
        <f t="shared" si="1"/>
        <v>48</v>
      </c>
      <c r="E1540" s="4" t="s">
        <v>1869</v>
      </c>
      <c r="F1540" s="4">
        <v>-89257.5</v>
      </c>
      <c r="G1540" s="4">
        <v>2.7</v>
      </c>
      <c r="H1540" s="4" t="s">
        <v>8</v>
      </c>
      <c r="I1540" s="4" t="s">
        <v>9</v>
      </c>
      <c r="J1540" s="4">
        <v>0</v>
      </c>
    </row>
    <row r="1541" spans="1:10" ht="12.75" customHeight="1">
      <c r="A1541" s="4" t="str">
        <f t="shared" si="0"/>
        <v>11148.1</v>
      </c>
      <c r="B1541" s="4">
        <v>111</v>
      </c>
      <c r="C1541" s="4">
        <v>481</v>
      </c>
      <c r="D1541" s="4">
        <f t="shared" si="1"/>
        <v>48.1</v>
      </c>
      <c r="E1541" s="4" t="s">
        <v>1870</v>
      </c>
      <c r="F1541" s="4">
        <v>-88861.3</v>
      </c>
      <c r="G1541" s="4">
        <v>2.7</v>
      </c>
      <c r="H1541" s="4">
        <v>396.214</v>
      </c>
      <c r="I1541" s="4">
        <v>2.1000000000000001E-2</v>
      </c>
      <c r="J1541" s="4">
        <v>48.5</v>
      </c>
    </row>
    <row r="1542" spans="1:10" ht="12.75" customHeight="1">
      <c r="A1542" s="4" t="str">
        <f t="shared" si="0"/>
        <v>11149</v>
      </c>
      <c r="B1542" s="4">
        <v>111</v>
      </c>
      <c r="C1542" s="4">
        <v>490</v>
      </c>
      <c r="D1542" s="4">
        <f t="shared" si="1"/>
        <v>49</v>
      </c>
      <c r="E1542" s="4" t="s">
        <v>1871</v>
      </c>
      <c r="F1542" s="4">
        <v>-88396</v>
      </c>
      <c r="G1542" s="4">
        <v>5</v>
      </c>
      <c r="H1542" s="4">
        <v>2.8047</v>
      </c>
      <c r="I1542" s="4" t="s">
        <v>48</v>
      </c>
      <c r="J1542" s="4">
        <v>4.0000000000000002E-4</v>
      </c>
    </row>
    <row r="1543" spans="1:10" ht="12.75" customHeight="1">
      <c r="A1543" s="4" t="str">
        <f t="shared" si="0"/>
        <v>11149.1</v>
      </c>
      <c r="B1543" s="4">
        <v>111</v>
      </c>
      <c r="C1543" s="4">
        <v>491</v>
      </c>
      <c r="D1543" s="4">
        <f t="shared" si="1"/>
        <v>49.1</v>
      </c>
      <c r="E1543" s="4" t="s">
        <v>1872</v>
      </c>
      <c r="F1543" s="4">
        <v>-87859</v>
      </c>
      <c r="G1543" s="4">
        <v>5</v>
      </c>
      <c r="H1543" s="4">
        <v>536.95000000000005</v>
      </c>
      <c r="I1543" s="4">
        <v>0.06</v>
      </c>
      <c r="J1543" s="4">
        <v>7.7</v>
      </c>
    </row>
    <row r="1544" spans="1:10" ht="12.75" customHeight="1">
      <c r="A1544" s="4" t="str">
        <f t="shared" si="0"/>
        <v>11150</v>
      </c>
      <c r="B1544" s="4">
        <v>111</v>
      </c>
      <c r="C1544" s="4">
        <v>500</v>
      </c>
      <c r="D1544" s="4">
        <f t="shared" si="1"/>
        <v>50</v>
      </c>
      <c r="E1544" s="4" t="s">
        <v>1873</v>
      </c>
      <c r="F1544" s="4">
        <v>-85945</v>
      </c>
      <c r="G1544" s="4">
        <v>7</v>
      </c>
      <c r="H1544" s="4">
        <v>35.299999999999997</v>
      </c>
      <c r="I1544" s="4" t="s">
        <v>80</v>
      </c>
      <c r="J1544" s="4">
        <v>0.6</v>
      </c>
    </row>
    <row r="1545" spans="1:10" ht="12.75" customHeight="1">
      <c r="A1545" s="4" t="str">
        <f t="shared" si="0"/>
        <v>11150.1</v>
      </c>
      <c r="B1545" s="4">
        <v>111</v>
      </c>
      <c r="C1545" s="4">
        <v>501</v>
      </c>
      <c r="D1545" s="4">
        <f t="shared" si="1"/>
        <v>50.1</v>
      </c>
      <c r="E1545" s="4" t="s">
        <v>1874</v>
      </c>
      <c r="F1545" s="4">
        <v>-85690</v>
      </c>
      <c r="G1545" s="4">
        <v>7</v>
      </c>
      <c r="H1545" s="4">
        <v>254.72</v>
      </c>
      <c r="I1545" s="4">
        <v>0.08</v>
      </c>
      <c r="J1545" s="4">
        <v>12.5</v>
      </c>
    </row>
    <row r="1546" spans="1:10" ht="12.75" customHeight="1">
      <c r="A1546" s="4" t="str">
        <f t="shared" si="0"/>
        <v>11151</v>
      </c>
      <c r="B1546" s="4">
        <v>111</v>
      </c>
      <c r="C1546" s="4">
        <v>510</v>
      </c>
      <c r="D1546" s="4">
        <f t="shared" si="1"/>
        <v>51</v>
      </c>
      <c r="E1546" s="4" t="s">
        <v>1875</v>
      </c>
      <c r="F1546" s="4">
        <v>-80888</v>
      </c>
      <c r="G1546" s="4">
        <v>28</v>
      </c>
      <c r="H1546" s="4">
        <v>75</v>
      </c>
      <c r="I1546" s="4" t="s">
        <v>6</v>
      </c>
      <c r="J1546" s="4">
        <v>1</v>
      </c>
    </row>
    <row r="1547" spans="1:10" ht="12.75" customHeight="1">
      <c r="A1547" s="4" t="str">
        <f t="shared" si="0"/>
        <v>11152</v>
      </c>
      <c r="B1547" s="4">
        <v>111</v>
      </c>
      <c r="C1547" s="4">
        <v>520</v>
      </c>
      <c r="D1547" s="4">
        <f t="shared" si="1"/>
        <v>52</v>
      </c>
      <c r="E1547" s="4" t="s">
        <v>1876</v>
      </c>
      <c r="F1547" s="4">
        <v>-73480</v>
      </c>
      <c r="G1547" s="4">
        <v>70</v>
      </c>
      <c r="H1547" s="4">
        <v>19.3</v>
      </c>
      <c r="I1547" s="4" t="s">
        <v>6</v>
      </c>
      <c r="J1547" s="4">
        <v>0.4</v>
      </c>
    </row>
    <row r="1548" spans="1:10" ht="12.75" customHeight="1">
      <c r="A1548" s="4" t="str">
        <f t="shared" si="0"/>
        <v>11153</v>
      </c>
      <c r="B1548" s="4">
        <v>111</v>
      </c>
      <c r="C1548" s="4">
        <v>530</v>
      </c>
      <c r="D1548" s="4">
        <f t="shared" si="1"/>
        <v>53</v>
      </c>
      <c r="E1548" s="4" t="s">
        <v>1877</v>
      </c>
      <c r="F1548" s="4">
        <v>-64950</v>
      </c>
      <c r="G1548" s="4">
        <v>300</v>
      </c>
      <c r="H1548" s="4">
        <v>2.5</v>
      </c>
      <c r="I1548" s="4" t="s">
        <v>6</v>
      </c>
      <c r="J1548" s="4">
        <v>0.2</v>
      </c>
    </row>
    <row r="1549" spans="1:10" ht="12.75" customHeight="1">
      <c r="A1549" s="4" t="str">
        <f t="shared" si="0"/>
        <v>11153.1</v>
      </c>
      <c r="B1549" s="4">
        <v>111</v>
      </c>
      <c r="C1549" s="4">
        <v>531</v>
      </c>
      <c r="D1549" s="4">
        <f t="shared" si="1"/>
        <v>53.1</v>
      </c>
      <c r="E1549" s="4" t="s">
        <v>1878</v>
      </c>
      <c r="F1549" s="4">
        <v>-63550</v>
      </c>
      <c r="G1549" s="4">
        <v>300</v>
      </c>
      <c r="H1549" s="4">
        <v>1398</v>
      </c>
      <c r="I1549" s="4">
        <v>1</v>
      </c>
      <c r="J1549" s="4">
        <v>21</v>
      </c>
    </row>
    <row r="1550" spans="1:10" ht="12.75" customHeight="1">
      <c r="A1550" s="4" t="str">
        <f t="shared" si="0"/>
        <v>11154</v>
      </c>
      <c r="B1550" s="4">
        <v>111</v>
      </c>
      <c r="C1550" s="4">
        <v>540</v>
      </c>
      <c r="D1550" s="4">
        <f t="shared" si="1"/>
        <v>54</v>
      </c>
      <c r="E1550" s="4" t="s">
        <v>1879</v>
      </c>
      <c r="F1550" s="4">
        <v>-54400</v>
      </c>
      <c r="G1550" s="4">
        <v>300</v>
      </c>
      <c r="H1550" s="4">
        <v>740</v>
      </c>
      <c r="I1550" s="4" t="s">
        <v>33</v>
      </c>
      <c r="J1550" s="4">
        <v>200</v>
      </c>
    </row>
    <row r="1551" spans="1:10" ht="12.75" customHeight="1">
      <c r="A1551" s="4" t="str">
        <f t="shared" si="0"/>
        <v>11154.1</v>
      </c>
      <c r="B1551" s="4">
        <v>111</v>
      </c>
      <c r="C1551" s="4">
        <v>541</v>
      </c>
      <c r="D1551" s="4">
        <f t="shared" si="1"/>
        <v>54.1</v>
      </c>
      <c r="E1551" s="4" t="s">
        <v>1880</v>
      </c>
      <c r="F1551" s="4" t="s">
        <v>1246</v>
      </c>
      <c r="G1551" s="4" t="s">
        <v>17</v>
      </c>
      <c r="H1551" s="4">
        <v>900</v>
      </c>
      <c r="I1551" s="4" t="s">
        <v>33</v>
      </c>
      <c r="J1551" s="4">
        <v>200</v>
      </c>
    </row>
    <row r="1552" spans="1:10" ht="12.75" customHeight="1">
      <c r="A1552" s="4" t="str">
        <f t="shared" si="0"/>
        <v>11241</v>
      </c>
      <c r="B1552" s="4">
        <v>112</v>
      </c>
      <c r="C1552" s="4">
        <v>410</v>
      </c>
      <c r="D1552" s="4">
        <f t="shared" si="1"/>
        <v>41</v>
      </c>
      <c r="E1552" s="4" t="s">
        <v>1881</v>
      </c>
      <c r="F1552" s="4">
        <v>-45800</v>
      </c>
      <c r="G1552" s="4">
        <v>700</v>
      </c>
      <c r="H1552" s="4">
        <v>60</v>
      </c>
      <c r="I1552" s="4" t="s">
        <v>33</v>
      </c>
      <c r="J1552" s="4" t="s">
        <v>733</v>
      </c>
    </row>
    <row r="1553" spans="1:10" ht="12.75" customHeight="1">
      <c r="A1553" s="4" t="str">
        <f t="shared" si="0"/>
        <v>11242</v>
      </c>
      <c r="B1553" s="4">
        <v>112</v>
      </c>
      <c r="C1553" s="4">
        <v>420</v>
      </c>
      <c r="D1553" s="4">
        <f t="shared" si="1"/>
        <v>42</v>
      </c>
      <c r="E1553" s="4" t="s">
        <v>1882</v>
      </c>
      <c r="F1553" s="4">
        <v>-58830</v>
      </c>
      <c r="G1553" s="4">
        <v>600</v>
      </c>
      <c r="H1553" s="4">
        <v>150</v>
      </c>
      <c r="I1553" s="4" t="s">
        <v>33</v>
      </c>
      <c r="J1553" s="4" t="s">
        <v>733</v>
      </c>
    </row>
    <row r="1554" spans="1:10" ht="12.75" customHeight="1">
      <c r="A1554" s="4" t="str">
        <f t="shared" si="0"/>
        <v>11243</v>
      </c>
      <c r="B1554" s="4">
        <v>112</v>
      </c>
      <c r="C1554" s="4">
        <v>430</v>
      </c>
      <c r="D1554" s="4">
        <f t="shared" si="1"/>
        <v>43</v>
      </c>
      <c r="E1554" s="4" t="s">
        <v>1883</v>
      </c>
      <c r="F1554" s="4">
        <v>-66000</v>
      </c>
      <c r="G1554" s="4">
        <v>120</v>
      </c>
      <c r="H1554" s="4">
        <v>290</v>
      </c>
      <c r="I1554" s="4" t="s">
        <v>33</v>
      </c>
      <c r="J1554" s="4">
        <v>20</v>
      </c>
    </row>
    <row r="1555" spans="1:10" ht="12.75" customHeight="1">
      <c r="A1555" s="4" t="str">
        <f t="shared" si="0"/>
        <v>11244</v>
      </c>
      <c r="B1555" s="4">
        <v>112</v>
      </c>
      <c r="C1555" s="4">
        <v>440</v>
      </c>
      <c r="D1555" s="4">
        <f t="shared" si="1"/>
        <v>44</v>
      </c>
      <c r="E1555" s="4" t="s">
        <v>1884</v>
      </c>
      <c r="F1555" s="4">
        <v>-75480</v>
      </c>
      <c r="G1555" s="4">
        <v>70</v>
      </c>
      <c r="H1555" s="4">
        <v>1.75</v>
      </c>
      <c r="I1555" s="4" t="s">
        <v>6</v>
      </c>
      <c r="J1555" s="4">
        <v>7.0000000000000007E-2</v>
      </c>
    </row>
    <row r="1556" spans="1:10" ht="12.75" customHeight="1">
      <c r="A1556" s="4" t="str">
        <f t="shared" si="0"/>
        <v>11245</v>
      </c>
      <c r="B1556" s="4">
        <v>112</v>
      </c>
      <c r="C1556" s="4">
        <v>450</v>
      </c>
      <c r="D1556" s="4">
        <f t="shared" si="1"/>
        <v>45</v>
      </c>
      <c r="E1556" s="4" t="s">
        <v>1885</v>
      </c>
      <c r="F1556" s="4">
        <v>-79740</v>
      </c>
      <c r="G1556" s="4">
        <v>50</v>
      </c>
      <c r="H1556" s="4">
        <v>3.4</v>
      </c>
      <c r="I1556" s="4" t="s">
        <v>6</v>
      </c>
      <c r="J1556" s="4">
        <v>0.4</v>
      </c>
    </row>
    <row r="1557" spans="1:10" ht="12.75" customHeight="1">
      <c r="A1557" s="4" t="str">
        <f t="shared" si="0"/>
        <v>11245.1</v>
      </c>
      <c r="B1557" s="4">
        <v>112</v>
      </c>
      <c r="C1557" s="4">
        <v>451</v>
      </c>
      <c r="D1557" s="4">
        <f t="shared" si="1"/>
        <v>45.1</v>
      </c>
      <c r="E1557" s="4" t="s">
        <v>1886</v>
      </c>
      <c r="F1557" s="4">
        <v>-79410</v>
      </c>
      <c r="G1557" s="4">
        <v>60</v>
      </c>
      <c r="H1557" s="4">
        <v>330</v>
      </c>
      <c r="I1557" s="4">
        <v>70</v>
      </c>
      <c r="J1557" s="4" t="s">
        <v>709</v>
      </c>
    </row>
    <row r="1558" spans="1:10" ht="12.75" customHeight="1">
      <c r="A1558" s="4" t="str">
        <f t="shared" si="0"/>
        <v>11246</v>
      </c>
      <c r="B1558" s="4">
        <v>112</v>
      </c>
      <c r="C1558" s="4">
        <v>460</v>
      </c>
      <c r="D1558" s="4">
        <f t="shared" si="1"/>
        <v>46</v>
      </c>
      <c r="E1558" s="4" t="s">
        <v>1887</v>
      </c>
      <c r="F1558" s="4">
        <v>-86336</v>
      </c>
      <c r="G1558" s="4">
        <v>18</v>
      </c>
      <c r="H1558" s="4">
        <v>21.03</v>
      </c>
      <c r="I1558" s="4" t="s">
        <v>223</v>
      </c>
      <c r="J1558" s="4">
        <v>0.05</v>
      </c>
    </row>
    <row r="1559" spans="1:10" ht="12.75" customHeight="1">
      <c r="A1559" s="4" t="str">
        <f t="shared" si="0"/>
        <v>11247</v>
      </c>
      <c r="B1559" s="4">
        <v>112</v>
      </c>
      <c r="C1559" s="4">
        <v>470</v>
      </c>
      <c r="D1559" s="4">
        <f t="shared" si="1"/>
        <v>47</v>
      </c>
      <c r="E1559" s="4" t="s">
        <v>1888</v>
      </c>
      <c r="F1559" s="4">
        <v>-86624</v>
      </c>
      <c r="G1559" s="4">
        <v>17</v>
      </c>
      <c r="H1559" s="4">
        <v>3.13</v>
      </c>
      <c r="I1559" s="4" t="s">
        <v>223</v>
      </c>
      <c r="J1559" s="4">
        <v>9.0000000000000011E-3</v>
      </c>
    </row>
    <row r="1560" spans="1:10" ht="12.75" customHeight="1">
      <c r="A1560" s="4" t="str">
        <f t="shared" si="0"/>
        <v>11248</v>
      </c>
      <c r="B1560" s="4">
        <v>112</v>
      </c>
      <c r="C1560" s="4">
        <v>480</v>
      </c>
      <c r="D1560" s="4">
        <f t="shared" si="1"/>
        <v>48</v>
      </c>
      <c r="E1560" s="4" t="s">
        <v>1889</v>
      </c>
      <c r="F1560" s="4">
        <v>-90580.5</v>
      </c>
      <c r="G1560" s="4">
        <v>2.7</v>
      </c>
      <c r="H1560" s="4" t="s">
        <v>8</v>
      </c>
      <c r="I1560" s="4" t="s">
        <v>22</v>
      </c>
      <c r="J1560" s="4">
        <v>97</v>
      </c>
    </row>
    <row r="1561" spans="1:10" ht="12.75" customHeight="1">
      <c r="A1561" s="4" t="str">
        <f t="shared" si="0"/>
        <v>11249</v>
      </c>
      <c r="B1561" s="4">
        <v>112</v>
      </c>
      <c r="C1561" s="4">
        <v>490</v>
      </c>
      <c r="D1561" s="4">
        <f t="shared" si="1"/>
        <v>49</v>
      </c>
      <c r="E1561" s="4" t="s">
        <v>1890</v>
      </c>
      <c r="F1561" s="4">
        <v>-87996</v>
      </c>
      <c r="G1561" s="4">
        <v>5</v>
      </c>
      <c r="H1561" s="4">
        <v>14.97</v>
      </c>
      <c r="I1561" s="4" t="s">
        <v>80</v>
      </c>
      <c r="J1561" s="4">
        <v>0.1</v>
      </c>
    </row>
    <row r="1562" spans="1:10" ht="12.75" customHeight="1">
      <c r="A1562" s="4" t="str">
        <f t="shared" si="0"/>
        <v>11249.1</v>
      </c>
      <c r="B1562" s="4">
        <v>112</v>
      </c>
      <c r="C1562" s="4">
        <v>491</v>
      </c>
      <c r="D1562" s="4">
        <f t="shared" si="1"/>
        <v>49.1</v>
      </c>
      <c r="E1562" s="4" t="s">
        <v>1891</v>
      </c>
      <c r="F1562" s="4">
        <v>-87839</v>
      </c>
      <c r="G1562" s="4">
        <v>5</v>
      </c>
      <c r="H1562" s="4">
        <v>156.59</v>
      </c>
      <c r="I1562" s="4">
        <v>0.05</v>
      </c>
      <c r="J1562" s="4">
        <v>20.56</v>
      </c>
    </row>
    <row r="1563" spans="1:10" ht="12.75" customHeight="1">
      <c r="A1563" s="4" t="str">
        <f t="shared" si="0"/>
        <v>11249.2</v>
      </c>
      <c r="B1563" s="4">
        <v>112</v>
      </c>
      <c r="C1563" s="4">
        <v>492</v>
      </c>
      <c r="D1563" s="4">
        <f t="shared" si="1"/>
        <v>49.2</v>
      </c>
      <c r="E1563" s="4" t="s">
        <v>1892</v>
      </c>
      <c r="F1563" s="4">
        <v>-87645</v>
      </c>
      <c r="G1563" s="4">
        <v>5</v>
      </c>
      <c r="H1563" s="4">
        <v>350.76</v>
      </c>
      <c r="I1563" s="4">
        <v>0.09</v>
      </c>
      <c r="J1563" s="4">
        <v>690</v>
      </c>
    </row>
    <row r="1564" spans="1:10" ht="12.75" customHeight="1">
      <c r="A1564" s="4" t="str">
        <f t="shared" si="0"/>
        <v>11249.3</v>
      </c>
      <c r="B1564" s="4">
        <v>112</v>
      </c>
      <c r="C1564" s="4">
        <v>493</v>
      </c>
      <c r="D1564" s="4">
        <f t="shared" si="1"/>
        <v>49.3</v>
      </c>
      <c r="E1564" s="4" t="s">
        <v>1893</v>
      </c>
      <c r="F1564" s="4">
        <v>-87382</v>
      </c>
      <c r="G1564" s="4">
        <v>5</v>
      </c>
      <c r="H1564" s="4">
        <v>613.69000000000005</v>
      </c>
      <c r="I1564" s="4">
        <v>0.14000000000000001</v>
      </c>
      <c r="J1564" s="4">
        <v>2.81</v>
      </c>
    </row>
    <row r="1565" spans="1:10" ht="12.75" customHeight="1">
      <c r="A1565" s="4" t="str">
        <f t="shared" si="0"/>
        <v>11250</v>
      </c>
      <c r="B1565" s="4">
        <v>112</v>
      </c>
      <c r="C1565" s="4">
        <v>500</v>
      </c>
      <c r="D1565" s="4">
        <f t="shared" si="1"/>
        <v>50</v>
      </c>
      <c r="E1565" s="4" t="s">
        <v>1894</v>
      </c>
      <c r="F1565" s="4">
        <v>-88661</v>
      </c>
      <c r="G1565" s="4">
        <v>4</v>
      </c>
      <c r="H1565" s="4" t="s">
        <v>8</v>
      </c>
      <c r="I1565" s="4" t="s">
        <v>22</v>
      </c>
      <c r="J1565" s="4">
        <v>97</v>
      </c>
    </row>
    <row r="1566" spans="1:10" ht="12.75" customHeight="1">
      <c r="A1566" s="4" t="str">
        <f t="shared" si="0"/>
        <v>11251</v>
      </c>
      <c r="B1566" s="4">
        <v>112</v>
      </c>
      <c r="C1566" s="4">
        <v>510</v>
      </c>
      <c r="D1566" s="4">
        <f t="shared" si="1"/>
        <v>51</v>
      </c>
      <c r="E1566" s="4" t="s">
        <v>1895</v>
      </c>
      <c r="F1566" s="4">
        <v>-81601</v>
      </c>
      <c r="G1566" s="4">
        <v>18</v>
      </c>
      <c r="H1566" s="4">
        <v>51.4</v>
      </c>
      <c r="I1566" s="4" t="s">
        <v>6</v>
      </c>
      <c r="J1566" s="4">
        <v>1</v>
      </c>
    </row>
    <row r="1567" spans="1:10" ht="12.75" customHeight="1">
      <c r="A1567" s="4" t="str">
        <f t="shared" si="0"/>
        <v>11252</v>
      </c>
      <c r="B1567" s="4">
        <v>112</v>
      </c>
      <c r="C1567" s="4">
        <v>520</v>
      </c>
      <c r="D1567" s="4">
        <f t="shared" si="1"/>
        <v>52</v>
      </c>
      <c r="E1567" s="4" t="s">
        <v>1896</v>
      </c>
      <c r="F1567" s="4">
        <v>-77300</v>
      </c>
      <c r="G1567" s="4">
        <v>170</v>
      </c>
      <c r="H1567" s="4">
        <v>2</v>
      </c>
      <c r="I1567" s="4" t="s">
        <v>80</v>
      </c>
      <c r="J1567" s="4">
        <v>0.2</v>
      </c>
    </row>
    <row r="1568" spans="1:10" ht="12.75" customHeight="1">
      <c r="A1568" s="4" t="str">
        <f t="shared" si="0"/>
        <v>11253</v>
      </c>
      <c r="B1568" s="4">
        <v>112</v>
      </c>
      <c r="C1568" s="4">
        <v>530</v>
      </c>
      <c r="D1568" s="4">
        <f t="shared" si="1"/>
        <v>53</v>
      </c>
      <c r="E1568" s="4" t="s">
        <v>1897</v>
      </c>
      <c r="F1568" s="4">
        <v>-67100</v>
      </c>
      <c r="G1568" s="4">
        <v>210</v>
      </c>
      <c r="H1568" s="4">
        <v>3.42</v>
      </c>
      <c r="I1568" s="4" t="s">
        <v>6</v>
      </c>
      <c r="J1568" s="4">
        <v>0.11</v>
      </c>
    </row>
    <row r="1569" spans="1:10" ht="12.75" customHeight="1">
      <c r="A1569" s="4" t="str">
        <f t="shared" si="0"/>
        <v>11254</v>
      </c>
      <c r="B1569" s="4">
        <v>112</v>
      </c>
      <c r="C1569" s="4">
        <v>540</v>
      </c>
      <c r="D1569" s="4">
        <f t="shared" si="1"/>
        <v>54</v>
      </c>
      <c r="E1569" s="4" t="s">
        <v>1898</v>
      </c>
      <c r="F1569" s="4">
        <v>-59970</v>
      </c>
      <c r="G1569" s="4">
        <v>100</v>
      </c>
      <c r="H1569" s="4">
        <v>2.7</v>
      </c>
      <c r="I1569" s="4" t="s">
        <v>6</v>
      </c>
      <c r="J1569" s="4">
        <v>0.8</v>
      </c>
    </row>
    <row r="1570" spans="1:10" ht="12.75" customHeight="1">
      <c r="A1570" s="4" t="str">
        <f t="shared" si="0"/>
        <v>11255</v>
      </c>
      <c r="B1570" s="4">
        <v>112</v>
      </c>
      <c r="C1570" s="4">
        <v>550</v>
      </c>
      <c r="D1570" s="4">
        <f t="shared" si="1"/>
        <v>55</v>
      </c>
      <c r="E1570" s="4" t="s">
        <v>1899</v>
      </c>
      <c r="F1570" s="4">
        <v>-46290</v>
      </c>
      <c r="G1570" s="4">
        <v>300</v>
      </c>
      <c r="H1570" s="4">
        <v>500</v>
      </c>
      <c r="I1570" s="4" t="s">
        <v>968</v>
      </c>
      <c r="J1570" s="4">
        <v>100</v>
      </c>
    </row>
    <row r="1571" spans="1:10" ht="12.75" customHeight="1">
      <c r="A1571" s="4" t="str">
        <f t="shared" si="0"/>
        <v>11341</v>
      </c>
      <c r="B1571" s="4">
        <v>113</v>
      </c>
      <c r="C1571" s="4">
        <v>410</v>
      </c>
      <c r="D1571" s="4">
        <f t="shared" si="1"/>
        <v>41</v>
      </c>
      <c r="E1571" s="4" t="s">
        <v>1900</v>
      </c>
      <c r="F1571" s="4">
        <v>-42200</v>
      </c>
      <c r="G1571" s="4">
        <v>800</v>
      </c>
      <c r="H1571" s="4">
        <v>30</v>
      </c>
      <c r="I1571" s="4" t="s">
        <v>33</v>
      </c>
      <c r="J1571" s="4" t="s">
        <v>733</v>
      </c>
    </row>
    <row r="1572" spans="1:10" ht="12.75" customHeight="1">
      <c r="A1572" s="4" t="str">
        <f t="shared" si="0"/>
        <v>11342</v>
      </c>
      <c r="B1572" s="4">
        <v>113</v>
      </c>
      <c r="C1572" s="4">
        <v>420</v>
      </c>
      <c r="D1572" s="4">
        <f t="shared" si="1"/>
        <v>42</v>
      </c>
      <c r="E1572" s="4" t="s">
        <v>1901</v>
      </c>
      <c r="F1572" s="4">
        <v>-54140</v>
      </c>
      <c r="G1572" s="4">
        <v>600</v>
      </c>
      <c r="H1572" s="4">
        <v>100</v>
      </c>
      <c r="I1572" s="4" t="s">
        <v>33</v>
      </c>
      <c r="J1572" s="4" t="s">
        <v>733</v>
      </c>
    </row>
    <row r="1573" spans="1:10" ht="12.75" customHeight="1">
      <c r="A1573" s="4" t="str">
        <f t="shared" si="0"/>
        <v>11343</v>
      </c>
      <c r="B1573" s="4">
        <v>113</v>
      </c>
      <c r="C1573" s="4">
        <v>430</v>
      </c>
      <c r="D1573" s="4">
        <f t="shared" si="1"/>
        <v>43</v>
      </c>
      <c r="E1573" s="4" t="s">
        <v>1902</v>
      </c>
      <c r="F1573" s="4">
        <v>-63720</v>
      </c>
      <c r="G1573" s="4">
        <v>300</v>
      </c>
      <c r="H1573" s="4">
        <v>170</v>
      </c>
      <c r="I1573" s="4" t="s">
        <v>33</v>
      </c>
      <c r="J1573" s="4">
        <v>20</v>
      </c>
    </row>
    <row r="1574" spans="1:10" ht="12.75" customHeight="1">
      <c r="A1574" s="4" t="str">
        <f t="shared" si="0"/>
        <v>11344</v>
      </c>
      <c r="B1574" s="4">
        <v>113</v>
      </c>
      <c r="C1574" s="4">
        <v>440</v>
      </c>
      <c r="D1574" s="4">
        <f t="shared" si="1"/>
        <v>44</v>
      </c>
      <c r="E1574" s="4" t="s">
        <v>1903</v>
      </c>
      <c r="F1574" s="4">
        <v>-72200</v>
      </c>
      <c r="G1574" s="4">
        <v>70</v>
      </c>
      <c r="H1574" s="4">
        <v>800</v>
      </c>
      <c r="I1574" s="4" t="s">
        <v>33</v>
      </c>
      <c r="J1574" s="4">
        <v>50</v>
      </c>
    </row>
    <row r="1575" spans="1:10" ht="12.75" customHeight="1">
      <c r="A1575" s="4" t="str">
        <f t="shared" si="0"/>
        <v>11344.1</v>
      </c>
      <c r="B1575" s="4">
        <v>113</v>
      </c>
      <c r="C1575" s="4">
        <v>441</v>
      </c>
      <c r="D1575" s="4">
        <f t="shared" si="1"/>
        <v>44.1</v>
      </c>
      <c r="E1575" s="4" t="s">
        <v>1904</v>
      </c>
      <c r="F1575" s="4">
        <v>-72070</v>
      </c>
      <c r="G1575" s="4">
        <v>70</v>
      </c>
      <c r="H1575" s="4">
        <v>130</v>
      </c>
      <c r="I1575" s="4">
        <v>18</v>
      </c>
      <c r="J1575" s="4">
        <v>510</v>
      </c>
    </row>
    <row r="1576" spans="1:10" ht="12.75" customHeight="1">
      <c r="A1576" s="4" t="str">
        <f t="shared" si="0"/>
        <v>11345</v>
      </c>
      <c r="B1576" s="4">
        <v>113</v>
      </c>
      <c r="C1576" s="4">
        <v>450</v>
      </c>
      <c r="D1576" s="4">
        <f t="shared" si="1"/>
        <v>45</v>
      </c>
      <c r="E1576" s="4" t="s">
        <v>1905</v>
      </c>
      <c r="F1576" s="4">
        <v>-78680</v>
      </c>
      <c r="G1576" s="4">
        <v>50</v>
      </c>
      <c r="H1576" s="4">
        <v>2.8</v>
      </c>
      <c r="I1576" s="4" t="s">
        <v>6</v>
      </c>
      <c r="J1576" s="4">
        <v>0.12</v>
      </c>
    </row>
    <row r="1577" spans="1:10" ht="12.75" customHeight="1">
      <c r="A1577" s="4" t="str">
        <f t="shared" si="0"/>
        <v>11346</v>
      </c>
      <c r="B1577" s="4">
        <v>113</v>
      </c>
      <c r="C1577" s="4">
        <v>460</v>
      </c>
      <c r="D1577" s="4">
        <f t="shared" si="1"/>
        <v>46</v>
      </c>
      <c r="E1577" s="4" t="s">
        <v>1906</v>
      </c>
      <c r="F1577" s="4">
        <v>-83690</v>
      </c>
      <c r="G1577" s="4">
        <v>40</v>
      </c>
      <c r="H1577" s="4">
        <v>93</v>
      </c>
      <c r="I1577" s="4" t="s">
        <v>6</v>
      </c>
      <c r="J1577" s="4">
        <v>5</v>
      </c>
    </row>
    <row r="1578" spans="1:10" ht="12.75" customHeight="1">
      <c r="A1578" s="4" t="str">
        <f t="shared" si="0"/>
        <v>11346.1</v>
      </c>
      <c r="B1578" s="4">
        <v>113</v>
      </c>
      <c r="C1578" s="4">
        <v>461</v>
      </c>
      <c r="D1578" s="4">
        <f t="shared" si="1"/>
        <v>46.1</v>
      </c>
      <c r="E1578" s="4" t="s">
        <v>1907</v>
      </c>
      <c r="F1578" s="4">
        <v>-83610</v>
      </c>
      <c r="G1578" s="4">
        <v>40</v>
      </c>
      <c r="H1578" s="4">
        <v>81.099999999999994</v>
      </c>
      <c r="I1578" s="4">
        <v>0.3</v>
      </c>
      <c r="J1578" s="4">
        <v>300</v>
      </c>
    </row>
    <row r="1579" spans="1:10" ht="12.75" customHeight="1">
      <c r="A1579" s="4" t="str">
        <f t="shared" si="0"/>
        <v>11346.2</v>
      </c>
      <c r="B1579" s="4">
        <v>113</v>
      </c>
      <c r="C1579" s="4">
        <v>462</v>
      </c>
      <c r="D1579" s="4">
        <f t="shared" si="1"/>
        <v>46.2</v>
      </c>
      <c r="E1579" s="4" t="s">
        <v>1908</v>
      </c>
      <c r="F1579" s="4" t="s">
        <v>1246</v>
      </c>
      <c r="G1579" s="4" t="s">
        <v>17</v>
      </c>
      <c r="H1579" s="4" t="s">
        <v>893</v>
      </c>
      <c r="I1579" s="4" t="s">
        <v>6</v>
      </c>
      <c r="J1579" s="4">
        <v>98</v>
      </c>
    </row>
    <row r="1580" spans="1:10" ht="12.75" customHeight="1">
      <c r="A1580" s="4" t="str">
        <f t="shared" si="0"/>
        <v>11347</v>
      </c>
      <c r="B1580" s="4">
        <v>113</v>
      </c>
      <c r="C1580" s="4">
        <v>470</v>
      </c>
      <c r="D1580" s="4">
        <f t="shared" si="1"/>
        <v>47</v>
      </c>
      <c r="E1580" s="4" t="s">
        <v>1909</v>
      </c>
      <c r="F1580" s="4">
        <v>-87033</v>
      </c>
      <c r="G1580" s="4">
        <v>17</v>
      </c>
      <c r="H1580" s="4">
        <v>5.37</v>
      </c>
      <c r="I1580" s="4" t="s">
        <v>223</v>
      </c>
      <c r="J1580" s="4">
        <v>0.05</v>
      </c>
    </row>
    <row r="1581" spans="1:10" ht="12.75" customHeight="1">
      <c r="A1581" s="4" t="str">
        <f t="shared" si="0"/>
        <v>11347.1</v>
      </c>
      <c r="B1581" s="4">
        <v>113</v>
      </c>
      <c r="C1581" s="4">
        <v>471</v>
      </c>
      <c r="D1581" s="4">
        <f t="shared" si="1"/>
        <v>47.1</v>
      </c>
      <c r="E1581" s="4" t="s">
        <v>1910</v>
      </c>
      <c r="F1581" s="4">
        <v>-86990</v>
      </c>
      <c r="G1581" s="4">
        <v>17</v>
      </c>
      <c r="H1581" s="4">
        <v>43.5</v>
      </c>
      <c r="I1581" s="4">
        <v>0.1</v>
      </c>
      <c r="J1581" s="4">
        <v>68.7</v>
      </c>
    </row>
    <row r="1582" spans="1:10" ht="12.75" customHeight="1">
      <c r="A1582" s="4" t="str">
        <f t="shared" si="0"/>
        <v>11348</v>
      </c>
      <c r="B1582" s="4">
        <v>113</v>
      </c>
      <c r="C1582" s="4">
        <v>480</v>
      </c>
      <c r="D1582" s="4">
        <f t="shared" si="1"/>
        <v>48</v>
      </c>
      <c r="E1582" s="4" t="s">
        <v>1911</v>
      </c>
      <c r="F1582" s="4">
        <v>-89049.3</v>
      </c>
      <c r="G1582" s="4">
        <v>2.7</v>
      </c>
      <c r="H1582" s="4">
        <v>7.7</v>
      </c>
      <c r="I1582" s="4" t="s">
        <v>669</v>
      </c>
      <c r="J1582" s="4">
        <v>0.3</v>
      </c>
    </row>
    <row r="1583" spans="1:10" ht="12.75" customHeight="1">
      <c r="A1583" s="4" t="str">
        <f t="shared" si="0"/>
        <v>11348.1</v>
      </c>
      <c r="B1583" s="4">
        <v>113</v>
      </c>
      <c r="C1583" s="4">
        <v>481</v>
      </c>
      <c r="D1583" s="4">
        <f t="shared" si="1"/>
        <v>48.1</v>
      </c>
      <c r="E1583" s="4" t="s">
        <v>1912</v>
      </c>
      <c r="F1583" s="4">
        <v>-88785.8</v>
      </c>
      <c r="G1583" s="4">
        <v>2.7</v>
      </c>
      <c r="H1583" s="4">
        <v>263.54000000000002</v>
      </c>
      <c r="I1583" s="4">
        <v>0.03</v>
      </c>
      <c r="J1583" s="4">
        <v>14.1</v>
      </c>
    </row>
    <row r="1584" spans="1:10" ht="12.75" customHeight="1">
      <c r="A1584" s="4" t="str">
        <f t="shared" si="0"/>
        <v>11349</v>
      </c>
      <c r="B1584" s="4">
        <v>113</v>
      </c>
      <c r="C1584" s="4">
        <v>490</v>
      </c>
      <c r="D1584" s="4">
        <f t="shared" si="1"/>
        <v>49</v>
      </c>
      <c r="E1584" s="4" t="s">
        <v>1913</v>
      </c>
      <c r="F1584" s="4">
        <v>-89370</v>
      </c>
      <c r="G1584" s="4">
        <v>3</v>
      </c>
      <c r="H1584" s="4" t="s">
        <v>8</v>
      </c>
      <c r="I1584" s="4" t="s">
        <v>991</v>
      </c>
      <c r="J1584" s="4">
        <v>99</v>
      </c>
    </row>
    <row r="1585" spans="1:10" ht="12.75" customHeight="1">
      <c r="A1585" s="4" t="str">
        <f t="shared" si="0"/>
        <v>11349.1</v>
      </c>
      <c r="B1585" s="4">
        <v>113</v>
      </c>
      <c r="C1585" s="4">
        <v>491</v>
      </c>
      <c r="D1585" s="4">
        <f t="shared" si="1"/>
        <v>49.1</v>
      </c>
      <c r="E1585" s="4" t="s">
        <v>1914</v>
      </c>
      <c r="F1585" s="4">
        <v>-88978</v>
      </c>
      <c r="G1585" s="4">
        <v>3</v>
      </c>
      <c r="H1585" s="4">
        <v>391.69900000000001</v>
      </c>
      <c r="I1585" s="4">
        <v>3.0000000000000001E-3</v>
      </c>
      <c r="J1585" s="4">
        <v>1.6579000000000002</v>
      </c>
    </row>
    <row r="1586" spans="1:10" ht="12.75" customHeight="1">
      <c r="A1586" s="4" t="str">
        <f t="shared" si="0"/>
        <v>11350</v>
      </c>
      <c r="B1586" s="4">
        <v>113</v>
      </c>
      <c r="C1586" s="4">
        <v>500</v>
      </c>
      <c r="D1586" s="4">
        <f t="shared" si="1"/>
        <v>50</v>
      </c>
      <c r="E1586" s="4" t="s">
        <v>1915</v>
      </c>
      <c r="F1586" s="4">
        <v>-88333</v>
      </c>
      <c r="G1586" s="4">
        <v>4</v>
      </c>
      <c r="H1586" s="4">
        <v>115.09</v>
      </c>
      <c r="I1586" s="4" t="s">
        <v>48</v>
      </c>
      <c r="J1586" s="4">
        <v>0.03</v>
      </c>
    </row>
    <row r="1587" spans="1:10" ht="12.75" customHeight="1">
      <c r="A1587" s="4" t="str">
        <f t="shared" si="0"/>
        <v>11350.1</v>
      </c>
      <c r="B1587" s="4">
        <v>113</v>
      </c>
      <c r="C1587" s="4">
        <v>501</v>
      </c>
      <c r="D1587" s="4">
        <f t="shared" si="1"/>
        <v>50.1</v>
      </c>
      <c r="E1587" s="4" t="s">
        <v>1916</v>
      </c>
      <c r="F1587" s="4">
        <v>-88256</v>
      </c>
      <c r="G1587" s="4">
        <v>4</v>
      </c>
      <c r="H1587" s="4">
        <v>77.385999999999996</v>
      </c>
      <c r="I1587" s="4">
        <v>1.9E-2</v>
      </c>
      <c r="J1587" s="4">
        <v>21.4</v>
      </c>
    </row>
    <row r="1588" spans="1:10" ht="12.75" customHeight="1">
      <c r="A1588" s="4" t="str">
        <f t="shared" si="0"/>
        <v>11351</v>
      </c>
      <c r="B1588" s="4">
        <v>113</v>
      </c>
      <c r="C1588" s="4">
        <v>510</v>
      </c>
      <c r="D1588" s="4">
        <f t="shared" si="1"/>
        <v>51</v>
      </c>
      <c r="E1588" s="4" t="s">
        <v>1917</v>
      </c>
      <c r="F1588" s="4">
        <v>-84420</v>
      </c>
      <c r="G1588" s="4">
        <v>18</v>
      </c>
      <c r="H1588" s="4">
        <v>6.67</v>
      </c>
      <c r="I1588" s="4" t="s">
        <v>80</v>
      </c>
      <c r="J1588" s="4">
        <v>7.0000000000000007E-2</v>
      </c>
    </row>
    <row r="1589" spans="1:10" ht="12.75" customHeight="1">
      <c r="A1589" s="4" t="str">
        <f t="shared" si="0"/>
        <v>11352</v>
      </c>
      <c r="B1589" s="4">
        <v>113</v>
      </c>
      <c r="C1589" s="4">
        <v>520</v>
      </c>
      <c r="D1589" s="4">
        <f t="shared" si="1"/>
        <v>52</v>
      </c>
      <c r="E1589" s="4" t="s">
        <v>1918</v>
      </c>
      <c r="F1589" s="4">
        <v>-78347</v>
      </c>
      <c r="G1589" s="4">
        <v>28</v>
      </c>
      <c r="H1589" s="4">
        <v>1.7</v>
      </c>
      <c r="I1589" s="4" t="s">
        <v>80</v>
      </c>
      <c r="J1589" s="4">
        <v>0.2</v>
      </c>
    </row>
    <row r="1590" spans="1:10" ht="12.75" customHeight="1">
      <c r="A1590" s="4" t="str">
        <f t="shared" si="0"/>
        <v>11353</v>
      </c>
      <c r="B1590" s="4">
        <v>113</v>
      </c>
      <c r="C1590" s="4">
        <v>530</v>
      </c>
      <c r="D1590" s="4">
        <f t="shared" si="1"/>
        <v>53</v>
      </c>
      <c r="E1590" s="4" t="s">
        <v>1919</v>
      </c>
      <c r="F1590" s="4">
        <v>-71130</v>
      </c>
      <c r="G1590" s="4">
        <v>50</v>
      </c>
      <c r="H1590" s="4">
        <v>6.6</v>
      </c>
      <c r="I1590" s="4" t="s">
        <v>6</v>
      </c>
      <c r="J1590" s="4">
        <v>0.2</v>
      </c>
    </row>
    <row r="1591" spans="1:10" ht="12.75" customHeight="1">
      <c r="A1591" s="4" t="str">
        <f t="shared" si="0"/>
        <v>11354</v>
      </c>
      <c r="B1591" s="4">
        <v>113</v>
      </c>
      <c r="C1591" s="4">
        <v>540</v>
      </c>
      <c r="D1591" s="4">
        <f t="shared" si="1"/>
        <v>54</v>
      </c>
      <c r="E1591" s="4" t="s">
        <v>1920</v>
      </c>
      <c r="F1591" s="4">
        <v>-62090</v>
      </c>
      <c r="G1591" s="4">
        <v>80</v>
      </c>
      <c r="H1591" s="4">
        <v>2.74</v>
      </c>
      <c r="I1591" s="4" t="s">
        <v>6</v>
      </c>
      <c r="J1591" s="4">
        <v>0.08</v>
      </c>
    </row>
    <row r="1592" spans="1:10" ht="12.75" customHeight="1">
      <c r="A1592" s="4" t="str">
        <f t="shared" si="0"/>
        <v>11355</v>
      </c>
      <c r="B1592" s="4">
        <v>113</v>
      </c>
      <c r="C1592" s="4">
        <v>550</v>
      </c>
      <c r="D1592" s="4">
        <f t="shared" si="1"/>
        <v>55</v>
      </c>
      <c r="E1592" s="4" t="s">
        <v>1921</v>
      </c>
      <c r="F1592" s="4">
        <v>-51700</v>
      </c>
      <c r="G1592" s="4">
        <v>100</v>
      </c>
      <c r="H1592" s="4">
        <v>16.7</v>
      </c>
      <c r="I1592" s="4" t="s">
        <v>968</v>
      </c>
      <c r="J1592" s="4">
        <v>0.7</v>
      </c>
    </row>
    <row r="1593" spans="1:10" ht="12.75" customHeight="1">
      <c r="A1593" s="4" t="str">
        <f t="shared" si="0"/>
        <v>11442</v>
      </c>
      <c r="B1593" s="4">
        <v>114</v>
      </c>
      <c r="C1593" s="4">
        <v>420</v>
      </c>
      <c r="D1593" s="4">
        <f t="shared" si="1"/>
        <v>42</v>
      </c>
      <c r="E1593" s="4" t="s">
        <v>1922</v>
      </c>
      <c r="F1593" s="4">
        <v>-51310</v>
      </c>
      <c r="G1593" s="4">
        <v>700</v>
      </c>
      <c r="H1593" s="4">
        <v>80</v>
      </c>
      <c r="I1593" s="4" t="s">
        <v>33</v>
      </c>
      <c r="J1593" s="4" t="s">
        <v>733</v>
      </c>
    </row>
    <row r="1594" spans="1:10" ht="12.75" customHeight="1">
      <c r="A1594" s="4" t="str">
        <f t="shared" si="0"/>
        <v>11443</v>
      </c>
      <c r="B1594" s="4">
        <v>114</v>
      </c>
      <c r="C1594" s="4">
        <v>430</v>
      </c>
      <c r="D1594" s="4">
        <f t="shared" si="1"/>
        <v>43</v>
      </c>
      <c r="E1594" s="4" t="s">
        <v>1923</v>
      </c>
      <c r="F1594" s="4">
        <v>-59730</v>
      </c>
      <c r="G1594" s="4">
        <v>600</v>
      </c>
      <c r="H1594" s="4">
        <v>150</v>
      </c>
      <c r="I1594" s="4" t="s">
        <v>33</v>
      </c>
      <c r="J1594" s="4">
        <v>30</v>
      </c>
    </row>
    <row r="1595" spans="1:10" ht="12.75" customHeight="1">
      <c r="A1595" s="4" t="str">
        <f t="shared" si="0"/>
        <v>11444</v>
      </c>
      <c r="B1595" s="4">
        <v>114</v>
      </c>
      <c r="C1595" s="4">
        <v>440</v>
      </c>
      <c r="D1595" s="4">
        <f t="shared" si="1"/>
        <v>44</v>
      </c>
      <c r="E1595" s="4" t="s">
        <v>1924</v>
      </c>
      <c r="F1595" s="4">
        <v>-70530</v>
      </c>
      <c r="G1595" s="4">
        <v>230</v>
      </c>
      <c r="H1595" s="4">
        <v>530</v>
      </c>
      <c r="I1595" s="4" t="s">
        <v>33</v>
      </c>
      <c r="J1595" s="4">
        <v>60</v>
      </c>
    </row>
    <row r="1596" spans="1:10" ht="12.75" customHeight="1">
      <c r="A1596" s="4" t="str">
        <f t="shared" si="0"/>
        <v>11445</v>
      </c>
      <c r="B1596" s="4">
        <v>114</v>
      </c>
      <c r="C1596" s="4">
        <v>450</v>
      </c>
      <c r="D1596" s="4">
        <f t="shared" si="1"/>
        <v>45</v>
      </c>
      <c r="E1596" s="4" t="s">
        <v>1925</v>
      </c>
      <c r="F1596" s="4">
        <v>-75630</v>
      </c>
      <c r="G1596" s="4">
        <v>110</v>
      </c>
      <c r="H1596" s="4" t="s">
        <v>541</v>
      </c>
      <c r="I1596" s="4">
        <v>1.85</v>
      </c>
      <c r="J1596" s="4" t="s">
        <v>6</v>
      </c>
    </row>
    <row r="1597" spans="1:10" ht="12.75" customHeight="1">
      <c r="A1597" s="4" t="str">
        <f t="shared" si="0"/>
        <v>11445.1</v>
      </c>
      <c r="B1597" s="4">
        <v>114</v>
      </c>
      <c r="C1597" s="4">
        <v>451</v>
      </c>
      <c r="D1597" s="4">
        <f t="shared" si="1"/>
        <v>45.1</v>
      </c>
      <c r="E1597" s="4" t="s">
        <v>1926</v>
      </c>
      <c r="F1597" s="4">
        <v>-75430</v>
      </c>
      <c r="G1597" s="4">
        <v>190</v>
      </c>
      <c r="H1597" s="4">
        <v>200</v>
      </c>
      <c r="I1597" s="4">
        <v>150</v>
      </c>
      <c r="J1597" s="4" t="s">
        <v>541</v>
      </c>
    </row>
    <row r="1598" spans="1:10" ht="12.75" customHeight="1">
      <c r="A1598" s="4" t="str">
        <f t="shared" si="0"/>
        <v>11446</v>
      </c>
      <c r="B1598" s="4">
        <v>114</v>
      </c>
      <c r="C1598" s="4">
        <v>460</v>
      </c>
      <c r="D1598" s="4">
        <f t="shared" si="1"/>
        <v>46</v>
      </c>
      <c r="E1598" s="4" t="s">
        <v>1927</v>
      </c>
      <c r="F1598" s="4">
        <v>-83497</v>
      </c>
      <c r="G1598" s="4">
        <v>24</v>
      </c>
      <c r="H1598" s="4">
        <v>2.42</v>
      </c>
      <c r="I1598" s="4" t="s">
        <v>80</v>
      </c>
      <c r="J1598" s="4">
        <v>0.06</v>
      </c>
    </row>
    <row r="1599" spans="1:10" ht="12.75" customHeight="1">
      <c r="A1599" s="4" t="str">
        <f t="shared" si="0"/>
        <v>11447</v>
      </c>
      <c r="B1599" s="4">
        <v>114</v>
      </c>
      <c r="C1599" s="4">
        <v>470</v>
      </c>
      <c r="D1599" s="4">
        <f t="shared" si="1"/>
        <v>47</v>
      </c>
      <c r="E1599" s="4" t="s">
        <v>1928</v>
      </c>
      <c r="F1599" s="4">
        <v>-84949</v>
      </c>
      <c r="G1599" s="4">
        <v>25</v>
      </c>
      <c r="H1599" s="4">
        <v>4.5999999999999996</v>
      </c>
      <c r="I1599" s="4" t="s">
        <v>6</v>
      </c>
      <c r="J1599" s="4">
        <v>0.1</v>
      </c>
    </row>
    <row r="1600" spans="1:10" ht="12.75" customHeight="1">
      <c r="A1600" s="4" t="str">
        <f t="shared" si="0"/>
        <v>11447.1</v>
      </c>
      <c r="B1600" s="4">
        <v>114</v>
      </c>
      <c r="C1600" s="4">
        <v>471</v>
      </c>
      <c r="D1600" s="4">
        <f t="shared" si="1"/>
        <v>47.1</v>
      </c>
      <c r="E1600" s="4" t="s">
        <v>1929</v>
      </c>
      <c r="F1600" s="4">
        <v>-84750</v>
      </c>
      <c r="G1600" s="4">
        <v>25</v>
      </c>
      <c r="H1600" s="4">
        <v>199</v>
      </c>
      <c r="I1600" s="4">
        <v>5</v>
      </c>
      <c r="J1600" s="4">
        <v>1.5</v>
      </c>
    </row>
    <row r="1601" spans="1:10" ht="12.75" customHeight="1">
      <c r="A1601" s="4" t="str">
        <f t="shared" si="0"/>
        <v>11448</v>
      </c>
      <c r="B1601" s="4">
        <v>114</v>
      </c>
      <c r="C1601" s="4">
        <v>480</v>
      </c>
      <c r="D1601" s="4">
        <f t="shared" si="1"/>
        <v>48</v>
      </c>
      <c r="E1601" s="4" t="s">
        <v>1930</v>
      </c>
      <c r="F1601" s="4">
        <v>-90020.9</v>
      </c>
      <c r="G1601" s="4">
        <v>2.7</v>
      </c>
      <c r="H1601" s="4" t="s">
        <v>8</v>
      </c>
      <c r="I1601" s="4" t="s">
        <v>1931</v>
      </c>
      <c r="J1601" s="4" t="s">
        <v>22</v>
      </c>
    </row>
    <row r="1602" spans="1:10" ht="12.75" customHeight="1">
      <c r="A1602" s="4" t="str">
        <f t="shared" si="0"/>
        <v>11449</v>
      </c>
      <c r="B1602" s="4">
        <v>114</v>
      </c>
      <c r="C1602" s="4">
        <v>490</v>
      </c>
      <c r="D1602" s="4">
        <f t="shared" si="1"/>
        <v>49</v>
      </c>
      <c r="E1602" s="4" t="s">
        <v>1932</v>
      </c>
      <c r="F1602" s="4">
        <v>-88572</v>
      </c>
      <c r="G1602" s="4">
        <v>3</v>
      </c>
      <c r="H1602" s="4">
        <v>71.900000000000006</v>
      </c>
      <c r="I1602" s="4" t="s">
        <v>6</v>
      </c>
      <c r="J1602" s="4">
        <v>0.1</v>
      </c>
    </row>
    <row r="1603" spans="1:10" ht="12.75" customHeight="1">
      <c r="A1603" s="4" t="str">
        <f t="shared" si="0"/>
        <v>11449.1</v>
      </c>
      <c r="B1603" s="4">
        <v>114</v>
      </c>
      <c r="C1603" s="4">
        <v>491</v>
      </c>
      <c r="D1603" s="4">
        <f t="shared" si="1"/>
        <v>49.1</v>
      </c>
      <c r="E1603" s="4" t="s">
        <v>1933</v>
      </c>
      <c r="F1603" s="4">
        <v>-88382</v>
      </c>
      <c r="G1603" s="4">
        <v>3</v>
      </c>
      <c r="H1603" s="4">
        <v>190.29</v>
      </c>
      <c r="I1603" s="4">
        <v>0.03</v>
      </c>
      <c r="J1603" s="4">
        <v>49.51</v>
      </c>
    </row>
    <row r="1604" spans="1:10" ht="12.75" customHeight="1">
      <c r="A1604" s="4" t="str">
        <f t="shared" si="0"/>
        <v>11449.2</v>
      </c>
      <c r="B1604" s="4">
        <v>114</v>
      </c>
      <c r="C1604" s="4">
        <v>492</v>
      </c>
      <c r="D1604" s="4">
        <f t="shared" si="1"/>
        <v>49.2</v>
      </c>
      <c r="E1604" s="4" t="s">
        <v>1934</v>
      </c>
      <c r="F1604" s="4">
        <v>-88070</v>
      </c>
      <c r="G1604" s="4">
        <v>3</v>
      </c>
      <c r="H1604" s="4">
        <v>501.94</v>
      </c>
      <c r="I1604" s="4">
        <v>0.03</v>
      </c>
      <c r="J1604" s="4">
        <v>43.1</v>
      </c>
    </row>
    <row r="1605" spans="1:10" ht="12.75" customHeight="1">
      <c r="A1605" s="4" t="str">
        <f t="shared" si="0"/>
        <v>11449.3</v>
      </c>
      <c r="B1605" s="4">
        <v>114</v>
      </c>
      <c r="C1605" s="4">
        <v>493</v>
      </c>
      <c r="D1605" s="4">
        <f t="shared" si="1"/>
        <v>49.3</v>
      </c>
      <c r="E1605" s="4" t="s">
        <v>1935</v>
      </c>
      <c r="F1605" s="4">
        <v>-87930</v>
      </c>
      <c r="G1605" s="4">
        <v>3</v>
      </c>
      <c r="H1605" s="4">
        <v>641.72</v>
      </c>
      <c r="I1605" s="4">
        <v>0.03</v>
      </c>
      <c r="J1605" s="4">
        <v>4.3</v>
      </c>
    </row>
    <row r="1606" spans="1:10" ht="12.75" customHeight="1">
      <c r="A1606" s="4" t="str">
        <f t="shared" si="0"/>
        <v>11450</v>
      </c>
      <c r="B1606" s="4">
        <v>114</v>
      </c>
      <c r="C1606" s="4">
        <v>500</v>
      </c>
      <c r="D1606" s="4">
        <f t="shared" si="1"/>
        <v>50</v>
      </c>
      <c r="E1606" s="4" t="s">
        <v>1936</v>
      </c>
      <c r="F1606" s="4">
        <v>-90561</v>
      </c>
      <c r="G1606" s="4">
        <v>3</v>
      </c>
      <c r="H1606" s="4" t="s">
        <v>8</v>
      </c>
      <c r="I1606" s="4" t="s">
        <v>22</v>
      </c>
      <c r="J1606" s="4">
        <v>3</v>
      </c>
    </row>
    <row r="1607" spans="1:10" ht="12.75" customHeight="1">
      <c r="A1607" s="4" t="str">
        <f t="shared" si="0"/>
        <v>11450.1</v>
      </c>
      <c r="B1607" s="4">
        <v>114</v>
      </c>
      <c r="C1607" s="4">
        <v>501</v>
      </c>
      <c r="D1607" s="4">
        <f t="shared" si="1"/>
        <v>50.1</v>
      </c>
      <c r="E1607" s="4" t="s">
        <v>1937</v>
      </c>
      <c r="F1607" s="4">
        <v>-87474</v>
      </c>
      <c r="G1607" s="4">
        <v>3</v>
      </c>
      <c r="H1607" s="4">
        <v>3087.37</v>
      </c>
      <c r="I1607" s="4">
        <v>7.0000000000000007E-2</v>
      </c>
      <c r="J1607" s="4">
        <v>733</v>
      </c>
    </row>
    <row r="1608" spans="1:10" ht="12.75" customHeight="1">
      <c r="A1608" s="4" t="str">
        <f t="shared" si="0"/>
        <v>11451</v>
      </c>
      <c r="B1608" s="4">
        <v>114</v>
      </c>
      <c r="C1608" s="4">
        <v>510</v>
      </c>
      <c r="D1608" s="4">
        <f t="shared" si="1"/>
        <v>51</v>
      </c>
      <c r="E1608" s="4" t="s">
        <v>1938</v>
      </c>
      <c r="F1608" s="4">
        <v>-84515</v>
      </c>
      <c r="G1608" s="4">
        <v>28</v>
      </c>
      <c r="H1608" s="4">
        <v>3.49</v>
      </c>
      <c r="I1608" s="4" t="s">
        <v>80</v>
      </c>
      <c r="J1608" s="4">
        <v>0.03</v>
      </c>
    </row>
    <row r="1609" spans="1:10" ht="12.75" customHeight="1">
      <c r="A1609" s="4" t="str">
        <f t="shared" si="0"/>
        <v>11451.1</v>
      </c>
      <c r="B1609" s="4">
        <v>114</v>
      </c>
      <c r="C1609" s="4">
        <v>511</v>
      </c>
      <c r="D1609" s="4">
        <f t="shared" si="1"/>
        <v>51.1</v>
      </c>
      <c r="E1609" s="4" t="s">
        <v>1939</v>
      </c>
      <c r="F1609" s="4">
        <v>-84020</v>
      </c>
      <c r="G1609" s="4">
        <v>28</v>
      </c>
      <c r="H1609" s="4">
        <v>495.5</v>
      </c>
      <c r="I1609" s="4">
        <v>7.0000000000000007E-2</v>
      </c>
      <c r="J1609" s="4">
        <v>219</v>
      </c>
    </row>
    <row r="1610" spans="1:10" ht="12.75" customHeight="1">
      <c r="A1610" s="4" t="str">
        <f t="shared" si="0"/>
        <v>11452</v>
      </c>
      <c r="B1610" s="4">
        <v>114</v>
      </c>
      <c r="C1610" s="4">
        <v>520</v>
      </c>
      <c r="D1610" s="4">
        <f t="shared" si="1"/>
        <v>52</v>
      </c>
      <c r="E1610" s="4" t="s">
        <v>1940</v>
      </c>
      <c r="F1610" s="4">
        <v>-81889</v>
      </c>
      <c r="G1610" s="4">
        <v>28</v>
      </c>
      <c r="H1610" s="4">
        <v>15.2</v>
      </c>
      <c r="I1610" s="4" t="s">
        <v>80</v>
      </c>
      <c r="J1610" s="4">
        <v>0.7</v>
      </c>
    </row>
    <row r="1611" spans="1:10" ht="12.75" customHeight="1">
      <c r="A1611" s="4" t="str">
        <f t="shared" si="0"/>
        <v>11453</v>
      </c>
      <c r="B1611" s="4">
        <v>114</v>
      </c>
      <c r="C1611" s="4">
        <v>530</v>
      </c>
      <c r="D1611" s="4">
        <f t="shared" si="1"/>
        <v>53</v>
      </c>
      <c r="E1611" s="4" t="s">
        <v>1941</v>
      </c>
      <c r="F1611" s="4">
        <v>-72800</v>
      </c>
      <c r="G1611" s="4">
        <v>300</v>
      </c>
      <c r="H1611" s="4">
        <v>2.1</v>
      </c>
      <c r="I1611" s="4" t="s">
        <v>6</v>
      </c>
      <c r="J1611" s="4">
        <v>0.2</v>
      </c>
    </row>
    <row r="1612" spans="1:10" ht="12.75" customHeight="1">
      <c r="A1612" s="4" t="str">
        <f t="shared" si="0"/>
        <v>11453.1</v>
      </c>
      <c r="B1612" s="4">
        <v>114</v>
      </c>
      <c r="C1612" s="4">
        <v>531</v>
      </c>
      <c r="D1612" s="4">
        <f t="shared" si="1"/>
        <v>53.1</v>
      </c>
      <c r="E1612" s="4" t="s">
        <v>1942</v>
      </c>
      <c r="F1612" s="4">
        <v>-72530</v>
      </c>
      <c r="G1612" s="4">
        <v>300</v>
      </c>
      <c r="H1612" s="4">
        <v>265.89999999999998</v>
      </c>
      <c r="I1612" s="4">
        <v>0.5</v>
      </c>
      <c r="J1612" s="4">
        <v>6.2</v>
      </c>
    </row>
    <row r="1613" spans="1:10" ht="12.75" customHeight="1">
      <c r="A1613" s="4" t="str">
        <f t="shared" si="0"/>
        <v>11454</v>
      </c>
      <c r="B1613" s="4">
        <v>114</v>
      </c>
      <c r="C1613" s="4">
        <v>540</v>
      </c>
      <c r="D1613" s="4">
        <f t="shared" si="1"/>
        <v>54</v>
      </c>
      <c r="E1613" s="4" t="s">
        <v>1943</v>
      </c>
      <c r="F1613" s="4">
        <v>-67086</v>
      </c>
      <c r="G1613" s="4">
        <v>11</v>
      </c>
      <c r="H1613" s="4">
        <v>10</v>
      </c>
      <c r="I1613" s="4" t="s">
        <v>6</v>
      </c>
      <c r="J1613" s="4">
        <v>0.4</v>
      </c>
    </row>
    <row r="1614" spans="1:10" ht="12.75" customHeight="1">
      <c r="A1614" s="4" t="str">
        <f t="shared" si="0"/>
        <v>11455</v>
      </c>
      <c r="B1614" s="4">
        <v>114</v>
      </c>
      <c r="C1614" s="4">
        <v>550</v>
      </c>
      <c r="D1614" s="4">
        <f t="shared" si="1"/>
        <v>55</v>
      </c>
      <c r="E1614" s="4" t="s">
        <v>1944</v>
      </c>
      <c r="F1614" s="4">
        <v>-54540</v>
      </c>
      <c r="G1614" s="4">
        <v>310</v>
      </c>
      <c r="H1614" s="4">
        <v>570</v>
      </c>
      <c r="I1614" s="4" t="s">
        <v>33</v>
      </c>
      <c r="J1614" s="4">
        <v>20</v>
      </c>
    </row>
    <row r="1615" spans="1:10" ht="12.75" customHeight="1">
      <c r="A1615" s="4" t="str">
        <f t="shared" si="0"/>
        <v>11456</v>
      </c>
      <c r="B1615" s="4">
        <v>114</v>
      </c>
      <c r="C1615" s="4">
        <v>560</v>
      </c>
      <c r="D1615" s="4">
        <f t="shared" si="1"/>
        <v>56</v>
      </c>
      <c r="E1615" s="4" t="s">
        <v>1945</v>
      </c>
      <c r="F1615" s="4">
        <v>-45950</v>
      </c>
      <c r="G1615" s="4">
        <v>140</v>
      </c>
      <c r="H1615" s="4">
        <v>530</v>
      </c>
      <c r="I1615" s="4" t="s">
        <v>33</v>
      </c>
      <c r="J1615" s="4">
        <v>230</v>
      </c>
    </row>
    <row r="1616" spans="1:10" ht="12.75" customHeight="1">
      <c r="A1616" s="4" t="str">
        <f t="shared" si="0"/>
        <v>11542</v>
      </c>
      <c r="B1616" s="4">
        <v>115</v>
      </c>
      <c r="C1616" s="4">
        <v>420</v>
      </c>
      <c r="D1616" s="4">
        <f t="shared" si="1"/>
        <v>42</v>
      </c>
      <c r="E1616" s="4" t="s">
        <v>1946</v>
      </c>
      <c r="F1616" s="4">
        <v>-46310</v>
      </c>
      <c r="G1616" s="4">
        <v>800</v>
      </c>
      <c r="H1616" s="4">
        <v>60</v>
      </c>
      <c r="I1616" s="4" t="s">
        <v>33</v>
      </c>
      <c r="J1616" s="4" t="s">
        <v>733</v>
      </c>
    </row>
    <row r="1617" spans="1:10" ht="12.75" customHeight="1">
      <c r="A1617" s="4" t="str">
        <f t="shared" si="0"/>
        <v>11543</v>
      </c>
      <c r="B1617" s="4">
        <v>115</v>
      </c>
      <c r="C1617" s="4">
        <v>430</v>
      </c>
      <c r="D1617" s="4">
        <f t="shared" si="1"/>
        <v>43</v>
      </c>
      <c r="E1617" s="4" t="s">
        <v>1947</v>
      </c>
      <c r="F1617" s="4">
        <v>-57110</v>
      </c>
      <c r="G1617" s="4">
        <v>700</v>
      </c>
      <c r="H1617" s="4">
        <v>100</v>
      </c>
      <c r="I1617" s="4" t="s">
        <v>33</v>
      </c>
      <c r="J1617" s="4" t="s">
        <v>733</v>
      </c>
    </row>
    <row r="1618" spans="1:10" ht="12.75" customHeight="1">
      <c r="A1618" s="4" t="str">
        <f t="shared" si="0"/>
        <v>11544</v>
      </c>
      <c r="B1618" s="4">
        <v>115</v>
      </c>
      <c r="C1618" s="4">
        <v>440</v>
      </c>
      <c r="D1618" s="4">
        <f t="shared" si="1"/>
        <v>44</v>
      </c>
      <c r="E1618" s="4" t="s">
        <v>1948</v>
      </c>
      <c r="F1618" s="4">
        <v>-66430</v>
      </c>
      <c r="G1618" s="4">
        <v>130</v>
      </c>
      <c r="H1618" s="4">
        <v>740</v>
      </c>
      <c r="I1618" s="4" t="s">
        <v>33</v>
      </c>
      <c r="J1618" s="4">
        <v>80</v>
      </c>
    </row>
    <row r="1619" spans="1:10" ht="12.75" customHeight="1">
      <c r="A1619" s="4" t="str">
        <f t="shared" si="0"/>
        <v>11545</v>
      </c>
      <c r="B1619" s="4">
        <v>115</v>
      </c>
      <c r="C1619" s="4">
        <v>450</v>
      </c>
      <c r="D1619" s="4">
        <f t="shared" si="1"/>
        <v>45</v>
      </c>
      <c r="E1619" s="4" t="s">
        <v>1949</v>
      </c>
      <c r="F1619" s="4">
        <v>-74210</v>
      </c>
      <c r="G1619" s="4">
        <v>80</v>
      </c>
      <c r="H1619" s="4">
        <v>990</v>
      </c>
      <c r="I1619" s="4" t="s">
        <v>33</v>
      </c>
      <c r="J1619" s="4">
        <v>50</v>
      </c>
    </row>
    <row r="1620" spans="1:10" ht="12.75" customHeight="1">
      <c r="A1620" s="4" t="str">
        <f t="shared" si="0"/>
        <v>11546</v>
      </c>
      <c r="B1620" s="4">
        <v>115</v>
      </c>
      <c r="C1620" s="4">
        <v>460</v>
      </c>
      <c r="D1620" s="4">
        <f t="shared" si="1"/>
        <v>46</v>
      </c>
      <c r="E1620" s="4" t="s">
        <v>1950</v>
      </c>
      <c r="F1620" s="4">
        <v>-80400</v>
      </c>
      <c r="G1620" s="4">
        <v>60</v>
      </c>
      <c r="H1620" s="4">
        <v>25</v>
      </c>
      <c r="I1620" s="4" t="s">
        <v>6</v>
      </c>
      <c r="J1620" s="4">
        <v>2</v>
      </c>
    </row>
    <row r="1621" spans="1:10" ht="12.75" customHeight="1">
      <c r="A1621" s="4" t="str">
        <f t="shared" si="0"/>
        <v>11546.1</v>
      </c>
      <c r="B1621" s="4">
        <v>115</v>
      </c>
      <c r="C1621" s="4">
        <v>461</v>
      </c>
      <c r="D1621" s="4">
        <f t="shared" si="1"/>
        <v>46.1</v>
      </c>
      <c r="E1621" s="4" t="s">
        <v>1951</v>
      </c>
      <c r="F1621" s="4">
        <v>-80310</v>
      </c>
      <c r="G1621" s="4">
        <v>60</v>
      </c>
      <c r="H1621" s="4">
        <v>89.18</v>
      </c>
      <c r="I1621" s="4">
        <v>0.25</v>
      </c>
      <c r="J1621" s="4">
        <v>50</v>
      </c>
    </row>
    <row r="1622" spans="1:10" ht="12.75" customHeight="1">
      <c r="A1622" s="4" t="str">
        <f t="shared" si="0"/>
        <v>11547</v>
      </c>
      <c r="B1622" s="4">
        <v>115</v>
      </c>
      <c r="C1622" s="4">
        <v>470</v>
      </c>
      <c r="D1622" s="4">
        <f t="shared" si="1"/>
        <v>47</v>
      </c>
      <c r="E1622" s="4" t="s">
        <v>1952</v>
      </c>
      <c r="F1622" s="4">
        <v>-84990</v>
      </c>
      <c r="G1622" s="4">
        <v>30</v>
      </c>
      <c r="H1622" s="4">
        <v>20</v>
      </c>
      <c r="I1622" s="4" t="s">
        <v>80</v>
      </c>
      <c r="J1622" s="4">
        <v>0.5</v>
      </c>
    </row>
    <row r="1623" spans="1:10" ht="12.75" customHeight="1">
      <c r="A1623" s="4" t="str">
        <f t="shared" si="0"/>
        <v>11547.1</v>
      </c>
      <c r="B1623" s="4">
        <v>115</v>
      </c>
      <c r="C1623" s="4">
        <v>471</v>
      </c>
      <c r="D1623" s="4">
        <f t="shared" si="1"/>
        <v>47.1</v>
      </c>
      <c r="E1623" s="4" t="s">
        <v>1953</v>
      </c>
      <c r="F1623" s="4">
        <v>-84950</v>
      </c>
      <c r="G1623" s="4">
        <v>30</v>
      </c>
      <c r="H1623" s="4">
        <v>41.16</v>
      </c>
      <c r="I1623" s="4">
        <v>0.1</v>
      </c>
      <c r="J1623" s="4">
        <v>18</v>
      </c>
    </row>
    <row r="1624" spans="1:10" ht="12.75" customHeight="1">
      <c r="A1624" s="4" t="str">
        <f t="shared" si="0"/>
        <v>11548</v>
      </c>
      <c r="B1624" s="4">
        <v>115</v>
      </c>
      <c r="C1624" s="4">
        <v>480</v>
      </c>
      <c r="D1624" s="4">
        <f t="shared" si="1"/>
        <v>48</v>
      </c>
      <c r="E1624" s="4" t="s">
        <v>1954</v>
      </c>
      <c r="F1624" s="4">
        <v>-88090.5</v>
      </c>
      <c r="G1624" s="4">
        <v>2.7</v>
      </c>
      <c r="H1624" s="4">
        <v>53.46</v>
      </c>
      <c r="I1624" s="4" t="s">
        <v>223</v>
      </c>
      <c r="J1624" s="4">
        <v>0.1</v>
      </c>
    </row>
    <row r="1625" spans="1:10" ht="12.75" customHeight="1">
      <c r="A1625" s="4" t="str">
        <f t="shared" si="0"/>
        <v>11548.1</v>
      </c>
      <c r="B1625" s="4">
        <v>115</v>
      </c>
      <c r="C1625" s="4">
        <v>481</v>
      </c>
      <c r="D1625" s="4">
        <f t="shared" si="1"/>
        <v>48.1</v>
      </c>
      <c r="E1625" s="4" t="s">
        <v>1955</v>
      </c>
      <c r="F1625" s="4">
        <v>-87909.5</v>
      </c>
      <c r="G1625" s="4">
        <v>2.7</v>
      </c>
      <c r="H1625" s="4">
        <v>181</v>
      </c>
      <c r="I1625" s="4">
        <v>0.5</v>
      </c>
      <c r="J1625" s="4">
        <v>44.56</v>
      </c>
    </row>
    <row r="1626" spans="1:10" ht="12.75" customHeight="1">
      <c r="A1626" s="4" t="str">
        <f t="shared" si="0"/>
        <v>11549</v>
      </c>
      <c r="B1626" s="4">
        <v>115</v>
      </c>
      <c r="C1626" s="4">
        <v>490</v>
      </c>
      <c r="D1626" s="4">
        <f t="shared" si="1"/>
        <v>49</v>
      </c>
      <c r="E1626" s="4" t="s">
        <v>1956</v>
      </c>
      <c r="F1626" s="4">
        <v>-89537</v>
      </c>
      <c r="G1626" s="4">
        <v>4</v>
      </c>
      <c r="H1626" s="4">
        <v>441</v>
      </c>
      <c r="I1626" s="4" t="s">
        <v>1957</v>
      </c>
      <c r="J1626" s="4">
        <v>25</v>
      </c>
    </row>
    <row r="1627" spans="1:10" ht="12.75" customHeight="1">
      <c r="A1627" s="4" t="str">
        <f t="shared" si="0"/>
        <v>11549.1</v>
      </c>
      <c r="B1627" s="4">
        <v>115</v>
      </c>
      <c r="C1627" s="4">
        <v>491</v>
      </c>
      <c r="D1627" s="4">
        <f t="shared" si="1"/>
        <v>49.1</v>
      </c>
      <c r="E1627" s="4" t="s">
        <v>1958</v>
      </c>
      <c r="F1627" s="4">
        <v>-89201</v>
      </c>
      <c r="G1627" s="4">
        <v>4</v>
      </c>
      <c r="H1627" s="4">
        <v>336.24400000000003</v>
      </c>
      <c r="I1627" s="4">
        <v>1.7000000000000001E-2</v>
      </c>
      <c r="J1627" s="4">
        <v>4.4859999999999998</v>
      </c>
    </row>
    <row r="1628" spans="1:10" ht="12.75" customHeight="1">
      <c r="A1628" s="4" t="str">
        <f t="shared" si="0"/>
        <v>11550</v>
      </c>
      <c r="B1628" s="4">
        <v>115</v>
      </c>
      <c r="C1628" s="4">
        <v>500</v>
      </c>
      <c r="D1628" s="4">
        <f t="shared" si="1"/>
        <v>50</v>
      </c>
      <c r="E1628" s="4" t="s">
        <v>1959</v>
      </c>
      <c r="F1628" s="4">
        <v>-90036</v>
      </c>
      <c r="G1628" s="4">
        <v>2.9</v>
      </c>
      <c r="H1628" s="4" t="s">
        <v>8</v>
      </c>
      <c r="I1628" s="4" t="s">
        <v>9</v>
      </c>
      <c r="J1628" s="4">
        <v>99</v>
      </c>
    </row>
    <row r="1629" spans="1:10" ht="12.75" customHeight="1">
      <c r="A1629" s="4" t="str">
        <f t="shared" si="0"/>
        <v>11550.1</v>
      </c>
      <c r="B1629" s="4">
        <v>115</v>
      </c>
      <c r="C1629" s="4">
        <v>501</v>
      </c>
      <c r="D1629" s="4">
        <f t="shared" si="1"/>
        <v>50.1</v>
      </c>
      <c r="E1629" s="4" t="s">
        <v>1960</v>
      </c>
      <c r="F1629" s="4">
        <v>-89423.2</v>
      </c>
      <c r="G1629" s="4">
        <v>2.9</v>
      </c>
      <c r="H1629" s="4">
        <v>612.80999999999995</v>
      </c>
      <c r="I1629" s="4">
        <v>0.04</v>
      </c>
      <c r="J1629" s="4">
        <v>3.26</v>
      </c>
    </row>
    <row r="1630" spans="1:10" ht="12.75" customHeight="1">
      <c r="A1630" s="4" t="str">
        <f t="shared" si="0"/>
        <v>11550.2</v>
      </c>
      <c r="B1630" s="4">
        <v>115</v>
      </c>
      <c r="C1630" s="4">
        <v>502</v>
      </c>
      <c r="D1630" s="4">
        <f t="shared" si="1"/>
        <v>50.2</v>
      </c>
      <c r="E1630" s="4" t="s">
        <v>1961</v>
      </c>
      <c r="F1630" s="4">
        <v>-89322.4</v>
      </c>
      <c r="G1630" s="4">
        <v>2.9</v>
      </c>
      <c r="H1630" s="4">
        <v>713.64</v>
      </c>
      <c r="I1630" s="4">
        <v>0.12</v>
      </c>
      <c r="J1630" s="4">
        <v>159</v>
      </c>
    </row>
    <row r="1631" spans="1:10" ht="12.75" customHeight="1">
      <c r="A1631" s="4" t="str">
        <f t="shared" si="0"/>
        <v>11551</v>
      </c>
      <c r="B1631" s="4">
        <v>115</v>
      </c>
      <c r="C1631" s="4">
        <v>510</v>
      </c>
      <c r="D1631" s="4">
        <f t="shared" si="1"/>
        <v>51</v>
      </c>
      <c r="E1631" s="4" t="s">
        <v>1962</v>
      </c>
      <c r="F1631" s="4">
        <v>-87003</v>
      </c>
      <c r="G1631" s="4">
        <v>16</v>
      </c>
      <c r="H1631" s="4">
        <v>32.1</v>
      </c>
      <c r="I1631" s="4" t="s">
        <v>80</v>
      </c>
      <c r="J1631" s="4">
        <v>0.3</v>
      </c>
    </row>
    <row r="1632" spans="1:10" ht="12.75" customHeight="1">
      <c r="A1632" s="4" t="str">
        <f t="shared" si="0"/>
        <v>11552</v>
      </c>
      <c r="B1632" s="4">
        <v>115</v>
      </c>
      <c r="C1632" s="4">
        <v>520</v>
      </c>
      <c r="D1632" s="4">
        <f t="shared" si="1"/>
        <v>52</v>
      </c>
      <c r="E1632" s="4" t="s">
        <v>1963</v>
      </c>
      <c r="F1632" s="4">
        <v>-82063</v>
      </c>
      <c r="G1632" s="4">
        <v>28</v>
      </c>
      <c r="H1632" s="4" t="s">
        <v>541</v>
      </c>
      <c r="I1632" s="4">
        <v>5.8</v>
      </c>
      <c r="J1632" s="4" t="s">
        <v>80</v>
      </c>
    </row>
    <row r="1633" spans="1:10" ht="12.75" customHeight="1">
      <c r="A1633" s="4" t="str">
        <f t="shared" si="0"/>
        <v>11552.1</v>
      </c>
      <c r="B1633" s="4">
        <v>115</v>
      </c>
      <c r="C1633" s="4">
        <v>521</v>
      </c>
      <c r="D1633" s="4">
        <f t="shared" si="1"/>
        <v>52.1</v>
      </c>
      <c r="E1633" s="4" t="s">
        <v>1964</v>
      </c>
      <c r="F1633" s="4">
        <v>-82053</v>
      </c>
      <c r="G1633" s="4">
        <v>29</v>
      </c>
      <c r="H1633" s="4">
        <v>10</v>
      </c>
      <c r="I1633" s="4">
        <v>7</v>
      </c>
      <c r="J1633" s="4" t="s">
        <v>541</v>
      </c>
    </row>
    <row r="1634" spans="1:10" ht="12.75" customHeight="1">
      <c r="A1634" s="4" t="str">
        <f t="shared" si="0"/>
        <v>11552.2</v>
      </c>
      <c r="B1634" s="4">
        <v>115</v>
      </c>
      <c r="C1634" s="4">
        <v>522</v>
      </c>
      <c r="D1634" s="4">
        <f t="shared" si="1"/>
        <v>52.2</v>
      </c>
      <c r="E1634" s="4" t="s">
        <v>1965</v>
      </c>
      <c r="F1634" s="4">
        <v>-81783</v>
      </c>
      <c r="G1634" s="4">
        <v>28</v>
      </c>
      <c r="H1634" s="4">
        <v>280.05</v>
      </c>
      <c r="I1634" s="4">
        <v>0.2</v>
      </c>
      <c r="J1634" s="4">
        <v>7.5</v>
      </c>
    </row>
    <row r="1635" spans="1:10" ht="12.75" customHeight="1">
      <c r="A1635" s="4" t="str">
        <f t="shared" si="0"/>
        <v>11553</v>
      </c>
      <c r="B1635" s="4">
        <v>115</v>
      </c>
      <c r="C1635" s="4">
        <v>530</v>
      </c>
      <c r="D1635" s="4">
        <f t="shared" si="1"/>
        <v>53</v>
      </c>
      <c r="E1635" s="4" t="s">
        <v>1966</v>
      </c>
      <c r="F1635" s="4">
        <v>-76338</v>
      </c>
      <c r="G1635" s="4">
        <v>29</v>
      </c>
      <c r="H1635" s="4">
        <v>1.3</v>
      </c>
      <c r="I1635" s="4" t="s">
        <v>80</v>
      </c>
      <c r="J1635" s="4">
        <v>0.2</v>
      </c>
    </row>
    <row r="1636" spans="1:10" ht="12.75" customHeight="1">
      <c r="A1636" s="4" t="str">
        <f t="shared" si="0"/>
        <v>11554</v>
      </c>
      <c r="B1636" s="4">
        <v>115</v>
      </c>
      <c r="C1636" s="4">
        <v>540</v>
      </c>
      <c r="D1636" s="4">
        <f t="shared" si="1"/>
        <v>54</v>
      </c>
      <c r="E1636" s="4" t="s">
        <v>1967</v>
      </c>
      <c r="F1636" s="4">
        <v>-68657</v>
      </c>
      <c r="G1636" s="4">
        <v>12</v>
      </c>
      <c r="H1636" s="4">
        <v>18</v>
      </c>
      <c r="I1636" s="4" t="s">
        <v>6</v>
      </c>
      <c r="J1636" s="4">
        <v>4</v>
      </c>
    </row>
    <row r="1637" spans="1:10" ht="12.75" customHeight="1">
      <c r="A1637" s="4" t="str">
        <f t="shared" si="0"/>
        <v>11555</v>
      </c>
      <c r="B1637" s="4">
        <v>115</v>
      </c>
      <c r="C1637" s="4">
        <v>550</v>
      </c>
      <c r="D1637" s="4">
        <f t="shared" si="1"/>
        <v>55</v>
      </c>
      <c r="E1637" s="4" t="s">
        <v>1968</v>
      </c>
      <c r="F1637" s="4">
        <v>-59700</v>
      </c>
      <c r="G1637" s="4">
        <v>300</v>
      </c>
      <c r="H1637" s="4">
        <v>1.4</v>
      </c>
      <c r="I1637" s="4" t="s">
        <v>6</v>
      </c>
      <c r="J1637" s="4">
        <v>0.8</v>
      </c>
    </row>
    <row r="1638" spans="1:10" ht="12.75" customHeight="1">
      <c r="A1638" s="4" t="str">
        <f t="shared" si="0"/>
        <v>11556</v>
      </c>
      <c r="B1638" s="4">
        <v>115</v>
      </c>
      <c r="C1638" s="4">
        <v>560</v>
      </c>
      <c r="D1638" s="4">
        <f t="shared" si="1"/>
        <v>56</v>
      </c>
      <c r="E1638" s="4" t="s">
        <v>1969</v>
      </c>
      <c r="F1638" s="4">
        <v>-49030</v>
      </c>
      <c r="G1638" s="4">
        <v>600</v>
      </c>
      <c r="H1638" s="4">
        <v>450</v>
      </c>
      <c r="I1638" s="4" t="s">
        <v>33</v>
      </c>
      <c r="J1638" s="4">
        <v>50</v>
      </c>
    </row>
    <row r="1639" spans="1:10" ht="12.75" customHeight="1">
      <c r="A1639" s="4" t="str">
        <f t="shared" si="0"/>
        <v>11643</v>
      </c>
      <c r="B1639" s="4">
        <v>116</v>
      </c>
      <c r="C1639" s="4">
        <v>430</v>
      </c>
      <c r="D1639" s="4">
        <f t="shared" si="1"/>
        <v>43</v>
      </c>
      <c r="E1639" s="4" t="s">
        <v>1970</v>
      </c>
      <c r="F1639" s="4">
        <v>-52750</v>
      </c>
      <c r="G1639" s="4">
        <v>700</v>
      </c>
      <c r="H1639" s="4">
        <v>90</v>
      </c>
      <c r="I1639" s="4" t="s">
        <v>33</v>
      </c>
      <c r="J1639" s="4" t="s">
        <v>733</v>
      </c>
    </row>
    <row r="1640" spans="1:10" ht="12.75" customHeight="1">
      <c r="A1640" s="4" t="str">
        <f t="shared" si="0"/>
        <v>11644</v>
      </c>
      <c r="B1640" s="4">
        <v>116</v>
      </c>
      <c r="C1640" s="4">
        <v>440</v>
      </c>
      <c r="D1640" s="4">
        <f t="shared" si="1"/>
        <v>44</v>
      </c>
      <c r="E1640" s="4" t="s">
        <v>1971</v>
      </c>
      <c r="F1640" s="4">
        <v>-64450</v>
      </c>
      <c r="G1640" s="4">
        <v>700</v>
      </c>
      <c r="H1640" s="4">
        <v>400</v>
      </c>
      <c r="I1640" s="4" t="s">
        <v>33</v>
      </c>
      <c r="J1640" s="4" t="s">
        <v>733</v>
      </c>
    </row>
    <row r="1641" spans="1:10" ht="12.75" customHeight="1">
      <c r="A1641" s="4" t="str">
        <f t="shared" si="0"/>
        <v>11645</v>
      </c>
      <c r="B1641" s="4">
        <v>116</v>
      </c>
      <c r="C1641" s="4">
        <v>450</v>
      </c>
      <c r="D1641" s="4">
        <f t="shared" si="1"/>
        <v>45</v>
      </c>
      <c r="E1641" s="4" t="s">
        <v>1972</v>
      </c>
      <c r="F1641" s="4">
        <v>-70740</v>
      </c>
      <c r="G1641" s="4">
        <v>140</v>
      </c>
      <c r="H1641" s="4" t="s">
        <v>541</v>
      </c>
      <c r="I1641" s="4">
        <v>680</v>
      </c>
      <c r="J1641" s="4" t="s">
        <v>33</v>
      </c>
    </row>
    <row r="1642" spans="1:10" ht="12.75" customHeight="1">
      <c r="A1642" s="4" t="str">
        <f t="shared" si="0"/>
        <v>11645.1</v>
      </c>
      <c r="B1642" s="4">
        <v>116</v>
      </c>
      <c r="C1642" s="4">
        <v>451</v>
      </c>
      <c r="D1642" s="4">
        <f t="shared" si="1"/>
        <v>45.1</v>
      </c>
      <c r="E1642" s="4" t="s">
        <v>1973</v>
      </c>
      <c r="F1642" s="4">
        <v>-70540</v>
      </c>
      <c r="G1642" s="4">
        <v>210</v>
      </c>
      <c r="H1642" s="4">
        <v>200</v>
      </c>
      <c r="I1642" s="4">
        <v>150</v>
      </c>
      <c r="J1642" s="4" t="s">
        <v>541</v>
      </c>
    </row>
    <row r="1643" spans="1:10" ht="12.75" customHeight="1">
      <c r="A1643" s="4" t="str">
        <f t="shared" si="0"/>
        <v>11646</v>
      </c>
      <c r="B1643" s="4">
        <v>116</v>
      </c>
      <c r="C1643" s="4">
        <v>460</v>
      </c>
      <c r="D1643" s="4">
        <f t="shared" si="1"/>
        <v>46</v>
      </c>
      <c r="E1643" s="4" t="s">
        <v>1974</v>
      </c>
      <c r="F1643" s="4">
        <v>-79960</v>
      </c>
      <c r="G1643" s="4">
        <v>60</v>
      </c>
      <c r="H1643" s="4">
        <v>11.8</v>
      </c>
      <c r="I1643" s="4" t="s">
        <v>6</v>
      </c>
      <c r="J1643" s="4">
        <v>0.4</v>
      </c>
    </row>
    <row r="1644" spans="1:10" ht="12.75" customHeight="1">
      <c r="A1644" s="4" t="str">
        <f t="shared" si="0"/>
        <v>11647</v>
      </c>
      <c r="B1644" s="4">
        <v>116</v>
      </c>
      <c r="C1644" s="4">
        <v>470</v>
      </c>
      <c r="D1644" s="4">
        <f t="shared" si="1"/>
        <v>47</v>
      </c>
      <c r="E1644" s="4" t="s">
        <v>1975</v>
      </c>
      <c r="F1644" s="4">
        <v>-82570</v>
      </c>
      <c r="G1644" s="4">
        <v>50</v>
      </c>
      <c r="H1644" s="4">
        <v>2.68</v>
      </c>
      <c r="I1644" s="4" t="s">
        <v>80</v>
      </c>
      <c r="J1644" s="4">
        <v>0.1</v>
      </c>
    </row>
    <row r="1645" spans="1:10" ht="12.75" customHeight="1">
      <c r="A1645" s="4" t="str">
        <f t="shared" si="0"/>
        <v>11647.1</v>
      </c>
      <c r="B1645" s="4">
        <v>116</v>
      </c>
      <c r="C1645" s="4">
        <v>471</v>
      </c>
      <c r="D1645" s="4">
        <f t="shared" si="1"/>
        <v>47.1</v>
      </c>
      <c r="E1645" s="4" t="s">
        <v>1976</v>
      </c>
      <c r="F1645" s="4">
        <v>-82490</v>
      </c>
      <c r="G1645" s="4">
        <v>50</v>
      </c>
      <c r="H1645" s="4">
        <v>81.900000000000006</v>
      </c>
      <c r="I1645" s="4">
        <v>0.2</v>
      </c>
      <c r="J1645" s="4">
        <v>8.6</v>
      </c>
    </row>
    <row r="1646" spans="1:10" ht="12.75" customHeight="1">
      <c r="A1646" s="4" t="str">
        <f t="shared" si="0"/>
        <v>11648</v>
      </c>
      <c r="B1646" s="4">
        <v>116</v>
      </c>
      <c r="C1646" s="4">
        <v>480</v>
      </c>
      <c r="D1646" s="4">
        <f t="shared" si="1"/>
        <v>48</v>
      </c>
      <c r="E1646" s="4" t="s">
        <v>1977</v>
      </c>
      <c r="F1646" s="4">
        <v>-88719</v>
      </c>
      <c r="G1646" s="4">
        <v>3</v>
      </c>
      <c r="H1646" s="4">
        <v>30</v>
      </c>
      <c r="I1646" s="4" t="s">
        <v>622</v>
      </c>
      <c r="J1646" s="4">
        <v>4</v>
      </c>
    </row>
    <row r="1647" spans="1:10" ht="12.75" customHeight="1">
      <c r="A1647" s="4" t="str">
        <f t="shared" si="0"/>
        <v>11649</v>
      </c>
      <c r="B1647" s="4">
        <v>116</v>
      </c>
      <c r="C1647" s="4">
        <v>490</v>
      </c>
      <c r="D1647" s="4">
        <f t="shared" si="1"/>
        <v>49</v>
      </c>
      <c r="E1647" s="4" t="s">
        <v>1978</v>
      </c>
      <c r="F1647" s="4">
        <v>-88250</v>
      </c>
      <c r="G1647" s="4">
        <v>4</v>
      </c>
      <c r="H1647" s="4">
        <v>14.1</v>
      </c>
      <c r="I1647" s="4" t="s">
        <v>6</v>
      </c>
      <c r="J1647" s="4">
        <v>0.03</v>
      </c>
    </row>
    <row r="1648" spans="1:10" ht="12.75" customHeight="1">
      <c r="A1648" s="4" t="str">
        <f t="shared" si="0"/>
        <v>11649.1</v>
      </c>
      <c r="B1648" s="4">
        <v>116</v>
      </c>
      <c r="C1648" s="4">
        <v>491</v>
      </c>
      <c r="D1648" s="4">
        <f t="shared" si="1"/>
        <v>49.1</v>
      </c>
      <c r="E1648" s="4" t="s">
        <v>1979</v>
      </c>
      <c r="F1648" s="4">
        <v>-88123</v>
      </c>
      <c r="G1648" s="4">
        <v>4</v>
      </c>
      <c r="H1648" s="4">
        <v>127.267</v>
      </c>
      <c r="I1648" s="4">
        <v>6.0000000000000001E-3</v>
      </c>
      <c r="J1648" s="4">
        <v>54.29</v>
      </c>
    </row>
    <row r="1649" spans="1:10" ht="12.75" customHeight="1">
      <c r="A1649" s="4" t="str">
        <f t="shared" si="0"/>
        <v>11649.2</v>
      </c>
      <c r="B1649" s="4">
        <v>116</v>
      </c>
      <c r="C1649" s="4">
        <v>492</v>
      </c>
      <c r="D1649" s="4">
        <f t="shared" si="1"/>
        <v>49.2</v>
      </c>
      <c r="E1649" s="4" t="s">
        <v>1980</v>
      </c>
      <c r="F1649" s="4">
        <v>-87960</v>
      </c>
      <c r="G1649" s="4">
        <v>4</v>
      </c>
      <c r="H1649" s="4">
        <v>289.66000000000003</v>
      </c>
      <c r="I1649" s="4">
        <v>6.0000000000000001E-3</v>
      </c>
      <c r="J1649" s="4">
        <v>2.1800000000000002</v>
      </c>
    </row>
    <row r="1650" spans="1:10" ht="12.75" customHeight="1">
      <c r="A1650" s="4" t="str">
        <f t="shared" si="0"/>
        <v>11650</v>
      </c>
      <c r="B1650" s="4">
        <v>116</v>
      </c>
      <c r="C1650" s="4">
        <v>500</v>
      </c>
      <c r="D1650" s="4">
        <f t="shared" si="1"/>
        <v>50</v>
      </c>
      <c r="E1650" s="4" t="s">
        <v>1981</v>
      </c>
      <c r="F1650" s="4">
        <v>-91528.1</v>
      </c>
      <c r="G1650" s="4">
        <v>2.9</v>
      </c>
      <c r="H1650" s="4" t="s">
        <v>8</v>
      </c>
      <c r="I1650" s="4" t="s">
        <v>22</v>
      </c>
      <c r="J1650" s="4">
        <v>1</v>
      </c>
    </row>
    <row r="1651" spans="1:10" ht="12.75" customHeight="1">
      <c r="A1651" s="4" t="str">
        <f t="shared" si="0"/>
        <v>11651</v>
      </c>
      <c r="B1651" s="4">
        <v>116</v>
      </c>
      <c r="C1651" s="4">
        <v>510</v>
      </c>
      <c r="D1651" s="4">
        <f t="shared" si="1"/>
        <v>51</v>
      </c>
      <c r="E1651" s="4" t="s">
        <v>1982</v>
      </c>
      <c r="F1651" s="4">
        <v>-86821</v>
      </c>
      <c r="G1651" s="4">
        <v>6</v>
      </c>
      <c r="H1651" s="4">
        <v>15.8</v>
      </c>
      <c r="I1651" s="4" t="s">
        <v>80</v>
      </c>
      <c r="J1651" s="4">
        <v>0.8</v>
      </c>
    </row>
    <row r="1652" spans="1:10" ht="12.75" customHeight="1">
      <c r="A1652" s="4" t="str">
        <f t="shared" si="0"/>
        <v>11651.1</v>
      </c>
      <c r="B1652" s="4">
        <v>116</v>
      </c>
      <c r="C1652" s="4">
        <v>511</v>
      </c>
      <c r="D1652" s="4">
        <f t="shared" si="1"/>
        <v>51.1</v>
      </c>
      <c r="E1652" s="4" t="s">
        <v>1983</v>
      </c>
      <c r="F1652" s="4">
        <v>-86440</v>
      </c>
      <c r="G1652" s="4">
        <v>40</v>
      </c>
      <c r="H1652" s="4">
        <v>380</v>
      </c>
      <c r="I1652" s="4">
        <v>40</v>
      </c>
      <c r="J1652" s="4" t="s">
        <v>709</v>
      </c>
    </row>
    <row r="1653" spans="1:10" ht="12.75" customHeight="1">
      <c r="A1653" s="4" t="str">
        <f t="shared" si="0"/>
        <v>11652</v>
      </c>
      <c r="B1653" s="4">
        <v>116</v>
      </c>
      <c r="C1653" s="4">
        <v>520</v>
      </c>
      <c r="D1653" s="4">
        <f t="shared" si="1"/>
        <v>52</v>
      </c>
      <c r="E1653" s="4" t="s">
        <v>1984</v>
      </c>
      <c r="F1653" s="4">
        <v>-85269</v>
      </c>
      <c r="G1653" s="4">
        <v>28</v>
      </c>
      <c r="H1653" s="4">
        <v>2.4900000000000002</v>
      </c>
      <c r="I1653" s="4" t="s">
        <v>223</v>
      </c>
      <c r="J1653" s="4">
        <v>0.04</v>
      </c>
    </row>
    <row r="1654" spans="1:10" ht="12.75" customHeight="1">
      <c r="A1654" s="4" t="str">
        <f t="shared" si="0"/>
        <v>11653</v>
      </c>
      <c r="B1654" s="4">
        <v>116</v>
      </c>
      <c r="C1654" s="4">
        <v>530</v>
      </c>
      <c r="D1654" s="4">
        <f t="shared" si="1"/>
        <v>53</v>
      </c>
      <c r="E1654" s="4" t="s">
        <v>1985</v>
      </c>
      <c r="F1654" s="4">
        <v>-77490</v>
      </c>
      <c r="G1654" s="4">
        <v>100</v>
      </c>
      <c r="H1654" s="4">
        <v>2.91</v>
      </c>
      <c r="I1654" s="4" t="s">
        <v>6</v>
      </c>
      <c r="J1654" s="4">
        <v>0.15</v>
      </c>
    </row>
    <row r="1655" spans="1:10" ht="12.75" customHeight="1">
      <c r="A1655" s="4" t="str">
        <f t="shared" si="0"/>
        <v>11653.1</v>
      </c>
      <c r="B1655" s="4">
        <v>116</v>
      </c>
      <c r="C1655" s="4">
        <v>531</v>
      </c>
      <c r="D1655" s="4">
        <f t="shared" si="1"/>
        <v>53.1</v>
      </c>
      <c r="E1655" s="4" t="s">
        <v>1986</v>
      </c>
      <c r="F1655" s="4">
        <v>-77090</v>
      </c>
      <c r="G1655" s="4">
        <v>110</v>
      </c>
      <c r="H1655" s="4">
        <v>400</v>
      </c>
      <c r="I1655" s="4">
        <v>50</v>
      </c>
      <c r="J1655" s="4">
        <v>3.27</v>
      </c>
    </row>
    <row r="1656" spans="1:10" ht="12.75" customHeight="1">
      <c r="A1656" s="4" t="str">
        <f t="shared" si="0"/>
        <v>11654</v>
      </c>
      <c r="B1656" s="4">
        <v>116</v>
      </c>
      <c r="C1656" s="4">
        <v>540</v>
      </c>
      <c r="D1656" s="4">
        <f t="shared" si="1"/>
        <v>54</v>
      </c>
      <c r="E1656" s="4" t="s">
        <v>1987</v>
      </c>
      <c r="F1656" s="4">
        <v>-73047</v>
      </c>
      <c r="G1656" s="4">
        <v>13</v>
      </c>
      <c r="H1656" s="4">
        <v>59</v>
      </c>
      <c r="I1656" s="4" t="s">
        <v>6</v>
      </c>
      <c r="J1656" s="4">
        <v>2</v>
      </c>
    </row>
    <row r="1657" spans="1:10" ht="12.75" customHeight="1">
      <c r="A1657" s="4" t="str">
        <f t="shared" si="0"/>
        <v>11655</v>
      </c>
      <c r="B1657" s="4">
        <v>116</v>
      </c>
      <c r="C1657" s="4">
        <v>550</v>
      </c>
      <c r="D1657" s="4">
        <f t="shared" si="1"/>
        <v>55</v>
      </c>
      <c r="E1657" s="4" t="s">
        <v>1988</v>
      </c>
      <c r="F1657" s="4">
        <v>-62070</v>
      </c>
      <c r="G1657" s="4">
        <v>100</v>
      </c>
      <c r="H1657" s="4" t="s">
        <v>541</v>
      </c>
      <c r="I1657" s="4">
        <v>700</v>
      </c>
      <c r="J1657" s="4" t="s">
        <v>33</v>
      </c>
    </row>
    <row r="1658" spans="1:10" ht="12.75" customHeight="1">
      <c r="A1658" s="4" t="str">
        <f t="shared" si="0"/>
        <v>11655.1</v>
      </c>
      <c r="B1658" s="4">
        <v>116</v>
      </c>
      <c r="C1658" s="4">
        <v>551</v>
      </c>
      <c r="D1658" s="4">
        <f t="shared" si="1"/>
        <v>55.1</v>
      </c>
      <c r="E1658" s="4" t="s">
        <v>1989</v>
      </c>
      <c r="F1658" s="4">
        <v>-61970</v>
      </c>
      <c r="G1658" s="4">
        <v>120</v>
      </c>
      <c r="H1658" s="4">
        <v>100</v>
      </c>
      <c r="I1658" s="4">
        <v>60</v>
      </c>
      <c r="J1658" s="4" t="s">
        <v>541</v>
      </c>
    </row>
    <row r="1659" spans="1:10" ht="12.75" customHeight="1">
      <c r="A1659" s="4" t="str">
        <f t="shared" si="0"/>
        <v>11656</v>
      </c>
      <c r="B1659" s="4">
        <v>116</v>
      </c>
      <c r="C1659" s="4">
        <v>560</v>
      </c>
      <c r="D1659" s="4">
        <f t="shared" si="1"/>
        <v>56</v>
      </c>
      <c r="E1659" s="4" t="s">
        <v>1990</v>
      </c>
      <c r="F1659" s="4">
        <v>-54600</v>
      </c>
      <c r="G1659" s="4">
        <v>400</v>
      </c>
      <c r="H1659" s="4">
        <v>1.3</v>
      </c>
      <c r="I1659" s="4" t="s">
        <v>6</v>
      </c>
      <c r="J1659" s="4">
        <v>0.2</v>
      </c>
    </row>
    <row r="1660" spans="1:10" ht="12.75" customHeight="1">
      <c r="A1660" s="4" t="str">
        <f t="shared" si="0"/>
        <v>11743</v>
      </c>
      <c r="B1660" s="4">
        <v>117</v>
      </c>
      <c r="C1660" s="4">
        <v>430</v>
      </c>
      <c r="D1660" s="4">
        <f t="shared" si="1"/>
        <v>43</v>
      </c>
      <c r="E1660" s="4" t="s">
        <v>1991</v>
      </c>
      <c r="F1660" s="4">
        <v>-49850</v>
      </c>
      <c r="G1660" s="4">
        <v>700</v>
      </c>
      <c r="H1660" s="4">
        <v>40</v>
      </c>
      <c r="I1660" s="4" t="s">
        <v>33</v>
      </c>
      <c r="J1660" s="4" t="s">
        <v>733</v>
      </c>
    </row>
    <row r="1661" spans="1:10" ht="12.75" customHeight="1">
      <c r="A1661" s="4" t="str">
        <f t="shared" si="0"/>
        <v>11744</v>
      </c>
      <c r="B1661" s="4">
        <v>117</v>
      </c>
      <c r="C1661" s="4">
        <v>440</v>
      </c>
      <c r="D1661" s="4">
        <f t="shared" si="1"/>
        <v>44</v>
      </c>
      <c r="E1661" s="4" t="s">
        <v>1992</v>
      </c>
      <c r="F1661" s="4">
        <v>-60010</v>
      </c>
      <c r="G1661" s="4">
        <v>700</v>
      </c>
      <c r="H1661" s="4">
        <v>300</v>
      </c>
      <c r="I1661" s="4" t="s">
        <v>33</v>
      </c>
      <c r="J1661" s="4" t="s">
        <v>733</v>
      </c>
    </row>
    <row r="1662" spans="1:10" ht="12.75" customHeight="1">
      <c r="A1662" s="4" t="str">
        <f t="shared" si="0"/>
        <v>11745</v>
      </c>
      <c r="B1662" s="4">
        <v>117</v>
      </c>
      <c r="C1662" s="4">
        <v>450</v>
      </c>
      <c r="D1662" s="4">
        <f t="shared" si="1"/>
        <v>45</v>
      </c>
      <c r="E1662" s="4" t="s">
        <v>1993</v>
      </c>
      <c r="F1662" s="4">
        <v>-68950</v>
      </c>
      <c r="G1662" s="4">
        <v>500</v>
      </c>
      <c r="H1662" s="4">
        <v>440</v>
      </c>
      <c r="I1662" s="4" t="s">
        <v>33</v>
      </c>
      <c r="J1662" s="4">
        <v>40</v>
      </c>
    </row>
    <row r="1663" spans="1:10" ht="12.75" customHeight="1">
      <c r="A1663" s="4" t="str">
        <f t="shared" si="0"/>
        <v>11746</v>
      </c>
      <c r="B1663" s="4">
        <v>117</v>
      </c>
      <c r="C1663" s="4">
        <v>460</v>
      </c>
      <c r="D1663" s="4">
        <f t="shared" si="1"/>
        <v>46</v>
      </c>
      <c r="E1663" s="4" t="s">
        <v>1994</v>
      </c>
      <c r="F1663" s="4">
        <v>-76530</v>
      </c>
      <c r="G1663" s="4">
        <v>60</v>
      </c>
      <c r="H1663" s="4">
        <v>4.3</v>
      </c>
      <c r="I1663" s="4" t="s">
        <v>6</v>
      </c>
      <c r="J1663" s="4">
        <v>0.3</v>
      </c>
    </row>
    <row r="1664" spans="1:10" ht="12.75" customHeight="1">
      <c r="A1664" s="4" t="str">
        <f t="shared" si="0"/>
        <v>11746.1</v>
      </c>
      <c r="B1664" s="4">
        <v>117</v>
      </c>
      <c r="C1664" s="4">
        <v>461</v>
      </c>
      <c r="D1664" s="4">
        <f t="shared" si="1"/>
        <v>46.1</v>
      </c>
      <c r="E1664" s="4" t="s">
        <v>1995</v>
      </c>
      <c r="F1664" s="4">
        <v>-76330</v>
      </c>
      <c r="G1664" s="4">
        <v>60</v>
      </c>
      <c r="H1664" s="4">
        <v>203.2</v>
      </c>
      <c r="I1664" s="4">
        <v>0.3</v>
      </c>
      <c r="J1664" s="4">
        <v>19.100000000000001</v>
      </c>
    </row>
    <row r="1665" spans="1:10" ht="12.75" customHeight="1">
      <c r="A1665" s="4" t="str">
        <f t="shared" si="0"/>
        <v>11747</v>
      </c>
      <c r="B1665" s="4">
        <v>117</v>
      </c>
      <c r="C1665" s="4">
        <v>470</v>
      </c>
      <c r="D1665" s="4">
        <f t="shared" si="1"/>
        <v>47</v>
      </c>
      <c r="E1665" s="4" t="s">
        <v>1996</v>
      </c>
      <c r="F1665" s="4">
        <v>-82270</v>
      </c>
      <c r="G1665" s="4">
        <v>50</v>
      </c>
      <c r="H1665" s="4">
        <v>73.599999999999994</v>
      </c>
      <c r="I1665" s="4" t="s">
        <v>6</v>
      </c>
      <c r="J1665" s="4">
        <v>1.4</v>
      </c>
    </row>
    <row r="1666" spans="1:10" ht="12.75" customHeight="1">
      <c r="A1666" s="4" t="str">
        <f t="shared" si="0"/>
        <v>11747.1</v>
      </c>
      <c r="B1666" s="4">
        <v>117</v>
      </c>
      <c r="C1666" s="4">
        <v>471</v>
      </c>
      <c r="D1666" s="4">
        <f t="shared" si="1"/>
        <v>47.1</v>
      </c>
      <c r="E1666" s="4" t="s">
        <v>1997</v>
      </c>
      <c r="F1666" s="4">
        <v>-82240</v>
      </c>
      <c r="G1666" s="4">
        <v>50</v>
      </c>
      <c r="H1666" s="4">
        <v>28.6</v>
      </c>
      <c r="I1666" s="4">
        <v>0.2</v>
      </c>
      <c r="J1666" s="4">
        <v>5.34</v>
      </c>
    </row>
    <row r="1667" spans="1:10" ht="12.75" customHeight="1">
      <c r="A1667" s="4" t="str">
        <f t="shared" si="0"/>
        <v>11748</v>
      </c>
      <c r="B1667" s="4">
        <v>117</v>
      </c>
      <c r="C1667" s="4">
        <v>480</v>
      </c>
      <c r="D1667" s="4">
        <f t="shared" si="1"/>
        <v>48</v>
      </c>
      <c r="E1667" s="4" t="s">
        <v>1998</v>
      </c>
      <c r="F1667" s="4">
        <v>-86425</v>
      </c>
      <c r="G1667" s="4">
        <v>3</v>
      </c>
      <c r="H1667" s="4">
        <v>2.4900000000000002</v>
      </c>
      <c r="I1667" s="4" t="s">
        <v>223</v>
      </c>
      <c r="J1667" s="4">
        <v>0.04</v>
      </c>
    </row>
    <row r="1668" spans="1:10" ht="12.75" customHeight="1">
      <c r="A1668" s="4" t="str">
        <f t="shared" si="0"/>
        <v>11748.1</v>
      </c>
      <c r="B1668" s="4">
        <v>117</v>
      </c>
      <c r="C1668" s="4">
        <v>481</v>
      </c>
      <c r="D1668" s="4">
        <f t="shared" si="1"/>
        <v>48.1</v>
      </c>
      <c r="E1668" s="4" t="s">
        <v>1999</v>
      </c>
      <c r="F1668" s="4">
        <v>-86289</v>
      </c>
      <c r="G1668" s="4">
        <v>3</v>
      </c>
      <c r="H1668" s="4">
        <v>136.4</v>
      </c>
      <c r="I1668" s="4">
        <v>0.2</v>
      </c>
      <c r="J1668" s="4">
        <v>3.36</v>
      </c>
    </row>
    <row r="1669" spans="1:10" ht="12.75" customHeight="1">
      <c r="A1669" s="4" t="str">
        <f t="shared" si="0"/>
        <v>11749</v>
      </c>
      <c r="B1669" s="4">
        <v>117</v>
      </c>
      <c r="C1669" s="4">
        <v>490</v>
      </c>
      <c r="D1669" s="4">
        <f t="shared" si="1"/>
        <v>49</v>
      </c>
      <c r="E1669" s="4" t="s">
        <v>2000</v>
      </c>
      <c r="F1669" s="4">
        <v>-88945</v>
      </c>
      <c r="G1669" s="4">
        <v>6</v>
      </c>
      <c r="H1669" s="4">
        <v>43.2</v>
      </c>
      <c r="I1669" s="4" t="s">
        <v>80</v>
      </c>
      <c r="J1669" s="4">
        <v>0.3</v>
      </c>
    </row>
    <row r="1670" spans="1:10" ht="12.75" customHeight="1">
      <c r="A1670" s="4" t="str">
        <f t="shared" si="0"/>
        <v>11749.1</v>
      </c>
      <c r="B1670" s="4">
        <v>117</v>
      </c>
      <c r="C1670" s="4">
        <v>491</v>
      </c>
      <c r="D1670" s="4">
        <f t="shared" si="1"/>
        <v>49.1</v>
      </c>
      <c r="E1670" s="4" t="s">
        <v>2001</v>
      </c>
      <c r="F1670" s="4">
        <v>-88630</v>
      </c>
      <c r="G1670" s="4">
        <v>6</v>
      </c>
      <c r="H1670" s="4">
        <v>315.30200000000002</v>
      </c>
      <c r="I1670" s="4">
        <v>1.2E-2</v>
      </c>
      <c r="J1670" s="4">
        <v>116.2</v>
      </c>
    </row>
    <row r="1671" spans="1:10" ht="12.75" customHeight="1">
      <c r="A1671" s="4" t="str">
        <f t="shared" si="0"/>
        <v>11750</v>
      </c>
      <c r="B1671" s="4">
        <v>117</v>
      </c>
      <c r="C1671" s="4">
        <v>500</v>
      </c>
      <c r="D1671" s="4">
        <f t="shared" si="1"/>
        <v>50</v>
      </c>
      <c r="E1671" s="4" t="s">
        <v>2002</v>
      </c>
      <c r="F1671" s="4">
        <v>-90400</v>
      </c>
      <c r="G1671" s="4">
        <v>2.9</v>
      </c>
      <c r="H1671" s="4" t="s">
        <v>8</v>
      </c>
      <c r="I1671" s="4" t="s">
        <v>9</v>
      </c>
      <c r="J1671" s="4">
        <v>2</v>
      </c>
    </row>
    <row r="1672" spans="1:10" ht="12.75" customHeight="1">
      <c r="A1672" s="4" t="str">
        <f t="shared" si="0"/>
        <v>11750.1</v>
      </c>
      <c r="B1672" s="4">
        <v>117</v>
      </c>
      <c r="C1672" s="4">
        <v>501</v>
      </c>
      <c r="D1672" s="4">
        <f t="shared" si="1"/>
        <v>50.1</v>
      </c>
      <c r="E1672" s="4" t="s">
        <v>2003</v>
      </c>
      <c r="F1672" s="4">
        <v>-90085.4</v>
      </c>
      <c r="G1672" s="4">
        <v>2.9</v>
      </c>
      <c r="H1672" s="4">
        <v>314.58</v>
      </c>
      <c r="I1672" s="4">
        <v>0.04</v>
      </c>
      <c r="J1672" s="4">
        <v>13.76</v>
      </c>
    </row>
    <row r="1673" spans="1:10" ht="12.75" customHeight="1">
      <c r="A1673" s="4" t="str">
        <f t="shared" si="0"/>
        <v>11751</v>
      </c>
      <c r="B1673" s="4">
        <v>117</v>
      </c>
      <c r="C1673" s="4">
        <v>510</v>
      </c>
      <c r="D1673" s="4">
        <f t="shared" si="1"/>
        <v>51</v>
      </c>
      <c r="E1673" s="4" t="s">
        <v>2004</v>
      </c>
      <c r="F1673" s="4">
        <v>-88645</v>
      </c>
      <c r="G1673" s="4">
        <v>9</v>
      </c>
      <c r="H1673" s="4">
        <v>2.8</v>
      </c>
      <c r="I1673" s="4" t="s">
        <v>223</v>
      </c>
      <c r="J1673" s="4">
        <v>0.01</v>
      </c>
    </row>
    <row r="1674" spans="1:10" ht="12.75" customHeight="1">
      <c r="A1674" s="4" t="str">
        <f t="shared" si="0"/>
        <v>11752</v>
      </c>
      <c r="B1674" s="4">
        <v>117</v>
      </c>
      <c r="C1674" s="4">
        <v>520</v>
      </c>
      <c r="D1674" s="4">
        <f t="shared" si="1"/>
        <v>52</v>
      </c>
      <c r="E1674" s="4" t="s">
        <v>2005</v>
      </c>
      <c r="F1674" s="4">
        <v>-85097</v>
      </c>
      <c r="G1674" s="4">
        <v>13</v>
      </c>
      <c r="H1674" s="4">
        <v>62</v>
      </c>
      <c r="I1674" s="4" t="s">
        <v>80</v>
      </c>
      <c r="J1674" s="4">
        <v>2</v>
      </c>
    </row>
    <row r="1675" spans="1:10" ht="12.75" customHeight="1">
      <c r="A1675" s="4" t="str">
        <f t="shared" si="0"/>
        <v>11752.1</v>
      </c>
      <c r="B1675" s="4">
        <v>117</v>
      </c>
      <c r="C1675" s="4">
        <v>521</v>
      </c>
      <c r="D1675" s="4">
        <f t="shared" si="1"/>
        <v>52.1</v>
      </c>
      <c r="E1675" s="4" t="s">
        <v>2006</v>
      </c>
      <c r="F1675" s="4">
        <v>-84801</v>
      </c>
      <c r="G1675" s="4">
        <v>13</v>
      </c>
      <c r="H1675" s="4">
        <v>296.10000000000002</v>
      </c>
      <c r="I1675" s="4">
        <v>0.5</v>
      </c>
      <c r="J1675" s="4">
        <v>103</v>
      </c>
    </row>
    <row r="1676" spans="1:10" ht="12.75" customHeight="1">
      <c r="A1676" s="4" t="str">
        <f t="shared" si="0"/>
        <v>11752.2</v>
      </c>
      <c r="B1676" s="4">
        <v>117</v>
      </c>
      <c r="C1676" s="4">
        <v>522</v>
      </c>
      <c r="D1676" s="4">
        <f t="shared" si="1"/>
        <v>52.2</v>
      </c>
      <c r="E1676" s="4" t="s">
        <v>2007</v>
      </c>
      <c r="F1676" s="4">
        <v>-84823</v>
      </c>
      <c r="G1676" s="4">
        <v>13</v>
      </c>
      <c r="H1676" s="4">
        <v>274.39999999999998</v>
      </c>
      <c r="I1676" s="4">
        <v>0.1</v>
      </c>
      <c r="J1676" s="4">
        <v>19.899999999999999</v>
      </c>
    </row>
    <row r="1677" spans="1:10" ht="12.75" customHeight="1">
      <c r="A1677" s="4" t="str">
        <f t="shared" si="0"/>
        <v>11753</v>
      </c>
      <c r="B1677" s="4">
        <v>117</v>
      </c>
      <c r="C1677" s="4">
        <v>530</v>
      </c>
      <c r="D1677" s="4">
        <f t="shared" si="1"/>
        <v>53</v>
      </c>
      <c r="E1677" s="4" t="s">
        <v>2008</v>
      </c>
      <c r="F1677" s="4">
        <v>-80435</v>
      </c>
      <c r="G1677" s="4">
        <v>28</v>
      </c>
      <c r="H1677" s="4">
        <v>2.2200000000000002</v>
      </c>
      <c r="I1677" s="4" t="s">
        <v>80</v>
      </c>
      <c r="J1677" s="4">
        <v>0.04</v>
      </c>
    </row>
    <row r="1678" spans="1:10" ht="12.75" customHeight="1">
      <c r="A1678" s="4" t="str">
        <f t="shared" si="0"/>
        <v>11754</v>
      </c>
      <c r="B1678" s="4">
        <v>117</v>
      </c>
      <c r="C1678" s="4">
        <v>540</v>
      </c>
      <c r="D1678" s="4">
        <f t="shared" si="1"/>
        <v>54</v>
      </c>
      <c r="E1678" s="4" t="s">
        <v>2009</v>
      </c>
      <c r="F1678" s="4">
        <v>-74185</v>
      </c>
      <c r="G1678" s="4">
        <v>10</v>
      </c>
      <c r="H1678" s="4">
        <v>61</v>
      </c>
      <c r="I1678" s="4" t="s">
        <v>6</v>
      </c>
      <c r="J1678" s="4">
        <v>2</v>
      </c>
    </row>
    <row r="1679" spans="1:10" ht="12.75" customHeight="1">
      <c r="A1679" s="4" t="str">
        <f t="shared" si="0"/>
        <v>11755</v>
      </c>
      <c r="B1679" s="4">
        <v>117</v>
      </c>
      <c r="C1679" s="4">
        <v>550</v>
      </c>
      <c r="D1679" s="4">
        <f t="shared" si="1"/>
        <v>55</v>
      </c>
      <c r="E1679" s="4" t="s">
        <v>2010</v>
      </c>
      <c r="F1679" s="4">
        <v>-66440</v>
      </c>
      <c r="G1679" s="4">
        <v>60</v>
      </c>
      <c r="H1679" s="4" t="s">
        <v>541</v>
      </c>
      <c r="I1679" s="4">
        <v>8.4</v>
      </c>
      <c r="J1679" s="4" t="s">
        <v>6</v>
      </c>
    </row>
    <row r="1680" spans="1:10" ht="12.75" customHeight="1">
      <c r="A1680" s="4" t="str">
        <f t="shared" si="0"/>
        <v>11755.1</v>
      </c>
      <c r="B1680" s="4">
        <v>117</v>
      </c>
      <c r="C1680" s="4">
        <v>551</v>
      </c>
      <c r="D1680" s="4">
        <f t="shared" si="1"/>
        <v>55.1</v>
      </c>
      <c r="E1680" s="4" t="s">
        <v>2011</v>
      </c>
      <c r="F1680" s="4">
        <v>-66290</v>
      </c>
      <c r="G1680" s="4">
        <v>100</v>
      </c>
      <c r="H1680" s="4">
        <v>150</v>
      </c>
      <c r="I1680" s="4">
        <v>80</v>
      </c>
      <c r="J1680" s="4" t="s">
        <v>541</v>
      </c>
    </row>
    <row r="1681" spans="1:10" ht="12.75" customHeight="1">
      <c r="A1681" s="4" t="str">
        <f t="shared" si="0"/>
        <v>11755.6</v>
      </c>
      <c r="B1681" s="4">
        <v>117</v>
      </c>
      <c r="C1681" s="4">
        <v>556</v>
      </c>
      <c r="D1681" s="4">
        <f t="shared" si="1"/>
        <v>55.6</v>
      </c>
      <c r="E1681" s="4" t="s">
        <v>2012</v>
      </c>
      <c r="F1681" s="4">
        <v>-66390</v>
      </c>
      <c r="G1681" s="4">
        <v>80</v>
      </c>
      <c r="H1681" s="4">
        <v>50</v>
      </c>
      <c r="I1681" s="4">
        <v>50</v>
      </c>
      <c r="J1681" s="4" t="s">
        <v>2013</v>
      </c>
    </row>
    <row r="1682" spans="1:10" ht="12.75" customHeight="1">
      <c r="A1682" s="4" t="str">
        <f t="shared" si="0"/>
        <v>11756</v>
      </c>
      <c r="B1682" s="4">
        <v>117</v>
      </c>
      <c r="C1682" s="4">
        <v>560</v>
      </c>
      <c r="D1682" s="4">
        <f t="shared" si="1"/>
        <v>56</v>
      </c>
      <c r="E1682" s="4" t="s">
        <v>2014</v>
      </c>
      <c r="F1682" s="4">
        <v>-57290</v>
      </c>
      <c r="G1682" s="4">
        <v>300</v>
      </c>
      <c r="H1682" s="4">
        <v>1.75</v>
      </c>
      <c r="I1682" s="4" t="s">
        <v>6</v>
      </c>
      <c r="J1682" s="4">
        <v>7.0000000000000007E-2</v>
      </c>
    </row>
    <row r="1683" spans="1:10" ht="12.75" customHeight="1">
      <c r="A1683" s="4" t="str">
        <f t="shared" si="0"/>
        <v>11757</v>
      </c>
      <c r="B1683" s="4">
        <v>117</v>
      </c>
      <c r="C1683" s="4">
        <v>570</v>
      </c>
      <c r="D1683" s="4">
        <f t="shared" si="1"/>
        <v>57</v>
      </c>
      <c r="E1683" s="4" t="s">
        <v>2015</v>
      </c>
      <c r="F1683" s="4">
        <v>-46510</v>
      </c>
      <c r="G1683" s="4">
        <v>400</v>
      </c>
      <c r="H1683" s="4">
        <v>23.5</v>
      </c>
      <c r="I1683" s="4" t="s">
        <v>33</v>
      </c>
      <c r="J1683" s="4">
        <v>2.6</v>
      </c>
    </row>
    <row r="1684" spans="1:10" ht="12.75" customHeight="1">
      <c r="A1684" s="4" t="str">
        <f t="shared" si="0"/>
        <v>11757.1</v>
      </c>
      <c r="B1684" s="4">
        <v>117</v>
      </c>
      <c r="C1684" s="4">
        <v>571</v>
      </c>
      <c r="D1684" s="4">
        <f t="shared" si="1"/>
        <v>57.1</v>
      </c>
      <c r="E1684" s="4" t="s">
        <v>2016</v>
      </c>
      <c r="F1684" s="4">
        <v>-46370</v>
      </c>
      <c r="G1684" s="4">
        <v>400</v>
      </c>
      <c r="H1684" s="4">
        <v>138</v>
      </c>
      <c r="I1684" s="4">
        <v>15</v>
      </c>
      <c r="J1684" s="4" t="s">
        <v>30</v>
      </c>
    </row>
    <row r="1685" spans="1:10" ht="12.75" customHeight="1">
      <c r="A1685" s="4" t="str">
        <f t="shared" si="0"/>
        <v>11843</v>
      </c>
      <c r="B1685" s="4">
        <v>118</v>
      </c>
      <c r="C1685" s="4">
        <v>430</v>
      </c>
      <c r="D1685" s="4">
        <f t="shared" si="1"/>
        <v>43</v>
      </c>
      <c r="E1685" s="4" t="s">
        <v>2017</v>
      </c>
      <c r="F1685" s="4">
        <v>-45200</v>
      </c>
      <c r="G1685" s="4">
        <v>900</v>
      </c>
      <c r="H1685" s="4">
        <v>30</v>
      </c>
      <c r="I1685" s="4" t="s">
        <v>33</v>
      </c>
      <c r="J1685" s="4" t="s">
        <v>733</v>
      </c>
    </row>
    <row r="1686" spans="1:10" ht="12.75" customHeight="1">
      <c r="A1686" s="4" t="str">
        <f t="shared" si="0"/>
        <v>11844</v>
      </c>
      <c r="B1686" s="4">
        <v>118</v>
      </c>
      <c r="C1686" s="4">
        <v>440</v>
      </c>
      <c r="D1686" s="4">
        <f t="shared" si="1"/>
        <v>44</v>
      </c>
      <c r="E1686" s="4" t="s">
        <v>2018</v>
      </c>
      <c r="F1686" s="4">
        <v>-57920</v>
      </c>
      <c r="G1686" s="4">
        <v>800</v>
      </c>
      <c r="H1686" s="4">
        <v>200</v>
      </c>
      <c r="I1686" s="4" t="s">
        <v>33</v>
      </c>
      <c r="J1686" s="4" t="s">
        <v>733</v>
      </c>
    </row>
    <row r="1687" spans="1:10" ht="12.75" customHeight="1">
      <c r="A1687" s="4" t="str">
        <f t="shared" si="0"/>
        <v>11845</v>
      </c>
      <c r="B1687" s="4">
        <v>118</v>
      </c>
      <c r="C1687" s="4">
        <v>450</v>
      </c>
      <c r="D1687" s="4">
        <f t="shared" si="1"/>
        <v>45</v>
      </c>
      <c r="E1687" s="4" t="s">
        <v>2019</v>
      </c>
      <c r="F1687" s="4">
        <v>-65140</v>
      </c>
      <c r="G1687" s="4">
        <v>500</v>
      </c>
      <c r="H1687" s="4">
        <v>310</v>
      </c>
      <c r="I1687" s="4" t="s">
        <v>33</v>
      </c>
      <c r="J1687" s="4">
        <v>30</v>
      </c>
    </row>
    <row r="1688" spans="1:10" ht="12.75" customHeight="1">
      <c r="A1688" s="4" t="str">
        <f t="shared" si="0"/>
        <v>11846</v>
      </c>
      <c r="B1688" s="4">
        <v>118</v>
      </c>
      <c r="C1688" s="4">
        <v>460</v>
      </c>
      <c r="D1688" s="4">
        <f t="shared" si="1"/>
        <v>46</v>
      </c>
      <c r="E1688" s="4" t="s">
        <v>2020</v>
      </c>
      <c r="F1688" s="4">
        <v>-75470</v>
      </c>
      <c r="G1688" s="4">
        <v>210</v>
      </c>
      <c r="H1688" s="4">
        <v>1.9</v>
      </c>
      <c r="I1688" s="4" t="s">
        <v>6</v>
      </c>
      <c r="J1688" s="4">
        <v>0.1</v>
      </c>
    </row>
    <row r="1689" spans="1:10" ht="12.75" customHeight="1">
      <c r="A1689" s="4" t="str">
        <f t="shared" si="0"/>
        <v>11847</v>
      </c>
      <c r="B1689" s="4">
        <v>118</v>
      </c>
      <c r="C1689" s="4">
        <v>470</v>
      </c>
      <c r="D1689" s="4">
        <f t="shared" si="1"/>
        <v>47</v>
      </c>
      <c r="E1689" s="4" t="s">
        <v>2021</v>
      </c>
      <c r="F1689" s="4">
        <v>-79570</v>
      </c>
      <c r="G1689" s="4">
        <v>60</v>
      </c>
      <c r="H1689" s="4">
        <v>3.76</v>
      </c>
      <c r="I1689" s="4" t="s">
        <v>6</v>
      </c>
      <c r="J1689" s="4">
        <v>0.15</v>
      </c>
    </row>
    <row r="1690" spans="1:10" ht="12.75" customHeight="1">
      <c r="A1690" s="4" t="str">
        <f t="shared" si="0"/>
        <v>11847.1</v>
      </c>
      <c r="B1690" s="4">
        <v>118</v>
      </c>
      <c r="C1690" s="4">
        <v>471</v>
      </c>
      <c r="D1690" s="4">
        <f t="shared" si="1"/>
        <v>47.1</v>
      </c>
      <c r="E1690" s="4" t="s">
        <v>2022</v>
      </c>
      <c r="F1690" s="4">
        <v>-79440</v>
      </c>
      <c r="G1690" s="4">
        <v>60</v>
      </c>
      <c r="H1690" s="4">
        <v>127.49</v>
      </c>
      <c r="I1690" s="4">
        <v>0.05</v>
      </c>
      <c r="J1690" s="4">
        <v>2</v>
      </c>
    </row>
    <row r="1691" spans="1:10" ht="12.75" customHeight="1">
      <c r="A1691" s="4" t="str">
        <f t="shared" si="0"/>
        <v>11848</v>
      </c>
      <c r="B1691" s="4">
        <v>118</v>
      </c>
      <c r="C1691" s="4">
        <v>480</v>
      </c>
      <c r="D1691" s="4">
        <f t="shared" si="1"/>
        <v>48</v>
      </c>
      <c r="E1691" s="4" t="s">
        <v>2023</v>
      </c>
      <c r="F1691" s="4">
        <v>-86709</v>
      </c>
      <c r="G1691" s="4">
        <v>20</v>
      </c>
      <c r="H1691" s="4">
        <v>50.3</v>
      </c>
      <c r="I1691" s="4" t="s">
        <v>80</v>
      </c>
      <c r="J1691" s="4">
        <v>0.2</v>
      </c>
    </row>
    <row r="1692" spans="1:10" ht="12.75" customHeight="1">
      <c r="A1692" s="4" t="str">
        <f t="shared" si="0"/>
        <v>11849</v>
      </c>
      <c r="B1692" s="4">
        <v>118</v>
      </c>
      <c r="C1692" s="4">
        <v>490</v>
      </c>
      <c r="D1692" s="4">
        <f t="shared" si="1"/>
        <v>49</v>
      </c>
      <c r="E1692" s="4" t="s">
        <v>2024</v>
      </c>
      <c r="F1692" s="4">
        <v>-87230</v>
      </c>
      <c r="G1692" s="4">
        <v>8</v>
      </c>
      <c r="H1692" s="4" t="s">
        <v>541</v>
      </c>
      <c r="I1692" s="4">
        <v>5</v>
      </c>
      <c r="J1692" s="4" t="s">
        <v>6</v>
      </c>
    </row>
    <row r="1693" spans="1:10" ht="12.75" customHeight="1">
      <c r="A1693" s="4" t="str">
        <f t="shared" si="0"/>
        <v>11849.1</v>
      </c>
      <c r="B1693" s="4">
        <v>118</v>
      </c>
      <c r="C1693" s="4">
        <v>491</v>
      </c>
      <c r="D1693" s="4">
        <f t="shared" si="1"/>
        <v>49.1</v>
      </c>
      <c r="E1693" s="4" t="s">
        <v>2025</v>
      </c>
      <c r="F1693" s="4">
        <v>-87130</v>
      </c>
      <c r="G1693" s="4">
        <v>50</v>
      </c>
      <c r="H1693" s="4">
        <v>100</v>
      </c>
      <c r="I1693" s="4">
        <v>50</v>
      </c>
      <c r="J1693" s="4" t="s">
        <v>541</v>
      </c>
    </row>
    <row r="1694" spans="1:10" ht="12.75" customHeight="1">
      <c r="A1694" s="4" t="str">
        <f t="shared" si="0"/>
        <v>11849.2</v>
      </c>
      <c r="B1694" s="4">
        <v>118</v>
      </c>
      <c r="C1694" s="4">
        <v>492</v>
      </c>
      <c r="D1694" s="4">
        <f t="shared" si="1"/>
        <v>49.2</v>
      </c>
      <c r="E1694" s="4" t="s">
        <v>2026</v>
      </c>
      <c r="F1694" s="4">
        <v>-86990</v>
      </c>
      <c r="G1694" s="4">
        <v>50</v>
      </c>
      <c r="H1694" s="4">
        <v>240</v>
      </c>
      <c r="I1694" s="4">
        <v>50</v>
      </c>
      <c r="J1694" s="4">
        <v>8.5</v>
      </c>
    </row>
    <row r="1695" spans="1:10" ht="12.75" customHeight="1">
      <c r="A1695" s="4" t="str">
        <f t="shared" si="0"/>
        <v>11850</v>
      </c>
      <c r="B1695" s="4">
        <v>118</v>
      </c>
      <c r="C1695" s="4">
        <v>500</v>
      </c>
      <c r="D1695" s="4">
        <f t="shared" si="1"/>
        <v>50</v>
      </c>
      <c r="E1695" s="4" t="s">
        <v>2027</v>
      </c>
      <c r="F1695" s="4">
        <v>-91656.1</v>
      </c>
      <c r="G1695" s="4">
        <v>2.9</v>
      </c>
      <c r="H1695" s="4" t="s">
        <v>8</v>
      </c>
      <c r="I1695" s="4" t="s">
        <v>22</v>
      </c>
      <c r="J1695" s="4">
        <v>95</v>
      </c>
    </row>
    <row r="1696" spans="1:10" ht="12.75" customHeight="1">
      <c r="A1696" s="4" t="str">
        <f t="shared" si="0"/>
        <v>11851</v>
      </c>
      <c r="B1696" s="4">
        <v>118</v>
      </c>
      <c r="C1696" s="4">
        <v>510</v>
      </c>
      <c r="D1696" s="4">
        <f t="shared" si="1"/>
        <v>51</v>
      </c>
      <c r="E1696" s="4" t="s">
        <v>2028</v>
      </c>
      <c r="F1696" s="4">
        <v>-87999</v>
      </c>
      <c r="G1696" s="4">
        <v>4</v>
      </c>
      <c r="H1696" s="4">
        <v>3.6</v>
      </c>
      <c r="I1696" s="4" t="s">
        <v>80</v>
      </c>
      <c r="J1696" s="4">
        <v>0.1</v>
      </c>
    </row>
    <row r="1697" spans="1:10" ht="12.75" customHeight="1">
      <c r="A1697" s="4" t="str">
        <f t="shared" si="0"/>
        <v>11851.1</v>
      </c>
      <c r="B1697" s="4">
        <v>118</v>
      </c>
      <c r="C1697" s="4">
        <v>511</v>
      </c>
      <c r="D1697" s="4">
        <f t="shared" si="1"/>
        <v>51.1</v>
      </c>
      <c r="E1697" s="4" t="s">
        <v>2029</v>
      </c>
      <c r="F1697" s="4">
        <v>-87749</v>
      </c>
      <c r="G1697" s="4">
        <v>6</v>
      </c>
      <c r="H1697" s="4">
        <v>250</v>
      </c>
      <c r="I1697" s="4">
        <v>6</v>
      </c>
      <c r="J1697" s="4" t="s">
        <v>709</v>
      </c>
    </row>
    <row r="1698" spans="1:10" ht="12.75" customHeight="1">
      <c r="A1698" s="4" t="str">
        <f t="shared" si="0"/>
        <v>11851.2</v>
      </c>
      <c r="B1698" s="4">
        <v>118</v>
      </c>
      <c r="C1698" s="4">
        <v>512</v>
      </c>
      <c r="D1698" s="4">
        <f t="shared" si="1"/>
        <v>51.2</v>
      </c>
      <c r="E1698" s="4" t="s">
        <v>2030</v>
      </c>
      <c r="F1698" s="4">
        <v>-87948</v>
      </c>
      <c r="G1698" s="4">
        <v>4</v>
      </c>
      <c r="H1698" s="4">
        <v>50.814</v>
      </c>
      <c r="I1698" s="4">
        <v>2.1000000000000001E-2</v>
      </c>
      <c r="J1698" s="4">
        <v>20.6</v>
      </c>
    </row>
    <row r="1699" spans="1:10" ht="12.75" customHeight="1">
      <c r="A1699" s="4" t="str">
        <f t="shared" si="0"/>
        <v>11852</v>
      </c>
      <c r="B1699" s="4">
        <v>118</v>
      </c>
      <c r="C1699" s="4">
        <v>520</v>
      </c>
      <c r="D1699" s="4">
        <f t="shared" si="1"/>
        <v>52</v>
      </c>
      <c r="E1699" s="4" t="s">
        <v>2031</v>
      </c>
      <c r="F1699" s="4">
        <v>-87721</v>
      </c>
      <c r="G1699" s="4">
        <v>15</v>
      </c>
      <c r="H1699" s="4">
        <v>6</v>
      </c>
      <c r="I1699" s="4" t="s">
        <v>48</v>
      </c>
      <c r="J1699" s="4">
        <v>0.02</v>
      </c>
    </row>
    <row r="1700" spans="1:10" ht="12.75" customHeight="1">
      <c r="A1700" s="4" t="str">
        <f t="shared" si="0"/>
        <v>11853</v>
      </c>
      <c r="B1700" s="4">
        <v>118</v>
      </c>
      <c r="C1700" s="4">
        <v>530</v>
      </c>
      <c r="D1700" s="4">
        <f t="shared" si="1"/>
        <v>53</v>
      </c>
      <c r="E1700" s="4" t="s">
        <v>2032</v>
      </c>
      <c r="F1700" s="4">
        <v>-80971</v>
      </c>
      <c r="G1700" s="4">
        <v>20</v>
      </c>
      <c r="H1700" s="4">
        <v>13.7</v>
      </c>
      <c r="I1700" s="4" t="s">
        <v>80</v>
      </c>
      <c r="J1700" s="4">
        <v>0.5</v>
      </c>
    </row>
    <row r="1701" spans="1:10" ht="12.75" customHeight="1">
      <c r="A1701" s="4" t="str">
        <f t="shared" si="0"/>
        <v>11853.1</v>
      </c>
      <c r="B1701" s="4">
        <v>118</v>
      </c>
      <c r="C1701" s="4">
        <v>531</v>
      </c>
      <c r="D1701" s="4">
        <f t="shared" si="1"/>
        <v>53.1</v>
      </c>
      <c r="E1701" s="4" t="s">
        <v>2033</v>
      </c>
      <c r="F1701" s="4">
        <v>-80781</v>
      </c>
      <c r="G1701" s="4">
        <v>20</v>
      </c>
      <c r="H1701" s="4">
        <v>190.1</v>
      </c>
      <c r="I1701" s="4">
        <v>1</v>
      </c>
      <c r="J1701" s="4">
        <v>8.5</v>
      </c>
    </row>
    <row r="1702" spans="1:10" ht="12.75" customHeight="1">
      <c r="A1702" s="4" t="str">
        <f t="shared" si="0"/>
        <v>11854</v>
      </c>
      <c r="B1702" s="4">
        <v>118</v>
      </c>
      <c r="C1702" s="4">
        <v>540</v>
      </c>
      <c r="D1702" s="4">
        <f t="shared" si="1"/>
        <v>54</v>
      </c>
      <c r="E1702" s="4" t="s">
        <v>2034</v>
      </c>
      <c r="F1702" s="4">
        <v>-78079</v>
      </c>
      <c r="G1702" s="4">
        <v>10</v>
      </c>
      <c r="H1702" s="4">
        <v>3.8</v>
      </c>
      <c r="I1702" s="4" t="s">
        <v>80</v>
      </c>
      <c r="J1702" s="4">
        <v>0.9</v>
      </c>
    </row>
    <row r="1703" spans="1:10" ht="12.75" customHeight="1">
      <c r="A1703" s="4" t="str">
        <f t="shared" si="0"/>
        <v>11855</v>
      </c>
      <c r="B1703" s="4">
        <v>118</v>
      </c>
      <c r="C1703" s="4">
        <v>550</v>
      </c>
      <c r="D1703" s="4">
        <f t="shared" si="1"/>
        <v>55</v>
      </c>
      <c r="E1703" s="4" t="s">
        <v>2035</v>
      </c>
      <c r="F1703" s="4">
        <v>-68409</v>
      </c>
      <c r="G1703" s="4">
        <v>13</v>
      </c>
      <c r="H1703" s="4" t="s">
        <v>541</v>
      </c>
      <c r="I1703" s="4">
        <v>14</v>
      </c>
      <c r="J1703" s="4" t="s">
        <v>6</v>
      </c>
    </row>
    <row r="1704" spans="1:10" ht="12.75" customHeight="1">
      <c r="A1704" s="4" t="str">
        <f t="shared" si="0"/>
        <v>11855.1</v>
      </c>
      <c r="B1704" s="4">
        <v>118</v>
      </c>
      <c r="C1704" s="4">
        <v>551</v>
      </c>
      <c r="D1704" s="4">
        <f t="shared" si="1"/>
        <v>55.1</v>
      </c>
      <c r="E1704" s="4" t="s">
        <v>2036</v>
      </c>
      <c r="F1704" s="4">
        <v>-68310</v>
      </c>
      <c r="G1704" s="4">
        <v>60</v>
      </c>
      <c r="H1704" s="4">
        <v>100</v>
      </c>
      <c r="I1704" s="4">
        <v>60</v>
      </c>
      <c r="J1704" s="4" t="s">
        <v>541</v>
      </c>
    </row>
    <row r="1705" spans="1:10" ht="12.75" customHeight="1">
      <c r="A1705" s="4" t="str">
        <f t="shared" si="0"/>
        <v>11855.6</v>
      </c>
      <c r="B1705" s="4">
        <v>118</v>
      </c>
      <c r="C1705" s="4">
        <v>556</v>
      </c>
      <c r="D1705" s="4">
        <f t="shared" si="1"/>
        <v>55.6</v>
      </c>
      <c r="E1705" s="4" t="s">
        <v>2037</v>
      </c>
      <c r="F1705" s="4">
        <v>-68404</v>
      </c>
      <c r="G1705" s="4">
        <v>12</v>
      </c>
      <c r="H1705" s="4">
        <v>5</v>
      </c>
      <c r="I1705" s="4">
        <v>4</v>
      </c>
      <c r="J1705" s="4" t="s">
        <v>2038</v>
      </c>
    </row>
    <row r="1706" spans="1:10" ht="12.75" customHeight="1">
      <c r="A1706" s="4" t="str">
        <f t="shared" si="0"/>
        <v>11856</v>
      </c>
      <c r="B1706" s="4">
        <v>118</v>
      </c>
      <c r="C1706" s="4">
        <v>560</v>
      </c>
      <c r="D1706" s="4">
        <f t="shared" si="1"/>
        <v>56</v>
      </c>
      <c r="E1706" s="4" t="s">
        <v>2039</v>
      </c>
      <c r="F1706" s="4">
        <v>-62370</v>
      </c>
      <c r="G1706" s="4">
        <v>200</v>
      </c>
      <c r="H1706" s="4">
        <v>5.2</v>
      </c>
      <c r="I1706" s="4" t="s">
        <v>6</v>
      </c>
      <c r="J1706" s="4">
        <v>0.2</v>
      </c>
    </row>
    <row r="1707" spans="1:10" ht="12.75" customHeight="1">
      <c r="A1707" s="4" t="str">
        <f t="shared" si="0"/>
        <v>11857</v>
      </c>
      <c r="B1707" s="4">
        <v>118</v>
      </c>
      <c r="C1707" s="4">
        <v>570</v>
      </c>
      <c r="D1707" s="4">
        <f t="shared" si="1"/>
        <v>57</v>
      </c>
      <c r="E1707" s="4" t="s">
        <v>2040</v>
      </c>
      <c r="F1707" s="4">
        <v>-49620</v>
      </c>
      <c r="G1707" s="4">
        <v>300</v>
      </c>
      <c r="H1707" s="4">
        <v>200</v>
      </c>
      <c r="I1707" s="4" t="s">
        <v>33</v>
      </c>
      <c r="J1707" s="4" t="s">
        <v>2041</v>
      </c>
    </row>
    <row r="1708" spans="1:10" ht="12.75" customHeight="1">
      <c r="A1708" s="4" t="str">
        <f t="shared" si="0"/>
        <v>11944</v>
      </c>
      <c r="B1708" s="4">
        <v>119</v>
      </c>
      <c r="C1708" s="4">
        <v>440</v>
      </c>
      <c r="D1708" s="4">
        <f t="shared" si="1"/>
        <v>44</v>
      </c>
      <c r="E1708" s="4" t="s">
        <v>2042</v>
      </c>
      <c r="F1708" s="4">
        <v>-53240</v>
      </c>
      <c r="G1708" s="4">
        <v>700</v>
      </c>
      <c r="H1708" s="4">
        <v>170</v>
      </c>
      <c r="I1708" s="4" t="s">
        <v>33</v>
      </c>
      <c r="J1708" s="4" t="s">
        <v>733</v>
      </c>
    </row>
    <row r="1709" spans="1:10" ht="12.75" customHeight="1">
      <c r="A1709" s="4" t="str">
        <f t="shared" si="0"/>
        <v>11945</v>
      </c>
      <c r="B1709" s="4">
        <v>119</v>
      </c>
      <c r="C1709" s="4">
        <v>450</v>
      </c>
      <c r="D1709" s="4">
        <f t="shared" si="1"/>
        <v>45</v>
      </c>
      <c r="E1709" s="4" t="s">
        <v>2043</v>
      </c>
      <c r="F1709" s="4">
        <v>-63240</v>
      </c>
      <c r="G1709" s="4">
        <v>600</v>
      </c>
      <c r="H1709" s="4">
        <v>300</v>
      </c>
      <c r="I1709" s="4" t="s">
        <v>33</v>
      </c>
      <c r="J1709" s="4" t="s">
        <v>733</v>
      </c>
    </row>
    <row r="1710" spans="1:10" ht="12.75" customHeight="1">
      <c r="A1710" s="4" t="str">
        <f t="shared" si="0"/>
        <v>11946</v>
      </c>
      <c r="B1710" s="4">
        <v>119</v>
      </c>
      <c r="C1710" s="4">
        <v>460</v>
      </c>
      <c r="D1710" s="4">
        <f t="shared" si="1"/>
        <v>46</v>
      </c>
      <c r="E1710" s="4" t="s">
        <v>2044</v>
      </c>
      <c r="F1710" s="4">
        <v>-71620</v>
      </c>
      <c r="G1710" s="4">
        <v>300</v>
      </c>
      <c r="H1710" s="4">
        <v>920</v>
      </c>
      <c r="I1710" s="4" t="s">
        <v>33</v>
      </c>
      <c r="J1710" s="4">
        <v>130</v>
      </c>
    </row>
    <row r="1711" spans="1:10" ht="12.75" customHeight="1">
      <c r="A1711" s="4" t="str">
        <f t="shared" si="0"/>
        <v>11947</v>
      </c>
      <c r="B1711" s="4">
        <v>119</v>
      </c>
      <c r="C1711" s="4">
        <v>470</v>
      </c>
      <c r="D1711" s="4">
        <f t="shared" si="1"/>
        <v>47</v>
      </c>
      <c r="E1711" s="4" t="s">
        <v>2045</v>
      </c>
      <c r="F1711" s="4">
        <v>-78560</v>
      </c>
      <c r="G1711" s="4">
        <v>90</v>
      </c>
      <c r="H1711" s="4" t="s">
        <v>1415</v>
      </c>
      <c r="I1711" s="4">
        <v>6</v>
      </c>
      <c r="J1711" s="4" t="s">
        <v>6</v>
      </c>
    </row>
    <row r="1712" spans="1:10" ht="12.75" customHeight="1">
      <c r="A1712" s="4" t="str">
        <f t="shared" si="0"/>
        <v>11947.1</v>
      </c>
      <c r="B1712" s="4">
        <v>119</v>
      </c>
      <c r="C1712" s="4">
        <v>471</v>
      </c>
      <c r="D1712" s="4">
        <f t="shared" si="1"/>
        <v>47.1</v>
      </c>
      <c r="E1712" s="4" t="s">
        <v>2046</v>
      </c>
      <c r="F1712" s="4">
        <v>-78540</v>
      </c>
      <c r="G1712" s="4">
        <v>90</v>
      </c>
      <c r="H1712" s="4">
        <v>20</v>
      </c>
      <c r="I1712" s="4">
        <v>20</v>
      </c>
      <c r="J1712" s="4" t="s">
        <v>1415</v>
      </c>
    </row>
    <row r="1713" spans="1:10" ht="12.75" customHeight="1">
      <c r="A1713" s="4" t="str">
        <f t="shared" si="0"/>
        <v>11948</v>
      </c>
      <c r="B1713" s="4">
        <v>119</v>
      </c>
      <c r="C1713" s="4">
        <v>480</v>
      </c>
      <c r="D1713" s="4">
        <f t="shared" si="1"/>
        <v>48</v>
      </c>
      <c r="E1713" s="4" t="s">
        <v>2047</v>
      </c>
      <c r="F1713" s="4">
        <v>-83910</v>
      </c>
      <c r="G1713" s="4">
        <v>80</v>
      </c>
      <c r="H1713" s="4">
        <v>2.69</v>
      </c>
      <c r="I1713" s="4" t="s">
        <v>80</v>
      </c>
      <c r="J1713" s="4">
        <v>0.02</v>
      </c>
    </row>
    <row r="1714" spans="1:10" ht="12.75" customHeight="1">
      <c r="A1714" s="4" t="str">
        <f t="shared" si="0"/>
        <v>11948.1</v>
      </c>
      <c r="B1714" s="4">
        <v>119</v>
      </c>
      <c r="C1714" s="4">
        <v>481</v>
      </c>
      <c r="D1714" s="4">
        <f t="shared" si="1"/>
        <v>48.1</v>
      </c>
      <c r="E1714" s="4" t="s">
        <v>2048</v>
      </c>
      <c r="F1714" s="4">
        <v>-83760</v>
      </c>
      <c r="G1714" s="4">
        <v>80</v>
      </c>
      <c r="H1714" s="4">
        <v>146.54</v>
      </c>
      <c r="I1714" s="4">
        <v>0.11</v>
      </c>
      <c r="J1714" s="4">
        <v>2.2000000000000002</v>
      </c>
    </row>
    <row r="1715" spans="1:10" ht="12.75" customHeight="1">
      <c r="A1715" s="4" t="str">
        <f t="shared" si="0"/>
        <v>11949</v>
      </c>
      <c r="B1715" s="4">
        <v>119</v>
      </c>
      <c r="C1715" s="4">
        <v>490</v>
      </c>
      <c r="D1715" s="4">
        <f t="shared" si="1"/>
        <v>49</v>
      </c>
      <c r="E1715" s="4" t="s">
        <v>2049</v>
      </c>
      <c r="F1715" s="4">
        <v>-87704</v>
      </c>
      <c r="G1715" s="4">
        <v>8</v>
      </c>
      <c r="H1715" s="4">
        <v>2.4</v>
      </c>
      <c r="I1715" s="4" t="s">
        <v>80</v>
      </c>
      <c r="J1715" s="4">
        <v>0.1</v>
      </c>
    </row>
    <row r="1716" spans="1:10" ht="12.75" customHeight="1">
      <c r="A1716" s="4" t="str">
        <f t="shared" si="0"/>
        <v>11949.1</v>
      </c>
      <c r="B1716" s="4">
        <v>119</v>
      </c>
      <c r="C1716" s="4">
        <v>491</v>
      </c>
      <c r="D1716" s="4">
        <f t="shared" si="1"/>
        <v>49.1</v>
      </c>
      <c r="E1716" s="4" t="s">
        <v>2050</v>
      </c>
      <c r="F1716" s="4">
        <v>-87393</v>
      </c>
      <c r="G1716" s="4">
        <v>8</v>
      </c>
      <c r="H1716" s="4">
        <v>311.37</v>
      </c>
      <c r="I1716" s="4">
        <v>0.03</v>
      </c>
      <c r="J1716" s="4">
        <v>18</v>
      </c>
    </row>
    <row r="1717" spans="1:10" ht="12.75" customHeight="1">
      <c r="A1717" s="4" t="str">
        <f t="shared" si="0"/>
        <v>11950</v>
      </c>
      <c r="B1717" s="4">
        <v>119</v>
      </c>
      <c r="C1717" s="4">
        <v>500</v>
      </c>
      <c r="D1717" s="4">
        <f t="shared" si="1"/>
        <v>50</v>
      </c>
      <c r="E1717" s="4" t="s">
        <v>2051</v>
      </c>
      <c r="F1717" s="4">
        <v>-90068.4</v>
      </c>
      <c r="G1717" s="4">
        <v>2.9</v>
      </c>
      <c r="H1717" s="4" t="s">
        <v>8</v>
      </c>
      <c r="I1717" s="4" t="s">
        <v>9</v>
      </c>
      <c r="J1717" s="4">
        <v>0</v>
      </c>
    </row>
    <row r="1718" spans="1:10" ht="12.75" customHeight="1">
      <c r="A1718" s="4" t="str">
        <f t="shared" si="0"/>
        <v>11950.1</v>
      </c>
      <c r="B1718" s="4">
        <v>119</v>
      </c>
      <c r="C1718" s="4">
        <v>501</v>
      </c>
      <c r="D1718" s="4">
        <f t="shared" si="1"/>
        <v>50.1</v>
      </c>
      <c r="E1718" s="4" t="s">
        <v>2052</v>
      </c>
      <c r="F1718" s="4">
        <v>-89978.9</v>
      </c>
      <c r="G1718" s="4">
        <v>2.9</v>
      </c>
      <c r="H1718" s="4">
        <v>89.531000000000006</v>
      </c>
      <c r="I1718" s="4">
        <v>1.3000000000000001E-2</v>
      </c>
      <c r="J1718" s="4">
        <v>293.10000000000002</v>
      </c>
    </row>
    <row r="1719" spans="1:10" ht="12.75" customHeight="1">
      <c r="A1719" s="4" t="str">
        <f t="shared" si="0"/>
        <v>11951</v>
      </c>
      <c r="B1719" s="4">
        <v>119</v>
      </c>
      <c r="C1719" s="4">
        <v>510</v>
      </c>
      <c r="D1719" s="4">
        <f t="shared" si="1"/>
        <v>51</v>
      </c>
      <c r="E1719" s="4" t="s">
        <v>2053</v>
      </c>
      <c r="F1719" s="4">
        <v>-89477</v>
      </c>
      <c r="G1719" s="4">
        <v>8</v>
      </c>
      <c r="H1719" s="4">
        <v>38.19</v>
      </c>
      <c r="I1719" s="4" t="s">
        <v>223</v>
      </c>
      <c r="J1719" s="4">
        <v>0.22</v>
      </c>
    </row>
    <row r="1720" spans="1:10" ht="12.75" customHeight="1">
      <c r="A1720" s="4" t="str">
        <f t="shared" si="0"/>
        <v>11951.1</v>
      </c>
      <c r="B1720" s="4">
        <v>119</v>
      </c>
      <c r="C1720" s="4">
        <v>511</v>
      </c>
      <c r="D1720" s="4">
        <f t="shared" si="1"/>
        <v>51.1</v>
      </c>
      <c r="E1720" s="4" t="s">
        <v>2054</v>
      </c>
      <c r="F1720" s="4">
        <v>-86625</v>
      </c>
      <c r="G1720" s="4">
        <v>11</v>
      </c>
      <c r="H1720" s="4">
        <v>2852</v>
      </c>
      <c r="I1720" s="4">
        <v>7</v>
      </c>
      <c r="J1720" s="4">
        <v>850</v>
      </c>
    </row>
    <row r="1721" spans="1:10" ht="12.75" customHeight="1">
      <c r="A1721" s="4" t="str">
        <f t="shared" si="0"/>
        <v>11952</v>
      </c>
      <c r="B1721" s="4">
        <v>119</v>
      </c>
      <c r="C1721" s="4">
        <v>520</v>
      </c>
      <c r="D1721" s="4">
        <f t="shared" si="1"/>
        <v>52</v>
      </c>
      <c r="E1721" s="4" t="s">
        <v>2055</v>
      </c>
      <c r="F1721" s="4">
        <v>-87184</v>
      </c>
      <c r="G1721" s="4">
        <v>8</v>
      </c>
      <c r="H1721" s="4">
        <v>16.05</v>
      </c>
      <c r="I1721" s="4" t="s">
        <v>223</v>
      </c>
      <c r="J1721" s="4">
        <v>0.05</v>
      </c>
    </row>
    <row r="1722" spans="1:10" ht="12.75" customHeight="1">
      <c r="A1722" s="4" t="str">
        <f t="shared" si="0"/>
        <v>11952.1</v>
      </c>
      <c r="B1722" s="4">
        <v>119</v>
      </c>
      <c r="C1722" s="4">
        <v>521</v>
      </c>
      <c r="D1722" s="4">
        <f t="shared" si="1"/>
        <v>52.1</v>
      </c>
      <c r="E1722" s="4" t="s">
        <v>2056</v>
      </c>
      <c r="F1722" s="4">
        <v>-86923</v>
      </c>
      <c r="G1722" s="4">
        <v>8</v>
      </c>
      <c r="H1722" s="4">
        <v>260.95999999999998</v>
      </c>
      <c r="I1722" s="4">
        <v>0.05</v>
      </c>
      <c r="J1722" s="4">
        <v>4.7</v>
      </c>
    </row>
    <row r="1723" spans="1:10" ht="12.75" customHeight="1">
      <c r="A1723" s="4" t="str">
        <f t="shared" si="0"/>
        <v>11953</v>
      </c>
      <c r="B1723" s="4">
        <v>119</v>
      </c>
      <c r="C1723" s="4">
        <v>530</v>
      </c>
      <c r="D1723" s="4">
        <f t="shared" si="1"/>
        <v>53</v>
      </c>
      <c r="E1723" s="4" t="s">
        <v>2057</v>
      </c>
      <c r="F1723" s="4">
        <v>-83766</v>
      </c>
      <c r="G1723" s="4">
        <v>28</v>
      </c>
      <c r="H1723" s="4">
        <v>19.100000000000001</v>
      </c>
      <c r="I1723" s="4" t="s">
        <v>80</v>
      </c>
      <c r="J1723" s="4">
        <v>0.4</v>
      </c>
    </row>
    <row r="1724" spans="1:10" ht="12.75" customHeight="1">
      <c r="A1724" s="4" t="str">
        <f t="shared" si="0"/>
        <v>11954</v>
      </c>
      <c r="B1724" s="4">
        <v>119</v>
      </c>
      <c r="C1724" s="4">
        <v>540</v>
      </c>
      <c r="D1724" s="4">
        <f t="shared" si="1"/>
        <v>54</v>
      </c>
      <c r="E1724" s="4" t="s">
        <v>2058</v>
      </c>
      <c r="F1724" s="4">
        <v>-78794</v>
      </c>
      <c r="G1724" s="4">
        <v>10</v>
      </c>
      <c r="H1724" s="4">
        <v>5.8</v>
      </c>
      <c r="I1724" s="4" t="s">
        <v>80</v>
      </c>
      <c r="J1724" s="4">
        <v>0.3</v>
      </c>
    </row>
    <row r="1725" spans="1:10" ht="12.75" customHeight="1">
      <c r="A1725" s="4" t="str">
        <f t="shared" si="0"/>
        <v>11955</v>
      </c>
      <c r="B1725" s="4">
        <v>119</v>
      </c>
      <c r="C1725" s="4">
        <v>550</v>
      </c>
      <c r="D1725" s="4">
        <f t="shared" si="1"/>
        <v>55</v>
      </c>
      <c r="E1725" s="4" t="s">
        <v>2059</v>
      </c>
      <c r="F1725" s="4">
        <v>-72305</v>
      </c>
      <c r="G1725" s="4">
        <v>14</v>
      </c>
      <c r="H1725" s="4" t="s">
        <v>541</v>
      </c>
      <c r="I1725" s="4">
        <v>43</v>
      </c>
      <c r="J1725" s="4" t="s">
        <v>6</v>
      </c>
    </row>
    <row r="1726" spans="1:10" ht="12.75" customHeight="1">
      <c r="A1726" s="4" t="str">
        <f t="shared" si="0"/>
        <v>11955.1</v>
      </c>
      <c r="B1726" s="4">
        <v>119</v>
      </c>
      <c r="C1726" s="4">
        <v>551</v>
      </c>
      <c r="D1726" s="4">
        <f t="shared" si="1"/>
        <v>55.1</v>
      </c>
      <c r="E1726" s="4" t="s">
        <v>2060</v>
      </c>
      <c r="F1726" s="4">
        <v>-72260</v>
      </c>
      <c r="G1726" s="4">
        <v>30</v>
      </c>
      <c r="H1726" s="4">
        <v>50</v>
      </c>
      <c r="I1726" s="4">
        <v>30</v>
      </c>
      <c r="J1726" s="4" t="s">
        <v>541</v>
      </c>
    </row>
    <row r="1727" spans="1:10" ht="12.75" customHeight="1">
      <c r="A1727" s="4" t="str">
        <f t="shared" si="0"/>
        <v>11955.6</v>
      </c>
      <c r="B1727" s="4">
        <v>119</v>
      </c>
      <c r="C1727" s="4">
        <v>556</v>
      </c>
      <c r="D1727" s="4">
        <f t="shared" si="1"/>
        <v>55.6</v>
      </c>
      <c r="E1727" s="4" t="s">
        <v>2061</v>
      </c>
      <c r="F1727" s="4">
        <v>-72289</v>
      </c>
      <c r="G1727" s="4">
        <v>9</v>
      </c>
      <c r="H1727" s="4">
        <v>16</v>
      </c>
      <c r="I1727" s="4">
        <v>11</v>
      </c>
      <c r="J1727" s="4" t="s">
        <v>2062</v>
      </c>
    </row>
    <row r="1728" spans="1:10" ht="12.75" customHeight="1">
      <c r="A1728" s="4" t="str">
        <f t="shared" si="0"/>
        <v>11956</v>
      </c>
      <c r="B1728" s="4">
        <v>119</v>
      </c>
      <c r="C1728" s="4">
        <v>560</v>
      </c>
      <c r="D1728" s="4">
        <f t="shared" si="1"/>
        <v>56</v>
      </c>
      <c r="E1728" s="4" t="s">
        <v>2063</v>
      </c>
      <c r="F1728" s="4">
        <v>-64590</v>
      </c>
      <c r="G1728" s="4">
        <v>200</v>
      </c>
      <c r="H1728" s="4">
        <v>5.4</v>
      </c>
      <c r="I1728" s="4" t="s">
        <v>6</v>
      </c>
      <c r="J1728" s="4">
        <v>0.3</v>
      </c>
    </row>
    <row r="1729" spans="1:10" ht="12.75" customHeight="1">
      <c r="A1729" s="4" t="str">
        <f t="shared" si="0"/>
        <v>11957</v>
      </c>
      <c r="B1729" s="4">
        <v>119</v>
      </c>
      <c r="C1729" s="4">
        <v>570</v>
      </c>
      <c r="D1729" s="4">
        <f t="shared" si="1"/>
        <v>57</v>
      </c>
      <c r="E1729" s="4" t="s">
        <v>2064</v>
      </c>
      <c r="F1729" s="4">
        <v>-54970</v>
      </c>
      <c r="G1729" s="4">
        <v>400</v>
      </c>
      <c r="H1729" s="4">
        <v>1</v>
      </c>
      <c r="I1729" s="4" t="s">
        <v>6</v>
      </c>
      <c r="J1729" s="4" t="s">
        <v>2065</v>
      </c>
    </row>
    <row r="1730" spans="1:10" ht="12.75" customHeight="1">
      <c r="A1730" s="4" t="str">
        <f t="shared" si="0"/>
        <v>11958</v>
      </c>
      <c r="B1730" s="4">
        <v>119</v>
      </c>
      <c r="C1730" s="4">
        <v>580</v>
      </c>
      <c r="D1730" s="4">
        <f t="shared" si="1"/>
        <v>58</v>
      </c>
      <c r="E1730" s="4" t="s">
        <v>2066</v>
      </c>
      <c r="F1730" s="4">
        <v>-44000</v>
      </c>
      <c r="G1730" s="4">
        <v>600</v>
      </c>
      <c r="H1730" s="4">
        <v>200</v>
      </c>
      <c r="I1730" s="4" t="s">
        <v>33</v>
      </c>
      <c r="J1730" s="4" t="s">
        <v>145</v>
      </c>
    </row>
    <row r="1731" spans="1:10" ht="12.75" customHeight="1">
      <c r="A1731" s="4" t="str">
        <f t="shared" si="0"/>
        <v>12044</v>
      </c>
      <c r="B1731" s="4">
        <v>120</v>
      </c>
      <c r="C1731" s="4">
        <v>440</v>
      </c>
      <c r="D1731" s="4">
        <f t="shared" si="1"/>
        <v>44</v>
      </c>
      <c r="E1731" s="4" t="s">
        <v>2067</v>
      </c>
      <c r="F1731" s="4">
        <v>-50940</v>
      </c>
      <c r="G1731" s="4">
        <v>800</v>
      </c>
      <c r="H1731" s="4">
        <v>80</v>
      </c>
      <c r="I1731" s="4" t="s">
        <v>33</v>
      </c>
      <c r="J1731" s="4" t="s">
        <v>733</v>
      </c>
    </row>
    <row r="1732" spans="1:10" ht="12.75" customHeight="1">
      <c r="A1732" s="4" t="str">
        <f t="shared" si="0"/>
        <v>12045</v>
      </c>
      <c r="B1732" s="4">
        <v>120</v>
      </c>
      <c r="C1732" s="4">
        <v>450</v>
      </c>
      <c r="D1732" s="4">
        <f t="shared" si="1"/>
        <v>45</v>
      </c>
      <c r="E1732" s="4" t="s">
        <v>2068</v>
      </c>
      <c r="F1732" s="4">
        <v>-59230</v>
      </c>
      <c r="G1732" s="4">
        <v>600</v>
      </c>
      <c r="H1732" s="4">
        <v>200</v>
      </c>
      <c r="I1732" s="4" t="s">
        <v>33</v>
      </c>
      <c r="J1732" s="4" t="s">
        <v>733</v>
      </c>
    </row>
    <row r="1733" spans="1:10" ht="12.75" customHeight="1">
      <c r="A1733" s="4" t="str">
        <f t="shared" si="0"/>
        <v>12046</v>
      </c>
      <c r="B1733" s="4">
        <v>120</v>
      </c>
      <c r="C1733" s="4">
        <v>460</v>
      </c>
      <c r="D1733" s="4">
        <f t="shared" si="1"/>
        <v>46</v>
      </c>
      <c r="E1733" s="4" t="s">
        <v>2069</v>
      </c>
      <c r="F1733" s="4">
        <v>-70150</v>
      </c>
      <c r="G1733" s="4">
        <v>120</v>
      </c>
      <c r="H1733" s="4">
        <v>500</v>
      </c>
      <c r="I1733" s="4" t="s">
        <v>33</v>
      </c>
      <c r="J1733" s="4">
        <v>100</v>
      </c>
    </row>
    <row r="1734" spans="1:10" ht="12.75" customHeight="1">
      <c r="A1734" s="4" t="str">
        <f t="shared" si="0"/>
        <v>12047</v>
      </c>
      <c r="B1734" s="4">
        <v>120</v>
      </c>
      <c r="C1734" s="4">
        <v>470</v>
      </c>
      <c r="D1734" s="4">
        <f t="shared" si="1"/>
        <v>47</v>
      </c>
      <c r="E1734" s="4" t="s">
        <v>2070</v>
      </c>
      <c r="F1734" s="4">
        <v>-75650</v>
      </c>
      <c r="G1734" s="4">
        <v>70</v>
      </c>
      <c r="H1734" s="4">
        <v>1.23</v>
      </c>
      <c r="I1734" s="4" t="s">
        <v>6</v>
      </c>
      <c r="J1734" s="4">
        <v>0.04</v>
      </c>
    </row>
    <row r="1735" spans="1:10" ht="12.75" customHeight="1">
      <c r="A1735" s="4" t="str">
        <f t="shared" si="0"/>
        <v>12047.1</v>
      </c>
      <c r="B1735" s="4">
        <v>120</v>
      </c>
      <c r="C1735" s="4">
        <v>471</v>
      </c>
      <c r="D1735" s="4">
        <f t="shared" si="1"/>
        <v>47.1</v>
      </c>
      <c r="E1735" s="4" t="s">
        <v>2071</v>
      </c>
      <c r="F1735" s="4">
        <v>-75450</v>
      </c>
      <c r="G1735" s="4">
        <v>70</v>
      </c>
      <c r="H1735" s="4">
        <v>203</v>
      </c>
      <c r="I1735" s="4">
        <v>1</v>
      </c>
      <c r="J1735" s="4">
        <v>371</v>
      </c>
    </row>
    <row r="1736" spans="1:10" ht="12.75" customHeight="1">
      <c r="A1736" s="4" t="str">
        <f t="shared" si="0"/>
        <v>12048</v>
      </c>
      <c r="B1736" s="4">
        <v>120</v>
      </c>
      <c r="C1736" s="4">
        <v>480</v>
      </c>
      <c r="D1736" s="4">
        <f t="shared" si="1"/>
        <v>48</v>
      </c>
      <c r="E1736" s="4" t="s">
        <v>2072</v>
      </c>
      <c r="F1736" s="4">
        <v>-83974</v>
      </c>
      <c r="G1736" s="4">
        <v>19</v>
      </c>
      <c r="H1736" s="4">
        <v>50.8</v>
      </c>
      <c r="I1736" s="4" t="s">
        <v>6</v>
      </c>
      <c r="J1736" s="4">
        <v>0.21</v>
      </c>
    </row>
    <row r="1737" spans="1:10" ht="12.75" customHeight="1">
      <c r="A1737" s="4" t="str">
        <f t="shared" si="0"/>
        <v>12049</v>
      </c>
      <c r="B1737" s="4">
        <v>120</v>
      </c>
      <c r="C1737" s="4">
        <v>490</v>
      </c>
      <c r="D1737" s="4">
        <f t="shared" si="1"/>
        <v>49</v>
      </c>
      <c r="E1737" s="4" t="s">
        <v>2073</v>
      </c>
      <c r="F1737" s="4">
        <v>-85740</v>
      </c>
      <c r="G1737" s="4">
        <v>40</v>
      </c>
      <c r="H1737" s="4" t="s">
        <v>541</v>
      </c>
      <c r="I1737" s="4">
        <v>3.08</v>
      </c>
      <c r="J1737" s="4" t="s">
        <v>6</v>
      </c>
    </row>
    <row r="1738" spans="1:10" ht="12.75" customHeight="1">
      <c r="A1738" s="4" t="str">
        <f t="shared" si="0"/>
        <v>12049.1</v>
      </c>
      <c r="B1738" s="4">
        <v>120</v>
      </c>
      <c r="C1738" s="4">
        <v>491</v>
      </c>
      <c r="D1738" s="4">
        <f t="shared" si="1"/>
        <v>49.1</v>
      </c>
      <c r="E1738" s="4" t="s">
        <v>2074</v>
      </c>
      <c r="F1738" s="4">
        <v>-85690</v>
      </c>
      <c r="G1738" s="4">
        <v>50</v>
      </c>
      <c r="H1738" s="4">
        <v>50</v>
      </c>
      <c r="I1738" s="4">
        <v>60</v>
      </c>
      <c r="J1738" s="4" t="s">
        <v>1415</v>
      </c>
    </row>
    <row r="1739" spans="1:10" ht="12.75" customHeight="1">
      <c r="A1739" s="4" t="str">
        <f t="shared" si="0"/>
        <v>12049.2</v>
      </c>
      <c r="B1739" s="4">
        <v>120</v>
      </c>
      <c r="C1739" s="4">
        <v>492</v>
      </c>
      <c r="D1739" s="4">
        <f t="shared" si="1"/>
        <v>49.2</v>
      </c>
      <c r="E1739" s="4" t="s">
        <v>2075</v>
      </c>
      <c r="F1739" s="4">
        <v>-85440</v>
      </c>
      <c r="G1739" s="4">
        <v>200</v>
      </c>
      <c r="H1739" s="4">
        <v>300</v>
      </c>
      <c r="I1739" s="4">
        <v>200</v>
      </c>
      <c r="J1739" s="4" t="s">
        <v>1415</v>
      </c>
    </row>
    <row r="1740" spans="1:10" ht="12.75" customHeight="1">
      <c r="A1740" s="4" t="str">
        <f t="shared" si="0"/>
        <v>12050</v>
      </c>
      <c r="B1740" s="4">
        <v>120</v>
      </c>
      <c r="C1740" s="4">
        <v>500</v>
      </c>
      <c r="D1740" s="4">
        <f t="shared" si="1"/>
        <v>50</v>
      </c>
      <c r="E1740" s="4" t="s">
        <v>2076</v>
      </c>
      <c r="F1740" s="4">
        <v>-91105.1</v>
      </c>
      <c r="G1740" s="4">
        <v>2.5</v>
      </c>
      <c r="H1740" s="4" t="s">
        <v>8</v>
      </c>
      <c r="I1740" s="4" t="s">
        <v>22</v>
      </c>
      <c r="J1740" s="4">
        <v>2</v>
      </c>
    </row>
    <row r="1741" spans="1:10" ht="12.75" customHeight="1">
      <c r="A1741" s="4" t="str">
        <f t="shared" si="0"/>
        <v>12050.1</v>
      </c>
      <c r="B1741" s="4">
        <v>120</v>
      </c>
      <c r="C1741" s="4">
        <v>501</v>
      </c>
      <c r="D1741" s="4">
        <f t="shared" si="1"/>
        <v>50.1</v>
      </c>
      <c r="E1741" s="4" t="s">
        <v>2077</v>
      </c>
      <c r="F1741" s="4">
        <v>-88623.5</v>
      </c>
      <c r="G1741" s="4">
        <v>2.5</v>
      </c>
      <c r="H1741" s="4">
        <v>2481.63</v>
      </c>
      <c r="I1741" s="4">
        <v>0.06</v>
      </c>
      <c r="J1741" s="4">
        <v>11.8</v>
      </c>
    </row>
    <row r="1742" spans="1:10" ht="12.75" customHeight="1">
      <c r="A1742" s="4" t="str">
        <f t="shared" si="0"/>
        <v>12050.2</v>
      </c>
      <c r="B1742" s="4">
        <v>120</v>
      </c>
      <c r="C1742" s="4">
        <v>502</v>
      </c>
      <c r="D1742" s="4">
        <f t="shared" si="1"/>
        <v>50.2</v>
      </c>
      <c r="E1742" s="4" t="s">
        <v>2078</v>
      </c>
      <c r="F1742" s="4">
        <v>-88202.9</v>
      </c>
      <c r="G1742" s="4">
        <v>2.5</v>
      </c>
      <c r="H1742" s="4">
        <v>2902.22</v>
      </c>
      <c r="I1742" s="4">
        <v>0.22</v>
      </c>
      <c r="J1742" s="4">
        <v>6.26</v>
      </c>
    </row>
    <row r="1743" spans="1:10" ht="12.75" customHeight="1">
      <c r="A1743" s="4" t="str">
        <f t="shared" si="0"/>
        <v>12051</v>
      </c>
      <c r="B1743" s="4">
        <v>120</v>
      </c>
      <c r="C1743" s="4">
        <v>510</v>
      </c>
      <c r="D1743" s="4">
        <f t="shared" si="1"/>
        <v>51</v>
      </c>
      <c r="E1743" s="4" t="s">
        <v>2079</v>
      </c>
      <c r="F1743" s="4">
        <v>-88424</v>
      </c>
      <c r="G1743" s="4">
        <v>8</v>
      </c>
      <c r="H1743" s="4" t="s">
        <v>541</v>
      </c>
      <c r="I1743" s="4">
        <v>15.89</v>
      </c>
      <c r="J1743" s="4" t="s">
        <v>80</v>
      </c>
    </row>
    <row r="1744" spans="1:10" ht="12.75" customHeight="1">
      <c r="A1744" s="4" t="str">
        <f t="shared" si="0"/>
        <v>12051.1</v>
      </c>
      <c r="B1744" s="4">
        <v>120</v>
      </c>
      <c r="C1744" s="4">
        <v>511</v>
      </c>
      <c r="D1744" s="4">
        <f t="shared" si="1"/>
        <v>51.1</v>
      </c>
      <c r="E1744" s="4" t="s">
        <v>2080</v>
      </c>
      <c r="F1744" s="4">
        <v>-88420</v>
      </c>
      <c r="G1744" s="4">
        <v>100</v>
      </c>
      <c r="H1744" s="4">
        <v>0</v>
      </c>
      <c r="I1744" s="4">
        <v>100</v>
      </c>
      <c r="J1744" s="4" t="s">
        <v>541</v>
      </c>
    </row>
    <row r="1745" spans="1:10" ht="12.75" customHeight="1">
      <c r="A1745" s="4" t="str">
        <f t="shared" si="0"/>
        <v>12051.2</v>
      </c>
      <c r="B1745" s="4">
        <v>120</v>
      </c>
      <c r="C1745" s="4">
        <v>512</v>
      </c>
      <c r="D1745" s="4">
        <f t="shared" si="1"/>
        <v>51.2</v>
      </c>
      <c r="E1745" s="4" t="s">
        <v>2081</v>
      </c>
      <c r="F1745" s="4">
        <v>-88346</v>
      </c>
      <c r="G1745" s="4">
        <v>8</v>
      </c>
      <c r="H1745" s="4">
        <v>78.16</v>
      </c>
      <c r="I1745" s="4">
        <v>0.05</v>
      </c>
      <c r="J1745" s="4">
        <v>246</v>
      </c>
    </row>
    <row r="1746" spans="1:10" ht="12.75" customHeight="1">
      <c r="A1746" s="4" t="str">
        <f t="shared" si="0"/>
        <v>12051.3</v>
      </c>
      <c r="B1746" s="4">
        <v>120</v>
      </c>
      <c r="C1746" s="4">
        <v>513</v>
      </c>
      <c r="D1746" s="4">
        <f t="shared" si="1"/>
        <v>51.3</v>
      </c>
      <c r="E1746" s="4" t="s">
        <v>2082</v>
      </c>
      <c r="F1746" s="4">
        <v>-86096</v>
      </c>
      <c r="G1746" s="4">
        <v>8</v>
      </c>
      <c r="H1746" s="4">
        <v>2328.3000000000002</v>
      </c>
      <c r="I1746" s="4">
        <v>0.6</v>
      </c>
      <c r="J1746" s="4">
        <v>400</v>
      </c>
    </row>
    <row r="1747" spans="1:10" ht="12.75" customHeight="1">
      <c r="A1747" s="4" t="str">
        <f t="shared" si="0"/>
        <v>12052</v>
      </c>
      <c r="B1747" s="4">
        <v>120</v>
      </c>
      <c r="C1747" s="4">
        <v>520</v>
      </c>
      <c r="D1747" s="4">
        <f t="shared" si="1"/>
        <v>52</v>
      </c>
      <c r="E1747" s="4" t="s">
        <v>2083</v>
      </c>
      <c r="F1747" s="4">
        <v>-89405</v>
      </c>
      <c r="G1747" s="4">
        <v>10</v>
      </c>
      <c r="H1747" s="4" t="s">
        <v>8</v>
      </c>
      <c r="I1747" s="4" t="s">
        <v>22</v>
      </c>
      <c r="J1747" s="4">
        <v>2</v>
      </c>
    </row>
    <row r="1748" spans="1:10" ht="12.75" customHeight="1">
      <c r="A1748" s="4" t="str">
        <f t="shared" si="0"/>
        <v>12053</v>
      </c>
      <c r="B1748" s="4">
        <v>120</v>
      </c>
      <c r="C1748" s="4">
        <v>530</v>
      </c>
      <c r="D1748" s="4">
        <f t="shared" si="1"/>
        <v>53</v>
      </c>
      <c r="E1748" s="4" t="s">
        <v>2084</v>
      </c>
      <c r="F1748" s="4">
        <v>-83790</v>
      </c>
      <c r="G1748" s="4">
        <v>18</v>
      </c>
      <c r="H1748" s="4">
        <v>81.599999999999994</v>
      </c>
      <c r="I1748" s="4" t="s">
        <v>80</v>
      </c>
      <c r="J1748" s="4">
        <v>0.2</v>
      </c>
    </row>
    <row r="1749" spans="1:10" ht="12.75" customHeight="1">
      <c r="A1749" s="4" t="str">
        <f t="shared" si="0"/>
        <v>12053.1</v>
      </c>
      <c r="B1749" s="4">
        <v>120</v>
      </c>
      <c r="C1749" s="4">
        <v>531</v>
      </c>
      <c r="D1749" s="4">
        <f t="shared" si="1"/>
        <v>53.1</v>
      </c>
      <c r="E1749" s="4" t="s">
        <v>2085</v>
      </c>
      <c r="F1749" s="4">
        <v>-83717</v>
      </c>
      <c r="G1749" s="4">
        <v>18</v>
      </c>
      <c r="H1749" s="4">
        <v>72.61</v>
      </c>
      <c r="I1749" s="4">
        <v>0.09</v>
      </c>
      <c r="J1749" s="4">
        <v>228</v>
      </c>
    </row>
    <row r="1750" spans="1:10" ht="12.75" customHeight="1">
      <c r="A1750" s="4" t="str">
        <f t="shared" si="0"/>
        <v>12053.2</v>
      </c>
      <c r="B1750" s="4">
        <v>120</v>
      </c>
      <c r="C1750" s="4">
        <v>532</v>
      </c>
      <c r="D1750" s="4">
        <f t="shared" si="1"/>
        <v>53.2</v>
      </c>
      <c r="E1750" s="4" t="s">
        <v>2086</v>
      </c>
      <c r="F1750" s="4">
        <v>-83470</v>
      </c>
      <c r="G1750" s="4">
        <v>23</v>
      </c>
      <c r="H1750" s="4">
        <v>320</v>
      </c>
      <c r="I1750" s="4">
        <v>15</v>
      </c>
      <c r="J1750" s="4">
        <v>53</v>
      </c>
    </row>
    <row r="1751" spans="1:10" ht="12.75" customHeight="1">
      <c r="A1751" s="4" t="str">
        <f t="shared" si="0"/>
        <v>12054</v>
      </c>
      <c r="B1751" s="4">
        <v>120</v>
      </c>
      <c r="C1751" s="4">
        <v>540</v>
      </c>
      <c r="D1751" s="4">
        <f t="shared" si="1"/>
        <v>54</v>
      </c>
      <c r="E1751" s="4" t="s">
        <v>2087</v>
      </c>
      <c r="F1751" s="4">
        <v>-82172</v>
      </c>
      <c r="G1751" s="4">
        <v>12</v>
      </c>
      <c r="H1751" s="4">
        <v>40</v>
      </c>
      <c r="I1751" s="4" t="s">
        <v>80</v>
      </c>
      <c r="J1751" s="4">
        <v>1</v>
      </c>
    </row>
    <row r="1752" spans="1:10" ht="12.75" customHeight="1">
      <c r="A1752" s="4" t="str">
        <f t="shared" si="0"/>
        <v>12055</v>
      </c>
      <c r="B1752" s="4">
        <v>120</v>
      </c>
      <c r="C1752" s="4">
        <v>550</v>
      </c>
      <c r="D1752" s="4">
        <f t="shared" si="1"/>
        <v>55</v>
      </c>
      <c r="E1752" s="4" t="s">
        <v>2088</v>
      </c>
      <c r="F1752" s="4">
        <v>-73889</v>
      </c>
      <c r="G1752" s="4">
        <v>10</v>
      </c>
      <c r="H1752" s="4" t="s">
        <v>541</v>
      </c>
      <c r="I1752" s="4">
        <v>61.2</v>
      </c>
      <c r="J1752" s="4" t="s">
        <v>6</v>
      </c>
    </row>
    <row r="1753" spans="1:10" ht="12.75" customHeight="1">
      <c r="A1753" s="4" t="str">
        <f t="shared" si="0"/>
        <v>12055.1</v>
      </c>
      <c r="B1753" s="4">
        <v>120</v>
      </c>
      <c r="C1753" s="4">
        <v>551</v>
      </c>
      <c r="D1753" s="4">
        <f t="shared" si="1"/>
        <v>55.1</v>
      </c>
      <c r="E1753" s="4" t="s">
        <v>2089</v>
      </c>
      <c r="F1753" s="4">
        <v>-73790</v>
      </c>
      <c r="G1753" s="4">
        <v>60</v>
      </c>
      <c r="H1753" s="4">
        <v>100</v>
      </c>
      <c r="I1753" s="4">
        <v>60</v>
      </c>
      <c r="J1753" s="4" t="s">
        <v>541</v>
      </c>
    </row>
    <row r="1754" spans="1:10" ht="12.75" customHeight="1">
      <c r="A1754" s="4" t="str">
        <f t="shared" si="0"/>
        <v>12055.6</v>
      </c>
      <c r="B1754" s="4">
        <v>120</v>
      </c>
      <c r="C1754" s="4">
        <v>556</v>
      </c>
      <c r="D1754" s="4">
        <f t="shared" si="1"/>
        <v>55.6</v>
      </c>
      <c r="E1754" s="4" t="s">
        <v>2090</v>
      </c>
      <c r="F1754" s="4">
        <v>-73884</v>
      </c>
      <c r="G1754" s="4">
        <v>9</v>
      </c>
      <c r="H1754" s="4">
        <v>5</v>
      </c>
      <c r="I1754" s="4">
        <v>4</v>
      </c>
      <c r="J1754" s="4" t="s">
        <v>2038</v>
      </c>
    </row>
    <row r="1755" spans="1:10" ht="12.75" customHeight="1">
      <c r="A1755" s="4" t="str">
        <f t="shared" si="0"/>
        <v>12056</v>
      </c>
      <c r="B1755" s="4">
        <v>120</v>
      </c>
      <c r="C1755" s="4">
        <v>560</v>
      </c>
      <c r="D1755" s="4">
        <f t="shared" si="1"/>
        <v>56</v>
      </c>
      <c r="E1755" s="4" t="s">
        <v>2091</v>
      </c>
      <c r="F1755" s="4">
        <v>-68890</v>
      </c>
      <c r="G1755" s="4">
        <v>300</v>
      </c>
      <c r="H1755" s="4">
        <v>24</v>
      </c>
      <c r="I1755" s="4" t="s">
        <v>6</v>
      </c>
      <c r="J1755" s="4">
        <v>2</v>
      </c>
    </row>
    <row r="1756" spans="1:10" ht="12.75" customHeight="1">
      <c r="A1756" s="4" t="str">
        <f t="shared" si="0"/>
        <v>12057</v>
      </c>
      <c r="B1756" s="4">
        <v>120</v>
      </c>
      <c r="C1756" s="4">
        <v>570</v>
      </c>
      <c r="D1756" s="4">
        <f t="shared" si="1"/>
        <v>57</v>
      </c>
      <c r="E1756" s="4" t="s">
        <v>2092</v>
      </c>
      <c r="F1756" s="4">
        <v>-57690</v>
      </c>
      <c r="G1756" s="4">
        <v>500</v>
      </c>
      <c r="H1756" s="4">
        <v>2.8</v>
      </c>
      <c r="I1756" s="4" t="s">
        <v>6</v>
      </c>
      <c r="J1756" s="4">
        <v>0.2</v>
      </c>
    </row>
    <row r="1757" spans="1:10" ht="12.75" customHeight="1">
      <c r="A1757" s="4" t="str">
        <f t="shared" si="0"/>
        <v>12058</v>
      </c>
      <c r="B1757" s="4">
        <v>120</v>
      </c>
      <c r="C1757" s="4">
        <v>580</v>
      </c>
      <c r="D1757" s="4">
        <f t="shared" si="1"/>
        <v>58</v>
      </c>
      <c r="E1757" s="4" t="s">
        <v>2093</v>
      </c>
      <c r="F1757" s="4">
        <v>-49710</v>
      </c>
      <c r="G1757" s="4">
        <v>700</v>
      </c>
      <c r="H1757" s="4">
        <v>250</v>
      </c>
      <c r="I1757" s="4" t="s">
        <v>33</v>
      </c>
      <c r="J1757" s="4" t="s">
        <v>22</v>
      </c>
    </row>
    <row r="1758" spans="1:10" ht="12.75" customHeight="1">
      <c r="A1758" s="4" t="str">
        <f t="shared" si="0"/>
        <v>12145</v>
      </c>
      <c r="B1758" s="4">
        <v>121</v>
      </c>
      <c r="C1758" s="4">
        <v>450</v>
      </c>
      <c r="D1758" s="4">
        <f t="shared" si="1"/>
        <v>45</v>
      </c>
      <c r="E1758" s="4" t="s">
        <v>2094</v>
      </c>
      <c r="F1758" s="4">
        <v>-57080</v>
      </c>
      <c r="G1758" s="4">
        <v>900</v>
      </c>
      <c r="H1758" s="4">
        <v>100</v>
      </c>
      <c r="I1758" s="4" t="s">
        <v>33</v>
      </c>
      <c r="J1758" s="4" t="s">
        <v>733</v>
      </c>
    </row>
    <row r="1759" spans="1:10" ht="12.75" customHeight="1">
      <c r="A1759" s="4" t="str">
        <f t="shared" si="0"/>
        <v>12146</v>
      </c>
      <c r="B1759" s="4">
        <v>121</v>
      </c>
      <c r="C1759" s="4">
        <v>460</v>
      </c>
      <c r="D1759" s="4">
        <f t="shared" si="1"/>
        <v>46</v>
      </c>
      <c r="E1759" s="4" t="s">
        <v>2095</v>
      </c>
      <c r="F1759" s="4">
        <v>-66260</v>
      </c>
      <c r="G1759" s="4">
        <v>500</v>
      </c>
      <c r="H1759" s="4">
        <v>400</v>
      </c>
      <c r="I1759" s="4" t="s">
        <v>33</v>
      </c>
      <c r="J1759" s="4" t="s">
        <v>733</v>
      </c>
    </row>
    <row r="1760" spans="1:10" ht="12.75" customHeight="1">
      <c r="A1760" s="4" t="str">
        <f t="shared" si="0"/>
        <v>12147</v>
      </c>
      <c r="B1760" s="4">
        <v>121</v>
      </c>
      <c r="C1760" s="4">
        <v>470</v>
      </c>
      <c r="D1760" s="4">
        <f t="shared" si="1"/>
        <v>47</v>
      </c>
      <c r="E1760" s="4" t="s">
        <v>2096</v>
      </c>
      <c r="F1760" s="4">
        <v>-74660</v>
      </c>
      <c r="G1760" s="4">
        <v>150</v>
      </c>
      <c r="H1760" s="4">
        <v>790</v>
      </c>
      <c r="I1760" s="4" t="s">
        <v>33</v>
      </c>
      <c r="J1760" s="4">
        <v>20</v>
      </c>
    </row>
    <row r="1761" spans="1:10" ht="12.75" customHeight="1">
      <c r="A1761" s="4" t="str">
        <f t="shared" si="0"/>
        <v>12148</v>
      </c>
      <c r="B1761" s="4">
        <v>121</v>
      </c>
      <c r="C1761" s="4">
        <v>480</v>
      </c>
      <c r="D1761" s="4">
        <f t="shared" si="1"/>
        <v>48</v>
      </c>
      <c r="E1761" s="4" t="s">
        <v>2097</v>
      </c>
      <c r="F1761" s="4">
        <v>-81060</v>
      </c>
      <c r="G1761" s="4">
        <v>80</v>
      </c>
      <c r="H1761" s="4">
        <v>13.5</v>
      </c>
      <c r="I1761" s="4" t="s">
        <v>6</v>
      </c>
      <c r="J1761" s="4">
        <v>0.3</v>
      </c>
    </row>
    <row r="1762" spans="1:10" ht="12.75" customHeight="1">
      <c r="A1762" s="4" t="str">
        <f t="shared" si="0"/>
        <v>12148.1</v>
      </c>
      <c r="B1762" s="4">
        <v>121</v>
      </c>
      <c r="C1762" s="4">
        <v>481</v>
      </c>
      <c r="D1762" s="4">
        <f t="shared" si="1"/>
        <v>48.1</v>
      </c>
      <c r="E1762" s="4" t="s">
        <v>2098</v>
      </c>
      <c r="F1762" s="4">
        <v>-80850</v>
      </c>
      <c r="G1762" s="4">
        <v>80</v>
      </c>
      <c r="H1762" s="4">
        <v>214.86</v>
      </c>
      <c r="I1762" s="4">
        <v>0.15</v>
      </c>
      <c r="J1762" s="4">
        <v>8.3000000000000007</v>
      </c>
    </row>
    <row r="1763" spans="1:10" ht="12.75" customHeight="1">
      <c r="A1763" s="4" t="str">
        <f t="shared" si="0"/>
        <v>12149</v>
      </c>
      <c r="B1763" s="4">
        <v>121</v>
      </c>
      <c r="C1763" s="4">
        <v>490</v>
      </c>
      <c r="D1763" s="4">
        <f t="shared" si="1"/>
        <v>49</v>
      </c>
      <c r="E1763" s="4" t="s">
        <v>2099</v>
      </c>
      <c r="F1763" s="4">
        <v>-85841</v>
      </c>
      <c r="G1763" s="4">
        <v>27</v>
      </c>
      <c r="H1763" s="4">
        <v>23.1</v>
      </c>
      <c r="I1763" s="4" t="s">
        <v>6</v>
      </c>
      <c r="J1763" s="4">
        <v>0.6</v>
      </c>
    </row>
    <row r="1764" spans="1:10" ht="12.75" customHeight="1">
      <c r="A1764" s="4" t="str">
        <f t="shared" si="0"/>
        <v>12149.1</v>
      </c>
      <c r="B1764" s="4">
        <v>121</v>
      </c>
      <c r="C1764" s="4">
        <v>491</v>
      </c>
      <c r="D1764" s="4">
        <f t="shared" si="1"/>
        <v>49.1</v>
      </c>
      <c r="E1764" s="4" t="s">
        <v>2100</v>
      </c>
      <c r="F1764" s="4">
        <v>-85528</v>
      </c>
      <c r="G1764" s="4">
        <v>27</v>
      </c>
      <c r="H1764" s="4">
        <v>312.98</v>
      </c>
      <c r="I1764" s="4">
        <v>0.08</v>
      </c>
      <c r="J1764" s="4">
        <v>3.88</v>
      </c>
    </row>
    <row r="1765" spans="1:10" ht="12.75" customHeight="1">
      <c r="A1765" s="4" t="str">
        <f t="shared" si="0"/>
        <v>12150</v>
      </c>
      <c r="B1765" s="4">
        <v>121</v>
      </c>
      <c r="C1765" s="4">
        <v>500</v>
      </c>
      <c r="D1765" s="4">
        <f t="shared" si="1"/>
        <v>50</v>
      </c>
      <c r="E1765" s="4" t="s">
        <v>2101</v>
      </c>
      <c r="F1765" s="4">
        <v>-89204.1</v>
      </c>
      <c r="G1765" s="4">
        <v>2.5</v>
      </c>
      <c r="H1765" s="4">
        <v>27.03</v>
      </c>
      <c r="I1765" s="4" t="s">
        <v>223</v>
      </c>
      <c r="J1765" s="4">
        <v>0.04</v>
      </c>
    </row>
    <row r="1766" spans="1:10" ht="12.75" customHeight="1">
      <c r="A1766" s="4" t="str">
        <f t="shared" si="0"/>
        <v>12150.1</v>
      </c>
      <c r="B1766" s="4">
        <v>121</v>
      </c>
      <c r="C1766" s="4">
        <v>501</v>
      </c>
      <c r="D1766" s="4">
        <f t="shared" si="1"/>
        <v>50.1</v>
      </c>
      <c r="E1766" s="4" t="s">
        <v>2102</v>
      </c>
      <c r="F1766" s="4">
        <v>-89197.8</v>
      </c>
      <c r="G1766" s="4">
        <v>2.5</v>
      </c>
      <c r="H1766" s="4">
        <v>6.3</v>
      </c>
      <c r="I1766" s="4">
        <v>0.06</v>
      </c>
      <c r="J1766" s="4">
        <v>43.9</v>
      </c>
    </row>
    <row r="1767" spans="1:10" ht="12.75" customHeight="1">
      <c r="A1767" s="4" t="str">
        <f t="shared" si="0"/>
        <v>12150.2</v>
      </c>
      <c r="B1767" s="4">
        <v>121</v>
      </c>
      <c r="C1767" s="4">
        <v>502</v>
      </c>
      <c r="D1767" s="4">
        <f t="shared" si="1"/>
        <v>50.2</v>
      </c>
      <c r="E1767" s="4" t="s">
        <v>2103</v>
      </c>
      <c r="F1767" s="4">
        <v>-87205.3</v>
      </c>
      <c r="G1767" s="4">
        <v>2.7</v>
      </c>
      <c r="H1767" s="4">
        <v>1998.8</v>
      </c>
      <c r="I1767" s="4">
        <v>0.9</v>
      </c>
      <c r="J1767" s="4">
        <v>5.3</v>
      </c>
    </row>
    <row r="1768" spans="1:10" ht="12.75" customHeight="1">
      <c r="A1768" s="4" t="str">
        <f t="shared" si="0"/>
        <v>12151</v>
      </c>
      <c r="B1768" s="4">
        <v>121</v>
      </c>
      <c r="C1768" s="4">
        <v>510</v>
      </c>
      <c r="D1768" s="4">
        <f t="shared" si="1"/>
        <v>51</v>
      </c>
      <c r="E1768" s="4" t="s">
        <v>2104</v>
      </c>
      <c r="F1768" s="4">
        <v>-89595.1</v>
      </c>
      <c r="G1768" s="4">
        <v>2.2000000000000002</v>
      </c>
      <c r="H1768" s="4" t="s">
        <v>8</v>
      </c>
      <c r="I1768" s="4" t="s">
        <v>145</v>
      </c>
      <c r="J1768" s="4">
        <v>0</v>
      </c>
    </row>
    <row r="1769" spans="1:10" ht="12.75" customHeight="1">
      <c r="A1769" s="4" t="str">
        <f t="shared" si="0"/>
        <v>12152</v>
      </c>
      <c r="B1769" s="4">
        <v>121</v>
      </c>
      <c r="C1769" s="4">
        <v>520</v>
      </c>
      <c r="D1769" s="4">
        <f t="shared" si="1"/>
        <v>52</v>
      </c>
      <c r="E1769" s="4" t="s">
        <v>2105</v>
      </c>
      <c r="F1769" s="4">
        <v>-88551</v>
      </c>
      <c r="G1769" s="4">
        <v>26</v>
      </c>
      <c r="H1769" s="4">
        <v>19.16</v>
      </c>
      <c r="I1769" s="4" t="s">
        <v>48</v>
      </c>
      <c r="J1769" s="4">
        <v>0.05</v>
      </c>
    </row>
    <row r="1770" spans="1:10" ht="12.75" customHeight="1">
      <c r="A1770" s="4" t="str">
        <f t="shared" si="0"/>
        <v>12152.1</v>
      </c>
      <c r="B1770" s="4">
        <v>121</v>
      </c>
      <c r="C1770" s="4">
        <v>521</v>
      </c>
      <c r="D1770" s="4">
        <f t="shared" si="1"/>
        <v>52.1</v>
      </c>
      <c r="E1770" s="4" t="s">
        <v>2106</v>
      </c>
      <c r="F1770" s="4">
        <v>-88257</v>
      </c>
      <c r="G1770" s="4">
        <v>26</v>
      </c>
      <c r="H1770" s="4">
        <v>293.99099999999999</v>
      </c>
      <c r="I1770" s="4">
        <v>2.1999999999999999E-2</v>
      </c>
      <c r="J1770" s="4">
        <v>154</v>
      </c>
    </row>
    <row r="1771" spans="1:10" ht="12.75" customHeight="1">
      <c r="A1771" s="4" t="str">
        <f t="shared" si="0"/>
        <v>12153</v>
      </c>
      <c r="B1771" s="4">
        <v>121</v>
      </c>
      <c r="C1771" s="4">
        <v>530</v>
      </c>
      <c r="D1771" s="4">
        <f t="shared" si="1"/>
        <v>53</v>
      </c>
      <c r="E1771" s="4" t="s">
        <v>2107</v>
      </c>
      <c r="F1771" s="4">
        <v>-86287</v>
      </c>
      <c r="G1771" s="4">
        <v>10</v>
      </c>
      <c r="H1771" s="4">
        <v>2.12</v>
      </c>
      <c r="I1771" s="4" t="s">
        <v>223</v>
      </c>
      <c r="J1771" s="4">
        <v>0.01</v>
      </c>
    </row>
    <row r="1772" spans="1:10" ht="12.75" customHeight="1">
      <c r="A1772" s="4" t="str">
        <f t="shared" si="0"/>
        <v>12153.1</v>
      </c>
      <c r="B1772" s="4">
        <v>121</v>
      </c>
      <c r="C1772" s="4">
        <v>531</v>
      </c>
      <c r="D1772" s="4">
        <f t="shared" si="1"/>
        <v>53.1</v>
      </c>
      <c r="E1772" s="4" t="s">
        <v>2108</v>
      </c>
      <c r="F1772" s="4">
        <v>-83910</v>
      </c>
      <c r="G1772" s="4">
        <v>10</v>
      </c>
      <c r="H1772" s="4">
        <v>2376.9</v>
      </c>
      <c r="I1772" s="4">
        <v>0.4</v>
      </c>
      <c r="J1772" s="4">
        <v>9</v>
      </c>
    </row>
    <row r="1773" spans="1:10" ht="12.75" customHeight="1">
      <c r="A1773" s="4" t="str">
        <f t="shared" si="0"/>
        <v>12154</v>
      </c>
      <c r="B1773" s="4">
        <v>121</v>
      </c>
      <c r="C1773" s="4">
        <v>540</v>
      </c>
      <c r="D1773" s="4">
        <f t="shared" si="1"/>
        <v>54</v>
      </c>
      <c r="E1773" s="4" t="s">
        <v>2109</v>
      </c>
      <c r="F1773" s="4">
        <v>-82473</v>
      </c>
      <c r="G1773" s="4">
        <v>11</v>
      </c>
      <c r="H1773" s="4">
        <v>40.1</v>
      </c>
      <c r="I1773" s="4" t="s">
        <v>80</v>
      </c>
      <c r="J1773" s="4">
        <v>2</v>
      </c>
    </row>
    <row r="1774" spans="1:10" ht="12.75" customHeight="1">
      <c r="A1774" s="4" t="str">
        <f t="shared" si="0"/>
        <v>12155</v>
      </c>
      <c r="B1774" s="4">
        <v>121</v>
      </c>
      <c r="C1774" s="4">
        <v>550</v>
      </c>
      <c r="D1774" s="4">
        <f t="shared" si="1"/>
        <v>55</v>
      </c>
      <c r="E1774" s="4" t="s">
        <v>2110</v>
      </c>
      <c r="F1774" s="4">
        <v>-77100</v>
      </c>
      <c r="G1774" s="4">
        <v>14</v>
      </c>
      <c r="H1774" s="4">
        <v>155</v>
      </c>
      <c r="I1774" s="4" t="s">
        <v>6</v>
      </c>
      <c r="J1774" s="4">
        <v>4</v>
      </c>
    </row>
    <row r="1775" spans="1:10" ht="12.75" customHeight="1">
      <c r="A1775" s="4" t="str">
        <f t="shared" si="0"/>
        <v>12155.1</v>
      </c>
      <c r="B1775" s="4">
        <v>121</v>
      </c>
      <c r="C1775" s="4">
        <v>551</v>
      </c>
      <c r="D1775" s="4">
        <f t="shared" si="1"/>
        <v>55.1</v>
      </c>
      <c r="E1775" s="4" t="s">
        <v>2111</v>
      </c>
      <c r="F1775" s="4">
        <v>-77032</v>
      </c>
      <c r="G1775" s="4">
        <v>14</v>
      </c>
      <c r="H1775" s="4">
        <v>68.5</v>
      </c>
      <c r="I1775" s="4">
        <v>0.3</v>
      </c>
      <c r="J1775" s="4">
        <v>122</v>
      </c>
    </row>
    <row r="1776" spans="1:10" ht="12.75" customHeight="1">
      <c r="A1776" s="4" t="str">
        <f t="shared" si="0"/>
        <v>12156</v>
      </c>
      <c r="B1776" s="4">
        <v>121</v>
      </c>
      <c r="C1776" s="4">
        <v>560</v>
      </c>
      <c r="D1776" s="4">
        <f t="shared" si="1"/>
        <v>56</v>
      </c>
      <c r="E1776" s="4" t="s">
        <v>2112</v>
      </c>
      <c r="F1776" s="4">
        <v>-70740</v>
      </c>
      <c r="G1776" s="4">
        <v>140</v>
      </c>
      <c r="H1776" s="4">
        <v>29.7</v>
      </c>
      <c r="I1776" s="4" t="s">
        <v>6</v>
      </c>
      <c r="J1776" s="4">
        <v>1.5</v>
      </c>
    </row>
    <row r="1777" spans="1:10" ht="12.75" customHeight="1">
      <c r="A1777" s="4" t="str">
        <f t="shared" si="0"/>
        <v>12157</v>
      </c>
      <c r="B1777" s="4">
        <v>121</v>
      </c>
      <c r="C1777" s="4">
        <v>570</v>
      </c>
      <c r="D1777" s="4">
        <f t="shared" si="1"/>
        <v>57</v>
      </c>
      <c r="E1777" s="4" t="s">
        <v>2113</v>
      </c>
      <c r="F1777" s="4">
        <v>-62400</v>
      </c>
      <c r="G1777" s="4">
        <v>500</v>
      </c>
      <c r="H1777" s="4">
        <v>5.3</v>
      </c>
      <c r="I1777" s="4" t="s">
        <v>6</v>
      </c>
      <c r="J1777" s="4">
        <v>0.2</v>
      </c>
    </row>
    <row r="1778" spans="1:10" ht="12.75" customHeight="1">
      <c r="A1778" s="4" t="str">
        <f t="shared" si="0"/>
        <v>12158</v>
      </c>
      <c r="B1778" s="4">
        <v>121</v>
      </c>
      <c r="C1778" s="4">
        <v>580</v>
      </c>
      <c r="D1778" s="4">
        <f t="shared" si="1"/>
        <v>58</v>
      </c>
      <c r="E1778" s="4" t="s">
        <v>2114</v>
      </c>
      <c r="F1778" s="4">
        <v>-52700</v>
      </c>
      <c r="G1778" s="4">
        <v>500</v>
      </c>
      <c r="H1778" s="4">
        <v>1.1000000000000001</v>
      </c>
      <c r="I1778" s="4" t="s">
        <v>6</v>
      </c>
      <c r="J1778" s="4">
        <v>0.1</v>
      </c>
    </row>
    <row r="1779" spans="1:10" ht="12.75" customHeight="1">
      <c r="A1779" s="4" t="str">
        <f t="shared" si="0"/>
        <v>12159</v>
      </c>
      <c r="B1779" s="4">
        <v>121</v>
      </c>
      <c r="C1779" s="4">
        <v>590</v>
      </c>
      <c r="D1779" s="4">
        <f t="shared" si="1"/>
        <v>59</v>
      </c>
      <c r="E1779" s="4" t="s">
        <v>2115</v>
      </c>
      <c r="F1779" s="4">
        <v>-41580</v>
      </c>
      <c r="G1779" s="4">
        <v>700</v>
      </c>
      <c r="H1779" s="4">
        <v>600</v>
      </c>
      <c r="I1779" s="4" t="s">
        <v>33</v>
      </c>
      <c r="J1779" s="4">
        <v>300</v>
      </c>
    </row>
    <row r="1780" spans="1:10" ht="12.75" customHeight="1">
      <c r="A1780" s="4" t="str">
        <f t="shared" si="0"/>
        <v>12245</v>
      </c>
      <c r="B1780" s="4">
        <v>122</v>
      </c>
      <c r="C1780" s="4">
        <v>450</v>
      </c>
      <c r="D1780" s="4">
        <f t="shared" si="1"/>
        <v>45</v>
      </c>
      <c r="E1780" s="4" t="s">
        <v>2116</v>
      </c>
      <c r="F1780" s="4">
        <v>-52900</v>
      </c>
      <c r="G1780" s="4">
        <v>700</v>
      </c>
      <c r="H1780" s="4">
        <v>50</v>
      </c>
      <c r="I1780" s="4" t="s">
        <v>33</v>
      </c>
      <c r="J1780" s="4" t="s">
        <v>733</v>
      </c>
    </row>
    <row r="1781" spans="1:10" ht="12.75" customHeight="1">
      <c r="A1781" s="4" t="str">
        <f t="shared" si="0"/>
        <v>12246</v>
      </c>
      <c r="B1781" s="4">
        <v>122</v>
      </c>
      <c r="C1781" s="4">
        <v>460</v>
      </c>
      <c r="D1781" s="4">
        <f t="shared" si="1"/>
        <v>46</v>
      </c>
      <c r="E1781" s="4" t="s">
        <v>2117</v>
      </c>
      <c r="F1781" s="4">
        <v>-64690</v>
      </c>
      <c r="G1781" s="4">
        <v>400</v>
      </c>
      <c r="H1781" s="4">
        <v>300</v>
      </c>
      <c r="I1781" s="4" t="s">
        <v>33</v>
      </c>
      <c r="J1781" s="4" t="s">
        <v>733</v>
      </c>
    </row>
    <row r="1782" spans="1:10" ht="12.75" customHeight="1">
      <c r="A1782" s="4" t="str">
        <f t="shared" si="0"/>
        <v>12247</v>
      </c>
      <c r="B1782" s="4">
        <v>122</v>
      </c>
      <c r="C1782" s="4">
        <v>470</v>
      </c>
      <c r="D1782" s="4">
        <f t="shared" si="1"/>
        <v>47</v>
      </c>
      <c r="E1782" s="4" t="s">
        <v>2118</v>
      </c>
      <c r="F1782" s="4">
        <v>-71230</v>
      </c>
      <c r="G1782" s="4">
        <v>210</v>
      </c>
      <c r="H1782" s="4" t="s">
        <v>541</v>
      </c>
      <c r="I1782" s="4">
        <v>520</v>
      </c>
      <c r="J1782" s="4" t="s">
        <v>33</v>
      </c>
    </row>
    <row r="1783" spans="1:10" ht="12.75" customHeight="1">
      <c r="A1783" s="4" t="str">
        <f t="shared" si="0"/>
        <v>12247.1</v>
      </c>
      <c r="B1783" s="4">
        <v>122</v>
      </c>
      <c r="C1783" s="4">
        <v>471</v>
      </c>
      <c r="D1783" s="4">
        <f t="shared" si="1"/>
        <v>47.1</v>
      </c>
      <c r="E1783" s="4" t="s">
        <v>2119</v>
      </c>
      <c r="F1783" s="4">
        <v>-71150</v>
      </c>
      <c r="G1783" s="4">
        <v>220</v>
      </c>
      <c r="H1783" s="4">
        <v>80</v>
      </c>
      <c r="I1783" s="4">
        <v>50</v>
      </c>
      <c r="J1783" s="4" t="s">
        <v>541</v>
      </c>
    </row>
    <row r="1784" spans="1:10" ht="12.75" customHeight="1">
      <c r="A1784" s="4" t="str">
        <f t="shared" si="0"/>
        <v>12248</v>
      </c>
      <c r="B1784" s="4">
        <v>122</v>
      </c>
      <c r="C1784" s="4">
        <v>480</v>
      </c>
      <c r="D1784" s="4">
        <f t="shared" si="1"/>
        <v>48</v>
      </c>
      <c r="E1784" s="4" t="s">
        <v>2120</v>
      </c>
      <c r="F1784" s="4">
        <v>-80730</v>
      </c>
      <c r="G1784" s="4">
        <v>40</v>
      </c>
      <c r="H1784" s="4">
        <v>5.24</v>
      </c>
      <c r="I1784" s="4" t="s">
        <v>6</v>
      </c>
      <c r="J1784" s="4">
        <v>0.03</v>
      </c>
    </row>
    <row r="1785" spans="1:10" ht="12.75" customHeight="1">
      <c r="A1785" s="4" t="str">
        <f t="shared" si="0"/>
        <v>12249</v>
      </c>
      <c r="B1785" s="4">
        <v>122</v>
      </c>
      <c r="C1785" s="4">
        <v>490</v>
      </c>
      <c r="D1785" s="4">
        <f t="shared" si="1"/>
        <v>49</v>
      </c>
      <c r="E1785" s="4" t="s">
        <v>2121</v>
      </c>
      <c r="F1785" s="4">
        <v>-83580</v>
      </c>
      <c r="G1785" s="4">
        <v>50</v>
      </c>
      <c r="H1785" s="4" t="s">
        <v>541</v>
      </c>
      <c r="I1785" s="4">
        <v>1.5</v>
      </c>
      <c r="J1785" s="4" t="s">
        <v>6</v>
      </c>
    </row>
    <row r="1786" spans="1:10" ht="12.75" customHeight="1">
      <c r="A1786" s="4" t="str">
        <f t="shared" si="0"/>
        <v>12249.1</v>
      </c>
      <c r="B1786" s="4">
        <v>122</v>
      </c>
      <c r="C1786" s="4">
        <v>491</v>
      </c>
      <c r="D1786" s="4">
        <f t="shared" si="1"/>
        <v>49.1</v>
      </c>
      <c r="E1786" s="4" t="s">
        <v>2122</v>
      </c>
      <c r="F1786" s="4">
        <v>-83540</v>
      </c>
      <c r="G1786" s="4">
        <v>80</v>
      </c>
      <c r="H1786" s="4">
        <v>40</v>
      </c>
      <c r="I1786" s="4">
        <v>60</v>
      </c>
      <c r="J1786" s="4" t="s">
        <v>541</v>
      </c>
    </row>
    <row r="1787" spans="1:10" ht="12.75" customHeight="1">
      <c r="A1787" s="4" t="str">
        <f t="shared" si="0"/>
        <v>12249.2</v>
      </c>
      <c r="B1787" s="4">
        <v>122</v>
      </c>
      <c r="C1787" s="4">
        <v>492</v>
      </c>
      <c r="D1787" s="4">
        <f t="shared" si="1"/>
        <v>49.2</v>
      </c>
      <c r="E1787" s="4" t="s">
        <v>2123</v>
      </c>
      <c r="F1787" s="4">
        <v>-83290</v>
      </c>
      <c r="G1787" s="4">
        <v>130</v>
      </c>
      <c r="H1787" s="4">
        <v>290</v>
      </c>
      <c r="I1787" s="4">
        <v>140</v>
      </c>
      <c r="J1787" s="4" t="s">
        <v>709</v>
      </c>
    </row>
    <row r="1788" spans="1:10" ht="12.75" customHeight="1">
      <c r="A1788" s="4" t="str">
        <f t="shared" si="0"/>
        <v>12250</v>
      </c>
      <c r="B1788" s="4">
        <v>122</v>
      </c>
      <c r="C1788" s="4">
        <v>500</v>
      </c>
      <c r="D1788" s="4">
        <f t="shared" si="1"/>
        <v>50</v>
      </c>
      <c r="E1788" s="4" t="s">
        <v>2124</v>
      </c>
      <c r="F1788" s="4">
        <v>-89945.9</v>
      </c>
      <c r="G1788" s="4">
        <v>2.7</v>
      </c>
      <c r="H1788" s="4" t="s">
        <v>8</v>
      </c>
      <c r="I1788" s="4" t="s">
        <v>22</v>
      </c>
      <c r="J1788" s="4">
        <v>94</v>
      </c>
    </row>
    <row r="1789" spans="1:10" ht="12.75" customHeight="1">
      <c r="A1789" s="4" t="str">
        <f t="shared" si="0"/>
        <v>12251</v>
      </c>
      <c r="B1789" s="4">
        <v>122</v>
      </c>
      <c r="C1789" s="4">
        <v>510</v>
      </c>
      <c r="D1789" s="4">
        <f t="shared" si="1"/>
        <v>51</v>
      </c>
      <c r="E1789" s="4" t="s">
        <v>2125</v>
      </c>
      <c r="F1789" s="4">
        <v>-88330.2</v>
      </c>
      <c r="G1789" s="4">
        <v>2.2000000000000002</v>
      </c>
      <c r="H1789" s="4">
        <v>2.7237999999999998</v>
      </c>
      <c r="I1789" s="4" t="s">
        <v>48</v>
      </c>
      <c r="J1789" s="4">
        <v>2.0000000000000001E-4</v>
      </c>
    </row>
    <row r="1790" spans="1:10" ht="12.75" customHeight="1">
      <c r="A1790" s="4" t="str">
        <f t="shared" si="0"/>
        <v>12251.1</v>
      </c>
      <c r="B1790" s="4">
        <v>122</v>
      </c>
      <c r="C1790" s="4">
        <v>511</v>
      </c>
      <c r="D1790" s="4">
        <f t="shared" si="1"/>
        <v>51.1</v>
      </c>
      <c r="E1790" s="4" t="s">
        <v>2126</v>
      </c>
      <c r="F1790" s="4">
        <v>-88166.6</v>
      </c>
      <c r="G1790" s="4">
        <v>2.2000000000000002</v>
      </c>
      <c r="H1790" s="4">
        <v>163.5591</v>
      </c>
      <c r="I1790" s="4">
        <v>1.7000000000000001E-3</v>
      </c>
      <c r="J1790" s="4">
        <v>4.1909999999999998</v>
      </c>
    </row>
    <row r="1791" spans="1:10" ht="12.75" customHeight="1">
      <c r="A1791" s="4" t="str">
        <f t="shared" si="0"/>
        <v>12251.2</v>
      </c>
      <c r="B1791" s="4">
        <v>122</v>
      </c>
      <c r="C1791" s="4">
        <v>512</v>
      </c>
      <c r="D1791" s="4">
        <f t="shared" si="1"/>
        <v>51.2</v>
      </c>
      <c r="E1791" s="4" t="s">
        <v>2127</v>
      </c>
      <c r="F1791" s="4">
        <v>-88192.7</v>
      </c>
      <c r="G1791" s="4">
        <v>2.2000000000000002</v>
      </c>
      <c r="H1791" s="4">
        <v>137.47200000000001</v>
      </c>
      <c r="I1791" s="4">
        <v>1E-3</v>
      </c>
      <c r="J1791" s="4">
        <v>530</v>
      </c>
    </row>
    <row r="1792" spans="1:10" ht="12.75" customHeight="1">
      <c r="A1792" s="4" t="str">
        <f t="shared" si="0"/>
        <v>12252</v>
      </c>
      <c r="B1792" s="4">
        <v>122</v>
      </c>
      <c r="C1792" s="4">
        <v>520</v>
      </c>
      <c r="D1792" s="4">
        <f t="shared" si="1"/>
        <v>52</v>
      </c>
      <c r="E1792" s="4" t="s">
        <v>2128</v>
      </c>
      <c r="F1792" s="4">
        <v>-90314</v>
      </c>
      <c r="G1792" s="4">
        <v>1.5</v>
      </c>
      <c r="H1792" s="4" t="s">
        <v>8</v>
      </c>
      <c r="I1792" s="4" t="s">
        <v>22</v>
      </c>
      <c r="J1792" s="4">
        <v>94</v>
      </c>
    </row>
    <row r="1793" spans="1:10" ht="12.75" customHeight="1">
      <c r="A1793" s="4" t="str">
        <f t="shared" si="0"/>
        <v>12253</v>
      </c>
      <c r="B1793" s="4">
        <v>122</v>
      </c>
      <c r="C1793" s="4">
        <v>530</v>
      </c>
      <c r="D1793" s="4">
        <f t="shared" si="1"/>
        <v>53</v>
      </c>
      <c r="E1793" s="4" t="s">
        <v>2129</v>
      </c>
      <c r="F1793" s="4">
        <v>-86080</v>
      </c>
      <c r="G1793" s="4">
        <v>5</v>
      </c>
      <c r="H1793" s="4">
        <v>3.63</v>
      </c>
      <c r="I1793" s="4" t="s">
        <v>80</v>
      </c>
      <c r="J1793" s="4">
        <v>0.06</v>
      </c>
    </row>
    <row r="1794" spans="1:10" ht="12.75" customHeight="1">
      <c r="A1794" s="4" t="str">
        <f t="shared" si="0"/>
        <v>12254</v>
      </c>
      <c r="B1794" s="4">
        <v>122</v>
      </c>
      <c r="C1794" s="4">
        <v>540</v>
      </c>
      <c r="D1794" s="4">
        <f t="shared" si="1"/>
        <v>54</v>
      </c>
      <c r="E1794" s="4" t="s">
        <v>2130</v>
      </c>
      <c r="F1794" s="4">
        <v>-85355</v>
      </c>
      <c r="G1794" s="4">
        <v>11</v>
      </c>
      <c r="H1794" s="4">
        <v>20.100000000000001</v>
      </c>
      <c r="I1794" s="4" t="s">
        <v>223</v>
      </c>
      <c r="J1794" s="4">
        <v>0.1</v>
      </c>
    </row>
    <row r="1795" spans="1:10" ht="12.75" customHeight="1">
      <c r="A1795" s="4" t="str">
        <f t="shared" si="0"/>
        <v>12255</v>
      </c>
      <c r="B1795" s="4">
        <v>122</v>
      </c>
      <c r="C1795" s="4">
        <v>550</v>
      </c>
      <c r="D1795" s="4">
        <f t="shared" si="1"/>
        <v>55</v>
      </c>
      <c r="E1795" s="4" t="s">
        <v>2131</v>
      </c>
      <c r="F1795" s="4">
        <v>-78140</v>
      </c>
      <c r="G1795" s="4">
        <v>30</v>
      </c>
      <c r="H1795" s="4">
        <v>21.18</v>
      </c>
      <c r="I1795" s="4" t="s">
        <v>6</v>
      </c>
      <c r="J1795" s="4">
        <v>0.19</v>
      </c>
    </row>
    <row r="1796" spans="1:10" ht="12.75" customHeight="1">
      <c r="A1796" s="4" t="str">
        <f t="shared" si="0"/>
        <v>12255.1</v>
      </c>
      <c r="B1796" s="4">
        <v>122</v>
      </c>
      <c r="C1796" s="4">
        <v>551</v>
      </c>
      <c r="D1796" s="4">
        <f t="shared" si="1"/>
        <v>55.1</v>
      </c>
      <c r="E1796" s="4" t="s">
        <v>2132</v>
      </c>
      <c r="F1796" s="4">
        <v>-78005</v>
      </c>
      <c r="G1796" s="4">
        <v>9</v>
      </c>
      <c r="H1796" s="4">
        <v>140</v>
      </c>
      <c r="I1796" s="4">
        <v>30</v>
      </c>
      <c r="J1796" s="4" t="s">
        <v>1001</v>
      </c>
    </row>
    <row r="1797" spans="1:10" ht="12.75" customHeight="1">
      <c r="A1797" s="4" t="str">
        <f t="shared" si="0"/>
        <v>12255.2</v>
      </c>
      <c r="B1797" s="4">
        <v>122</v>
      </c>
      <c r="C1797" s="4">
        <v>552</v>
      </c>
      <c r="D1797" s="4">
        <f t="shared" si="1"/>
        <v>55.2</v>
      </c>
      <c r="E1797" s="4" t="s">
        <v>2133</v>
      </c>
      <c r="F1797" s="4">
        <v>-78010</v>
      </c>
      <c r="G1797" s="4">
        <v>30</v>
      </c>
      <c r="H1797" s="4">
        <v>127</v>
      </c>
      <c r="I1797" s="4">
        <v>0.5</v>
      </c>
      <c r="J1797" s="4">
        <v>360</v>
      </c>
    </row>
    <row r="1798" spans="1:10" ht="12.75" customHeight="1">
      <c r="A1798" s="4" t="str">
        <f t="shared" si="0"/>
        <v>12256</v>
      </c>
      <c r="B1798" s="4">
        <v>122</v>
      </c>
      <c r="C1798" s="4">
        <v>560</v>
      </c>
      <c r="D1798" s="4">
        <f t="shared" si="1"/>
        <v>56</v>
      </c>
      <c r="E1798" s="4" t="s">
        <v>2134</v>
      </c>
      <c r="F1798" s="4">
        <v>-74609</v>
      </c>
      <c r="G1798" s="4">
        <v>28</v>
      </c>
      <c r="H1798" s="4">
        <v>1.95</v>
      </c>
      <c r="I1798" s="4" t="s">
        <v>80</v>
      </c>
      <c r="J1798" s="4">
        <v>0.15</v>
      </c>
    </row>
    <row r="1799" spans="1:10" ht="12.75" customHeight="1">
      <c r="A1799" s="4" t="str">
        <f t="shared" si="0"/>
        <v>12257</v>
      </c>
      <c r="B1799" s="4">
        <v>122</v>
      </c>
      <c r="C1799" s="4">
        <v>570</v>
      </c>
      <c r="D1799" s="4">
        <f t="shared" si="1"/>
        <v>57</v>
      </c>
      <c r="E1799" s="4" t="s">
        <v>2135</v>
      </c>
      <c r="F1799" s="4">
        <v>-64540</v>
      </c>
      <c r="G1799" s="4">
        <v>300</v>
      </c>
      <c r="H1799" s="4">
        <v>8.6999999999999993</v>
      </c>
      <c r="I1799" s="4" t="s">
        <v>6</v>
      </c>
      <c r="J1799" s="4">
        <v>0.7</v>
      </c>
    </row>
    <row r="1800" spans="1:10" ht="12.75" customHeight="1">
      <c r="A1800" s="4" t="str">
        <f t="shared" si="0"/>
        <v>12258</v>
      </c>
      <c r="B1800" s="4">
        <v>122</v>
      </c>
      <c r="C1800" s="4">
        <v>580</v>
      </c>
      <c r="D1800" s="4">
        <f t="shared" si="1"/>
        <v>58</v>
      </c>
      <c r="E1800" s="4" t="s">
        <v>2136</v>
      </c>
      <c r="F1800" s="4">
        <v>-57840</v>
      </c>
      <c r="G1800" s="4">
        <v>400</v>
      </c>
      <c r="H1800" s="4">
        <v>2</v>
      </c>
      <c r="I1800" s="4" t="s">
        <v>6</v>
      </c>
      <c r="J1800" s="4" t="s">
        <v>22</v>
      </c>
    </row>
    <row r="1801" spans="1:10" ht="12.75" customHeight="1">
      <c r="A1801" s="4" t="str">
        <f t="shared" si="0"/>
        <v>12259</v>
      </c>
      <c r="B1801" s="4">
        <v>122</v>
      </c>
      <c r="C1801" s="4">
        <v>590</v>
      </c>
      <c r="D1801" s="4">
        <f t="shared" si="1"/>
        <v>59</v>
      </c>
      <c r="E1801" s="4" t="s">
        <v>2137</v>
      </c>
      <c r="F1801" s="4">
        <v>-44890</v>
      </c>
      <c r="G1801" s="4">
        <v>500</v>
      </c>
      <c r="H1801" s="4">
        <v>500</v>
      </c>
      <c r="I1801" s="4" t="s">
        <v>33</v>
      </c>
      <c r="J1801" s="4" t="s">
        <v>2041</v>
      </c>
    </row>
    <row r="1802" spans="1:10" ht="12.75" customHeight="1">
      <c r="A1802" s="4" t="str">
        <f t="shared" si="0"/>
        <v>12346</v>
      </c>
      <c r="B1802" s="4">
        <v>123</v>
      </c>
      <c r="C1802" s="4">
        <v>460</v>
      </c>
      <c r="D1802" s="4">
        <f t="shared" si="1"/>
        <v>46</v>
      </c>
      <c r="E1802" s="4" t="s">
        <v>2138</v>
      </c>
      <c r="F1802" s="4">
        <v>-60610</v>
      </c>
      <c r="G1802" s="4">
        <v>600</v>
      </c>
      <c r="H1802" s="4">
        <v>200</v>
      </c>
      <c r="I1802" s="4" t="s">
        <v>33</v>
      </c>
      <c r="J1802" s="4" t="s">
        <v>733</v>
      </c>
    </row>
    <row r="1803" spans="1:10" ht="12.75" customHeight="1">
      <c r="A1803" s="4" t="str">
        <f t="shared" si="0"/>
        <v>12347</v>
      </c>
      <c r="B1803" s="4">
        <v>123</v>
      </c>
      <c r="C1803" s="4">
        <v>470</v>
      </c>
      <c r="D1803" s="4">
        <f t="shared" si="1"/>
        <v>47</v>
      </c>
      <c r="E1803" s="4" t="s">
        <v>2139</v>
      </c>
      <c r="F1803" s="4">
        <v>-69960</v>
      </c>
      <c r="G1803" s="4">
        <v>210</v>
      </c>
      <c r="H1803" s="4">
        <v>296</v>
      </c>
      <c r="I1803" s="4" t="s">
        <v>33</v>
      </c>
      <c r="J1803" s="4">
        <v>6</v>
      </c>
    </row>
    <row r="1804" spans="1:10" ht="12.75" customHeight="1">
      <c r="A1804" s="4" t="str">
        <f t="shared" si="0"/>
        <v>12348</v>
      </c>
      <c r="B1804" s="4">
        <v>123</v>
      </c>
      <c r="C1804" s="4">
        <v>480</v>
      </c>
      <c r="D1804" s="4">
        <f t="shared" si="1"/>
        <v>48</v>
      </c>
      <c r="E1804" s="4" t="s">
        <v>2140</v>
      </c>
      <c r="F1804" s="4">
        <v>-77310</v>
      </c>
      <c r="G1804" s="4">
        <v>40</v>
      </c>
      <c r="H1804" s="4">
        <v>2.1</v>
      </c>
      <c r="I1804" s="4" t="s">
        <v>6</v>
      </c>
      <c r="J1804" s="4">
        <v>0.02</v>
      </c>
    </row>
    <row r="1805" spans="1:10" ht="12.75" customHeight="1">
      <c r="A1805" s="4" t="str">
        <f t="shared" si="0"/>
        <v>12348.1</v>
      </c>
      <c r="B1805" s="4">
        <v>123</v>
      </c>
      <c r="C1805" s="4">
        <v>481</v>
      </c>
      <c r="D1805" s="4">
        <f t="shared" si="1"/>
        <v>48.1</v>
      </c>
      <c r="E1805" s="4" t="s">
        <v>2141</v>
      </c>
      <c r="F1805" s="4">
        <v>-76990</v>
      </c>
      <c r="G1805" s="4">
        <v>40</v>
      </c>
      <c r="H1805" s="4">
        <v>316.52</v>
      </c>
      <c r="I1805" s="4">
        <v>0.23</v>
      </c>
      <c r="J1805" s="4">
        <v>1.82</v>
      </c>
    </row>
    <row r="1806" spans="1:10" ht="12.75" customHeight="1">
      <c r="A1806" s="4" t="str">
        <f t="shared" si="0"/>
        <v>12349</v>
      </c>
      <c r="B1806" s="4">
        <v>123</v>
      </c>
      <c r="C1806" s="4">
        <v>490</v>
      </c>
      <c r="D1806" s="4">
        <f t="shared" si="1"/>
        <v>49</v>
      </c>
      <c r="E1806" s="4" t="s">
        <v>2142</v>
      </c>
      <c r="F1806" s="4">
        <v>-83426</v>
      </c>
      <c r="G1806" s="4">
        <v>24</v>
      </c>
      <c r="H1806" s="4">
        <v>5.98</v>
      </c>
      <c r="I1806" s="4" t="s">
        <v>6</v>
      </c>
      <c r="J1806" s="4">
        <v>0.06</v>
      </c>
    </row>
    <row r="1807" spans="1:10" ht="12.75" customHeight="1">
      <c r="A1807" s="4" t="str">
        <f t="shared" si="0"/>
        <v>12349.1</v>
      </c>
      <c r="B1807" s="4">
        <v>123</v>
      </c>
      <c r="C1807" s="4">
        <v>491</v>
      </c>
      <c r="D1807" s="4">
        <f t="shared" si="1"/>
        <v>49.1</v>
      </c>
      <c r="E1807" s="4" t="s">
        <v>2143</v>
      </c>
      <c r="F1807" s="4">
        <v>-83099</v>
      </c>
      <c r="G1807" s="4">
        <v>24</v>
      </c>
      <c r="H1807" s="4">
        <v>327.20999999999998</v>
      </c>
      <c r="I1807" s="4">
        <v>0.04</v>
      </c>
      <c r="J1807" s="4">
        <v>47.8</v>
      </c>
    </row>
    <row r="1808" spans="1:10" ht="12.75" customHeight="1">
      <c r="A1808" s="4" t="str">
        <f t="shared" si="0"/>
        <v>12350</v>
      </c>
      <c r="B1808" s="4">
        <v>123</v>
      </c>
      <c r="C1808" s="4">
        <v>500</v>
      </c>
      <c r="D1808" s="4">
        <f t="shared" si="1"/>
        <v>50</v>
      </c>
      <c r="E1808" s="4" t="s">
        <v>2144</v>
      </c>
      <c r="F1808" s="4">
        <v>-87820.5</v>
      </c>
      <c r="G1808" s="4">
        <v>2.7</v>
      </c>
      <c r="H1808" s="4">
        <v>129.19999999999999</v>
      </c>
      <c r="I1808" s="4" t="s">
        <v>48</v>
      </c>
      <c r="J1808" s="4">
        <v>0.4</v>
      </c>
    </row>
    <row r="1809" spans="1:10" ht="12.75" customHeight="1">
      <c r="A1809" s="4" t="str">
        <f t="shared" si="0"/>
        <v>12350.1</v>
      </c>
      <c r="B1809" s="4">
        <v>123</v>
      </c>
      <c r="C1809" s="4">
        <v>501</v>
      </c>
      <c r="D1809" s="4">
        <f t="shared" si="1"/>
        <v>50.1</v>
      </c>
      <c r="E1809" s="4" t="s">
        <v>2145</v>
      </c>
      <c r="F1809" s="4">
        <v>-87795.9</v>
      </c>
      <c r="G1809" s="4">
        <v>2.7</v>
      </c>
      <c r="H1809" s="4">
        <v>24.6</v>
      </c>
      <c r="I1809" s="4">
        <v>0.4</v>
      </c>
      <c r="J1809" s="4">
        <v>40.06</v>
      </c>
    </row>
    <row r="1810" spans="1:10" ht="12.75" customHeight="1">
      <c r="A1810" s="4" t="str">
        <f t="shared" si="0"/>
        <v>12351</v>
      </c>
      <c r="B1810" s="4">
        <v>123</v>
      </c>
      <c r="C1810" s="4">
        <v>510</v>
      </c>
      <c r="D1810" s="4">
        <f t="shared" si="1"/>
        <v>51</v>
      </c>
      <c r="E1810" s="4" t="s">
        <v>2146</v>
      </c>
      <c r="F1810" s="4">
        <v>-89224.1</v>
      </c>
      <c r="G1810" s="4">
        <v>2.1</v>
      </c>
      <c r="H1810" s="4" t="s">
        <v>8</v>
      </c>
      <c r="I1810" s="4" t="s">
        <v>2147</v>
      </c>
      <c r="J1810" s="4">
        <v>94</v>
      </c>
    </row>
    <row r="1811" spans="1:10" ht="12.75" customHeight="1">
      <c r="A1811" s="4" t="str">
        <f t="shared" si="0"/>
        <v>12352</v>
      </c>
      <c r="B1811" s="4">
        <v>123</v>
      </c>
      <c r="C1811" s="4">
        <v>520</v>
      </c>
      <c r="D1811" s="4">
        <f t="shared" si="1"/>
        <v>52</v>
      </c>
      <c r="E1811" s="4" t="s">
        <v>2148</v>
      </c>
      <c r="F1811" s="4">
        <v>-89171.9</v>
      </c>
      <c r="G1811" s="4">
        <v>1.5</v>
      </c>
      <c r="H1811" s="4" t="s">
        <v>2149</v>
      </c>
      <c r="I1811" s="4" t="s">
        <v>1957</v>
      </c>
      <c r="J1811" s="4" t="s">
        <v>9</v>
      </c>
    </row>
    <row r="1812" spans="1:10" ht="12.75" customHeight="1">
      <c r="A1812" s="4" t="str">
        <f t="shared" si="0"/>
        <v>12352.1</v>
      </c>
      <c r="B1812" s="4">
        <v>123</v>
      </c>
      <c r="C1812" s="4">
        <v>521</v>
      </c>
      <c r="D1812" s="4">
        <f t="shared" si="1"/>
        <v>52.1</v>
      </c>
      <c r="E1812" s="4" t="s">
        <v>2150</v>
      </c>
      <c r="F1812" s="4">
        <v>-88924.3</v>
      </c>
      <c r="G1812" s="4">
        <v>1.5</v>
      </c>
      <c r="H1812" s="4">
        <v>247.55</v>
      </c>
      <c r="I1812" s="4">
        <v>0.04</v>
      </c>
      <c r="J1812" s="4">
        <v>119.25</v>
      </c>
    </row>
    <row r="1813" spans="1:10" ht="12.75" customHeight="1">
      <c r="A1813" s="4" t="str">
        <f t="shared" si="0"/>
        <v>12353</v>
      </c>
      <c r="B1813" s="4">
        <v>123</v>
      </c>
      <c r="C1813" s="4">
        <v>530</v>
      </c>
      <c r="D1813" s="4">
        <f t="shared" si="1"/>
        <v>53</v>
      </c>
      <c r="E1813" s="4" t="s">
        <v>2151</v>
      </c>
      <c r="F1813" s="4">
        <v>-87943</v>
      </c>
      <c r="G1813" s="4">
        <v>4</v>
      </c>
      <c r="H1813" s="4">
        <v>13.2235</v>
      </c>
      <c r="I1813" s="4" t="s">
        <v>223</v>
      </c>
      <c r="J1813" s="4">
        <v>1.9E-3</v>
      </c>
    </row>
    <row r="1814" spans="1:10" ht="12.75" customHeight="1">
      <c r="A1814" s="4" t="str">
        <f t="shared" si="0"/>
        <v>12354</v>
      </c>
      <c r="B1814" s="4">
        <v>123</v>
      </c>
      <c r="C1814" s="4">
        <v>540</v>
      </c>
      <c r="D1814" s="4">
        <f t="shared" si="1"/>
        <v>54</v>
      </c>
      <c r="E1814" s="4" t="s">
        <v>2152</v>
      </c>
      <c r="F1814" s="4">
        <v>-85249</v>
      </c>
      <c r="G1814" s="4">
        <v>10</v>
      </c>
      <c r="H1814" s="4">
        <v>2.08</v>
      </c>
      <c r="I1814" s="4" t="s">
        <v>223</v>
      </c>
      <c r="J1814" s="4">
        <v>0.02</v>
      </c>
    </row>
    <row r="1815" spans="1:10" ht="12.75" customHeight="1">
      <c r="A1815" s="4" t="str">
        <f t="shared" si="0"/>
        <v>12354.1</v>
      </c>
      <c r="B1815" s="4">
        <v>123</v>
      </c>
      <c r="C1815" s="4">
        <v>541</v>
      </c>
      <c r="D1815" s="4">
        <f t="shared" si="1"/>
        <v>54.1</v>
      </c>
      <c r="E1815" s="4" t="s">
        <v>2153</v>
      </c>
      <c r="F1815" s="4">
        <v>-85064</v>
      </c>
      <c r="G1815" s="4">
        <v>10</v>
      </c>
      <c r="H1815" s="4">
        <v>185.18</v>
      </c>
      <c r="I1815" s="4">
        <v>0.22</v>
      </c>
      <c r="J1815" s="4">
        <v>5.49</v>
      </c>
    </row>
    <row r="1816" spans="1:10" ht="12.75" customHeight="1">
      <c r="A1816" s="4" t="str">
        <f t="shared" si="0"/>
        <v>12355</v>
      </c>
      <c r="B1816" s="4">
        <v>123</v>
      </c>
      <c r="C1816" s="4">
        <v>550</v>
      </c>
      <c r="D1816" s="4">
        <f t="shared" si="1"/>
        <v>55</v>
      </c>
      <c r="E1816" s="4" t="s">
        <v>2154</v>
      </c>
      <c r="F1816" s="4">
        <v>-81044</v>
      </c>
      <c r="G1816" s="4">
        <v>12</v>
      </c>
      <c r="H1816" s="4">
        <v>5.87</v>
      </c>
      <c r="I1816" s="4" t="s">
        <v>80</v>
      </c>
      <c r="J1816" s="4">
        <v>0.04</v>
      </c>
    </row>
    <row r="1817" spans="1:10" ht="12.75" customHeight="1">
      <c r="A1817" s="4" t="str">
        <f t="shared" si="0"/>
        <v>12355.1</v>
      </c>
      <c r="B1817" s="4">
        <v>123</v>
      </c>
      <c r="C1817" s="4">
        <v>551</v>
      </c>
      <c r="D1817" s="4">
        <f t="shared" si="1"/>
        <v>55.1</v>
      </c>
      <c r="E1817" s="4" t="s">
        <v>2155</v>
      </c>
      <c r="F1817" s="4">
        <v>-80887</v>
      </c>
      <c r="G1817" s="4">
        <v>12</v>
      </c>
      <c r="H1817" s="4">
        <v>156.74</v>
      </c>
      <c r="I1817" s="4">
        <v>0.21</v>
      </c>
      <c r="J1817" s="4">
        <v>1.64</v>
      </c>
    </row>
    <row r="1818" spans="1:10" ht="12.75" customHeight="1">
      <c r="A1818" s="4" t="str">
        <f t="shared" si="0"/>
        <v>12355.6</v>
      </c>
      <c r="B1818" s="4">
        <v>123</v>
      </c>
      <c r="C1818" s="4">
        <v>556</v>
      </c>
      <c r="D1818" s="4">
        <f t="shared" si="1"/>
        <v>55.6</v>
      </c>
      <c r="E1818" s="4" t="s">
        <v>2156</v>
      </c>
      <c r="F1818" s="4">
        <v>-81037</v>
      </c>
      <c r="G1818" s="4">
        <v>13</v>
      </c>
      <c r="H1818" s="4">
        <v>7</v>
      </c>
      <c r="I1818" s="4">
        <v>4</v>
      </c>
      <c r="J1818" s="4" t="s">
        <v>2038</v>
      </c>
    </row>
    <row r="1819" spans="1:10" ht="12.75" customHeight="1">
      <c r="A1819" s="4" t="str">
        <f t="shared" si="0"/>
        <v>12356</v>
      </c>
      <c r="B1819" s="4">
        <v>123</v>
      </c>
      <c r="C1819" s="4">
        <v>560</v>
      </c>
      <c r="D1819" s="4">
        <f t="shared" si="1"/>
        <v>56</v>
      </c>
      <c r="E1819" s="4" t="s">
        <v>2157</v>
      </c>
      <c r="F1819" s="4">
        <v>-75655</v>
      </c>
      <c r="G1819" s="4">
        <v>12</v>
      </c>
      <c r="H1819" s="4">
        <v>2.7</v>
      </c>
      <c r="I1819" s="4" t="s">
        <v>80</v>
      </c>
      <c r="J1819" s="4">
        <v>0.4</v>
      </c>
    </row>
    <row r="1820" spans="1:10" ht="12.75" customHeight="1">
      <c r="A1820" s="4" t="str">
        <f t="shared" si="0"/>
        <v>12357</v>
      </c>
      <c r="B1820" s="4">
        <v>123</v>
      </c>
      <c r="C1820" s="4">
        <v>570</v>
      </c>
      <c r="D1820" s="4">
        <f t="shared" si="1"/>
        <v>57</v>
      </c>
      <c r="E1820" s="4" t="s">
        <v>2158</v>
      </c>
      <c r="F1820" s="4">
        <v>-68710</v>
      </c>
      <c r="G1820" s="4">
        <v>200</v>
      </c>
      <c r="H1820" s="4">
        <v>17</v>
      </c>
      <c r="I1820" s="4" t="s">
        <v>6</v>
      </c>
      <c r="J1820" s="4">
        <v>3</v>
      </c>
    </row>
    <row r="1821" spans="1:10" ht="12.75" customHeight="1">
      <c r="A1821" s="4" t="str">
        <f t="shared" si="0"/>
        <v>12358</v>
      </c>
      <c r="B1821" s="4">
        <v>123</v>
      </c>
      <c r="C1821" s="4">
        <v>580</v>
      </c>
      <c r="D1821" s="4">
        <f t="shared" si="1"/>
        <v>58</v>
      </c>
      <c r="E1821" s="4" t="s">
        <v>2159</v>
      </c>
      <c r="F1821" s="4">
        <v>-60180</v>
      </c>
      <c r="G1821" s="4">
        <v>300</v>
      </c>
      <c r="H1821" s="4">
        <v>3.8</v>
      </c>
      <c r="I1821" s="4" t="s">
        <v>6</v>
      </c>
      <c r="J1821" s="4">
        <v>0.2</v>
      </c>
    </row>
    <row r="1822" spans="1:10" ht="12.75" customHeight="1">
      <c r="A1822" s="4" t="str">
        <f t="shared" si="0"/>
        <v>12359</v>
      </c>
      <c r="B1822" s="4">
        <v>123</v>
      </c>
      <c r="C1822" s="4">
        <v>590</v>
      </c>
      <c r="D1822" s="4">
        <f t="shared" si="1"/>
        <v>59</v>
      </c>
      <c r="E1822" s="4" t="s">
        <v>2160</v>
      </c>
      <c r="F1822" s="4">
        <v>-50340</v>
      </c>
      <c r="G1822" s="4">
        <v>600</v>
      </c>
      <c r="H1822" s="4">
        <v>800</v>
      </c>
      <c r="I1822" s="4" t="s">
        <v>33</v>
      </c>
      <c r="J1822" s="4" t="s">
        <v>188</v>
      </c>
    </row>
    <row r="1823" spans="1:10" ht="12.75" customHeight="1">
      <c r="A1823" s="4" t="str">
        <f t="shared" si="0"/>
        <v>12446</v>
      </c>
      <c r="B1823" s="4">
        <v>124</v>
      </c>
      <c r="C1823" s="4">
        <v>460</v>
      </c>
      <c r="D1823" s="4">
        <f t="shared" si="1"/>
        <v>46</v>
      </c>
      <c r="E1823" s="4" t="s">
        <v>2161</v>
      </c>
      <c r="F1823" s="4">
        <v>-58800</v>
      </c>
      <c r="G1823" s="4">
        <v>500</v>
      </c>
      <c r="H1823" s="4">
        <v>100</v>
      </c>
      <c r="I1823" s="4" t="s">
        <v>33</v>
      </c>
      <c r="J1823" s="4" t="s">
        <v>733</v>
      </c>
    </row>
    <row r="1824" spans="1:10" ht="12.75" customHeight="1">
      <c r="A1824" s="4" t="str">
        <f t="shared" si="0"/>
        <v>12447</v>
      </c>
      <c r="B1824" s="4">
        <v>124</v>
      </c>
      <c r="C1824" s="4">
        <v>470</v>
      </c>
      <c r="D1824" s="4">
        <f t="shared" si="1"/>
        <v>47</v>
      </c>
      <c r="E1824" s="4" t="s">
        <v>2162</v>
      </c>
      <c r="F1824" s="4">
        <v>-66470</v>
      </c>
      <c r="G1824" s="4">
        <v>200</v>
      </c>
      <c r="H1824" s="4" t="s">
        <v>541</v>
      </c>
      <c r="I1824" s="4">
        <v>172</v>
      </c>
      <c r="J1824" s="4" t="s">
        <v>33</v>
      </c>
    </row>
    <row r="1825" spans="1:10" ht="12.75" customHeight="1">
      <c r="A1825" s="4" t="str">
        <f t="shared" si="0"/>
        <v>12447.1</v>
      </c>
      <c r="B1825" s="4">
        <v>124</v>
      </c>
      <c r="C1825" s="4">
        <v>471</v>
      </c>
      <c r="D1825" s="4">
        <f t="shared" si="1"/>
        <v>47.1</v>
      </c>
      <c r="E1825" s="4" t="s">
        <v>2163</v>
      </c>
      <c r="F1825" s="4">
        <v>-66470</v>
      </c>
      <c r="G1825" s="4">
        <v>220</v>
      </c>
      <c r="H1825" s="4">
        <v>0</v>
      </c>
      <c r="I1825" s="4">
        <v>100</v>
      </c>
      <c r="J1825" s="4" t="s">
        <v>541</v>
      </c>
    </row>
    <row r="1826" spans="1:10" ht="12.75" customHeight="1">
      <c r="A1826" s="4" t="str">
        <f t="shared" si="0"/>
        <v>12448</v>
      </c>
      <c r="B1826" s="4">
        <v>124</v>
      </c>
      <c r="C1826" s="4">
        <v>480</v>
      </c>
      <c r="D1826" s="4">
        <f t="shared" si="1"/>
        <v>48</v>
      </c>
      <c r="E1826" s="4" t="s">
        <v>2164</v>
      </c>
      <c r="F1826" s="4">
        <v>-76710</v>
      </c>
      <c r="G1826" s="4">
        <v>60</v>
      </c>
      <c r="H1826" s="4">
        <v>1.25</v>
      </c>
      <c r="I1826" s="4" t="s">
        <v>6</v>
      </c>
      <c r="J1826" s="4">
        <v>0.02</v>
      </c>
    </row>
    <row r="1827" spans="1:10" ht="12.75" customHeight="1">
      <c r="A1827" s="4" t="str">
        <f t="shared" si="0"/>
        <v>12449</v>
      </c>
      <c r="B1827" s="4">
        <v>124</v>
      </c>
      <c r="C1827" s="4">
        <v>490</v>
      </c>
      <c r="D1827" s="4">
        <f t="shared" si="1"/>
        <v>49</v>
      </c>
      <c r="E1827" s="4" t="s">
        <v>2165</v>
      </c>
      <c r="F1827" s="4">
        <v>-80880</v>
      </c>
      <c r="G1827" s="4">
        <v>50</v>
      </c>
      <c r="H1827" s="4" t="s">
        <v>541</v>
      </c>
      <c r="I1827" s="4">
        <v>3.11</v>
      </c>
      <c r="J1827" s="4" t="s">
        <v>6</v>
      </c>
    </row>
    <row r="1828" spans="1:10" ht="12.75" customHeight="1">
      <c r="A1828" s="4" t="str">
        <f t="shared" si="0"/>
        <v>12449.1</v>
      </c>
      <c r="B1828" s="4">
        <v>124</v>
      </c>
      <c r="C1828" s="4">
        <v>491</v>
      </c>
      <c r="D1828" s="4">
        <f t="shared" si="1"/>
        <v>49.1</v>
      </c>
      <c r="E1828" s="4" t="s">
        <v>2166</v>
      </c>
      <c r="F1828" s="4">
        <v>-80900</v>
      </c>
      <c r="G1828" s="4">
        <v>50</v>
      </c>
      <c r="H1828" s="4">
        <v>-20</v>
      </c>
      <c r="I1828" s="4">
        <v>70</v>
      </c>
      <c r="J1828" s="4" t="s">
        <v>1210</v>
      </c>
    </row>
    <row r="1829" spans="1:10" ht="12.75" customHeight="1">
      <c r="A1829" s="4" t="str">
        <f t="shared" si="0"/>
        <v>12450</v>
      </c>
      <c r="B1829" s="4">
        <v>124</v>
      </c>
      <c r="C1829" s="4">
        <v>500</v>
      </c>
      <c r="D1829" s="4">
        <f t="shared" si="1"/>
        <v>50</v>
      </c>
      <c r="E1829" s="4" t="s">
        <v>2167</v>
      </c>
      <c r="F1829" s="4">
        <v>-88236.800000000003</v>
      </c>
      <c r="G1829" s="4">
        <v>1.4</v>
      </c>
      <c r="H1829" s="4" t="s">
        <v>8</v>
      </c>
      <c r="I1829" s="4" t="s">
        <v>2168</v>
      </c>
      <c r="J1829" s="4" t="s">
        <v>22</v>
      </c>
    </row>
    <row r="1830" spans="1:10" ht="12.75" customHeight="1">
      <c r="A1830" s="4" t="str">
        <f t="shared" si="0"/>
        <v>12450.1</v>
      </c>
      <c r="B1830" s="4">
        <v>124</v>
      </c>
      <c r="C1830" s="4">
        <v>501</v>
      </c>
      <c r="D1830" s="4">
        <f t="shared" si="1"/>
        <v>50.1</v>
      </c>
      <c r="E1830" s="4" t="s">
        <v>2169</v>
      </c>
      <c r="F1830" s="4">
        <v>-85911.8</v>
      </c>
      <c r="G1830" s="4">
        <v>1.4</v>
      </c>
      <c r="H1830" s="4">
        <v>2325.0100000000002</v>
      </c>
      <c r="I1830" s="4">
        <v>0.04</v>
      </c>
      <c r="J1830" s="4">
        <v>3.1</v>
      </c>
    </row>
    <row r="1831" spans="1:10" ht="12.75" customHeight="1">
      <c r="A1831" s="4" t="str">
        <f t="shared" si="0"/>
        <v>12450.2</v>
      </c>
      <c r="B1831" s="4">
        <v>124</v>
      </c>
      <c r="C1831" s="4">
        <v>502</v>
      </c>
      <c r="D1831" s="4">
        <f t="shared" si="1"/>
        <v>50.2</v>
      </c>
      <c r="E1831" s="4" t="s">
        <v>2170</v>
      </c>
      <c r="F1831" s="4">
        <v>-85580.2</v>
      </c>
      <c r="G1831" s="4">
        <v>1.5</v>
      </c>
      <c r="H1831" s="4">
        <v>2656.6</v>
      </c>
      <c r="I1831" s="4">
        <v>0.5</v>
      </c>
      <c r="J1831" s="4">
        <v>45</v>
      </c>
    </row>
    <row r="1832" spans="1:10" ht="12.75" customHeight="1">
      <c r="A1832" s="4" t="str">
        <f t="shared" si="0"/>
        <v>12451</v>
      </c>
      <c r="B1832" s="4">
        <v>124</v>
      </c>
      <c r="C1832" s="4">
        <v>510</v>
      </c>
      <c r="D1832" s="4">
        <f t="shared" si="1"/>
        <v>51</v>
      </c>
      <c r="E1832" s="4" t="s">
        <v>2171</v>
      </c>
      <c r="F1832" s="4">
        <v>-87620.3</v>
      </c>
      <c r="G1832" s="4">
        <v>2.1</v>
      </c>
      <c r="H1832" s="4">
        <v>60.2</v>
      </c>
      <c r="I1832" s="4" t="s">
        <v>48</v>
      </c>
      <c r="J1832" s="4">
        <v>0.03</v>
      </c>
    </row>
    <row r="1833" spans="1:10" ht="12.75" customHeight="1">
      <c r="A1833" s="4" t="str">
        <f t="shared" si="0"/>
        <v>12451.1</v>
      </c>
      <c r="B1833" s="4">
        <v>124</v>
      </c>
      <c r="C1833" s="4">
        <v>511</v>
      </c>
      <c r="D1833" s="4">
        <f t="shared" si="1"/>
        <v>51.1</v>
      </c>
      <c r="E1833" s="4" t="s">
        <v>2172</v>
      </c>
      <c r="F1833" s="4">
        <v>-87609.4</v>
      </c>
      <c r="G1833" s="4">
        <v>2.1</v>
      </c>
      <c r="H1833" s="4">
        <v>10.8627</v>
      </c>
      <c r="I1833" s="4">
        <v>8.0000000000000004E-4</v>
      </c>
      <c r="J1833" s="4">
        <v>93</v>
      </c>
    </row>
    <row r="1834" spans="1:10" ht="12.75" customHeight="1">
      <c r="A1834" s="4" t="str">
        <f t="shared" si="0"/>
        <v>12451.2</v>
      </c>
      <c r="B1834" s="4">
        <v>124</v>
      </c>
      <c r="C1834" s="4">
        <v>512</v>
      </c>
      <c r="D1834" s="4">
        <f t="shared" si="1"/>
        <v>51.2</v>
      </c>
      <c r="E1834" s="4" t="s">
        <v>2173</v>
      </c>
      <c r="F1834" s="4">
        <v>-87583.5</v>
      </c>
      <c r="G1834" s="4">
        <v>2.1</v>
      </c>
      <c r="H1834" s="4">
        <v>36.844000000000001</v>
      </c>
      <c r="I1834" s="4">
        <v>1.4E-3</v>
      </c>
      <c r="J1834" s="4">
        <v>20.2</v>
      </c>
    </row>
    <row r="1835" spans="1:10" ht="12.75" customHeight="1">
      <c r="A1835" s="4" t="str">
        <f t="shared" si="0"/>
        <v>12451.3</v>
      </c>
      <c r="B1835" s="4">
        <v>124</v>
      </c>
      <c r="C1835" s="4">
        <v>513</v>
      </c>
      <c r="D1835" s="4">
        <f t="shared" si="1"/>
        <v>51.3</v>
      </c>
      <c r="E1835" s="4" t="s">
        <v>2174</v>
      </c>
      <c r="F1835" s="4">
        <v>-87579.5</v>
      </c>
      <c r="G1835" s="4">
        <v>2.1</v>
      </c>
      <c r="H1835" s="4">
        <v>40.803800000000003</v>
      </c>
      <c r="I1835" s="4">
        <v>6.9999999999999999E-4</v>
      </c>
      <c r="J1835" s="4">
        <v>3.2</v>
      </c>
    </row>
    <row r="1836" spans="1:10" ht="12.75" customHeight="1">
      <c r="A1836" s="4" t="str">
        <f t="shared" si="0"/>
        <v>12452</v>
      </c>
      <c r="B1836" s="4">
        <v>124</v>
      </c>
      <c r="C1836" s="4">
        <v>520</v>
      </c>
      <c r="D1836" s="4">
        <f t="shared" si="1"/>
        <v>52</v>
      </c>
      <c r="E1836" s="4" t="s">
        <v>2175</v>
      </c>
      <c r="F1836" s="4">
        <v>-90524.5</v>
      </c>
      <c r="G1836" s="4">
        <v>1.5</v>
      </c>
      <c r="H1836" s="4" t="s">
        <v>8</v>
      </c>
      <c r="I1836" s="4" t="s">
        <v>22</v>
      </c>
      <c r="J1836" s="4">
        <v>97</v>
      </c>
    </row>
    <row r="1837" spans="1:10" ht="12.75" customHeight="1">
      <c r="A1837" s="4" t="str">
        <f t="shared" si="0"/>
        <v>12453</v>
      </c>
      <c r="B1837" s="4">
        <v>124</v>
      </c>
      <c r="C1837" s="4">
        <v>530</v>
      </c>
      <c r="D1837" s="4">
        <f t="shared" si="1"/>
        <v>53</v>
      </c>
      <c r="E1837" s="4" t="s">
        <v>2176</v>
      </c>
      <c r="F1837" s="4">
        <v>-87365</v>
      </c>
      <c r="G1837" s="4">
        <v>2.4</v>
      </c>
      <c r="H1837" s="4">
        <v>4.1760000000000002</v>
      </c>
      <c r="I1837" s="4" t="s">
        <v>48</v>
      </c>
      <c r="J1837" s="4">
        <v>3.0000000000000003E-4</v>
      </c>
    </row>
    <row r="1838" spans="1:10" ht="12.75" customHeight="1">
      <c r="A1838" s="4" t="str">
        <f t="shared" si="0"/>
        <v>12454</v>
      </c>
      <c r="B1838" s="4">
        <v>124</v>
      </c>
      <c r="C1838" s="4">
        <v>540</v>
      </c>
      <c r="D1838" s="4">
        <f t="shared" si="1"/>
        <v>54</v>
      </c>
      <c r="E1838" s="4" t="s">
        <v>2177</v>
      </c>
      <c r="F1838" s="4">
        <v>-87660.1</v>
      </c>
      <c r="G1838" s="4">
        <v>1.8</v>
      </c>
      <c r="H1838" s="4" t="s">
        <v>8</v>
      </c>
      <c r="I1838" s="4" t="s">
        <v>2178</v>
      </c>
      <c r="J1838" s="4" t="s">
        <v>22</v>
      </c>
    </row>
    <row r="1839" spans="1:10" ht="12.75" customHeight="1">
      <c r="A1839" s="4" t="str">
        <f t="shared" si="0"/>
        <v>12455</v>
      </c>
      <c r="B1839" s="4">
        <v>124</v>
      </c>
      <c r="C1839" s="4">
        <v>550</v>
      </c>
      <c r="D1839" s="4">
        <f t="shared" si="1"/>
        <v>55</v>
      </c>
      <c r="E1839" s="4" t="s">
        <v>2179</v>
      </c>
      <c r="F1839" s="4">
        <v>-81731</v>
      </c>
      <c r="G1839" s="4">
        <v>8</v>
      </c>
      <c r="H1839" s="4">
        <v>30.9</v>
      </c>
      <c r="I1839" s="4" t="s">
        <v>6</v>
      </c>
      <c r="J1839" s="4">
        <v>0.4</v>
      </c>
    </row>
    <row r="1840" spans="1:10" ht="12.75" customHeight="1">
      <c r="A1840" s="4" t="str">
        <f t="shared" si="0"/>
        <v>12455.1</v>
      </c>
      <c r="B1840" s="4">
        <v>124</v>
      </c>
      <c r="C1840" s="4">
        <v>551</v>
      </c>
      <c r="D1840" s="4">
        <f t="shared" si="1"/>
        <v>55.1</v>
      </c>
      <c r="E1840" s="4" t="s">
        <v>2180</v>
      </c>
      <c r="F1840" s="4">
        <v>-81268</v>
      </c>
      <c r="G1840" s="4">
        <v>8</v>
      </c>
      <c r="H1840" s="4">
        <v>462.55</v>
      </c>
      <c r="I1840" s="4">
        <v>0.17</v>
      </c>
      <c r="J1840" s="4">
        <v>6.3</v>
      </c>
    </row>
    <row r="1841" spans="1:10" ht="12.75" customHeight="1">
      <c r="A1841" s="4" t="str">
        <f t="shared" si="0"/>
        <v>12455.6</v>
      </c>
      <c r="B1841" s="4">
        <v>124</v>
      </c>
      <c r="C1841" s="4">
        <v>556</v>
      </c>
      <c r="D1841" s="4">
        <f t="shared" si="1"/>
        <v>55.6</v>
      </c>
      <c r="E1841" s="4" t="s">
        <v>2181</v>
      </c>
      <c r="F1841" s="4">
        <v>-81701</v>
      </c>
      <c r="G1841" s="4">
        <v>22</v>
      </c>
      <c r="H1841" s="4">
        <v>30</v>
      </c>
      <c r="I1841" s="4">
        <v>20</v>
      </c>
      <c r="J1841" s="4" t="s">
        <v>2013</v>
      </c>
    </row>
    <row r="1842" spans="1:10" ht="12.75" customHeight="1">
      <c r="A1842" s="4" t="str">
        <f t="shared" si="0"/>
        <v>12456</v>
      </c>
      <c r="B1842" s="4">
        <v>124</v>
      </c>
      <c r="C1842" s="4">
        <v>560</v>
      </c>
      <c r="D1842" s="4">
        <f t="shared" si="1"/>
        <v>56</v>
      </c>
      <c r="E1842" s="4" t="s">
        <v>2182</v>
      </c>
      <c r="F1842" s="4">
        <v>-79090</v>
      </c>
      <c r="G1842" s="4">
        <v>12</v>
      </c>
      <c r="H1842" s="4">
        <v>11</v>
      </c>
      <c r="I1842" s="4" t="s">
        <v>80</v>
      </c>
      <c r="J1842" s="4">
        <v>0.5</v>
      </c>
    </row>
    <row r="1843" spans="1:10" ht="12.75" customHeight="1">
      <c r="A1843" s="4" t="str">
        <f t="shared" si="0"/>
        <v>12457</v>
      </c>
      <c r="B1843" s="4">
        <v>124</v>
      </c>
      <c r="C1843" s="4">
        <v>570</v>
      </c>
      <c r="D1843" s="4">
        <f t="shared" si="1"/>
        <v>57</v>
      </c>
      <c r="E1843" s="4" t="s">
        <v>2183</v>
      </c>
      <c r="F1843" s="4">
        <v>-70260</v>
      </c>
      <c r="G1843" s="4">
        <v>60</v>
      </c>
      <c r="H1843" s="4" t="s">
        <v>541</v>
      </c>
      <c r="I1843" s="4">
        <v>29.21</v>
      </c>
      <c r="J1843" s="4" t="s">
        <v>6</v>
      </c>
    </row>
    <row r="1844" spans="1:10" ht="12.75" customHeight="1">
      <c r="A1844" s="4" t="str">
        <f t="shared" si="0"/>
        <v>12457.1</v>
      </c>
      <c r="B1844" s="4">
        <v>124</v>
      </c>
      <c r="C1844" s="4">
        <v>571</v>
      </c>
      <c r="D1844" s="4">
        <f t="shared" si="1"/>
        <v>57.1</v>
      </c>
      <c r="E1844" s="4" t="s">
        <v>2184</v>
      </c>
      <c r="F1844" s="4">
        <v>-70160</v>
      </c>
      <c r="G1844" s="4">
        <v>120</v>
      </c>
      <c r="H1844" s="4">
        <v>100</v>
      </c>
      <c r="I1844" s="4">
        <v>100</v>
      </c>
      <c r="J1844" s="4" t="s">
        <v>541</v>
      </c>
    </row>
    <row r="1845" spans="1:10" ht="12.75" customHeight="1">
      <c r="A1845" s="4" t="str">
        <f t="shared" si="0"/>
        <v>12458</v>
      </c>
      <c r="B1845" s="4">
        <v>124</v>
      </c>
      <c r="C1845" s="4">
        <v>580</v>
      </c>
      <c r="D1845" s="4">
        <f t="shared" si="1"/>
        <v>58</v>
      </c>
      <c r="E1845" s="4" t="s">
        <v>2185</v>
      </c>
      <c r="F1845" s="4">
        <v>-64820</v>
      </c>
      <c r="G1845" s="4">
        <v>300</v>
      </c>
      <c r="H1845" s="4">
        <v>9.1</v>
      </c>
      <c r="I1845" s="4" t="s">
        <v>6</v>
      </c>
      <c r="J1845" s="4">
        <v>1.2</v>
      </c>
    </row>
    <row r="1846" spans="1:10" ht="12.75" customHeight="1">
      <c r="A1846" s="4" t="str">
        <f t="shared" si="0"/>
        <v>12459</v>
      </c>
      <c r="B1846" s="4">
        <v>124</v>
      </c>
      <c r="C1846" s="4">
        <v>590</v>
      </c>
      <c r="D1846" s="4">
        <f t="shared" si="1"/>
        <v>59</v>
      </c>
      <c r="E1846" s="4" t="s">
        <v>2186</v>
      </c>
      <c r="F1846" s="4">
        <v>-53130</v>
      </c>
      <c r="G1846" s="4">
        <v>600</v>
      </c>
      <c r="H1846" s="4">
        <v>1.2</v>
      </c>
      <c r="I1846" s="4" t="s">
        <v>6</v>
      </c>
      <c r="J1846" s="4">
        <v>0.2</v>
      </c>
    </row>
    <row r="1847" spans="1:10" ht="12.75" customHeight="1">
      <c r="A1847" s="4" t="str">
        <f t="shared" si="0"/>
        <v>12460</v>
      </c>
      <c r="B1847" s="4">
        <v>124</v>
      </c>
      <c r="C1847" s="4">
        <v>600</v>
      </c>
      <c r="D1847" s="4">
        <f t="shared" si="1"/>
        <v>60</v>
      </c>
      <c r="E1847" s="4" t="s">
        <v>2187</v>
      </c>
      <c r="F1847" s="4">
        <v>-44500</v>
      </c>
      <c r="G1847" s="4">
        <v>600</v>
      </c>
      <c r="H1847" s="4">
        <v>500</v>
      </c>
      <c r="I1847" s="4" t="s">
        <v>33</v>
      </c>
      <c r="J1847" s="4" t="s">
        <v>22</v>
      </c>
    </row>
    <row r="1848" spans="1:10" ht="12.75" customHeight="1">
      <c r="A1848" s="4" t="str">
        <f t="shared" si="0"/>
        <v>12547</v>
      </c>
      <c r="B1848" s="4">
        <v>125</v>
      </c>
      <c r="C1848" s="4">
        <v>470</v>
      </c>
      <c r="D1848" s="4">
        <f t="shared" si="1"/>
        <v>47</v>
      </c>
      <c r="E1848" s="4" t="s">
        <v>2188</v>
      </c>
      <c r="F1848" s="4">
        <v>-64800</v>
      </c>
      <c r="G1848" s="4">
        <v>300</v>
      </c>
      <c r="H1848" s="4">
        <v>166</v>
      </c>
      <c r="I1848" s="4" t="s">
        <v>33</v>
      </c>
      <c r="J1848" s="4">
        <v>7</v>
      </c>
    </row>
    <row r="1849" spans="1:10" ht="12.75" customHeight="1">
      <c r="A1849" s="4" t="str">
        <f t="shared" si="0"/>
        <v>12548</v>
      </c>
      <c r="B1849" s="4">
        <v>125</v>
      </c>
      <c r="C1849" s="4">
        <v>480</v>
      </c>
      <c r="D1849" s="4">
        <f t="shared" si="1"/>
        <v>48</v>
      </c>
      <c r="E1849" s="4" t="s">
        <v>2189</v>
      </c>
      <c r="F1849" s="4">
        <v>-73360</v>
      </c>
      <c r="G1849" s="4">
        <v>70</v>
      </c>
      <c r="H1849" s="4" t="s">
        <v>541</v>
      </c>
      <c r="I1849" s="4">
        <v>650</v>
      </c>
      <c r="J1849" s="4" t="s">
        <v>33</v>
      </c>
    </row>
    <row r="1850" spans="1:10" ht="12.75" customHeight="1">
      <c r="A1850" s="4" t="str">
        <f t="shared" si="0"/>
        <v>12548.1</v>
      </c>
      <c r="B1850" s="4">
        <v>125</v>
      </c>
      <c r="C1850" s="4">
        <v>481</v>
      </c>
      <c r="D1850" s="4">
        <f t="shared" si="1"/>
        <v>48.1</v>
      </c>
      <c r="E1850" s="4" t="s">
        <v>2190</v>
      </c>
      <c r="F1850" s="4">
        <v>-73310</v>
      </c>
      <c r="G1850" s="4">
        <v>50</v>
      </c>
      <c r="H1850" s="4">
        <v>50</v>
      </c>
      <c r="I1850" s="4">
        <v>70</v>
      </c>
      <c r="J1850" s="4" t="s">
        <v>1210</v>
      </c>
    </row>
    <row r="1851" spans="1:10" ht="12.75" customHeight="1">
      <c r="A1851" s="4" t="str">
        <f t="shared" si="0"/>
        <v>12549</v>
      </c>
      <c r="B1851" s="4">
        <v>125</v>
      </c>
      <c r="C1851" s="4">
        <v>490</v>
      </c>
      <c r="D1851" s="4">
        <f t="shared" si="1"/>
        <v>49</v>
      </c>
      <c r="E1851" s="4" t="s">
        <v>2191</v>
      </c>
      <c r="F1851" s="4">
        <v>-80480</v>
      </c>
      <c r="G1851" s="4">
        <v>30</v>
      </c>
      <c r="H1851" s="4">
        <v>2.36</v>
      </c>
      <c r="I1851" s="4" t="s">
        <v>6</v>
      </c>
      <c r="J1851" s="4">
        <v>0.04</v>
      </c>
    </row>
    <row r="1852" spans="1:10" ht="12.75" customHeight="1">
      <c r="A1852" s="4" t="str">
        <f t="shared" si="0"/>
        <v>12549.1</v>
      </c>
      <c r="B1852" s="4">
        <v>125</v>
      </c>
      <c r="C1852" s="4">
        <v>491</v>
      </c>
      <c r="D1852" s="4">
        <f t="shared" si="1"/>
        <v>49.1</v>
      </c>
      <c r="E1852" s="4" t="s">
        <v>2192</v>
      </c>
      <c r="F1852" s="4">
        <v>-80120</v>
      </c>
      <c r="G1852" s="4">
        <v>30</v>
      </c>
      <c r="H1852" s="4">
        <v>360.12</v>
      </c>
      <c r="I1852" s="4">
        <v>0.09</v>
      </c>
      <c r="J1852" s="4">
        <v>12.2</v>
      </c>
    </row>
    <row r="1853" spans="1:10" ht="12.75" customHeight="1">
      <c r="A1853" s="4" t="str">
        <f t="shared" si="0"/>
        <v>12550</v>
      </c>
      <c r="B1853" s="4">
        <v>125</v>
      </c>
      <c r="C1853" s="4">
        <v>500</v>
      </c>
      <c r="D1853" s="4">
        <f t="shared" si="1"/>
        <v>50</v>
      </c>
      <c r="E1853" s="4" t="s">
        <v>2193</v>
      </c>
      <c r="F1853" s="4">
        <v>-85898.5</v>
      </c>
      <c r="G1853" s="4">
        <v>1.5</v>
      </c>
      <c r="H1853" s="4">
        <v>9.64</v>
      </c>
      <c r="I1853" s="4" t="s">
        <v>48</v>
      </c>
      <c r="J1853" s="4">
        <v>0.03</v>
      </c>
    </row>
    <row r="1854" spans="1:10" ht="12.75" customHeight="1">
      <c r="A1854" s="4" t="str">
        <f t="shared" si="0"/>
        <v>12550.1</v>
      </c>
      <c r="B1854" s="4">
        <v>125</v>
      </c>
      <c r="C1854" s="4">
        <v>501</v>
      </c>
      <c r="D1854" s="4">
        <f t="shared" si="1"/>
        <v>50.1</v>
      </c>
      <c r="E1854" s="4" t="s">
        <v>2194</v>
      </c>
      <c r="F1854" s="4">
        <v>-85871</v>
      </c>
      <c r="G1854" s="4">
        <v>1.5</v>
      </c>
      <c r="H1854" s="4">
        <v>27.5</v>
      </c>
      <c r="I1854" s="4">
        <v>0.14000000000000001</v>
      </c>
      <c r="J1854" s="4">
        <v>9.52</v>
      </c>
    </row>
    <row r="1855" spans="1:10" ht="12.75" customHeight="1">
      <c r="A1855" s="4" t="str">
        <f t="shared" si="0"/>
        <v>12551</v>
      </c>
      <c r="B1855" s="4">
        <v>125</v>
      </c>
      <c r="C1855" s="4">
        <v>510</v>
      </c>
      <c r="D1855" s="4">
        <f t="shared" si="1"/>
        <v>51</v>
      </c>
      <c r="E1855" s="4" t="s">
        <v>2195</v>
      </c>
      <c r="F1855" s="4">
        <v>-88255.5</v>
      </c>
      <c r="G1855" s="4">
        <v>2.6</v>
      </c>
      <c r="H1855" s="4">
        <v>2.7585600000000001</v>
      </c>
      <c r="I1855" s="4" t="s">
        <v>14</v>
      </c>
      <c r="J1855" s="4" t="s">
        <v>2196</v>
      </c>
    </row>
    <row r="1856" spans="1:10" ht="12.75" customHeight="1">
      <c r="A1856" s="4" t="str">
        <f t="shared" si="0"/>
        <v>12552</v>
      </c>
      <c r="B1856" s="4">
        <v>125</v>
      </c>
      <c r="C1856" s="4">
        <v>520</v>
      </c>
      <c r="D1856" s="4">
        <f t="shared" si="1"/>
        <v>52</v>
      </c>
      <c r="E1856" s="4" t="s">
        <v>2197</v>
      </c>
      <c r="F1856" s="4">
        <v>-89022.2</v>
      </c>
      <c r="G1856" s="4">
        <v>1.5</v>
      </c>
      <c r="H1856" s="4" t="s">
        <v>8</v>
      </c>
      <c r="I1856" s="4" t="s">
        <v>9</v>
      </c>
      <c r="J1856" s="4">
        <v>99</v>
      </c>
    </row>
    <row r="1857" spans="1:10" ht="12.75" customHeight="1">
      <c r="A1857" s="4" t="str">
        <f t="shared" si="0"/>
        <v>12552.1</v>
      </c>
      <c r="B1857" s="4">
        <v>125</v>
      </c>
      <c r="C1857" s="4">
        <v>521</v>
      </c>
      <c r="D1857" s="4">
        <f t="shared" si="1"/>
        <v>52.1</v>
      </c>
      <c r="E1857" s="4" t="s">
        <v>2198</v>
      </c>
      <c r="F1857" s="4">
        <v>-88877.4</v>
      </c>
      <c r="G1857" s="4">
        <v>1.5</v>
      </c>
      <c r="H1857" s="4">
        <v>144.77199999999999</v>
      </c>
      <c r="I1857" s="4">
        <v>9.0000000000000011E-3</v>
      </c>
      <c r="J1857" s="4">
        <v>57.4</v>
      </c>
    </row>
    <row r="1858" spans="1:10" ht="12.75" customHeight="1">
      <c r="A1858" s="4" t="str">
        <f t="shared" si="0"/>
        <v>12553</v>
      </c>
      <c r="B1858" s="4">
        <v>125</v>
      </c>
      <c r="C1858" s="4">
        <v>530</v>
      </c>
      <c r="D1858" s="4">
        <f t="shared" si="1"/>
        <v>53</v>
      </c>
      <c r="E1858" s="4" t="s">
        <v>2199</v>
      </c>
      <c r="F1858" s="4">
        <v>-88836.4</v>
      </c>
      <c r="G1858" s="4">
        <v>1.5</v>
      </c>
      <c r="H1858" s="4">
        <v>59.4</v>
      </c>
      <c r="I1858" s="4" t="s">
        <v>48</v>
      </c>
      <c r="J1858" s="4">
        <v>0.01</v>
      </c>
    </row>
    <row r="1859" spans="1:10" ht="12.75" customHeight="1">
      <c r="A1859" s="4" t="str">
        <f t="shared" si="0"/>
        <v>12554</v>
      </c>
      <c r="B1859" s="4">
        <v>125</v>
      </c>
      <c r="C1859" s="4">
        <v>540</v>
      </c>
      <c r="D1859" s="4">
        <f t="shared" si="1"/>
        <v>54</v>
      </c>
      <c r="E1859" s="4" t="s">
        <v>2200</v>
      </c>
      <c r="F1859" s="4">
        <v>-87192.1</v>
      </c>
      <c r="G1859" s="4">
        <v>1.9</v>
      </c>
      <c r="H1859" s="4">
        <v>16.899999999999999</v>
      </c>
      <c r="I1859" s="4" t="s">
        <v>223</v>
      </c>
      <c r="J1859" s="4">
        <v>0.2</v>
      </c>
    </row>
    <row r="1860" spans="1:10" ht="12.75" customHeight="1">
      <c r="A1860" s="4" t="str">
        <f t="shared" si="0"/>
        <v>12554.1</v>
      </c>
      <c r="B1860" s="4">
        <v>125</v>
      </c>
      <c r="C1860" s="4">
        <v>541</v>
      </c>
      <c r="D1860" s="4">
        <f t="shared" si="1"/>
        <v>54.1</v>
      </c>
      <c r="E1860" s="4" t="s">
        <v>2201</v>
      </c>
      <c r="F1860" s="4">
        <v>-86939.5</v>
      </c>
      <c r="G1860" s="4">
        <v>1.9</v>
      </c>
      <c r="H1860" s="4">
        <v>252.6</v>
      </c>
      <c r="I1860" s="4">
        <v>0.14000000000000001</v>
      </c>
      <c r="J1860" s="4">
        <v>56.9</v>
      </c>
    </row>
    <row r="1861" spans="1:10" ht="12.75" customHeight="1">
      <c r="A1861" s="4" t="str">
        <f t="shared" si="0"/>
        <v>12555</v>
      </c>
      <c r="B1861" s="4">
        <v>125</v>
      </c>
      <c r="C1861" s="4">
        <v>550</v>
      </c>
      <c r="D1861" s="4">
        <f t="shared" si="1"/>
        <v>55</v>
      </c>
      <c r="E1861" s="4" t="s">
        <v>2202</v>
      </c>
      <c r="F1861" s="4">
        <v>-84088</v>
      </c>
      <c r="G1861" s="4">
        <v>8</v>
      </c>
      <c r="H1861" s="4">
        <v>45</v>
      </c>
      <c r="I1861" s="4" t="s">
        <v>80</v>
      </c>
      <c r="J1861" s="4">
        <v>1</v>
      </c>
    </row>
    <row r="1862" spans="1:10" ht="12.75" customHeight="1">
      <c r="A1862" s="4" t="str">
        <f t="shared" si="0"/>
        <v>12555.1</v>
      </c>
      <c r="B1862" s="4">
        <v>125</v>
      </c>
      <c r="C1862" s="4">
        <v>551</v>
      </c>
      <c r="D1862" s="4">
        <f t="shared" si="1"/>
        <v>55.1</v>
      </c>
      <c r="E1862" s="4" t="s">
        <v>2203</v>
      </c>
      <c r="F1862" s="4">
        <v>-83821</v>
      </c>
      <c r="G1862" s="4">
        <v>8</v>
      </c>
      <c r="H1862" s="4">
        <v>266.60000000000002</v>
      </c>
      <c r="I1862" s="4">
        <v>1.1000000000000001</v>
      </c>
      <c r="J1862" s="4">
        <v>900</v>
      </c>
    </row>
    <row r="1863" spans="1:10" ht="12.75" customHeight="1">
      <c r="A1863" s="4" t="str">
        <f t="shared" si="0"/>
        <v>12556</v>
      </c>
      <c r="B1863" s="4">
        <v>125</v>
      </c>
      <c r="C1863" s="4">
        <v>560</v>
      </c>
      <c r="D1863" s="4">
        <f t="shared" si="1"/>
        <v>56</v>
      </c>
      <c r="E1863" s="4" t="s">
        <v>2204</v>
      </c>
      <c r="F1863" s="4">
        <v>-79668</v>
      </c>
      <c r="G1863" s="4">
        <v>11</v>
      </c>
      <c r="H1863" s="4">
        <v>3.5</v>
      </c>
      <c r="I1863" s="4" t="s">
        <v>80</v>
      </c>
      <c r="J1863" s="4">
        <v>0.4</v>
      </c>
    </row>
    <row r="1864" spans="1:10" ht="12.75" customHeight="1">
      <c r="A1864" s="4" t="str">
        <f t="shared" si="0"/>
        <v>12557</v>
      </c>
      <c r="B1864" s="4">
        <v>125</v>
      </c>
      <c r="C1864" s="4">
        <v>570</v>
      </c>
      <c r="D1864" s="4">
        <f t="shared" si="1"/>
        <v>57</v>
      </c>
      <c r="E1864" s="4" t="s">
        <v>2205</v>
      </c>
      <c r="F1864" s="4">
        <v>-73759</v>
      </c>
      <c r="G1864" s="4">
        <v>26</v>
      </c>
      <c r="H1864" s="4">
        <v>64.8</v>
      </c>
      <c r="I1864" s="4" t="s">
        <v>6</v>
      </c>
      <c r="J1864" s="4">
        <v>1.2</v>
      </c>
    </row>
    <row r="1865" spans="1:10" ht="12.75" customHeight="1">
      <c r="A1865" s="4" t="str">
        <f t="shared" si="0"/>
        <v>12557.1</v>
      </c>
      <c r="B1865" s="4">
        <v>125</v>
      </c>
      <c r="C1865" s="4">
        <v>571</v>
      </c>
      <c r="D1865" s="4">
        <f t="shared" si="1"/>
        <v>57.1</v>
      </c>
      <c r="E1865" s="4" t="s">
        <v>2206</v>
      </c>
      <c r="F1865" s="4">
        <v>-73652</v>
      </c>
      <c r="G1865" s="4">
        <v>26</v>
      </c>
      <c r="H1865" s="4">
        <v>107</v>
      </c>
      <c r="I1865" s="4">
        <v>0.1</v>
      </c>
      <c r="J1865" s="4">
        <v>390</v>
      </c>
    </row>
    <row r="1866" spans="1:10" ht="12.75" customHeight="1">
      <c r="A1866" s="4" t="str">
        <f t="shared" si="0"/>
        <v>12558</v>
      </c>
      <c r="B1866" s="4">
        <v>125</v>
      </c>
      <c r="C1866" s="4">
        <v>580</v>
      </c>
      <c r="D1866" s="4">
        <f t="shared" si="1"/>
        <v>58</v>
      </c>
      <c r="E1866" s="4" t="s">
        <v>2207</v>
      </c>
      <c r="F1866" s="4">
        <v>-66660</v>
      </c>
      <c r="G1866" s="4">
        <v>200</v>
      </c>
      <c r="H1866" s="4">
        <v>9.3000000000000007</v>
      </c>
      <c r="I1866" s="4" t="s">
        <v>6</v>
      </c>
      <c r="J1866" s="4">
        <v>0.3</v>
      </c>
    </row>
    <row r="1867" spans="1:10" ht="12.75" customHeight="1">
      <c r="A1867" s="4" t="str">
        <f t="shared" si="0"/>
        <v>12559</v>
      </c>
      <c r="B1867" s="4">
        <v>125</v>
      </c>
      <c r="C1867" s="4">
        <v>590</v>
      </c>
      <c r="D1867" s="4">
        <f t="shared" si="1"/>
        <v>59</v>
      </c>
      <c r="E1867" s="4" t="s">
        <v>2208</v>
      </c>
      <c r="F1867" s="4">
        <v>-57910</v>
      </c>
      <c r="G1867" s="4">
        <v>400</v>
      </c>
      <c r="H1867" s="4">
        <v>3.3</v>
      </c>
      <c r="I1867" s="4" t="s">
        <v>6</v>
      </c>
      <c r="J1867" s="4">
        <v>0.7</v>
      </c>
    </row>
    <row r="1868" spans="1:10" ht="12.75" customHeight="1">
      <c r="A1868" s="4" t="str">
        <f t="shared" si="0"/>
        <v>12560</v>
      </c>
      <c r="B1868" s="4">
        <v>125</v>
      </c>
      <c r="C1868" s="4">
        <v>600</v>
      </c>
      <c r="D1868" s="4">
        <f t="shared" si="1"/>
        <v>60</v>
      </c>
      <c r="E1868" s="4" t="s">
        <v>2209</v>
      </c>
      <c r="F1868" s="4">
        <v>-47620</v>
      </c>
      <c r="G1868" s="4">
        <v>400</v>
      </c>
      <c r="H1868" s="4">
        <v>600</v>
      </c>
      <c r="I1868" s="4" t="s">
        <v>33</v>
      </c>
      <c r="J1868" s="4">
        <v>150</v>
      </c>
    </row>
    <row r="1869" spans="1:10" ht="12.75" customHeight="1">
      <c r="A1869" s="4" t="str">
        <f t="shared" si="0"/>
        <v>12647</v>
      </c>
      <c r="B1869" s="4">
        <v>126</v>
      </c>
      <c r="C1869" s="4">
        <v>470</v>
      </c>
      <c r="D1869" s="4">
        <f t="shared" si="1"/>
        <v>47</v>
      </c>
      <c r="E1869" s="4" t="s">
        <v>2210</v>
      </c>
      <c r="F1869" s="4">
        <v>-61010</v>
      </c>
      <c r="G1869" s="4">
        <v>300</v>
      </c>
      <c r="H1869" s="4">
        <v>107</v>
      </c>
      <c r="I1869" s="4" t="s">
        <v>33</v>
      </c>
      <c r="J1869" s="4">
        <v>12</v>
      </c>
    </row>
    <row r="1870" spans="1:10" ht="12.75" customHeight="1">
      <c r="A1870" s="4" t="str">
        <f t="shared" si="0"/>
        <v>12648</v>
      </c>
      <c r="B1870" s="4">
        <v>126</v>
      </c>
      <c r="C1870" s="4">
        <v>480</v>
      </c>
      <c r="D1870" s="4">
        <f t="shared" si="1"/>
        <v>48</v>
      </c>
      <c r="E1870" s="4" t="s">
        <v>2211</v>
      </c>
      <c r="F1870" s="4">
        <v>-72330</v>
      </c>
      <c r="G1870" s="4">
        <v>50</v>
      </c>
      <c r="H1870" s="4">
        <v>515</v>
      </c>
      <c r="I1870" s="4" t="s">
        <v>33</v>
      </c>
      <c r="J1870" s="4">
        <v>17</v>
      </c>
    </row>
    <row r="1871" spans="1:10" ht="12.75" customHeight="1">
      <c r="A1871" s="4" t="str">
        <f t="shared" si="0"/>
        <v>12649</v>
      </c>
      <c r="B1871" s="4">
        <v>126</v>
      </c>
      <c r="C1871" s="4">
        <v>490</v>
      </c>
      <c r="D1871" s="4">
        <f t="shared" si="1"/>
        <v>49</v>
      </c>
      <c r="E1871" s="4" t="s">
        <v>2212</v>
      </c>
      <c r="F1871" s="4">
        <v>-77810</v>
      </c>
      <c r="G1871" s="4">
        <v>40</v>
      </c>
      <c r="H1871" s="4" t="s">
        <v>541</v>
      </c>
      <c r="I1871" s="4">
        <v>1.53</v>
      </c>
      <c r="J1871" s="4" t="s">
        <v>6</v>
      </c>
    </row>
    <row r="1872" spans="1:10" ht="12.75" customHeight="1">
      <c r="A1872" s="4" t="str">
        <f t="shared" si="0"/>
        <v>12649.1</v>
      </c>
      <c r="B1872" s="4">
        <v>126</v>
      </c>
      <c r="C1872" s="4">
        <v>491</v>
      </c>
      <c r="D1872" s="4">
        <f t="shared" si="1"/>
        <v>49.1</v>
      </c>
      <c r="E1872" s="4" t="s">
        <v>2213</v>
      </c>
      <c r="F1872" s="4">
        <v>-77710</v>
      </c>
      <c r="G1872" s="4">
        <v>50</v>
      </c>
      <c r="H1872" s="4">
        <v>100</v>
      </c>
      <c r="I1872" s="4">
        <v>60</v>
      </c>
      <c r="J1872" s="4" t="s">
        <v>1210</v>
      </c>
    </row>
    <row r="1873" spans="1:10" ht="12.75" customHeight="1">
      <c r="A1873" s="4" t="str">
        <f t="shared" si="0"/>
        <v>12650</v>
      </c>
      <c r="B1873" s="4">
        <v>126</v>
      </c>
      <c r="C1873" s="4">
        <v>500</v>
      </c>
      <c r="D1873" s="4">
        <f t="shared" si="1"/>
        <v>50</v>
      </c>
      <c r="E1873" s="4" t="s">
        <v>2214</v>
      </c>
      <c r="F1873" s="4">
        <v>-86020</v>
      </c>
      <c r="G1873" s="4">
        <v>11</v>
      </c>
      <c r="H1873" s="4">
        <v>230</v>
      </c>
      <c r="I1873" s="4" t="s">
        <v>109</v>
      </c>
      <c r="J1873" s="4">
        <v>14</v>
      </c>
    </row>
    <row r="1874" spans="1:10" ht="12.75" customHeight="1">
      <c r="A1874" s="4" t="str">
        <f t="shared" si="0"/>
        <v>12650.1</v>
      </c>
      <c r="B1874" s="4">
        <v>126</v>
      </c>
      <c r="C1874" s="4">
        <v>501</v>
      </c>
      <c r="D1874" s="4">
        <f t="shared" si="1"/>
        <v>50.1</v>
      </c>
      <c r="E1874" s="4" t="s">
        <v>2215</v>
      </c>
      <c r="F1874" s="4">
        <v>-83801</v>
      </c>
      <c r="G1874" s="4">
        <v>11</v>
      </c>
      <c r="H1874" s="4">
        <v>2218.9899999999998</v>
      </c>
      <c r="I1874" s="4">
        <v>0.08</v>
      </c>
      <c r="J1874" s="4">
        <v>6.6</v>
      </c>
    </row>
    <row r="1875" spans="1:10" ht="12.75" customHeight="1">
      <c r="A1875" s="4" t="str">
        <f t="shared" si="0"/>
        <v>12650.2</v>
      </c>
      <c r="B1875" s="4">
        <v>126</v>
      </c>
      <c r="C1875" s="4">
        <v>502</v>
      </c>
      <c r="D1875" s="4">
        <f t="shared" si="1"/>
        <v>50.2</v>
      </c>
      <c r="E1875" s="4" t="s">
        <v>2216</v>
      </c>
      <c r="F1875" s="4">
        <v>-83456</v>
      </c>
      <c r="G1875" s="4">
        <v>11</v>
      </c>
      <c r="H1875" s="4">
        <v>2564.5</v>
      </c>
      <c r="I1875" s="4">
        <v>0.5</v>
      </c>
      <c r="J1875" s="4">
        <v>7.7</v>
      </c>
    </row>
    <row r="1876" spans="1:10" ht="12.75" customHeight="1">
      <c r="A1876" s="4" t="str">
        <f t="shared" si="0"/>
        <v>12651</v>
      </c>
      <c r="B1876" s="4">
        <v>126</v>
      </c>
      <c r="C1876" s="4">
        <v>510</v>
      </c>
      <c r="D1876" s="4">
        <f t="shared" si="1"/>
        <v>51</v>
      </c>
      <c r="E1876" s="4" t="s">
        <v>2217</v>
      </c>
      <c r="F1876" s="4">
        <v>-86400</v>
      </c>
      <c r="G1876" s="4">
        <v>30</v>
      </c>
      <c r="H1876" s="4">
        <v>12.35</v>
      </c>
      <c r="I1876" s="4" t="s">
        <v>48</v>
      </c>
      <c r="J1876" s="4">
        <v>0.06</v>
      </c>
    </row>
    <row r="1877" spans="1:10" ht="12.75" customHeight="1">
      <c r="A1877" s="4" t="str">
        <f t="shared" si="0"/>
        <v>12651.1</v>
      </c>
      <c r="B1877" s="4">
        <v>126</v>
      </c>
      <c r="C1877" s="4">
        <v>511</v>
      </c>
      <c r="D1877" s="4">
        <f t="shared" si="1"/>
        <v>51.1</v>
      </c>
      <c r="E1877" s="4" t="s">
        <v>2218</v>
      </c>
      <c r="F1877" s="4">
        <v>-86380</v>
      </c>
      <c r="G1877" s="4">
        <v>30</v>
      </c>
      <c r="H1877" s="4">
        <v>17.7</v>
      </c>
      <c r="I1877" s="4">
        <v>0.3</v>
      </c>
      <c r="J1877" s="4">
        <v>19.149999999999999</v>
      </c>
    </row>
    <row r="1878" spans="1:10" ht="12.75" customHeight="1">
      <c r="A1878" s="4" t="str">
        <f t="shared" si="0"/>
        <v>12651.2</v>
      </c>
      <c r="B1878" s="4">
        <v>126</v>
      </c>
      <c r="C1878" s="4">
        <v>512</v>
      </c>
      <c r="D1878" s="4">
        <f t="shared" si="1"/>
        <v>51.2</v>
      </c>
      <c r="E1878" s="4" t="s">
        <v>2219</v>
      </c>
      <c r="F1878" s="4">
        <v>-86360</v>
      </c>
      <c r="G1878" s="4">
        <v>30</v>
      </c>
      <c r="H1878" s="4">
        <v>40.4</v>
      </c>
      <c r="I1878" s="4">
        <v>0.3</v>
      </c>
      <c r="J1878" s="4" t="s">
        <v>2220</v>
      </c>
    </row>
    <row r="1879" spans="1:10" ht="12.75" customHeight="1">
      <c r="A1879" s="4" t="str">
        <f t="shared" si="0"/>
        <v>12651.3</v>
      </c>
      <c r="B1879" s="4">
        <v>126</v>
      </c>
      <c r="C1879" s="4">
        <v>513</v>
      </c>
      <c r="D1879" s="4">
        <f t="shared" si="1"/>
        <v>51.3</v>
      </c>
      <c r="E1879" s="4" t="s">
        <v>2221</v>
      </c>
      <c r="F1879" s="4">
        <v>-86300</v>
      </c>
      <c r="G1879" s="4">
        <v>30</v>
      </c>
      <c r="H1879" s="4">
        <v>104.6</v>
      </c>
      <c r="I1879" s="4">
        <v>0.3</v>
      </c>
      <c r="J1879" s="4">
        <v>553</v>
      </c>
    </row>
    <row r="1880" spans="1:10" ht="12.75" customHeight="1">
      <c r="A1880" s="4" t="str">
        <f t="shared" si="0"/>
        <v>12652</v>
      </c>
      <c r="B1880" s="4">
        <v>126</v>
      </c>
      <c r="C1880" s="4">
        <v>520</v>
      </c>
      <c r="D1880" s="4">
        <f t="shared" si="1"/>
        <v>52</v>
      </c>
      <c r="E1880" s="4" t="s">
        <v>2222</v>
      </c>
      <c r="F1880" s="4">
        <v>-90064.6</v>
      </c>
      <c r="G1880" s="4">
        <v>1.5</v>
      </c>
      <c r="H1880" s="4" t="s">
        <v>8</v>
      </c>
      <c r="I1880" s="4" t="s">
        <v>22</v>
      </c>
      <c r="J1880" s="4">
        <v>3</v>
      </c>
    </row>
    <row r="1881" spans="1:10" ht="12.75" customHeight="1">
      <c r="A1881" s="4" t="str">
        <f t="shared" si="0"/>
        <v>12653</v>
      </c>
      <c r="B1881" s="4">
        <v>126</v>
      </c>
      <c r="C1881" s="4">
        <v>530</v>
      </c>
      <c r="D1881" s="4">
        <f t="shared" si="1"/>
        <v>53</v>
      </c>
      <c r="E1881" s="4" t="s">
        <v>2223</v>
      </c>
      <c r="F1881" s="4">
        <v>-87911</v>
      </c>
      <c r="G1881" s="4">
        <v>4</v>
      </c>
      <c r="H1881" s="4">
        <v>12.93</v>
      </c>
      <c r="I1881" s="4" t="s">
        <v>48</v>
      </c>
      <c r="J1881" s="4">
        <v>0.05</v>
      </c>
    </row>
    <row r="1882" spans="1:10" ht="12.75" customHeight="1">
      <c r="A1882" s="4" t="str">
        <f t="shared" si="0"/>
        <v>12654</v>
      </c>
      <c r="B1882" s="4">
        <v>126</v>
      </c>
      <c r="C1882" s="4">
        <v>540</v>
      </c>
      <c r="D1882" s="4">
        <f t="shared" si="1"/>
        <v>54</v>
      </c>
      <c r="E1882" s="4" t="s">
        <v>2224</v>
      </c>
      <c r="F1882" s="4">
        <v>-89169</v>
      </c>
      <c r="G1882" s="4">
        <v>6</v>
      </c>
      <c r="H1882" s="4" t="s">
        <v>8</v>
      </c>
      <c r="I1882" s="4" t="s">
        <v>22</v>
      </c>
      <c r="J1882" s="4">
        <v>3</v>
      </c>
    </row>
    <row r="1883" spans="1:10" ht="12.75" customHeight="1">
      <c r="A1883" s="4" t="str">
        <f t="shared" si="0"/>
        <v>12655</v>
      </c>
      <c r="B1883" s="4">
        <v>126</v>
      </c>
      <c r="C1883" s="4">
        <v>550</v>
      </c>
      <c r="D1883" s="4">
        <f t="shared" si="1"/>
        <v>55</v>
      </c>
      <c r="E1883" s="4" t="s">
        <v>2225</v>
      </c>
      <c r="F1883" s="4">
        <v>-84345</v>
      </c>
      <c r="G1883" s="4">
        <v>12</v>
      </c>
      <c r="H1883" s="4">
        <v>1.64</v>
      </c>
      <c r="I1883" s="4" t="s">
        <v>80</v>
      </c>
      <c r="J1883" s="4">
        <v>0.02</v>
      </c>
    </row>
    <row r="1884" spans="1:10" ht="12.75" customHeight="1">
      <c r="A1884" s="4" t="str">
        <f t="shared" si="0"/>
        <v>12655.1</v>
      </c>
      <c r="B1884" s="4">
        <v>126</v>
      </c>
      <c r="C1884" s="4">
        <v>551</v>
      </c>
      <c r="D1884" s="4">
        <f t="shared" si="1"/>
        <v>55.1</v>
      </c>
      <c r="E1884" s="4" t="s">
        <v>2226</v>
      </c>
      <c r="F1884" s="4">
        <v>-84072</v>
      </c>
      <c r="G1884" s="4">
        <v>12</v>
      </c>
      <c r="H1884" s="4">
        <v>273</v>
      </c>
      <c r="I1884" s="4">
        <v>0.7</v>
      </c>
      <c r="J1884" s="4" t="s">
        <v>2227</v>
      </c>
    </row>
    <row r="1885" spans="1:10" ht="12.75" customHeight="1">
      <c r="A1885" s="4" t="str">
        <f t="shared" si="0"/>
        <v>12655.2</v>
      </c>
      <c r="B1885" s="4">
        <v>126</v>
      </c>
      <c r="C1885" s="4">
        <v>552</v>
      </c>
      <c r="D1885" s="4">
        <f t="shared" si="1"/>
        <v>55.2</v>
      </c>
      <c r="E1885" s="4" t="s">
        <v>2228</v>
      </c>
      <c r="F1885" s="4">
        <v>-83749</v>
      </c>
      <c r="G1885" s="4">
        <v>12</v>
      </c>
      <c r="H1885" s="4">
        <v>596.1</v>
      </c>
      <c r="I1885" s="4">
        <v>1.1000000000000001</v>
      </c>
      <c r="J1885" s="4">
        <v>171</v>
      </c>
    </row>
    <row r="1886" spans="1:10" ht="12.75" customHeight="1">
      <c r="A1886" s="4" t="str">
        <f t="shared" si="0"/>
        <v>12656</v>
      </c>
      <c r="B1886" s="4">
        <v>126</v>
      </c>
      <c r="C1886" s="4">
        <v>560</v>
      </c>
      <c r="D1886" s="4">
        <f t="shared" si="1"/>
        <v>56</v>
      </c>
      <c r="E1886" s="4" t="s">
        <v>2229</v>
      </c>
      <c r="F1886" s="4">
        <v>-82670</v>
      </c>
      <c r="G1886" s="4">
        <v>12</v>
      </c>
      <c r="H1886" s="4">
        <v>100</v>
      </c>
      <c r="I1886" s="4" t="s">
        <v>80</v>
      </c>
      <c r="J1886" s="4">
        <v>2</v>
      </c>
    </row>
    <row r="1887" spans="1:10" ht="12.75" customHeight="1">
      <c r="A1887" s="4" t="str">
        <f t="shared" si="0"/>
        <v>12657</v>
      </c>
      <c r="B1887" s="4">
        <v>126</v>
      </c>
      <c r="C1887" s="4">
        <v>570</v>
      </c>
      <c r="D1887" s="4">
        <f t="shared" si="1"/>
        <v>57</v>
      </c>
      <c r="E1887" s="4" t="s">
        <v>2230</v>
      </c>
      <c r="F1887" s="4">
        <v>-74970</v>
      </c>
      <c r="G1887" s="4">
        <v>90</v>
      </c>
      <c r="H1887" s="4" t="s">
        <v>541</v>
      </c>
      <c r="I1887" s="4">
        <v>54</v>
      </c>
      <c r="J1887" s="4" t="s">
        <v>6</v>
      </c>
    </row>
    <row r="1888" spans="1:10" ht="12.75" customHeight="1">
      <c r="A1888" s="4" t="str">
        <f t="shared" si="0"/>
        <v>12657.1</v>
      </c>
      <c r="B1888" s="4">
        <v>126</v>
      </c>
      <c r="C1888" s="4">
        <v>571</v>
      </c>
      <c r="D1888" s="4">
        <f t="shared" si="1"/>
        <v>57.1</v>
      </c>
      <c r="E1888" s="4" t="s">
        <v>2231</v>
      </c>
      <c r="F1888" s="4">
        <v>-74760</v>
      </c>
      <c r="G1888" s="4">
        <v>400</v>
      </c>
      <c r="H1888" s="4">
        <v>210</v>
      </c>
      <c r="I1888" s="4">
        <v>410</v>
      </c>
      <c r="J1888" s="4" t="s">
        <v>1210</v>
      </c>
    </row>
    <row r="1889" spans="1:10" ht="12.75" customHeight="1">
      <c r="A1889" s="4" t="str">
        <f t="shared" si="0"/>
        <v>12658</v>
      </c>
      <c r="B1889" s="4">
        <v>126</v>
      </c>
      <c r="C1889" s="4">
        <v>580</v>
      </c>
      <c r="D1889" s="4">
        <f t="shared" si="1"/>
        <v>58</v>
      </c>
      <c r="E1889" s="4" t="s">
        <v>2232</v>
      </c>
      <c r="F1889" s="4">
        <v>-70821</v>
      </c>
      <c r="G1889" s="4">
        <v>28</v>
      </c>
      <c r="H1889" s="4">
        <v>51</v>
      </c>
      <c r="I1889" s="4" t="s">
        <v>6</v>
      </c>
      <c r="J1889" s="4">
        <v>0.3</v>
      </c>
    </row>
    <row r="1890" spans="1:10" ht="12.75" customHeight="1">
      <c r="A1890" s="4" t="str">
        <f t="shared" si="0"/>
        <v>12659</v>
      </c>
      <c r="B1890" s="4">
        <v>126</v>
      </c>
      <c r="C1890" s="4">
        <v>590</v>
      </c>
      <c r="D1890" s="4">
        <f t="shared" si="1"/>
        <v>59</v>
      </c>
      <c r="E1890" s="4" t="s">
        <v>2233</v>
      </c>
      <c r="F1890" s="4">
        <v>-60260</v>
      </c>
      <c r="G1890" s="4">
        <v>200</v>
      </c>
      <c r="H1890" s="4">
        <v>3.12</v>
      </c>
      <c r="I1890" s="4" t="s">
        <v>6</v>
      </c>
      <c r="J1890" s="4">
        <v>0.18</v>
      </c>
    </row>
    <row r="1891" spans="1:10" ht="12.75" customHeight="1">
      <c r="A1891" s="4" t="str">
        <f t="shared" si="0"/>
        <v>12660</v>
      </c>
      <c r="B1891" s="4">
        <v>126</v>
      </c>
      <c r="C1891" s="4">
        <v>600</v>
      </c>
      <c r="D1891" s="4">
        <f t="shared" si="1"/>
        <v>60</v>
      </c>
      <c r="E1891" s="4" t="s">
        <v>2234</v>
      </c>
      <c r="F1891" s="4">
        <v>-52890</v>
      </c>
      <c r="G1891" s="4">
        <v>400</v>
      </c>
      <c r="H1891" s="4">
        <v>1</v>
      </c>
      <c r="I1891" s="4" t="s">
        <v>6</v>
      </c>
      <c r="J1891" s="4" t="s">
        <v>389</v>
      </c>
    </row>
    <row r="1892" spans="1:10" ht="12.75" customHeight="1">
      <c r="A1892" s="4" t="str">
        <f t="shared" si="0"/>
        <v>12661</v>
      </c>
      <c r="B1892" s="4">
        <v>126</v>
      </c>
      <c r="C1892" s="4">
        <v>610</v>
      </c>
      <c r="D1892" s="4">
        <f t="shared" si="1"/>
        <v>61</v>
      </c>
      <c r="E1892" s="4" t="s">
        <v>2235</v>
      </c>
      <c r="F1892" s="4">
        <v>-39570</v>
      </c>
      <c r="G1892" s="4">
        <v>500</v>
      </c>
      <c r="H1892" s="4">
        <v>500</v>
      </c>
      <c r="I1892" s="4" t="s">
        <v>33</v>
      </c>
      <c r="J1892" s="4" t="s">
        <v>2041</v>
      </c>
    </row>
    <row r="1893" spans="1:10" ht="12.75" customHeight="1">
      <c r="A1893" s="4" t="str">
        <f t="shared" si="0"/>
        <v>12747</v>
      </c>
      <c r="B1893" s="4">
        <v>127</v>
      </c>
      <c r="C1893" s="4">
        <v>470</v>
      </c>
      <c r="D1893" s="4">
        <f t="shared" si="1"/>
        <v>47</v>
      </c>
      <c r="E1893" s="4" t="s">
        <v>2236</v>
      </c>
      <c r="F1893" s="4">
        <v>-58900</v>
      </c>
      <c r="G1893" s="4">
        <v>300</v>
      </c>
      <c r="H1893" s="4">
        <v>79</v>
      </c>
      <c r="I1893" s="4" t="s">
        <v>33</v>
      </c>
      <c r="J1893" s="4">
        <v>3</v>
      </c>
    </row>
    <row r="1894" spans="1:10" ht="12.75" customHeight="1">
      <c r="A1894" s="4" t="str">
        <f t="shared" si="0"/>
        <v>12748</v>
      </c>
      <c r="B1894" s="4">
        <v>127</v>
      </c>
      <c r="C1894" s="4">
        <v>480</v>
      </c>
      <c r="D1894" s="4">
        <f t="shared" si="1"/>
        <v>48</v>
      </c>
      <c r="E1894" s="4" t="s">
        <v>2237</v>
      </c>
      <c r="F1894" s="4">
        <v>-68520</v>
      </c>
      <c r="G1894" s="4">
        <v>70</v>
      </c>
      <c r="H1894" s="4">
        <v>370</v>
      </c>
      <c r="I1894" s="4" t="s">
        <v>33</v>
      </c>
      <c r="J1894" s="4">
        <v>70</v>
      </c>
    </row>
    <row r="1895" spans="1:10" ht="12.75" customHeight="1">
      <c r="A1895" s="4" t="str">
        <f t="shared" si="0"/>
        <v>12749</v>
      </c>
      <c r="B1895" s="4">
        <v>127</v>
      </c>
      <c r="C1895" s="4">
        <v>490</v>
      </c>
      <c r="D1895" s="4">
        <f t="shared" si="1"/>
        <v>49</v>
      </c>
      <c r="E1895" s="4" t="s">
        <v>2238</v>
      </c>
      <c r="F1895" s="4">
        <v>-76990</v>
      </c>
      <c r="G1895" s="4">
        <v>40</v>
      </c>
      <c r="H1895" s="4">
        <v>1.0900000000000001</v>
      </c>
      <c r="I1895" s="4" t="s">
        <v>6</v>
      </c>
      <c r="J1895" s="4">
        <v>0.01</v>
      </c>
    </row>
    <row r="1896" spans="1:10" ht="12.75" customHeight="1">
      <c r="A1896" s="4" t="str">
        <f t="shared" si="0"/>
        <v>12749.1</v>
      </c>
      <c r="B1896" s="4">
        <v>127</v>
      </c>
      <c r="C1896" s="4">
        <v>491</v>
      </c>
      <c r="D1896" s="4">
        <f t="shared" si="1"/>
        <v>49.1</v>
      </c>
      <c r="E1896" s="4" t="s">
        <v>2239</v>
      </c>
      <c r="F1896" s="4">
        <v>-76520</v>
      </c>
      <c r="G1896" s="4">
        <v>70</v>
      </c>
      <c r="H1896" s="4">
        <v>460</v>
      </c>
      <c r="I1896" s="4">
        <v>70</v>
      </c>
      <c r="J1896" s="4" t="s">
        <v>709</v>
      </c>
    </row>
    <row r="1897" spans="1:10" ht="12.75" customHeight="1">
      <c r="A1897" s="4" t="str">
        <f t="shared" si="0"/>
        <v>12750</v>
      </c>
      <c r="B1897" s="4">
        <v>127</v>
      </c>
      <c r="C1897" s="4">
        <v>500</v>
      </c>
      <c r="D1897" s="4">
        <f t="shared" si="1"/>
        <v>50</v>
      </c>
      <c r="E1897" s="4" t="s">
        <v>2240</v>
      </c>
      <c r="F1897" s="4">
        <v>-83499</v>
      </c>
      <c r="G1897" s="4">
        <v>25</v>
      </c>
      <c r="H1897" s="4">
        <v>2.1</v>
      </c>
      <c r="I1897" s="4" t="s">
        <v>223</v>
      </c>
      <c r="J1897" s="4">
        <v>0.04</v>
      </c>
    </row>
    <row r="1898" spans="1:10" ht="12.75" customHeight="1">
      <c r="A1898" s="4" t="str">
        <f t="shared" si="0"/>
        <v>12750.1</v>
      </c>
      <c r="B1898" s="4">
        <v>127</v>
      </c>
      <c r="C1898" s="4">
        <v>501</v>
      </c>
      <c r="D1898" s="4">
        <f t="shared" si="1"/>
        <v>50.1</v>
      </c>
      <c r="E1898" s="4" t="s">
        <v>2241</v>
      </c>
      <c r="F1898" s="4">
        <v>-83494</v>
      </c>
      <c r="G1898" s="4">
        <v>25</v>
      </c>
      <c r="H1898" s="4">
        <v>4.7</v>
      </c>
      <c r="I1898" s="4">
        <v>0.3</v>
      </c>
      <c r="J1898" s="4">
        <v>4.13</v>
      </c>
    </row>
    <row r="1899" spans="1:10" ht="12.75" customHeight="1">
      <c r="A1899" s="4" t="str">
        <f t="shared" si="0"/>
        <v>12751</v>
      </c>
      <c r="B1899" s="4">
        <v>127</v>
      </c>
      <c r="C1899" s="4">
        <v>510</v>
      </c>
      <c r="D1899" s="4">
        <f t="shared" si="1"/>
        <v>51</v>
      </c>
      <c r="E1899" s="4" t="s">
        <v>2242</v>
      </c>
      <c r="F1899" s="4">
        <v>-86700</v>
      </c>
      <c r="G1899" s="4">
        <v>5</v>
      </c>
      <c r="H1899" s="4">
        <v>3.85</v>
      </c>
      <c r="I1899" s="4" t="s">
        <v>48</v>
      </c>
      <c r="J1899" s="4">
        <v>0.05</v>
      </c>
    </row>
    <row r="1900" spans="1:10" ht="12.75" customHeight="1">
      <c r="A1900" s="4" t="str">
        <f t="shared" si="0"/>
        <v>12752</v>
      </c>
      <c r="B1900" s="4">
        <v>127</v>
      </c>
      <c r="C1900" s="4">
        <v>520</v>
      </c>
      <c r="D1900" s="4">
        <f t="shared" si="1"/>
        <v>52</v>
      </c>
      <c r="E1900" s="4" t="s">
        <v>2243</v>
      </c>
      <c r="F1900" s="4">
        <v>-88281.1</v>
      </c>
      <c r="G1900" s="4">
        <v>1.5</v>
      </c>
      <c r="H1900" s="4">
        <v>9.35</v>
      </c>
      <c r="I1900" s="4" t="s">
        <v>223</v>
      </c>
      <c r="J1900" s="4">
        <v>7.0000000000000007E-2</v>
      </c>
    </row>
    <row r="1901" spans="1:10" ht="12.75" customHeight="1">
      <c r="A1901" s="4" t="str">
        <f t="shared" si="0"/>
        <v>12752.1</v>
      </c>
      <c r="B1901" s="4">
        <v>127</v>
      </c>
      <c r="C1901" s="4">
        <v>521</v>
      </c>
      <c r="D1901" s="4">
        <f t="shared" si="1"/>
        <v>52.1</v>
      </c>
      <c r="E1901" s="4" t="s">
        <v>2244</v>
      </c>
      <c r="F1901" s="4">
        <v>-88192.8</v>
      </c>
      <c r="G1901" s="4">
        <v>1.5</v>
      </c>
      <c r="H1901" s="4">
        <v>88.26</v>
      </c>
      <c r="I1901" s="4">
        <v>0.08</v>
      </c>
      <c r="J1901" s="4">
        <v>109</v>
      </c>
    </row>
    <row r="1902" spans="1:10" ht="12.75" customHeight="1">
      <c r="A1902" s="4" t="str">
        <f t="shared" si="0"/>
        <v>12753</v>
      </c>
      <c r="B1902" s="4">
        <v>127</v>
      </c>
      <c r="C1902" s="4">
        <v>530</v>
      </c>
      <c r="D1902" s="4">
        <f t="shared" si="1"/>
        <v>53</v>
      </c>
      <c r="E1902" s="4" t="s">
        <v>2245</v>
      </c>
      <c r="F1902" s="4">
        <v>-88983</v>
      </c>
      <c r="G1902" s="4">
        <v>4</v>
      </c>
      <c r="H1902" s="4" t="s">
        <v>8</v>
      </c>
      <c r="I1902" s="4" t="s">
        <v>145</v>
      </c>
      <c r="J1902" s="4">
        <v>96</v>
      </c>
    </row>
    <row r="1903" spans="1:10" ht="12.75" customHeight="1">
      <c r="A1903" s="4" t="str">
        <f t="shared" si="0"/>
        <v>12754</v>
      </c>
      <c r="B1903" s="4">
        <v>127</v>
      </c>
      <c r="C1903" s="4">
        <v>540</v>
      </c>
      <c r="D1903" s="4">
        <f t="shared" si="1"/>
        <v>54</v>
      </c>
      <c r="E1903" s="4" t="s">
        <v>2246</v>
      </c>
      <c r="F1903" s="4">
        <v>-88321</v>
      </c>
      <c r="G1903" s="4">
        <v>4</v>
      </c>
      <c r="H1903" s="4">
        <v>36.344999999999999</v>
      </c>
      <c r="I1903" s="4" t="s">
        <v>48</v>
      </c>
      <c r="J1903" s="4">
        <v>3.0000000000000001E-3</v>
      </c>
    </row>
    <row r="1904" spans="1:10" ht="12.75" customHeight="1">
      <c r="A1904" s="4" t="str">
        <f t="shared" si="0"/>
        <v>12754.1</v>
      </c>
      <c r="B1904" s="4">
        <v>127</v>
      </c>
      <c r="C1904" s="4">
        <v>541</v>
      </c>
      <c r="D1904" s="4">
        <f t="shared" si="1"/>
        <v>54.1</v>
      </c>
      <c r="E1904" s="4" t="s">
        <v>2247</v>
      </c>
      <c r="F1904" s="4">
        <v>-88024</v>
      </c>
      <c r="G1904" s="4">
        <v>4</v>
      </c>
      <c r="H1904" s="4">
        <v>297.10000000000002</v>
      </c>
      <c r="I1904" s="4">
        <v>0.08</v>
      </c>
      <c r="J1904" s="4">
        <v>69.2</v>
      </c>
    </row>
    <row r="1905" spans="1:10" ht="12.75" customHeight="1">
      <c r="A1905" s="4" t="str">
        <f t="shared" si="0"/>
        <v>12755</v>
      </c>
      <c r="B1905" s="4">
        <v>127</v>
      </c>
      <c r="C1905" s="4">
        <v>550</v>
      </c>
      <c r="D1905" s="4">
        <f t="shared" si="1"/>
        <v>55</v>
      </c>
      <c r="E1905" s="4" t="s">
        <v>2248</v>
      </c>
      <c r="F1905" s="4">
        <v>-86240</v>
      </c>
      <c r="G1905" s="4">
        <v>6</v>
      </c>
      <c r="H1905" s="4">
        <v>6.25</v>
      </c>
      <c r="I1905" s="4" t="s">
        <v>223</v>
      </c>
      <c r="J1905" s="4">
        <v>0.1</v>
      </c>
    </row>
    <row r="1906" spans="1:10" ht="12.75" customHeight="1">
      <c r="A1906" s="4" t="str">
        <f t="shared" si="0"/>
        <v>12755.1</v>
      </c>
      <c r="B1906" s="4">
        <v>127</v>
      </c>
      <c r="C1906" s="4">
        <v>551</v>
      </c>
      <c r="D1906" s="4">
        <f t="shared" si="1"/>
        <v>55.1</v>
      </c>
      <c r="E1906" s="4" t="s">
        <v>2249</v>
      </c>
      <c r="F1906" s="4">
        <v>-85788</v>
      </c>
      <c r="G1906" s="4">
        <v>6</v>
      </c>
      <c r="H1906" s="4">
        <v>452.23</v>
      </c>
      <c r="I1906" s="4">
        <v>0.21</v>
      </c>
      <c r="J1906" s="4">
        <v>55</v>
      </c>
    </row>
    <row r="1907" spans="1:10" ht="12.75" customHeight="1">
      <c r="A1907" s="4" t="str">
        <f t="shared" si="0"/>
        <v>12756</v>
      </c>
      <c r="B1907" s="4">
        <v>127</v>
      </c>
      <c r="C1907" s="4">
        <v>560</v>
      </c>
      <c r="D1907" s="4">
        <f t="shared" si="1"/>
        <v>56</v>
      </c>
      <c r="E1907" s="4" t="s">
        <v>2250</v>
      </c>
      <c r="F1907" s="4">
        <v>-82816</v>
      </c>
      <c r="G1907" s="4">
        <v>11</v>
      </c>
      <c r="H1907" s="4">
        <v>12.7</v>
      </c>
      <c r="I1907" s="4" t="s">
        <v>80</v>
      </c>
      <c r="J1907" s="4">
        <v>0.4</v>
      </c>
    </row>
    <row r="1908" spans="1:10" ht="12.75" customHeight="1">
      <c r="A1908" s="4" t="str">
        <f t="shared" si="0"/>
        <v>12756.1</v>
      </c>
      <c r="B1908" s="4">
        <v>127</v>
      </c>
      <c r="C1908" s="4">
        <v>561</v>
      </c>
      <c r="D1908" s="4">
        <f t="shared" si="1"/>
        <v>56.1</v>
      </c>
      <c r="E1908" s="4" t="s">
        <v>2251</v>
      </c>
      <c r="F1908" s="4">
        <v>-82736</v>
      </c>
      <c r="G1908" s="4">
        <v>11</v>
      </c>
      <c r="H1908" s="4">
        <v>80.33</v>
      </c>
      <c r="I1908" s="4">
        <v>0.12</v>
      </c>
      <c r="J1908" s="4">
        <v>1.9</v>
      </c>
    </row>
    <row r="1909" spans="1:10" ht="12.75" customHeight="1">
      <c r="A1909" s="4" t="str">
        <f t="shared" si="0"/>
        <v>12757</v>
      </c>
      <c r="B1909" s="4">
        <v>127</v>
      </c>
      <c r="C1909" s="4">
        <v>570</v>
      </c>
      <c r="D1909" s="4">
        <f t="shared" si="1"/>
        <v>57</v>
      </c>
      <c r="E1909" s="4" t="s">
        <v>2252</v>
      </c>
      <c r="F1909" s="4">
        <v>-77896</v>
      </c>
      <c r="G1909" s="4">
        <v>26</v>
      </c>
      <c r="H1909" s="4">
        <v>5.0999999999999996</v>
      </c>
      <c r="I1909" s="4" t="s">
        <v>80</v>
      </c>
      <c r="J1909" s="4">
        <v>0.1</v>
      </c>
    </row>
    <row r="1910" spans="1:10" ht="12.75" customHeight="1">
      <c r="A1910" s="4" t="str">
        <f t="shared" si="0"/>
        <v>12757.1</v>
      </c>
      <c r="B1910" s="4">
        <v>127</v>
      </c>
      <c r="C1910" s="4">
        <v>571</v>
      </c>
      <c r="D1910" s="4">
        <f t="shared" si="1"/>
        <v>57.1</v>
      </c>
      <c r="E1910" s="4" t="s">
        <v>2253</v>
      </c>
      <c r="F1910" s="4">
        <v>-77881</v>
      </c>
      <c r="G1910" s="4">
        <v>26</v>
      </c>
      <c r="H1910" s="4">
        <v>14.8</v>
      </c>
      <c r="I1910" s="4">
        <v>1.2</v>
      </c>
      <c r="J1910" s="4">
        <v>3.7</v>
      </c>
    </row>
    <row r="1911" spans="1:10" ht="12.75" customHeight="1">
      <c r="A1911" s="4" t="str">
        <f t="shared" si="0"/>
        <v>12758</v>
      </c>
      <c r="B1911" s="4">
        <v>127</v>
      </c>
      <c r="C1911" s="4">
        <v>580</v>
      </c>
      <c r="D1911" s="4">
        <f t="shared" si="1"/>
        <v>58</v>
      </c>
      <c r="E1911" s="4" t="s">
        <v>2254</v>
      </c>
      <c r="F1911" s="4">
        <v>-71980</v>
      </c>
      <c r="G1911" s="4">
        <v>60</v>
      </c>
      <c r="H1911" s="4" t="s">
        <v>541</v>
      </c>
      <c r="I1911" s="4">
        <v>29</v>
      </c>
      <c r="J1911" s="4" t="s">
        <v>6</v>
      </c>
    </row>
    <row r="1912" spans="1:10" ht="12.75" customHeight="1">
      <c r="A1912" s="4" t="str">
        <f t="shared" si="0"/>
        <v>12758.1</v>
      </c>
      <c r="B1912" s="4">
        <v>127</v>
      </c>
      <c r="C1912" s="4">
        <v>581</v>
      </c>
      <c r="D1912" s="4">
        <f t="shared" si="1"/>
        <v>58.1</v>
      </c>
      <c r="E1912" s="4" t="s">
        <v>2255</v>
      </c>
      <c r="F1912" s="4">
        <v>-71980</v>
      </c>
      <c r="G1912" s="4">
        <v>120</v>
      </c>
      <c r="H1912" s="4">
        <v>0</v>
      </c>
      <c r="I1912" s="4">
        <v>100</v>
      </c>
      <c r="J1912" s="4" t="s">
        <v>541</v>
      </c>
    </row>
    <row r="1913" spans="1:10" ht="12.75" customHeight="1">
      <c r="A1913" s="4" t="str">
        <f t="shared" si="0"/>
        <v>12759</v>
      </c>
      <c r="B1913" s="4">
        <v>127</v>
      </c>
      <c r="C1913" s="4">
        <v>590</v>
      </c>
      <c r="D1913" s="4">
        <f t="shared" si="1"/>
        <v>59</v>
      </c>
      <c r="E1913" s="4" t="s">
        <v>2256</v>
      </c>
      <c r="F1913" s="4">
        <v>-64430</v>
      </c>
      <c r="G1913" s="4">
        <v>200</v>
      </c>
      <c r="H1913" s="4">
        <v>4.2</v>
      </c>
      <c r="I1913" s="4" t="s">
        <v>6</v>
      </c>
      <c r="J1913" s="4">
        <v>0.3</v>
      </c>
    </row>
    <row r="1914" spans="1:10" ht="12.75" customHeight="1">
      <c r="A1914" s="4" t="str">
        <f t="shared" si="0"/>
        <v>12759.1</v>
      </c>
      <c r="B1914" s="4">
        <v>127</v>
      </c>
      <c r="C1914" s="4">
        <v>591</v>
      </c>
      <c r="D1914" s="4">
        <f t="shared" si="1"/>
        <v>59.1</v>
      </c>
      <c r="E1914" s="4" t="s">
        <v>2257</v>
      </c>
      <c r="F1914" s="4">
        <v>-63830</v>
      </c>
      <c r="G1914" s="4">
        <v>280</v>
      </c>
      <c r="H1914" s="4">
        <v>600</v>
      </c>
      <c r="I1914" s="4">
        <v>200</v>
      </c>
      <c r="J1914" s="4">
        <v>50</v>
      </c>
    </row>
    <row r="1915" spans="1:10" ht="12.75" customHeight="1">
      <c r="A1915" s="4" t="str">
        <f t="shared" si="0"/>
        <v>12760</v>
      </c>
      <c r="B1915" s="4">
        <v>127</v>
      </c>
      <c r="C1915" s="4">
        <v>600</v>
      </c>
      <c r="D1915" s="4">
        <f t="shared" si="1"/>
        <v>60</v>
      </c>
      <c r="E1915" s="4" t="s">
        <v>2258</v>
      </c>
      <c r="F1915" s="4">
        <v>-55420</v>
      </c>
      <c r="G1915" s="4">
        <v>400</v>
      </c>
      <c r="H1915" s="4">
        <v>1.8</v>
      </c>
      <c r="I1915" s="4" t="s">
        <v>6</v>
      </c>
      <c r="J1915" s="4">
        <v>0.4</v>
      </c>
    </row>
    <row r="1916" spans="1:10" ht="12.75" customHeight="1">
      <c r="A1916" s="4" t="str">
        <f t="shared" si="0"/>
        <v>12761</v>
      </c>
      <c r="B1916" s="4">
        <v>127</v>
      </c>
      <c r="C1916" s="4">
        <v>610</v>
      </c>
      <c r="D1916" s="4">
        <f t="shared" si="1"/>
        <v>61</v>
      </c>
      <c r="E1916" s="4" t="s">
        <v>2259</v>
      </c>
      <c r="F1916" s="4">
        <v>-45060</v>
      </c>
      <c r="G1916" s="4">
        <v>600</v>
      </c>
      <c r="H1916" s="4">
        <v>1</v>
      </c>
      <c r="I1916" s="4" t="s">
        <v>6</v>
      </c>
      <c r="J1916" s="4" t="s">
        <v>145</v>
      </c>
    </row>
    <row r="1917" spans="1:10" ht="12.75" customHeight="1">
      <c r="A1917" s="4" t="str">
        <f t="shared" si="0"/>
        <v>12847</v>
      </c>
      <c r="B1917" s="4">
        <v>128</v>
      </c>
      <c r="C1917" s="4">
        <v>470</v>
      </c>
      <c r="D1917" s="4">
        <f t="shared" si="1"/>
        <v>47</v>
      </c>
      <c r="E1917" s="4" t="s">
        <v>2260</v>
      </c>
      <c r="F1917" s="4">
        <v>-54800</v>
      </c>
      <c r="G1917" s="4">
        <v>300</v>
      </c>
      <c r="H1917" s="4">
        <v>58</v>
      </c>
      <c r="I1917" s="4" t="s">
        <v>33</v>
      </c>
      <c r="J1917" s="4">
        <v>5</v>
      </c>
    </row>
    <row r="1918" spans="1:10" ht="12.75" customHeight="1">
      <c r="A1918" s="4" t="str">
        <f t="shared" si="0"/>
        <v>12848</v>
      </c>
      <c r="B1918" s="4">
        <v>128</v>
      </c>
      <c r="C1918" s="4">
        <v>480</v>
      </c>
      <c r="D1918" s="4">
        <f t="shared" si="1"/>
        <v>48</v>
      </c>
      <c r="E1918" s="4" t="s">
        <v>2261</v>
      </c>
      <c r="F1918" s="4">
        <v>-67290</v>
      </c>
      <c r="G1918" s="4">
        <v>290</v>
      </c>
      <c r="H1918" s="4">
        <v>280</v>
      </c>
      <c r="I1918" s="4" t="s">
        <v>33</v>
      </c>
      <c r="J1918" s="4">
        <v>40</v>
      </c>
    </row>
    <row r="1919" spans="1:10" ht="12.75" customHeight="1">
      <c r="A1919" s="4" t="str">
        <f t="shared" si="0"/>
        <v>12849</v>
      </c>
      <c r="B1919" s="4">
        <v>128</v>
      </c>
      <c r="C1919" s="4">
        <v>490</v>
      </c>
      <c r="D1919" s="4">
        <f t="shared" si="1"/>
        <v>49</v>
      </c>
      <c r="E1919" s="4" t="s">
        <v>2262</v>
      </c>
      <c r="F1919" s="4">
        <v>-74360</v>
      </c>
      <c r="G1919" s="4">
        <v>50</v>
      </c>
      <c r="H1919" s="4">
        <v>840</v>
      </c>
      <c r="I1919" s="4" t="s">
        <v>33</v>
      </c>
      <c r="J1919" s="4">
        <v>60</v>
      </c>
    </row>
    <row r="1920" spans="1:10" ht="12.75" customHeight="1">
      <c r="A1920" s="4" t="str">
        <f t="shared" si="0"/>
        <v>12849.1</v>
      </c>
      <c r="B1920" s="4">
        <v>128</v>
      </c>
      <c r="C1920" s="4">
        <v>491</v>
      </c>
      <c r="D1920" s="4">
        <f t="shared" si="1"/>
        <v>49.1</v>
      </c>
      <c r="E1920" s="4" t="s">
        <v>2263</v>
      </c>
      <c r="F1920" s="4">
        <v>-74110</v>
      </c>
      <c r="G1920" s="4">
        <v>50</v>
      </c>
      <c r="H1920" s="4">
        <v>247.87</v>
      </c>
      <c r="I1920" s="4">
        <v>0.1</v>
      </c>
      <c r="J1920" s="4">
        <v>10</v>
      </c>
    </row>
    <row r="1921" spans="1:10" ht="12.75" customHeight="1">
      <c r="A1921" s="4" t="str">
        <f t="shared" si="0"/>
        <v>12849.2</v>
      </c>
      <c r="B1921" s="4">
        <v>128</v>
      </c>
      <c r="C1921" s="4">
        <v>492</v>
      </c>
      <c r="D1921" s="4">
        <f t="shared" si="1"/>
        <v>49.2</v>
      </c>
      <c r="E1921" s="4" t="s">
        <v>2264</v>
      </c>
      <c r="F1921" s="4">
        <v>-74040</v>
      </c>
      <c r="G1921" s="4">
        <v>50</v>
      </c>
      <c r="H1921" s="4">
        <v>320</v>
      </c>
      <c r="I1921" s="4">
        <v>60</v>
      </c>
      <c r="J1921" s="4" t="s">
        <v>709</v>
      </c>
    </row>
    <row r="1922" spans="1:10" ht="12.75" customHeight="1">
      <c r="A1922" s="4" t="str">
        <f t="shared" si="0"/>
        <v>12850</v>
      </c>
      <c r="B1922" s="4">
        <v>128</v>
      </c>
      <c r="C1922" s="4">
        <v>500</v>
      </c>
      <c r="D1922" s="4">
        <f t="shared" si="1"/>
        <v>50</v>
      </c>
      <c r="E1922" s="4" t="s">
        <v>2265</v>
      </c>
      <c r="F1922" s="4">
        <v>-83335</v>
      </c>
      <c r="G1922" s="4">
        <v>27</v>
      </c>
      <c r="H1922" s="4">
        <v>59.07</v>
      </c>
      <c r="I1922" s="4" t="s">
        <v>80</v>
      </c>
      <c r="J1922" s="4">
        <v>0.14000000000000001</v>
      </c>
    </row>
    <row r="1923" spans="1:10" ht="12.75" customHeight="1">
      <c r="A1923" s="4" t="str">
        <f t="shared" si="0"/>
        <v>12850.1</v>
      </c>
      <c r="B1923" s="4">
        <v>128</v>
      </c>
      <c r="C1923" s="4">
        <v>501</v>
      </c>
      <c r="D1923" s="4">
        <f t="shared" si="1"/>
        <v>50.1</v>
      </c>
      <c r="E1923" s="4" t="s">
        <v>2266</v>
      </c>
      <c r="F1923" s="4">
        <v>-81244</v>
      </c>
      <c r="G1923" s="4">
        <v>27</v>
      </c>
      <c r="H1923" s="4">
        <v>2091.5</v>
      </c>
      <c r="I1923" s="4">
        <v>0.11</v>
      </c>
      <c r="J1923" s="4">
        <v>6.5</v>
      </c>
    </row>
    <row r="1924" spans="1:10" ht="12.75" customHeight="1">
      <c r="A1924" s="4" t="str">
        <f t="shared" si="0"/>
        <v>12851</v>
      </c>
      <c r="B1924" s="4">
        <v>128</v>
      </c>
      <c r="C1924" s="4">
        <v>510</v>
      </c>
      <c r="D1924" s="4">
        <f t="shared" si="1"/>
        <v>51</v>
      </c>
      <c r="E1924" s="4" t="s">
        <v>2267</v>
      </c>
      <c r="F1924" s="4">
        <v>-84609</v>
      </c>
      <c r="G1924" s="4">
        <v>25</v>
      </c>
      <c r="H1924" s="4" t="s">
        <v>541</v>
      </c>
      <c r="I1924" s="4">
        <v>9.01</v>
      </c>
      <c r="J1924" s="4" t="s">
        <v>223</v>
      </c>
    </row>
    <row r="1925" spans="1:10" ht="12.75" customHeight="1">
      <c r="A1925" s="4" t="str">
        <f t="shared" si="0"/>
        <v>12851.1</v>
      </c>
      <c r="B1925" s="4">
        <v>128</v>
      </c>
      <c r="C1925" s="4">
        <v>511</v>
      </c>
      <c r="D1925" s="4">
        <f t="shared" si="1"/>
        <v>51.1</v>
      </c>
      <c r="E1925" s="4" t="s">
        <v>2268</v>
      </c>
      <c r="F1925" s="4">
        <v>-84599</v>
      </c>
      <c r="G1925" s="4">
        <v>24</v>
      </c>
      <c r="H1925" s="4">
        <v>10</v>
      </c>
      <c r="I1925" s="4">
        <v>7</v>
      </c>
      <c r="J1925" s="4" t="s">
        <v>541</v>
      </c>
    </row>
    <row r="1926" spans="1:10" ht="12.75" customHeight="1">
      <c r="A1926" s="4" t="str">
        <f t="shared" si="0"/>
        <v>12852</v>
      </c>
      <c r="B1926" s="4">
        <v>128</v>
      </c>
      <c r="C1926" s="4">
        <v>520</v>
      </c>
      <c r="D1926" s="4">
        <f t="shared" si="1"/>
        <v>52</v>
      </c>
      <c r="E1926" s="4" t="s">
        <v>2269</v>
      </c>
      <c r="F1926" s="4">
        <v>-88992.1</v>
      </c>
      <c r="G1926" s="4">
        <v>1.7</v>
      </c>
      <c r="H1926" s="4">
        <v>2.2000000000000002</v>
      </c>
      <c r="I1926" s="4" t="s">
        <v>2270</v>
      </c>
      <c r="J1926" s="4">
        <v>0.3</v>
      </c>
    </row>
    <row r="1927" spans="1:10" ht="12.75" customHeight="1">
      <c r="A1927" s="4" t="str">
        <f t="shared" si="0"/>
        <v>12852.1</v>
      </c>
      <c r="B1927" s="4">
        <v>128</v>
      </c>
      <c r="C1927" s="4">
        <v>521</v>
      </c>
      <c r="D1927" s="4">
        <f t="shared" si="1"/>
        <v>52.1</v>
      </c>
      <c r="E1927" s="4" t="s">
        <v>2271</v>
      </c>
      <c r="F1927" s="4">
        <v>-86201.4</v>
      </c>
      <c r="G1927" s="4">
        <v>1.7</v>
      </c>
      <c r="H1927" s="4">
        <v>2790.7</v>
      </c>
      <c r="I1927" s="4">
        <v>0.4</v>
      </c>
      <c r="J1927" s="4">
        <v>370</v>
      </c>
    </row>
    <row r="1928" spans="1:10" ht="12.75" customHeight="1">
      <c r="A1928" s="4" t="str">
        <f t="shared" si="0"/>
        <v>12853</v>
      </c>
      <c r="B1928" s="4">
        <v>128</v>
      </c>
      <c r="C1928" s="4">
        <v>530</v>
      </c>
      <c r="D1928" s="4">
        <f t="shared" si="1"/>
        <v>53</v>
      </c>
      <c r="E1928" s="4" t="s">
        <v>2272</v>
      </c>
      <c r="F1928" s="4">
        <v>-87738</v>
      </c>
      <c r="G1928" s="4">
        <v>4</v>
      </c>
      <c r="H1928" s="4">
        <v>24.99</v>
      </c>
      <c r="I1928" s="4" t="s">
        <v>80</v>
      </c>
      <c r="J1928" s="4">
        <v>0.02</v>
      </c>
    </row>
    <row r="1929" spans="1:10" ht="12.75" customHeight="1">
      <c r="A1929" s="4" t="str">
        <f t="shared" si="0"/>
        <v>12853.1</v>
      </c>
      <c r="B1929" s="4">
        <v>128</v>
      </c>
      <c r="C1929" s="4">
        <v>531</v>
      </c>
      <c r="D1929" s="4">
        <f t="shared" si="1"/>
        <v>53.1</v>
      </c>
      <c r="E1929" s="4" t="s">
        <v>2273</v>
      </c>
      <c r="F1929" s="4">
        <v>-87600</v>
      </c>
      <c r="G1929" s="4">
        <v>4</v>
      </c>
      <c r="H1929" s="4">
        <v>137.85</v>
      </c>
      <c r="I1929" s="4">
        <v>4.0000000000000001E-3</v>
      </c>
      <c r="J1929" s="4">
        <v>845</v>
      </c>
    </row>
    <row r="1930" spans="1:10" ht="12.75" customHeight="1">
      <c r="A1930" s="4" t="str">
        <f t="shared" si="0"/>
        <v>12853.2</v>
      </c>
      <c r="B1930" s="4">
        <v>128</v>
      </c>
      <c r="C1930" s="4">
        <v>532</v>
      </c>
      <c r="D1930" s="4">
        <f t="shared" si="1"/>
        <v>53.2</v>
      </c>
      <c r="E1930" s="4" t="s">
        <v>2274</v>
      </c>
      <c r="F1930" s="4">
        <v>-87571</v>
      </c>
      <c r="G1930" s="4">
        <v>4</v>
      </c>
      <c r="H1930" s="4">
        <v>167.36699999999999</v>
      </c>
      <c r="I1930" s="4">
        <v>5.0000000000000001E-3</v>
      </c>
      <c r="J1930" s="4">
        <v>175</v>
      </c>
    </row>
    <row r="1931" spans="1:10" ht="12.75" customHeight="1">
      <c r="A1931" s="4" t="str">
        <f t="shared" si="0"/>
        <v>12854</v>
      </c>
      <c r="B1931" s="4">
        <v>128</v>
      </c>
      <c r="C1931" s="4">
        <v>540</v>
      </c>
      <c r="D1931" s="4">
        <f t="shared" si="1"/>
        <v>54</v>
      </c>
      <c r="E1931" s="4" t="s">
        <v>2275</v>
      </c>
      <c r="F1931" s="4">
        <v>-89860</v>
      </c>
      <c r="G1931" s="4">
        <v>1.4</v>
      </c>
      <c r="H1931" s="4" t="s">
        <v>8</v>
      </c>
      <c r="I1931" s="4" t="s">
        <v>22</v>
      </c>
      <c r="J1931" s="4">
        <v>1</v>
      </c>
    </row>
    <row r="1932" spans="1:10" ht="12.75" customHeight="1">
      <c r="A1932" s="4" t="str">
        <f t="shared" si="0"/>
        <v>12854.1</v>
      </c>
      <c r="B1932" s="4">
        <v>128</v>
      </c>
      <c r="C1932" s="4">
        <v>541</v>
      </c>
      <c r="D1932" s="4">
        <f t="shared" si="1"/>
        <v>54.1</v>
      </c>
      <c r="E1932" s="4" t="s">
        <v>2276</v>
      </c>
      <c r="F1932" s="4">
        <v>-87072.7</v>
      </c>
      <c r="G1932" s="4">
        <v>1.5</v>
      </c>
      <c r="H1932" s="4">
        <v>2787.3</v>
      </c>
      <c r="I1932" s="4">
        <v>0.4</v>
      </c>
      <c r="J1932" s="4">
        <v>83</v>
      </c>
    </row>
    <row r="1933" spans="1:10" ht="12.75" customHeight="1">
      <c r="A1933" s="4" t="str">
        <f t="shared" si="0"/>
        <v>12855</v>
      </c>
      <c r="B1933" s="4">
        <v>128</v>
      </c>
      <c r="C1933" s="4">
        <v>550</v>
      </c>
      <c r="D1933" s="4">
        <f t="shared" si="1"/>
        <v>55</v>
      </c>
      <c r="E1933" s="4" t="s">
        <v>2277</v>
      </c>
      <c r="F1933" s="4">
        <v>-85931</v>
      </c>
      <c r="G1933" s="4">
        <v>5</v>
      </c>
      <c r="H1933" s="4">
        <v>3.64</v>
      </c>
      <c r="I1933" s="4" t="s">
        <v>80</v>
      </c>
      <c r="J1933" s="4">
        <v>1.4E-2</v>
      </c>
    </row>
    <row r="1934" spans="1:10" ht="12.75" customHeight="1">
      <c r="A1934" s="4" t="str">
        <f t="shared" si="0"/>
        <v>12856</v>
      </c>
      <c r="B1934" s="4">
        <v>128</v>
      </c>
      <c r="C1934" s="4">
        <v>560</v>
      </c>
      <c r="D1934" s="4">
        <f t="shared" si="1"/>
        <v>56</v>
      </c>
      <c r="E1934" s="4" t="s">
        <v>2278</v>
      </c>
      <c r="F1934" s="4">
        <v>-85402</v>
      </c>
      <c r="G1934" s="4">
        <v>10</v>
      </c>
      <c r="H1934" s="4">
        <v>2.4300000000000002</v>
      </c>
      <c r="I1934" s="4" t="s">
        <v>48</v>
      </c>
      <c r="J1934" s="4">
        <v>0.05</v>
      </c>
    </row>
    <row r="1935" spans="1:10" ht="12.75" customHeight="1">
      <c r="A1935" s="4" t="str">
        <f t="shared" si="0"/>
        <v>12857</v>
      </c>
      <c r="B1935" s="4">
        <v>128</v>
      </c>
      <c r="C1935" s="4">
        <v>570</v>
      </c>
      <c r="D1935" s="4">
        <f t="shared" si="1"/>
        <v>57</v>
      </c>
      <c r="E1935" s="4" t="s">
        <v>2279</v>
      </c>
      <c r="F1935" s="4">
        <v>-78630</v>
      </c>
      <c r="G1935" s="4">
        <v>50</v>
      </c>
      <c r="H1935" s="4" t="s">
        <v>541</v>
      </c>
      <c r="I1935" s="4">
        <v>5.18</v>
      </c>
      <c r="J1935" s="4" t="s">
        <v>80</v>
      </c>
    </row>
    <row r="1936" spans="1:10" ht="12.75" customHeight="1">
      <c r="A1936" s="4" t="str">
        <f t="shared" si="0"/>
        <v>12857.1</v>
      </c>
      <c r="B1936" s="4">
        <v>128</v>
      </c>
      <c r="C1936" s="4">
        <v>571</v>
      </c>
      <c r="D1936" s="4">
        <f t="shared" si="1"/>
        <v>57.1</v>
      </c>
      <c r="E1936" s="4" t="s">
        <v>2280</v>
      </c>
      <c r="F1936" s="4">
        <v>-78530</v>
      </c>
      <c r="G1936" s="4">
        <v>110</v>
      </c>
      <c r="H1936" s="4">
        <v>100</v>
      </c>
      <c r="I1936" s="4">
        <v>100</v>
      </c>
      <c r="J1936" s="4" t="s">
        <v>541</v>
      </c>
    </row>
    <row r="1937" spans="1:10" ht="12.75" customHeight="1">
      <c r="A1937" s="4" t="str">
        <f t="shared" si="0"/>
        <v>12858</v>
      </c>
      <c r="B1937" s="4">
        <v>128</v>
      </c>
      <c r="C1937" s="4">
        <v>580</v>
      </c>
      <c r="D1937" s="4">
        <f t="shared" si="1"/>
        <v>58</v>
      </c>
      <c r="E1937" s="4" t="s">
        <v>2281</v>
      </c>
      <c r="F1937" s="4">
        <v>-75534</v>
      </c>
      <c r="G1937" s="4">
        <v>28</v>
      </c>
      <c r="H1937" s="4">
        <v>3.93</v>
      </c>
      <c r="I1937" s="4" t="s">
        <v>80</v>
      </c>
      <c r="J1937" s="4">
        <v>0.02</v>
      </c>
    </row>
    <row r="1938" spans="1:10" ht="12.75" customHeight="1">
      <c r="A1938" s="4" t="str">
        <f t="shared" si="0"/>
        <v>12859</v>
      </c>
      <c r="B1938" s="4">
        <v>128</v>
      </c>
      <c r="C1938" s="4">
        <v>590</v>
      </c>
      <c r="D1938" s="4">
        <f t="shared" si="1"/>
        <v>59</v>
      </c>
      <c r="E1938" s="4" t="s">
        <v>2282</v>
      </c>
      <c r="F1938" s="4">
        <v>-66331</v>
      </c>
      <c r="G1938" s="4">
        <v>30</v>
      </c>
      <c r="H1938" s="4">
        <v>2.84</v>
      </c>
      <c r="I1938" s="4" t="s">
        <v>6</v>
      </c>
      <c r="J1938" s="4">
        <v>0.09</v>
      </c>
    </row>
    <row r="1939" spans="1:10" ht="12.75" customHeight="1">
      <c r="A1939" s="4" t="str">
        <f t="shared" si="0"/>
        <v>12860</v>
      </c>
      <c r="B1939" s="4">
        <v>128</v>
      </c>
      <c r="C1939" s="4">
        <v>600</v>
      </c>
      <c r="D1939" s="4">
        <f t="shared" si="1"/>
        <v>60</v>
      </c>
      <c r="E1939" s="4" t="s">
        <v>2283</v>
      </c>
      <c r="F1939" s="4">
        <v>-60180</v>
      </c>
      <c r="G1939" s="4">
        <v>200</v>
      </c>
      <c r="H1939" s="4">
        <v>5</v>
      </c>
      <c r="I1939" s="4" t="s">
        <v>6</v>
      </c>
      <c r="J1939" s="4" t="s">
        <v>22</v>
      </c>
    </row>
    <row r="1940" spans="1:10" ht="12.75" customHeight="1">
      <c r="A1940" s="4" t="str">
        <f t="shared" si="0"/>
        <v>12861</v>
      </c>
      <c r="B1940" s="4">
        <v>128</v>
      </c>
      <c r="C1940" s="4">
        <v>610</v>
      </c>
      <c r="D1940" s="4">
        <f t="shared" si="1"/>
        <v>61</v>
      </c>
      <c r="E1940" s="4" t="s">
        <v>2284</v>
      </c>
      <c r="F1940" s="4">
        <v>-48050</v>
      </c>
      <c r="G1940" s="4">
        <v>400</v>
      </c>
      <c r="H1940" s="4">
        <v>1</v>
      </c>
      <c r="I1940" s="4" t="s">
        <v>6</v>
      </c>
      <c r="J1940" s="4">
        <v>0.3</v>
      </c>
    </row>
    <row r="1941" spans="1:10" ht="12.75" customHeight="1">
      <c r="A1941" s="4" t="str">
        <f t="shared" si="0"/>
        <v>12862</v>
      </c>
      <c r="B1941" s="4">
        <v>128</v>
      </c>
      <c r="C1941" s="4">
        <v>620</v>
      </c>
      <c r="D1941" s="4">
        <f t="shared" si="1"/>
        <v>62</v>
      </c>
      <c r="E1941" s="4" t="s">
        <v>2285</v>
      </c>
      <c r="F1941" s="4">
        <v>-39050</v>
      </c>
      <c r="G1941" s="4">
        <v>500</v>
      </c>
      <c r="H1941" s="4">
        <v>500</v>
      </c>
      <c r="I1941" s="4" t="s">
        <v>33</v>
      </c>
      <c r="J1941" s="4" t="s">
        <v>22</v>
      </c>
    </row>
    <row r="1942" spans="1:10" ht="12.75" customHeight="1">
      <c r="A1942" s="4" t="str">
        <f t="shared" si="0"/>
        <v>12947</v>
      </c>
      <c r="B1942" s="4">
        <v>129</v>
      </c>
      <c r="C1942" s="4">
        <v>470</v>
      </c>
      <c r="D1942" s="4">
        <f t="shared" si="1"/>
        <v>47</v>
      </c>
      <c r="E1942" s="4" t="s">
        <v>2286</v>
      </c>
      <c r="F1942" s="4">
        <v>-52450</v>
      </c>
      <c r="G1942" s="4">
        <v>400</v>
      </c>
      <c r="H1942" s="4" t="s">
        <v>541</v>
      </c>
      <c r="I1942" s="4">
        <v>44</v>
      </c>
      <c r="J1942" s="4" t="s">
        <v>33</v>
      </c>
    </row>
    <row r="1943" spans="1:10" ht="12.75" customHeight="1">
      <c r="A1943" s="4" t="str">
        <f t="shared" si="0"/>
        <v>12947.1</v>
      </c>
      <c r="B1943" s="4">
        <v>129</v>
      </c>
      <c r="C1943" s="4">
        <v>471</v>
      </c>
      <c r="D1943" s="4">
        <f t="shared" si="1"/>
        <v>47.1</v>
      </c>
      <c r="E1943" s="4" t="s">
        <v>2287</v>
      </c>
      <c r="F1943" s="4">
        <v>-52450</v>
      </c>
      <c r="G1943" s="4">
        <v>450</v>
      </c>
      <c r="H1943" s="4">
        <v>0</v>
      </c>
      <c r="I1943" s="4">
        <v>200</v>
      </c>
      <c r="J1943" s="4" t="s">
        <v>2288</v>
      </c>
    </row>
    <row r="1944" spans="1:10" ht="12.75" customHeight="1">
      <c r="A1944" s="4" t="str">
        <f t="shared" si="0"/>
        <v>12948</v>
      </c>
      <c r="B1944" s="4">
        <v>129</v>
      </c>
      <c r="C1944" s="4">
        <v>480</v>
      </c>
      <c r="D1944" s="4">
        <f t="shared" si="1"/>
        <v>48</v>
      </c>
      <c r="E1944" s="4" t="s">
        <v>2289</v>
      </c>
      <c r="F1944" s="4">
        <v>-63200</v>
      </c>
      <c r="G1944" s="4">
        <v>300</v>
      </c>
      <c r="H1944" s="4" t="s">
        <v>541</v>
      </c>
      <c r="I1944" s="4">
        <v>242</v>
      </c>
      <c r="J1944" s="4" t="s">
        <v>33</v>
      </c>
    </row>
    <row r="1945" spans="1:10" ht="12.75" customHeight="1">
      <c r="A1945" s="4" t="str">
        <f t="shared" si="0"/>
        <v>12948.1</v>
      </c>
      <c r="B1945" s="4">
        <v>129</v>
      </c>
      <c r="C1945" s="4">
        <v>481</v>
      </c>
      <c r="D1945" s="4">
        <f t="shared" si="1"/>
        <v>48.1</v>
      </c>
      <c r="E1945" s="4" t="s">
        <v>2290</v>
      </c>
      <c r="F1945" s="4">
        <v>-63200</v>
      </c>
      <c r="G1945" s="4">
        <v>360</v>
      </c>
      <c r="H1945" s="4">
        <v>0</v>
      </c>
      <c r="I1945" s="4">
        <v>200</v>
      </c>
      <c r="J1945" s="4" t="s">
        <v>541</v>
      </c>
    </row>
    <row r="1946" spans="1:10" ht="12.75" customHeight="1">
      <c r="A1946" s="4" t="str">
        <f t="shared" si="0"/>
        <v>12949</v>
      </c>
      <c r="B1946" s="4">
        <v>129</v>
      </c>
      <c r="C1946" s="4">
        <v>490</v>
      </c>
      <c r="D1946" s="4">
        <f t="shared" si="1"/>
        <v>49</v>
      </c>
      <c r="E1946" s="4" t="s">
        <v>2291</v>
      </c>
      <c r="F1946" s="4">
        <v>-72940</v>
      </c>
      <c r="G1946" s="4">
        <v>40</v>
      </c>
      <c r="H1946" s="4">
        <v>611</v>
      </c>
      <c r="I1946" s="4" t="s">
        <v>33</v>
      </c>
      <c r="J1946" s="4">
        <v>4</v>
      </c>
    </row>
    <row r="1947" spans="1:10" ht="12.75" customHeight="1">
      <c r="A1947" s="4" t="str">
        <f t="shared" si="0"/>
        <v>12949.1</v>
      </c>
      <c r="B1947" s="4">
        <v>129</v>
      </c>
      <c r="C1947" s="4">
        <v>491</v>
      </c>
      <c r="D1947" s="4">
        <f t="shared" si="1"/>
        <v>49.1</v>
      </c>
      <c r="E1947" s="4" t="s">
        <v>2292</v>
      </c>
      <c r="F1947" s="4">
        <v>-72560</v>
      </c>
      <c r="G1947" s="4">
        <v>70</v>
      </c>
      <c r="H1947" s="4">
        <v>380</v>
      </c>
      <c r="I1947" s="4">
        <v>70</v>
      </c>
      <c r="J1947" s="4" t="s">
        <v>709</v>
      </c>
    </row>
    <row r="1948" spans="1:10" ht="12.75" customHeight="1">
      <c r="A1948" s="4" t="str">
        <f t="shared" si="0"/>
        <v>12949.2</v>
      </c>
      <c r="B1948" s="4">
        <v>129</v>
      </c>
      <c r="C1948" s="4">
        <v>492</v>
      </c>
      <c r="D1948" s="4">
        <f t="shared" si="1"/>
        <v>49.2</v>
      </c>
      <c r="E1948" s="4" t="s">
        <v>2293</v>
      </c>
      <c r="F1948" s="4">
        <v>-71250</v>
      </c>
      <c r="G1948" s="4">
        <v>40</v>
      </c>
      <c r="H1948" s="4">
        <v>1688</v>
      </c>
      <c r="I1948" s="4">
        <v>0.5</v>
      </c>
      <c r="J1948" s="4">
        <v>8.5</v>
      </c>
    </row>
    <row r="1949" spans="1:10" ht="12.75" customHeight="1">
      <c r="A1949" s="4" t="str">
        <f t="shared" si="0"/>
        <v>12950</v>
      </c>
      <c r="B1949" s="4">
        <v>129</v>
      </c>
      <c r="C1949" s="4">
        <v>500</v>
      </c>
      <c r="D1949" s="4">
        <f t="shared" si="1"/>
        <v>50</v>
      </c>
      <c r="E1949" s="4" t="s">
        <v>2294</v>
      </c>
      <c r="F1949" s="4">
        <v>-80594</v>
      </c>
      <c r="G1949" s="4">
        <v>29</v>
      </c>
      <c r="H1949" s="4">
        <v>2.23</v>
      </c>
      <c r="I1949" s="4" t="s">
        <v>80</v>
      </c>
      <c r="J1949" s="4">
        <v>0.04</v>
      </c>
    </row>
    <row r="1950" spans="1:10" ht="12.75" customHeight="1">
      <c r="A1950" s="4" t="str">
        <f t="shared" si="0"/>
        <v>12950.1</v>
      </c>
      <c r="B1950" s="4">
        <v>129</v>
      </c>
      <c r="C1950" s="4">
        <v>501</v>
      </c>
      <c r="D1950" s="4">
        <f t="shared" si="1"/>
        <v>50.1</v>
      </c>
      <c r="E1950" s="4" t="s">
        <v>2295</v>
      </c>
      <c r="F1950" s="4">
        <v>-80559</v>
      </c>
      <c r="G1950" s="4">
        <v>29</v>
      </c>
      <c r="H1950" s="4">
        <v>35.200000000000003</v>
      </c>
      <c r="I1950" s="4">
        <v>0.3</v>
      </c>
      <c r="J1950" s="4">
        <v>6.9</v>
      </c>
    </row>
    <row r="1951" spans="1:10" ht="12.75" customHeight="1">
      <c r="A1951" s="4" t="str">
        <f t="shared" si="0"/>
        <v>12951</v>
      </c>
      <c r="B1951" s="4">
        <v>129</v>
      </c>
      <c r="C1951" s="4">
        <v>510</v>
      </c>
      <c r="D1951" s="4">
        <f t="shared" si="1"/>
        <v>51</v>
      </c>
      <c r="E1951" s="4" t="s">
        <v>2296</v>
      </c>
      <c r="F1951" s="4">
        <v>-84628</v>
      </c>
      <c r="G1951" s="4">
        <v>21</v>
      </c>
      <c r="H1951" s="4">
        <v>4.4000000000000004</v>
      </c>
      <c r="I1951" s="4" t="s">
        <v>223</v>
      </c>
      <c r="J1951" s="4">
        <v>0.01</v>
      </c>
    </row>
    <row r="1952" spans="1:10" ht="12.75" customHeight="1">
      <c r="A1952" s="4" t="str">
        <f t="shared" si="0"/>
        <v>12951.1</v>
      </c>
      <c r="B1952" s="4">
        <v>129</v>
      </c>
      <c r="C1952" s="4">
        <v>511</v>
      </c>
      <c r="D1952" s="4">
        <f t="shared" si="1"/>
        <v>51.1</v>
      </c>
      <c r="E1952" s="4" t="s">
        <v>2297</v>
      </c>
      <c r="F1952" s="4">
        <v>-82777</v>
      </c>
      <c r="G1952" s="4">
        <v>21</v>
      </c>
      <c r="H1952" s="4">
        <v>1851.05</v>
      </c>
      <c r="I1952" s="4">
        <v>0.1</v>
      </c>
      <c r="J1952" s="4">
        <v>17.7</v>
      </c>
    </row>
    <row r="1953" spans="1:10" ht="12.75" customHeight="1">
      <c r="A1953" s="4" t="str">
        <f t="shared" si="0"/>
        <v>12951.2</v>
      </c>
      <c r="B1953" s="4">
        <v>129</v>
      </c>
      <c r="C1953" s="4">
        <v>512</v>
      </c>
      <c r="D1953" s="4">
        <f t="shared" si="1"/>
        <v>51.2</v>
      </c>
      <c r="E1953" s="4" t="s">
        <v>2298</v>
      </c>
      <c r="F1953" s="4">
        <v>-82767</v>
      </c>
      <c r="G1953" s="4">
        <v>21</v>
      </c>
      <c r="H1953" s="4">
        <v>1860.9</v>
      </c>
      <c r="I1953" s="4">
        <v>0.1</v>
      </c>
      <c r="J1953" s="4" t="s">
        <v>2299</v>
      </c>
    </row>
    <row r="1954" spans="1:10" ht="12.75" customHeight="1">
      <c r="A1954" s="4" t="str">
        <f t="shared" si="0"/>
        <v>12951.3</v>
      </c>
      <c r="B1954" s="4">
        <v>129</v>
      </c>
      <c r="C1954" s="4">
        <v>513</v>
      </c>
      <c r="D1954" s="4">
        <f t="shared" si="1"/>
        <v>51.3</v>
      </c>
      <c r="E1954" s="4" t="s">
        <v>2300</v>
      </c>
      <c r="F1954" s="4">
        <v>-82489</v>
      </c>
      <c r="G1954" s="4">
        <v>21</v>
      </c>
      <c r="H1954" s="4">
        <v>2138.9</v>
      </c>
      <c r="I1954" s="4">
        <v>0.5</v>
      </c>
      <c r="J1954" s="4">
        <v>1.1000000000000001</v>
      </c>
    </row>
    <row r="1955" spans="1:10" ht="12.75" customHeight="1">
      <c r="A1955" s="4" t="str">
        <f t="shared" si="0"/>
        <v>12952</v>
      </c>
      <c r="B1955" s="4">
        <v>129</v>
      </c>
      <c r="C1955" s="4">
        <v>520</v>
      </c>
      <c r="D1955" s="4">
        <f t="shared" si="1"/>
        <v>52</v>
      </c>
      <c r="E1955" s="4" t="s">
        <v>2301</v>
      </c>
      <c r="F1955" s="4">
        <v>-87003.199999999997</v>
      </c>
      <c r="G1955" s="4">
        <v>1.8</v>
      </c>
      <c r="H1955" s="4">
        <v>69.599999999999994</v>
      </c>
      <c r="I1955" s="4" t="s">
        <v>80</v>
      </c>
      <c r="J1955" s="4">
        <v>0.3</v>
      </c>
    </row>
    <row r="1956" spans="1:10" ht="12.75" customHeight="1">
      <c r="A1956" s="4" t="str">
        <f t="shared" si="0"/>
        <v>12952.1</v>
      </c>
      <c r="B1956" s="4">
        <v>129</v>
      </c>
      <c r="C1956" s="4">
        <v>521</v>
      </c>
      <c r="D1956" s="4">
        <f t="shared" si="1"/>
        <v>52.1</v>
      </c>
      <c r="E1956" s="4" t="s">
        <v>2302</v>
      </c>
      <c r="F1956" s="4">
        <v>-86897.7</v>
      </c>
      <c r="G1956" s="4">
        <v>1.8</v>
      </c>
      <c r="H1956" s="4">
        <v>105.5</v>
      </c>
      <c r="I1956" s="4">
        <v>0.05</v>
      </c>
      <c r="J1956" s="4">
        <v>33.6</v>
      </c>
    </row>
    <row r="1957" spans="1:10" ht="12.75" customHeight="1">
      <c r="A1957" s="4" t="str">
        <f t="shared" si="0"/>
        <v>12953</v>
      </c>
      <c r="B1957" s="4">
        <v>129</v>
      </c>
      <c r="C1957" s="4">
        <v>530</v>
      </c>
      <c r="D1957" s="4">
        <f t="shared" si="1"/>
        <v>53</v>
      </c>
      <c r="E1957" s="4" t="s">
        <v>2303</v>
      </c>
      <c r="F1957" s="4">
        <v>-88503</v>
      </c>
      <c r="G1957" s="4">
        <v>3</v>
      </c>
      <c r="H1957" s="4">
        <v>15.7</v>
      </c>
      <c r="I1957" s="4" t="s">
        <v>69</v>
      </c>
      <c r="J1957" s="4">
        <v>0.4</v>
      </c>
    </row>
    <row r="1958" spans="1:10" ht="12.75" customHeight="1">
      <c r="A1958" s="4" t="str">
        <f t="shared" si="0"/>
        <v>12954</v>
      </c>
      <c r="B1958" s="4">
        <v>129</v>
      </c>
      <c r="C1958" s="4">
        <v>540</v>
      </c>
      <c r="D1958" s="4">
        <f t="shared" si="1"/>
        <v>54</v>
      </c>
      <c r="E1958" s="4" t="s">
        <v>2304</v>
      </c>
      <c r="F1958" s="4">
        <v>-88697.4</v>
      </c>
      <c r="G1958" s="4">
        <v>0.7</v>
      </c>
      <c r="H1958" s="4" t="s">
        <v>8</v>
      </c>
      <c r="I1958" s="4" t="s">
        <v>9</v>
      </c>
      <c r="J1958" s="4">
        <v>96</v>
      </c>
    </row>
    <row r="1959" spans="1:10" ht="12.75" customHeight="1">
      <c r="A1959" s="4" t="str">
        <f t="shared" si="0"/>
        <v>12954.1</v>
      </c>
      <c r="B1959" s="4">
        <v>129</v>
      </c>
      <c r="C1959" s="4">
        <v>541</v>
      </c>
      <c r="D1959" s="4">
        <f t="shared" si="1"/>
        <v>54.1</v>
      </c>
      <c r="E1959" s="4" t="s">
        <v>2305</v>
      </c>
      <c r="F1959" s="4">
        <v>-88461.3</v>
      </c>
      <c r="G1959" s="4">
        <v>0.7</v>
      </c>
      <c r="H1959" s="4">
        <v>236.14</v>
      </c>
      <c r="I1959" s="4">
        <v>0.05</v>
      </c>
      <c r="J1959" s="4">
        <v>8.8800000000000008</v>
      </c>
    </row>
    <row r="1960" spans="1:10" ht="12.75" customHeight="1">
      <c r="A1960" s="4" t="str">
        <f t="shared" si="0"/>
        <v>12955</v>
      </c>
      <c r="B1960" s="4">
        <v>129</v>
      </c>
      <c r="C1960" s="4">
        <v>550</v>
      </c>
      <c r="D1960" s="4">
        <f t="shared" si="1"/>
        <v>55</v>
      </c>
      <c r="E1960" s="4" t="s">
        <v>2306</v>
      </c>
      <c r="F1960" s="4">
        <v>-87500</v>
      </c>
      <c r="G1960" s="4">
        <v>5</v>
      </c>
      <c r="H1960" s="4">
        <v>32.06</v>
      </c>
      <c r="I1960" s="4" t="s">
        <v>223</v>
      </c>
      <c r="J1960" s="4">
        <v>0.06</v>
      </c>
    </row>
    <row r="1961" spans="1:10" ht="12.75" customHeight="1">
      <c r="A1961" s="4" t="str">
        <f t="shared" si="0"/>
        <v>12956</v>
      </c>
      <c r="B1961" s="4">
        <v>129</v>
      </c>
      <c r="C1961" s="4">
        <v>560</v>
      </c>
      <c r="D1961" s="4">
        <f t="shared" si="1"/>
        <v>56</v>
      </c>
      <c r="E1961" s="4" t="s">
        <v>2307</v>
      </c>
      <c r="F1961" s="4">
        <v>-85065</v>
      </c>
      <c r="G1961" s="4">
        <v>11</v>
      </c>
      <c r="H1961" s="4">
        <v>2.23</v>
      </c>
      <c r="I1961" s="4" t="s">
        <v>223</v>
      </c>
      <c r="J1961" s="4">
        <v>0.11</v>
      </c>
    </row>
    <row r="1962" spans="1:10" ht="12.75" customHeight="1">
      <c r="A1962" s="4" t="str">
        <f t="shared" si="0"/>
        <v>12956.1</v>
      </c>
      <c r="B1962" s="4">
        <v>129</v>
      </c>
      <c r="C1962" s="4">
        <v>561</v>
      </c>
      <c r="D1962" s="4">
        <f t="shared" si="1"/>
        <v>56.1</v>
      </c>
      <c r="E1962" s="4" t="s">
        <v>2308</v>
      </c>
      <c r="F1962" s="4">
        <v>-85057</v>
      </c>
      <c r="G1962" s="4">
        <v>11</v>
      </c>
      <c r="H1962" s="4">
        <v>8.42</v>
      </c>
      <c r="I1962" s="4">
        <v>0.06</v>
      </c>
      <c r="J1962" s="4">
        <v>2.16</v>
      </c>
    </row>
    <row r="1963" spans="1:10" ht="12.75" customHeight="1">
      <c r="A1963" s="4" t="str">
        <f t="shared" si="0"/>
        <v>12957</v>
      </c>
      <c r="B1963" s="4">
        <v>129</v>
      </c>
      <c r="C1963" s="4">
        <v>570</v>
      </c>
      <c r="D1963" s="4">
        <f t="shared" si="1"/>
        <v>57</v>
      </c>
      <c r="E1963" s="4" t="s">
        <v>2309</v>
      </c>
      <c r="F1963" s="4">
        <v>-81326</v>
      </c>
      <c r="G1963" s="4">
        <v>21</v>
      </c>
      <c r="H1963" s="4">
        <v>11.6</v>
      </c>
      <c r="I1963" s="4" t="s">
        <v>80</v>
      </c>
      <c r="J1963" s="4">
        <v>0.2</v>
      </c>
    </row>
    <row r="1964" spans="1:10" ht="12.75" customHeight="1">
      <c r="A1964" s="4" t="str">
        <f t="shared" si="0"/>
        <v>12957.1</v>
      </c>
      <c r="B1964" s="4">
        <v>129</v>
      </c>
      <c r="C1964" s="4">
        <v>571</v>
      </c>
      <c r="D1964" s="4">
        <f t="shared" si="1"/>
        <v>57.1</v>
      </c>
      <c r="E1964" s="4" t="s">
        <v>2310</v>
      </c>
      <c r="F1964" s="4">
        <v>-81154</v>
      </c>
      <c r="G1964" s="4">
        <v>21</v>
      </c>
      <c r="H1964" s="4">
        <v>172.1</v>
      </c>
      <c r="I1964" s="4">
        <v>0.4</v>
      </c>
      <c r="J1964" s="4">
        <v>560</v>
      </c>
    </row>
    <row r="1965" spans="1:10" ht="12.75" customHeight="1">
      <c r="A1965" s="4" t="str">
        <f t="shared" si="0"/>
        <v>12958</v>
      </c>
      <c r="B1965" s="4">
        <v>129</v>
      </c>
      <c r="C1965" s="4">
        <v>580</v>
      </c>
      <c r="D1965" s="4">
        <f t="shared" si="1"/>
        <v>58</v>
      </c>
      <c r="E1965" s="4" t="s">
        <v>2311</v>
      </c>
      <c r="F1965" s="4">
        <v>-76287</v>
      </c>
      <c r="G1965" s="4">
        <v>28</v>
      </c>
      <c r="H1965" s="4">
        <v>3.5</v>
      </c>
      <c r="I1965" s="4" t="s">
        <v>80</v>
      </c>
      <c r="J1965" s="4">
        <v>0.3</v>
      </c>
    </row>
    <row r="1966" spans="1:10" ht="12.75" customHeight="1">
      <c r="A1966" s="4" t="str">
        <f t="shared" si="0"/>
        <v>12958.1</v>
      </c>
      <c r="B1966" s="4">
        <v>129</v>
      </c>
      <c r="C1966" s="4">
        <v>581</v>
      </c>
      <c r="D1966" s="4">
        <f t="shared" si="1"/>
        <v>58.1</v>
      </c>
      <c r="E1966" s="4" t="s">
        <v>2312</v>
      </c>
      <c r="F1966" s="4">
        <v>-76179</v>
      </c>
      <c r="G1966" s="4">
        <v>28</v>
      </c>
      <c r="H1966" s="4">
        <v>107.6</v>
      </c>
      <c r="I1966" s="4">
        <v>0.1</v>
      </c>
      <c r="J1966" s="4">
        <v>62</v>
      </c>
    </row>
    <row r="1967" spans="1:10" ht="12.75" customHeight="1">
      <c r="A1967" s="4" t="str">
        <f t="shared" si="0"/>
        <v>12959</v>
      </c>
      <c r="B1967" s="4">
        <v>129</v>
      </c>
      <c r="C1967" s="4">
        <v>590</v>
      </c>
      <c r="D1967" s="4">
        <f t="shared" si="1"/>
        <v>59</v>
      </c>
      <c r="E1967" s="4" t="s">
        <v>2313</v>
      </c>
      <c r="F1967" s="4">
        <v>-69774</v>
      </c>
      <c r="G1967" s="4">
        <v>30</v>
      </c>
      <c r="H1967" s="4" t="s">
        <v>999</v>
      </c>
      <c r="I1967" s="4">
        <v>30</v>
      </c>
      <c r="J1967" s="4" t="s">
        <v>6</v>
      </c>
    </row>
    <row r="1968" spans="1:10" ht="12.75" customHeight="1">
      <c r="A1968" s="4" t="str">
        <f t="shared" si="0"/>
        <v>12959.1</v>
      </c>
      <c r="B1968" s="4">
        <v>129</v>
      </c>
      <c r="C1968" s="4">
        <v>591</v>
      </c>
      <c r="D1968" s="4">
        <f t="shared" si="1"/>
        <v>59.1</v>
      </c>
      <c r="E1968" s="4" t="s">
        <v>2314</v>
      </c>
      <c r="F1968" s="4">
        <v>-69390</v>
      </c>
      <c r="G1968" s="4">
        <v>30</v>
      </c>
      <c r="H1968" s="4">
        <v>382.7</v>
      </c>
      <c r="I1968" s="4">
        <v>0.5</v>
      </c>
      <c r="J1968" s="4" t="s">
        <v>999</v>
      </c>
    </row>
    <row r="1969" spans="1:10" ht="12.75" customHeight="1">
      <c r="A1969" s="4" t="str">
        <f t="shared" si="0"/>
        <v>12960</v>
      </c>
      <c r="B1969" s="4">
        <v>129</v>
      </c>
      <c r="C1969" s="4">
        <v>600</v>
      </c>
      <c r="D1969" s="4">
        <f t="shared" si="1"/>
        <v>60</v>
      </c>
      <c r="E1969" s="4" t="s">
        <v>2315</v>
      </c>
      <c r="F1969" s="4">
        <v>-62240</v>
      </c>
      <c r="G1969" s="4">
        <v>200</v>
      </c>
      <c r="H1969" s="4">
        <v>4.9000000000000004</v>
      </c>
      <c r="I1969" s="4" t="s">
        <v>6</v>
      </c>
      <c r="J1969" s="4">
        <v>0.2</v>
      </c>
    </row>
    <row r="1970" spans="1:10" ht="12.75" customHeight="1">
      <c r="A1970" s="4" t="str">
        <f t="shared" si="0"/>
        <v>12961</v>
      </c>
      <c r="B1970" s="4">
        <v>129</v>
      </c>
      <c r="C1970" s="4">
        <v>610</v>
      </c>
      <c r="D1970" s="4">
        <f t="shared" si="1"/>
        <v>61</v>
      </c>
      <c r="E1970" s="4" t="s">
        <v>2316</v>
      </c>
      <c r="F1970" s="4">
        <v>-52950</v>
      </c>
      <c r="G1970" s="4">
        <v>400</v>
      </c>
      <c r="H1970" s="4">
        <v>3</v>
      </c>
      <c r="I1970" s="4" t="s">
        <v>6</v>
      </c>
      <c r="J1970" s="4" t="s">
        <v>389</v>
      </c>
    </row>
    <row r="1971" spans="1:10" ht="12.75" customHeight="1">
      <c r="A1971" s="4" t="str">
        <f t="shared" si="0"/>
        <v>12962</v>
      </c>
      <c r="B1971" s="4">
        <v>129</v>
      </c>
      <c r="C1971" s="4">
        <v>620</v>
      </c>
      <c r="D1971" s="4">
        <f t="shared" si="1"/>
        <v>62</v>
      </c>
      <c r="E1971" s="4" t="s">
        <v>2317</v>
      </c>
      <c r="F1971" s="4">
        <v>-42250</v>
      </c>
      <c r="G1971" s="4">
        <v>500</v>
      </c>
      <c r="H1971" s="4">
        <v>550</v>
      </c>
      <c r="I1971" s="4" t="s">
        <v>33</v>
      </c>
      <c r="J1971" s="4">
        <v>100</v>
      </c>
    </row>
    <row r="1972" spans="1:10" ht="12.75" customHeight="1">
      <c r="A1972" s="4" t="str">
        <f t="shared" si="0"/>
        <v>13047</v>
      </c>
      <c r="B1972" s="4">
        <v>130</v>
      </c>
      <c r="C1972" s="4">
        <v>470</v>
      </c>
      <c r="D1972" s="4">
        <f t="shared" si="1"/>
        <v>47</v>
      </c>
      <c r="E1972" s="4" t="s">
        <v>2318</v>
      </c>
      <c r="F1972" s="4">
        <v>-46160</v>
      </c>
      <c r="G1972" s="4">
        <v>330</v>
      </c>
      <c r="H1972" s="4" t="s">
        <v>2319</v>
      </c>
      <c r="I1972" s="4" t="s">
        <v>33</v>
      </c>
      <c r="J1972" s="4" t="s">
        <v>22</v>
      </c>
    </row>
    <row r="1973" spans="1:10" ht="12.75" customHeight="1">
      <c r="A1973" s="4" t="str">
        <f t="shared" si="0"/>
        <v>13048</v>
      </c>
      <c r="B1973" s="4">
        <v>130</v>
      </c>
      <c r="C1973" s="4">
        <v>480</v>
      </c>
      <c r="D1973" s="4">
        <f t="shared" si="1"/>
        <v>48</v>
      </c>
      <c r="E1973" s="4" t="s">
        <v>2320</v>
      </c>
      <c r="F1973" s="4">
        <v>-61570</v>
      </c>
      <c r="G1973" s="4">
        <v>280</v>
      </c>
      <c r="H1973" s="4">
        <v>162</v>
      </c>
      <c r="I1973" s="4" t="s">
        <v>33</v>
      </c>
      <c r="J1973" s="4">
        <v>7</v>
      </c>
    </row>
    <row r="1974" spans="1:10" ht="12.75" customHeight="1">
      <c r="A1974" s="4" t="str">
        <f t="shared" si="0"/>
        <v>13049</v>
      </c>
      <c r="B1974" s="4">
        <v>130</v>
      </c>
      <c r="C1974" s="4">
        <v>490</v>
      </c>
      <c r="D1974" s="4">
        <f t="shared" si="1"/>
        <v>49</v>
      </c>
      <c r="E1974" s="4" t="s">
        <v>2321</v>
      </c>
      <c r="F1974" s="4">
        <v>-69890</v>
      </c>
      <c r="G1974" s="4">
        <v>40</v>
      </c>
      <c r="H1974" s="4" t="s">
        <v>541</v>
      </c>
      <c r="I1974" s="4">
        <v>290</v>
      </c>
      <c r="J1974" s="4" t="s">
        <v>33</v>
      </c>
    </row>
    <row r="1975" spans="1:10" ht="12.75" customHeight="1">
      <c r="A1975" s="4" t="str">
        <f t="shared" si="0"/>
        <v>13049.1</v>
      </c>
      <c r="B1975" s="4">
        <v>130</v>
      </c>
      <c r="C1975" s="4">
        <v>491</v>
      </c>
      <c r="D1975" s="4">
        <f t="shared" si="1"/>
        <v>49.1</v>
      </c>
      <c r="E1975" s="4" t="s">
        <v>2322</v>
      </c>
      <c r="F1975" s="4">
        <v>-69840</v>
      </c>
      <c r="G1975" s="4">
        <v>40</v>
      </c>
      <c r="H1975" s="4">
        <v>50</v>
      </c>
      <c r="I1975" s="4">
        <v>50</v>
      </c>
      <c r="J1975" s="4" t="s">
        <v>1210</v>
      </c>
    </row>
    <row r="1976" spans="1:10" ht="12.75" customHeight="1">
      <c r="A1976" s="4" t="str">
        <f t="shared" si="0"/>
        <v>13049.2</v>
      </c>
      <c r="B1976" s="4">
        <v>130</v>
      </c>
      <c r="C1976" s="4">
        <v>492</v>
      </c>
      <c r="D1976" s="4">
        <f t="shared" si="1"/>
        <v>49.2</v>
      </c>
      <c r="E1976" s="4" t="s">
        <v>2323</v>
      </c>
      <c r="F1976" s="4">
        <v>-69490</v>
      </c>
      <c r="G1976" s="4">
        <v>50</v>
      </c>
      <c r="H1976" s="4">
        <v>400</v>
      </c>
      <c r="I1976" s="4">
        <v>60</v>
      </c>
      <c r="J1976" s="4" t="s">
        <v>709</v>
      </c>
    </row>
    <row r="1977" spans="1:10" ht="12.75" customHeight="1">
      <c r="A1977" s="4" t="str">
        <f t="shared" si="0"/>
        <v>13050</v>
      </c>
      <c r="B1977" s="4">
        <v>130</v>
      </c>
      <c r="C1977" s="4">
        <v>500</v>
      </c>
      <c r="D1977" s="4">
        <f t="shared" si="1"/>
        <v>50</v>
      </c>
      <c r="E1977" s="4" t="s">
        <v>2324</v>
      </c>
      <c r="F1977" s="4">
        <v>-80139</v>
      </c>
      <c r="G1977" s="4">
        <v>11</v>
      </c>
      <c r="H1977" s="4">
        <v>3.72</v>
      </c>
      <c r="I1977" s="4" t="s">
        <v>80</v>
      </c>
      <c r="J1977" s="4">
        <v>7.0000000000000007E-2</v>
      </c>
    </row>
    <row r="1978" spans="1:10" ht="12.75" customHeight="1">
      <c r="A1978" s="4" t="str">
        <f t="shared" si="0"/>
        <v>13050.1</v>
      </c>
      <c r="B1978" s="4">
        <v>130</v>
      </c>
      <c r="C1978" s="4">
        <v>501</v>
      </c>
      <c r="D1978" s="4">
        <f t="shared" si="1"/>
        <v>50.1</v>
      </c>
      <c r="E1978" s="4" t="s">
        <v>2325</v>
      </c>
      <c r="F1978" s="4">
        <v>-78192</v>
      </c>
      <c r="G1978" s="4">
        <v>11</v>
      </c>
      <c r="H1978" s="4">
        <v>1946.88</v>
      </c>
      <c r="I1978" s="4">
        <v>0.1</v>
      </c>
      <c r="J1978" s="4">
        <v>1.7</v>
      </c>
    </row>
    <row r="1979" spans="1:10" ht="12.75" customHeight="1">
      <c r="A1979" s="4" t="str">
        <f t="shared" si="0"/>
        <v>13051</v>
      </c>
      <c r="B1979" s="4">
        <v>130</v>
      </c>
      <c r="C1979" s="4">
        <v>510</v>
      </c>
      <c r="D1979" s="4">
        <f t="shared" si="1"/>
        <v>51</v>
      </c>
      <c r="E1979" s="4" t="s">
        <v>2326</v>
      </c>
      <c r="F1979" s="4">
        <v>-82292</v>
      </c>
      <c r="G1979" s="4">
        <v>17</v>
      </c>
      <c r="H1979" s="4">
        <v>39.5</v>
      </c>
      <c r="I1979" s="4" t="s">
        <v>80</v>
      </c>
      <c r="J1979" s="4">
        <v>0.8</v>
      </c>
    </row>
    <row r="1980" spans="1:10" ht="12.75" customHeight="1">
      <c r="A1980" s="4" t="str">
        <f t="shared" si="0"/>
        <v>13051.1</v>
      </c>
      <c r="B1980" s="4">
        <v>130</v>
      </c>
      <c r="C1980" s="4">
        <v>511</v>
      </c>
      <c r="D1980" s="4">
        <f t="shared" si="1"/>
        <v>51.1</v>
      </c>
      <c r="E1980" s="4" t="s">
        <v>2327</v>
      </c>
      <c r="F1980" s="4">
        <v>-82287</v>
      </c>
      <c r="G1980" s="4">
        <v>17</v>
      </c>
      <c r="H1980" s="4">
        <v>4.8</v>
      </c>
      <c r="I1980" s="4">
        <v>0.2</v>
      </c>
      <c r="J1980" s="4">
        <v>6.3</v>
      </c>
    </row>
    <row r="1981" spans="1:10" ht="12.75" customHeight="1">
      <c r="A1981" s="4" t="str">
        <f t="shared" si="0"/>
        <v>13052</v>
      </c>
      <c r="B1981" s="4">
        <v>130</v>
      </c>
      <c r="C1981" s="4">
        <v>520</v>
      </c>
      <c r="D1981" s="4">
        <f t="shared" si="1"/>
        <v>52</v>
      </c>
      <c r="E1981" s="4" t="s">
        <v>2328</v>
      </c>
      <c r="F1981" s="4">
        <v>-87351.4</v>
      </c>
      <c r="G1981" s="4">
        <v>1.9</v>
      </c>
      <c r="H1981" s="4">
        <v>790</v>
      </c>
      <c r="I1981" s="4" t="s">
        <v>622</v>
      </c>
      <c r="J1981" s="4">
        <v>100</v>
      </c>
    </row>
    <row r="1982" spans="1:10" ht="12.75" customHeight="1">
      <c r="A1982" s="4" t="str">
        <f t="shared" si="0"/>
        <v>13052.1</v>
      </c>
      <c r="B1982" s="4">
        <v>130</v>
      </c>
      <c r="C1982" s="4">
        <v>521</v>
      </c>
      <c r="D1982" s="4">
        <f t="shared" si="1"/>
        <v>52.1</v>
      </c>
      <c r="E1982" s="4" t="s">
        <v>2329</v>
      </c>
      <c r="F1982" s="4">
        <v>-85205</v>
      </c>
      <c r="G1982" s="4">
        <v>1.9</v>
      </c>
      <c r="H1982" s="4">
        <v>2146.41</v>
      </c>
      <c r="I1982" s="4">
        <v>0.04</v>
      </c>
      <c r="J1982" s="4">
        <v>115</v>
      </c>
    </row>
    <row r="1983" spans="1:10" ht="12.75" customHeight="1">
      <c r="A1983" s="4" t="str">
        <f t="shared" si="0"/>
        <v>13052.2</v>
      </c>
      <c r="B1983" s="4">
        <v>130</v>
      </c>
      <c r="C1983" s="4">
        <v>522</v>
      </c>
      <c r="D1983" s="4">
        <f t="shared" si="1"/>
        <v>52.2</v>
      </c>
      <c r="E1983" s="4" t="s">
        <v>2330</v>
      </c>
      <c r="F1983" s="4">
        <v>-84690</v>
      </c>
      <c r="G1983" s="4">
        <v>7</v>
      </c>
      <c r="H1983" s="4">
        <v>2661</v>
      </c>
      <c r="I1983" s="4">
        <v>7</v>
      </c>
      <c r="J1983" s="4">
        <v>1.9</v>
      </c>
    </row>
    <row r="1984" spans="1:10" ht="12.75" customHeight="1">
      <c r="A1984" s="4" t="str">
        <f t="shared" si="0"/>
        <v>13052.3</v>
      </c>
      <c r="B1984" s="4">
        <v>130</v>
      </c>
      <c r="C1984" s="4">
        <v>523</v>
      </c>
      <c r="D1984" s="4">
        <f t="shared" si="1"/>
        <v>52.3</v>
      </c>
      <c r="E1984" s="4" t="s">
        <v>2331</v>
      </c>
      <c r="F1984" s="4">
        <v>-82976</v>
      </c>
      <c r="G1984" s="4">
        <v>2.6</v>
      </c>
      <c r="H1984" s="4">
        <v>4375.3999999999996</v>
      </c>
      <c r="I1984" s="4">
        <v>1.8</v>
      </c>
      <c r="J1984" s="4">
        <v>261</v>
      </c>
    </row>
    <row r="1985" spans="1:10" ht="12.75" customHeight="1">
      <c r="A1985" s="4" t="str">
        <f t="shared" si="0"/>
        <v>13053</v>
      </c>
      <c r="B1985" s="4">
        <v>130</v>
      </c>
      <c r="C1985" s="4">
        <v>530</v>
      </c>
      <c r="D1985" s="4">
        <f t="shared" si="1"/>
        <v>53</v>
      </c>
      <c r="E1985" s="4" t="s">
        <v>2332</v>
      </c>
      <c r="F1985" s="4">
        <v>-86932</v>
      </c>
      <c r="G1985" s="4">
        <v>3</v>
      </c>
      <c r="H1985" s="4">
        <v>12.36</v>
      </c>
      <c r="I1985" s="4" t="s">
        <v>223</v>
      </c>
      <c r="J1985" s="4">
        <v>0.01</v>
      </c>
    </row>
    <row r="1986" spans="1:10" ht="12.75" customHeight="1">
      <c r="A1986" s="4" t="str">
        <f t="shared" si="0"/>
        <v>13053.1</v>
      </c>
      <c r="B1986" s="4">
        <v>130</v>
      </c>
      <c r="C1986" s="4">
        <v>531</v>
      </c>
      <c r="D1986" s="4">
        <f t="shared" si="1"/>
        <v>53.1</v>
      </c>
      <c r="E1986" s="4" t="s">
        <v>2333</v>
      </c>
      <c r="F1986" s="4">
        <v>-86892</v>
      </c>
      <c r="G1986" s="4">
        <v>3</v>
      </c>
      <c r="H1986" s="4">
        <v>39.952500000000001</v>
      </c>
      <c r="I1986" s="4">
        <v>1.3000000000000002E-3</v>
      </c>
      <c r="J1986" s="4">
        <v>8.84</v>
      </c>
    </row>
    <row r="1987" spans="1:10" ht="12.75" customHeight="1">
      <c r="A1987" s="4" t="str">
        <f t="shared" si="0"/>
        <v>13054</v>
      </c>
      <c r="B1987" s="4">
        <v>130</v>
      </c>
      <c r="C1987" s="4">
        <v>540</v>
      </c>
      <c r="D1987" s="4">
        <f t="shared" si="1"/>
        <v>54</v>
      </c>
      <c r="E1987" s="4" t="s">
        <v>2334</v>
      </c>
      <c r="F1987" s="4">
        <v>-89881.7</v>
      </c>
      <c r="G1987" s="4">
        <v>0.7</v>
      </c>
      <c r="H1987" s="4" t="s">
        <v>8</v>
      </c>
      <c r="I1987" s="4" t="s">
        <v>22</v>
      </c>
      <c r="J1987" s="4">
        <v>1</v>
      </c>
    </row>
    <row r="1988" spans="1:10" ht="12.75" customHeight="1">
      <c r="A1988" s="4" t="str">
        <f t="shared" si="0"/>
        <v>13055</v>
      </c>
      <c r="B1988" s="4">
        <v>130</v>
      </c>
      <c r="C1988" s="4">
        <v>550</v>
      </c>
      <c r="D1988" s="4">
        <f t="shared" si="1"/>
        <v>55</v>
      </c>
      <c r="E1988" s="4" t="s">
        <v>2335</v>
      </c>
      <c r="F1988" s="4">
        <v>-86900</v>
      </c>
      <c r="G1988" s="4">
        <v>8</v>
      </c>
      <c r="H1988" s="4">
        <v>29.21</v>
      </c>
      <c r="I1988" s="4" t="s">
        <v>80</v>
      </c>
      <c r="J1988" s="4">
        <v>0.04</v>
      </c>
    </row>
    <row r="1989" spans="1:10" ht="12.75" customHeight="1">
      <c r="A1989" s="4" t="str">
        <f t="shared" si="0"/>
        <v>13055.1</v>
      </c>
      <c r="B1989" s="4">
        <v>130</v>
      </c>
      <c r="C1989" s="4">
        <v>551</v>
      </c>
      <c r="D1989" s="4">
        <f t="shared" si="1"/>
        <v>55.1</v>
      </c>
      <c r="E1989" s="4" t="s">
        <v>2336</v>
      </c>
      <c r="F1989" s="4">
        <v>-86737</v>
      </c>
      <c r="G1989" s="4">
        <v>8</v>
      </c>
      <c r="H1989" s="4">
        <v>163.25</v>
      </c>
      <c r="I1989" s="4">
        <v>0.11</v>
      </c>
      <c r="J1989" s="4">
        <v>3.46</v>
      </c>
    </row>
    <row r="1990" spans="1:10" ht="12.75" customHeight="1">
      <c r="A1990" s="4" t="str">
        <f t="shared" si="0"/>
        <v>13055.6</v>
      </c>
      <c r="B1990" s="4">
        <v>130</v>
      </c>
      <c r="C1990" s="4">
        <v>556</v>
      </c>
      <c r="D1990" s="4">
        <f t="shared" si="1"/>
        <v>55.6</v>
      </c>
      <c r="E1990" s="4" t="s">
        <v>2337</v>
      </c>
      <c r="F1990" s="4">
        <v>-86873</v>
      </c>
      <c r="G1990" s="4">
        <v>17</v>
      </c>
      <c r="H1990" s="4">
        <v>27</v>
      </c>
      <c r="I1990" s="4">
        <v>15</v>
      </c>
      <c r="J1990" s="4" t="s">
        <v>2338</v>
      </c>
    </row>
    <row r="1991" spans="1:10" ht="12.75" customHeight="1">
      <c r="A1991" s="4" t="str">
        <f t="shared" si="0"/>
        <v>13056</v>
      </c>
      <c r="B1991" s="4">
        <v>130</v>
      </c>
      <c r="C1991" s="4">
        <v>560</v>
      </c>
      <c r="D1991" s="4">
        <f t="shared" si="1"/>
        <v>56</v>
      </c>
      <c r="E1991" s="4" t="s">
        <v>2339</v>
      </c>
      <c r="F1991" s="4">
        <v>-87261.6</v>
      </c>
      <c r="G1991" s="4">
        <v>2.8</v>
      </c>
      <c r="H1991" s="4" t="s">
        <v>8</v>
      </c>
      <c r="I1991" s="4" t="s">
        <v>2340</v>
      </c>
      <c r="J1991" s="4" t="s">
        <v>22</v>
      </c>
    </row>
    <row r="1992" spans="1:10" ht="12.75" customHeight="1">
      <c r="A1992" s="4" t="str">
        <f t="shared" si="0"/>
        <v>13056.1</v>
      </c>
      <c r="B1992" s="4">
        <v>130</v>
      </c>
      <c r="C1992" s="4">
        <v>561</v>
      </c>
      <c r="D1992" s="4">
        <f t="shared" si="1"/>
        <v>56.1</v>
      </c>
      <c r="E1992" s="4" t="s">
        <v>2341</v>
      </c>
      <c r="F1992" s="4">
        <v>-84786.5</v>
      </c>
      <c r="G1992" s="4">
        <v>2.8</v>
      </c>
      <c r="H1992" s="4">
        <v>2475.12</v>
      </c>
      <c r="I1992" s="4">
        <v>0.18</v>
      </c>
      <c r="J1992" s="4">
        <v>9.5399999999999991</v>
      </c>
    </row>
    <row r="1993" spans="1:10" ht="12.75" customHeight="1">
      <c r="A1993" s="4" t="str">
        <f t="shared" si="0"/>
        <v>13057</v>
      </c>
      <c r="B1993" s="4">
        <v>130</v>
      </c>
      <c r="C1993" s="4">
        <v>570</v>
      </c>
      <c r="D1993" s="4">
        <f t="shared" si="1"/>
        <v>57</v>
      </c>
      <c r="E1993" s="4" t="s">
        <v>2342</v>
      </c>
      <c r="F1993" s="4">
        <v>-81628</v>
      </c>
      <c r="G1993" s="4">
        <v>26</v>
      </c>
      <c r="H1993" s="4">
        <v>8.6999999999999993</v>
      </c>
      <c r="I1993" s="4" t="s">
        <v>80</v>
      </c>
      <c r="J1993" s="4">
        <v>0.1</v>
      </c>
    </row>
    <row r="1994" spans="1:10" ht="12.75" customHeight="1">
      <c r="A1994" s="4" t="str">
        <f t="shared" si="0"/>
        <v>13058</v>
      </c>
      <c r="B1994" s="4">
        <v>130</v>
      </c>
      <c r="C1994" s="4">
        <v>580</v>
      </c>
      <c r="D1994" s="4">
        <f t="shared" si="1"/>
        <v>58</v>
      </c>
      <c r="E1994" s="4" t="s">
        <v>2343</v>
      </c>
      <c r="F1994" s="4">
        <v>-79423</v>
      </c>
      <c r="G1994" s="4">
        <v>28</v>
      </c>
      <c r="H1994" s="4">
        <v>22.9</v>
      </c>
      <c r="I1994" s="4" t="s">
        <v>80</v>
      </c>
      <c r="J1994" s="4">
        <v>0.5</v>
      </c>
    </row>
    <row r="1995" spans="1:10" ht="12.75" customHeight="1">
      <c r="A1995" s="4" t="str">
        <f t="shared" si="0"/>
        <v>13058.1</v>
      </c>
      <c r="B1995" s="4">
        <v>130</v>
      </c>
      <c r="C1995" s="4">
        <v>581</v>
      </c>
      <c r="D1995" s="4">
        <f t="shared" si="1"/>
        <v>58.1</v>
      </c>
      <c r="E1995" s="4" t="s">
        <v>2344</v>
      </c>
      <c r="F1995" s="4">
        <v>-76969</v>
      </c>
      <c r="G1995" s="4">
        <v>28</v>
      </c>
      <c r="H1995" s="4">
        <v>2453.6</v>
      </c>
      <c r="I1995" s="4">
        <v>0.3</v>
      </c>
      <c r="J1995" s="4">
        <v>100</v>
      </c>
    </row>
    <row r="1996" spans="1:10" ht="12.75" customHeight="1">
      <c r="A1996" s="4" t="str">
        <f t="shared" si="0"/>
        <v>13059</v>
      </c>
      <c r="B1996" s="4">
        <v>130</v>
      </c>
      <c r="C1996" s="4">
        <v>590</v>
      </c>
      <c r="D1996" s="4">
        <f t="shared" si="1"/>
        <v>59</v>
      </c>
      <c r="E1996" s="4" t="s">
        <v>2345</v>
      </c>
      <c r="F1996" s="4">
        <v>-71180</v>
      </c>
      <c r="G1996" s="4">
        <v>60</v>
      </c>
      <c r="H1996" s="4">
        <v>40</v>
      </c>
      <c r="I1996" s="4" t="s">
        <v>6</v>
      </c>
      <c r="J1996" s="4">
        <v>0.4</v>
      </c>
    </row>
    <row r="1997" spans="1:10" ht="12.75" customHeight="1">
      <c r="A1997" s="4" t="str">
        <f t="shared" si="0"/>
        <v>13059.1</v>
      </c>
      <c r="B1997" s="4">
        <v>130</v>
      </c>
      <c r="C1997" s="4">
        <v>591</v>
      </c>
      <c r="D1997" s="4">
        <f t="shared" si="1"/>
        <v>59.1</v>
      </c>
      <c r="E1997" s="4" t="s">
        <v>2346</v>
      </c>
      <c r="F1997" s="4">
        <v>-71080</v>
      </c>
      <c r="G1997" s="4">
        <v>120</v>
      </c>
      <c r="H1997" s="4">
        <v>100</v>
      </c>
      <c r="I1997" s="4">
        <v>100</v>
      </c>
      <c r="J1997" s="4">
        <v>10</v>
      </c>
    </row>
    <row r="1998" spans="1:10" ht="12.75" customHeight="1">
      <c r="A1998" s="4" t="str">
        <f t="shared" si="0"/>
        <v>13060</v>
      </c>
      <c r="B1998" s="4">
        <v>130</v>
      </c>
      <c r="C1998" s="4">
        <v>600</v>
      </c>
      <c r="D1998" s="4">
        <f t="shared" si="1"/>
        <v>60</v>
      </c>
      <c r="E1998" s="4" t="s">
        <v>2347</v>
      </c>
      <c r="F1998" s="4">
        <v>-66596</v>
      </c>
      <c r="G1998" s="4">
        <v>28</v>
      </c>
      <c r="H1998" s="4">
        <v>21</v>
      </c>
      <c r="I1998" s="4" t="s">
        <v>6</v>
      </c>
      <c r="J1998" s="4">
        <v>3</v>
      </c>
    </row>
    <row r="1999" spans="1:10" ht="12.75" customHeight="1">
      <c r="A1999" s="4" t="str">
        <f t="shared" si="0"/>
        <v>13061</v>
      </c>
      <c r="B1999" s="4">
        <v>130</v>
      </c>
      <c r="C1999" s="4">
        <v>610</v>
      </c>
      <c r="D1999" s="4">
        <f t="shared" si="1"/>
        <v>61</v>
      </c>
      <c r="E1999" s="4" t="s">
        <v>2348</v>
      </c>
      <c r="F1999" s="4">
        <v>-55470</v>
      </c>
      <c r="G1999" s="4">
        <v>300</v>
      </c>
      <c r="H1999" s="4">
        <v>2.6</v>
      </c>
      <c r="I1999" s="4" t="s">
        <v>6</v>
      </c>
      <c r="J1999" s="4">
        <v>0.2</v>
      </c>
    </row>
    <row r="2000" spans="1:10" ht="12.75" customHeight="1">
      <c r="A2000" s="4" t="str">
        <f t="shared" si="0"/>
        <v>13062</v>
      </c>
      <c r="B2000" s="4">
        <v>130</v>
      </c>
      <c r="C2000" s="4">
        <v>620</v>
      </c>
      <c r="D2000" s="4">
        <f t="shared" si="1"/>
        <v>62</v>
      </c>
      <c r="E2000" s="4" t="s">
        <v>2349</v>
      </c>
      <c r="F2000" s="4">
        <v>-47580</v>
      </c>
      <c r="G2000" s="4">
        <v>400</v>
      </c>
      <c r="H2000" s="4">
        <v>1</v>
      </c>
      <c r="I2000" s="4" t="s">
        <v>6</v>
      </c>
      <c r="J2000" s="4" t="s">
        <v>22</v>
      </c>
    </row>
    <row r="2001" spans="1:10" ht="12.75" customHeight="1">
      <c r="A2001" s="4" t="str">
        <f t="shared" si="0"/>
        <v>13063</v>
      </c>
      <c r="B2001" s="4">
        <v>130</v>
      </c>
      <c r="C2001" s="4">
        <v>630</v>
      </c>
      <c r="D2001" s="4">
        <f t="shared" si="1"/>
        <v>63</v>
      </c>
      <c r="E2001" s="4" t="s">
        <v>2350</v>
      </c>
      <c r="F2001" s="4">
        <v>-33940</v>
      </c>
      <c r="G2001" s="4">
        <v>500</v>
      </c>
      <c r="H2001" s="4">
        <v>1.1000000000000001</v>
      </c>
      <c r="I2001" s="4" t="s">
        <v>33</v>
      </c>
      <c r="J2001" s="4">
        <v>0.5</v>
      </c>
    </row>
    <row r="2002" spans="1:10" ht="12.75" customHeight="1">
      <c r="A2002" s="4" t="str">
        <f t="shared" si="0"/>
        <v>13148</v>
      </c>
      <c r="B2002" s="4">
        <v>131</v>
      </c>
      <c r="C2002" s="4">
        <v>480</v>
      </c>
      <c r="D2002" s="4">
        <f t="shared" si="1"/>
        <v>48</v>
      </c>
      <c r="E2002" s="4" t="s">
        <v>2351</v>
      </c>
      <c r="F2002" s="4">
        <v>-55270</v>
      </c>
      <c r="G2002" s="4">
        <v>300</v>
      </c>
      <c r="H2002" s="4">
        <v>68</v>
      </c>
      <c r="I2002" s="4" t="s">
        <v>33</v>
      </c>
      <c r="J2002" s="4">
        <v>3</v>
      </c>
    </row>
    <row r="2003" spans="1:10" ht="12.75" customHeight="1">
      <c r="A2003" s="4" t="str">
        <f t="shared" si="0"/>
        <v>13149</v>
      </c>
      <c r="B2003" s="4">
        <v>131</v>
      </c>
      <c r="C2003" s="4">
        <v>490</v>
      </c>
      <c r="D2003" s="4">
        <f t="shared" si="1"/>
        <v>49</v>
      </c>
      <c r="E2003" s="4" t="s">
        <v>2352</v>
      </c>
      <c r="F2003" s="4">
        <v>-68137</v>
      </c>
      <c r="G2003" s="4">
        <v>28</v>
      </c>
      <c r="H2003" s="4">
        <v>280</v>
      </c>
      <c r="I2003" s="4" t="s">
        <v>33</v>
      </c>
      <c r="J2003" s="4">
        <v>30</v>
      </c>
    </row>
    <row r="2004" spans="1:10" ht="12.75" customHeight="1">
      <c r="A2004" s="4" t="str">
        <f t="shared" si="0"/>
        <v>13149.1</v>
      </c>
      <c r="B2004" s="4">
        <v>131</v>
      </c>
      <c r="C2004" s="4">
        <v>491</v>
      </c>
      <c r="D2004" s="4">
        <f t="shared" si="1"/>
        <v>49.1</v>
      </c>
      <c r="E2004" s="4" t="s">
        <v>2353</v>
      </c>
      <c r="F2004" s="4">
        <v>-67790</v>
      </c>
      <c r="G2004" s="4">
        <v>40</v>
      </c>
      <c r="H2004" s="4">
        <v>350</v>
      </c>
      <c r="I2004" s="4">
        <v>40</v>
      </c>
      <c r="J2004" s="4" t="s">
        <v>709</v>
      </c>
    </row>
    <row r="2005" spans="1:10" ht="12.75" customHeight="1">
      <c r="A2005" s="4" t="str">
        <f t="shared" si="0"/>
        <v>13149.2</v>
      </c>
      <c r="B2005" s="4">
        <v>131</v>
      </c>
      <c r="C2005" s="4">
        <v>492</v>
      </c>
      <c r="D2005" s="4">
        <f t="shared" si="1"/>
        <v>49.2</v>
      </c>
      <c r="E2005" s="4" t="s">
        <v>2354</v>
      </c>
      <c r="F2005" s="4">
        <v>-64040</v>
      </c>
      <c r="G2005" s="4">
        <v>70</v>
      </c>
      <c r="H2005" s="4">
        <v>4100</v>
      </c>
      <c r="I2005" s="4">
        <v>70</v>
      </c>
      <c r="J2005" s="4" t="s">
        <v>709</v>
      </c>
    </row>
    <row r="2006" spans="1:10" ht="12.75" customHeight="1">
      <c r="A2006" s="4" t="str">
        <f t="shared" si="0"/>
        <v>13150</v>
      </c>
      <c r="B2006" s="4">
        <v>131</v>
      </c>
      <c r="C2006" s="4">
        <v>500</v>
      </c>
      <c r="D2006" s="4">
        <f t="shared" si="1"/>
        <v>50</v>
      </c>
      <c r="E2006" s="4" t="s">
        <v>2355</v>
      </c>
      <c r="F2006" s="4">
        <v>-77314</v>
      </c>
      <c r="G2006" s="4">
        <v>21</v>
      </c>
      <c r="H2006" s="4">
        <v>56</v>
      </c>
      <c r="I2006" s="4" t="s">
        <v>6</v>
      </c>
      <c r="J2006" s="4">
        <v>0.5</v>
      </c>
    </row>
    <row r="2007" spans="1:10" ht="12.75" customHeight="1">
      <c r="A2007" s="4" t="str">
        <f t="shared" si="0"/>
        <v>13150.1</v>
      </c>
      <c r="B2007" s="4">
        <v>131</v>
      </c>
      <c r="C2007" s="4">
        <v>501</v>
      </c>
      <c r="D2007" s="4">
        <f t="shared" si="1"/>
        <v>50.1</v>
      </c>
      <c r="E2007" s="4" t="s">
        <v>2356</v>
      </c>
      <c r="F2007" s="4">
        <v>-77230</v>
      </c>
      <c r="G2007" s="4">
        <v>40</v>
      </c>
      <c r="H2007" s="4">
        <v>80</v>
      </c>
      <c r="I2007" s="4">
        <v>30</v>
      </c>
      <c r="J2007" s="4">
        <v>58.4</v>
      </c>
    </row>
    <row r="2008" spans="1:10" ht="12.75" customHeight="1">
      <c r="A2008" s="4" t="str">
        <f t="shared" si="0"/>
        <v>13151</v>
      </c>
      <c r="B2008" s="4">
        <v>131</v>
      </c>
      <c r="C2008" s="4">
        <v>510</v>
      </c>
      <c r="D2008" s="4">
        <f t="shared" si="1"/>
        <v>51</v>
      </c>
      <c r="E2008" s="4" t="s">
        <v>2357</v>
      </c>
      <c r="F2008" s="4">
        <v>-81988</v>
      </c>
      <c r="G2008" s="4">
        <v>21</v>
      </c>
      <c r="H2008" s="4">
        <v>23.03</v>
      </c>
      <c r="I2008" s="4" t="s">
        <v>80</v>
      </c>
      <c r="J2008" s="4">
        <v>0.04</v>
      </c>
    </row>
    <row r="2009" spans="1:10" ht="12.75" customHeight="1">
      <c r="A2009" s="4" t="str">
        <f t="shared" si="0"/>
        <v>13152</v>
      </c>
      <c r="B2009" s="4">
        <v>131</v>
      </c>
      <c r="C2009" s="4">
        <v>520</v>
      </c>
      <c r="D2009" s="4">
        <f t="shared" si="1"/>
        <v>52</v>
      </c>
      <c r="E2009" s="4" t="s">
        <v>2358</v>
      </c>
      <c r="F2009" s="4">
        <v>-85209.5</v>
      </c>
      <c r="G2009" s="4">
        <v>1.9</v>
      </c>
      <c r="H2009" s="4">
        <v>25</v>
      </c>
      <c r="I2009" s="4" t="s">
        <v>80</v>
      </c>
      <c r="J2009" s="4">
        <v>0.1</v>
      </c>
    </row>
    <row r="2010" spans="1:10" ht="12.75" customHeight="1">
      <c r="A2010" s="4" t="str">
        <f t="shared" si="0"/>
        <v>13152.1</v>
      </c>
      <c r="B2010" s="4">
        <v>131</v>
      </c>
      <c r="C2010" s="4">
        <v>521</v>
      </c>
      <c r="D2010" s="4">
        <f t="shared" si="1"/>
        <v>52.1</v>
      </c>
      <c r="E2010" s="4" t="s">
        <v>2359</v>
      </c>
      <c r="F2010" s="4">
        <v>-85027.3</v>
      </c>
      <c r="G2010" s="4">
        <v>1.9</v>
      </c>
      <c r="H2010" s="4">
        <v>182.25</v>
      </c>
      <c r="I2010" s="4">
        <v>0.02</v>
      </c>
      <c r="J2010" s="4">
        <v>30</v>
      </c>
    </row>
    <row r="2011" spans="1:10" ht="12.75" customHeight="1">
      <c r="A2011" s="4" t="str">
        <f t="shared" si="0"/>
        <v>13153</v>
      </c>
      <c r="B2011" s="4">
        <v>131</v>
      </c>
      <c r="C2011" s="4">
        <v>530</v>
      </c>
      <c r="D2011" s="4">
        <f t="shared" si="1"/>
        <v>53</v>
      </c>
      <c r="E2011" s="4" t="s">
        <v>2360</v>
      </c>
      <c r="F2011" s="4">
        <v>-87444.4</v>
      </c>
      <c r="G2011" s="4">
        <v>1.1000000000000001</v>
      </c>
      <c r="H2011" s="4">
        <v>8.0206999999999997</v>
      </c>
      <c r="I2011" s="4" t="s">
        <v>48</v>
      </c>
      <c r="J2011" s="4" t="s">
        <v>2361</v>
      </c>
    </row>
    <row r="2012" spans="1:10" ht="12.75" customHeight="1">
      <c r="A2012" s="4" t="str">
        <f t="shared" si="0"/>
        <v>13154</v>
      </c>
      <c r="B2012" s="4">
        <v>131</v>
      </c>
      <c r="C2012" s="4">
        <v>540</v>
      </c>
      <c r="D2012" s="4">
        <f t="shared" si="1"/>
        <v>54</v>
      </c>
      <c r="E2012" s="4" t="s">
        <v>2362</v>
      </c>
      <c r="F2012" s="4">
        <v>-88415.2</v>
      </c>
      <c r="G2012" s="4">
        <v>1</v>
      </c>
      <c r="H2012" s="4" t="s">
        <v>8</v>
      </c>
      <c r="I2012" s="4" t="s">
        <v>188</v>
      </c>
      <c r="J2012" s="4">
        <v>94</v>
      </c>
    </row>
    <row r="2013" spans="1:10" ht="12.75" customHeight="1">
      <c r="A2013" s="4" t="str">
        <f t="shared" si="0"/>
        <v>13154.1</v>
      </c>
      <c r="B2013" s="4">
        <v>131</v>
      </c>
      <c r="C2013" s="4">
        <v>541</v>
      </c>
      <c r="D2013" s="4">
        <f t="shared" si="1"/>
        <v>54.1</v>
      </c>
      <c r="E2013" s="4" t="s">
        <v>2363</v>
      </c>
      <c r="F2013" s="4">
        <v>-88251.3</v>
      </c>
      <c r="G2013" s="4">
        <v>1</v>
      </c>
      <c r="H2013" s="4">
        <v>163.93</v>
      </c>
      <c r="I2013" s="4">
        <v>8.0000000000000002E-3</v>
      </c>
      <c r="J2013" s="4">
        <v>11.84</v>
      </c>
    </row>
    <row r="2014" spans="1:10" ht="12.75" customHeight="1">
      <c r="A2014" s="4" t="str">
        <f t="shared" si="0"/>
        <v>13155</v>
      </c>
      <c r="B2014" s="4">
        <v>131</v>
      </c>
      <c r="C2014" s="4">
        <v>550</v>
      </c>
      <c r="D2014" s="4">
        <f t="shared" si="1"/>
        <v>55</v>
      </c>
      <c r="E2014" s="4" t="s">
        <v>2364</v>
      </c>
      <c r="F2014" s="4">
        <v>-88060</v>
      </c>
      <c r="G2014" s="4">
        <v>5</v>
      </c>
      <c r="H2014" s="4">
        <v>9.6890000000000001</v>
      </c>
      <c r="I2014" s="4" t="s">
        <v>48</v>
      </c>
      <c r="J2014" s="4">
        <v>1.6E-2</v>
      </c>
    </row>
    <row r="2015" spans="1:10" ht="12.75" customHeight="1">
      <c r="A2015" s="4" t="str">
        <f t="shared" si="0"/>
        <v>13156</v>
      </c>
      <c r="B2015" s="4">
        <v>131</v>
      </c>
      <c r="C2015" s="4">
        <v>560</v>
      </c>
      <c r="D2015" s="4">
        <f t="shared" si="1"/>
        <v>56</v>
      </c>
      <c r="E2015" s="4" t="s">
        <v>2365</v>
      </c>
      <c r="F2015" s="4">
        <v>-86683.8</v>
      </c>
      <c r="G2015" s="4">
        <v>2.8</v>
      </c>
      <c r="H2015" s="4">
        <v>11.5</v>
      </c>
      <c r="I2015" s="4" t="s">
        <v>48</v>
      </c>
      <c r="J2015" s="4">
        <v>0.06</v>
      </c>
    </row>
    <row r="2016" spans="1:10" ht="12.75" customHeight="1">
      <c r="A2016" s="4" t="str">
        <f t="shared" si="0"/>
        <v>13156.1</v>
      </c>
      <c r="B2016" s="4">
        <v>131</v>
      </c>
      <c r="C2016" s="4">
        <v>561</v>
      </c>
      <c r="D2016" s="4">
        <f t="shared" si="1"/>
        <v>56.1</v>
      </c>
      <c r="E2016" s="4" t="s">
        <v>2366</v>
      </c>
      <c r="F2016" s="4">
        <v>-86496.7</v>
      </c>
      <c r="G2016" s="4">
        <v>2.8</v>
      </c>
      <c r="H2016" s="4">
        <v>187.14</v>
      </c>
      <c r="I2016" s="4">
        <v>0.12</v>
      </c>
      <c r="J2016" s="4">
        <v>14.6</v>
      </c>
    </row>
    <row r="2017" spans="1:10" ht="12.75" customHeight="1">
      <c r="A2017" s="4" t="str">
        <f t="shared" si="0"/>
        <v>13157</v>
      </c>
      <c r="B2017" s="4">
        <v>131</v>
      </c>
      <c r="C2017" s="4">
        <v>570</v>
      </c>
      <c r="D2017" s="4">
        <f t="shared" si="1"/>
        <v>57</v>
      </c>
      <c r="E2017" s="4" t="s">
        <v>2367</v>
      </c>
      <c r="F2017" s="4">
        <v>-83769</v>
      </c>
      <c r="G2017" s="4">
        <v>28</v>
      </c>
      <c r="H2017" s="4">
        <v>59</v>
      </c>
      <c r="I2017" s="4" t="s">
        <v>80</v>
      </c>
      <c r="J2017" s="4">
        <v>2</v>
      </c>
    </row>
    <row r="2018" spans="1:10" ht="12.75" customHeight="1">
      <c r="A2018" s="4" t="str">
        <f t="shared" si="0"/>
        <v>13157.1</v>
      </c>
      <c r="B2018" s="4">
        <v>131</v>
      </c>
      <c r="C2018" s="4">
        <v>571</v>
      </c>
      <c r="D2018" s="4">
        <f t="shared" si="1"/>
        <v>57.1</v>
      </c>
      <c r="E2018" s="4" t="s">
        <v>2368</v>
      </c>
      <c r="F2018" s="4">
        <v>-83464</v>
      </c>
      <c r="G2018" s="4">
        <v>28</v>
      </c>
      <c r="H2018" s="4">
        <v>304.52</v>
      </c>
      <c r="I2018" s="4">
        <v>0.24</v>
      </c>
      <c r="J2018" s="4">
        <v>170</v>
      </c>
    </row>
    <row r="2019" spans="1:10" ht="12.75" customHeight="1">
      <c r="A2019" s="4" t="str">
        <f t="shared" si="0"/>
        <v>13158</v>
      </c>
      <c r="B2019" s="4">
        <v>131</v>
      </c>
      <c r="C2019" s="4">
        <v>580</v>
      </c>
      <c r="D2019" s="4">
        <f t="shared" si="1"/>
        <v>58</v>
      </c>
      <c r="E2019" s="4" t="s">
        <v>2369</v>
      </c>
      <c r="F2019" s="4">
        <v>-79720</v>
      </c>
      <c r="G2019" s="4">
        <v>30</v>
      </c>
      <c r="H2019" s="4">
        <v>10.199999999999999</v>
      </c>
      <c r="I2019" s="4" t="s">
        <v>80</v>
      </c>
      <c r="J2019" s="4">
        <v>0.3</v>
      </c>
    </row>
    <row r="2020" spans="1:10" ht="12.75" customHeight="1">
      <c r="A2020" s="4" t="str">
        <f t="shared" si="0"/>
        <v>13158.1</v>
      </c>
      <c r="B2020" s="4">
        <v>131</v>
      </c>
      <c r="C2020" s="4">
        <v>581</v>
      </c>
      <c r="D2020" s="4">
        <f t="shared" si="1"/>
        <v>58.1</v>
      </c>
      <c r="E2020" s="4" t="s">
        <v>2370</v>
      </c>
      <c r="F2020" s="4">
        <v>-79660</v>
      </c>
      <c r="G2020" s="4">
        <v>30</v>
      </c>
      <c r="H2020" s="4">
        <v>61.8</v>
      </c>
      <c r="I2020" s="4">
        <v>0.1</v>
      </c>
      <c r="J2020" s="4">
        <v>5</v>
      </c>
    </row>
    <row r="2021" spans="1:10" ht="12.75" customHeight="1">
      <c r="A2021" s="4" t="str">
        <f t="shared" si="0"/>
        <v>13158.2</v>
      </c>
      <c r="B2021" s="4">
        <v>131</v>
      </c>
      <c r="C2021" s="4">
        <v>582</v>
      </c>
      <c r="D2021" s="4">
        <f t="shared" si="1"/>
        <v>58.2</v>
      </c>
      <c r="E2021" s="4" t="s">
        <v>2371</v>
      </c>
      <c r="F2021" s="4">
        <v>-79560</v>
      </c>
      <c r="G2021" s="4">
        <v>30</v>
      </c>
      <c r="H2021" s="4">
        <v>162</v>
      </c>
      <c r="I2021" s="4">
        <v>0.09</v>
      </c>
      <c r="J2021" s="4">
        <v>70</v>
      </c>
    </row>
    <row r="2022" spans="1:10" ht="12.75" customHeight="1">
      <c r="A2022" s="4" t="str">
        <f t="shared" si="0"/>
        <v>13159</v>
      </c>
      <c r="B2022" s="4">
        <v>131</v>
      </c>
      <c r="C2022" s="4">
        <v>590</v>
      </c>
      <c r="D2022" s="4">
        <f t="shared" si="1"/>
        <v>59</v>
      </c>
      <c r="E2022" s="4" t="s">
        <v>2372</v>
      </c>
      <c r="F2022" s="4">
        <v>-74280</v>
      </c>
      <c r="G2022" s="4">
        <v>50</v>
      </c>
      <c r="H2022" s="4">
        <v>1.5</v>
      </c>
      <c r="I2022" s="4" t="s">
        <v>80</v>
      </c>
      <c r="J2022" s="4">
        <v>0.03</v>
      </c>
    </row>
    <row r="2023" spans="1:10" ht="12.75" customHeight="1">
      <c r="A2023" s="4" t="str">
        <f t="shared" si="0"/>
        <v>13159.1</v>
      </c>
      <c r="B2023" s="4">
        <v>131</v>
      </c>
      <c r="C2023" s="4">
        <v>591</v>
      </c>
      <c r="D2023" s="4">
        <f t="shared" si="1"/>
        <v>59.1</v>
      </c>
      <c r="E2023" s="4" t="s">
        <v>2373</v>
      </c>
      <c r="F2023" s="4">
        <v>-74130</v>
      </c>
      <c r="G2023" s="4">
        <v>50</v>
      </c>
      <c r="H2023" s="4">
        <v>152.4</v>
      </c>
      <c r="I2023" s="4">
        <v>0.2</v>
      </c>
      <c r="J2023" s="4">
        <v>5.7</v>
      </c>
    </row>
    <row r="2024" spans="1:10" ht="12.75" customHeight="1">
      <c r="A2024" s="4" t="str">
        <f t="shared" si="0"/>
        <v>13160</v>
      </c>
      <c r="B2024" s="4">
        <v>131</v>
      </c>
      <c r="C2024" s="4">
        <v>600</v>
      </c>
      <c r="D2024" s="4">
        <f t="shared" si="1"/>
        <v>60</v>
      </c>
      <c r="E2024" s="4" t="s">
        <v>2374</v>
      </c>
      <c r="F2024" s="4">
        <v>-67769</v>
      </c>
      <c r="G2024" s="4">
        <v>28</v>
      </c>
      <c r="H2024" s="4">
        <v>33</v>
      </c>
      <c r="I2024" s="4" t="s">
        <v>6</v>
      </c>
      <c r="J2024" s="4">
        <v>3</v>
      </c>
    </row>
    <row r="2025" spans="1:10" ht="12.75" customHeight="1">
      <c r="A2025" s="4" t="str">
        <f t="shared" si="0"/>
        <v>13160.1</v>
      </c>
      <c r="B2025" s="4">
        <v>131</v>
      </c>
      <c r="C2025" s="4">
        <v>601</v>
      </c>
      <c r="D2025" s="4">
        <f t="shared" si="1"/>
        <v>60.1</v>
      </c>
      <c r="E2025" s="4" t="s">
        <v>2375</v>
      </c>
      <c r="F2025" s="4">
        <v>-67412</v>
      </c>
      <c r="G2025" s="4">
        <v>28</v>
      </c>
      <c r="H2025" s="4">
        <v>357</v>
      </c>
      <c r="I2025" s="4">
        <v>3</v>
      </c>
      <c r="J2025" s="4" t="s">
        <v>2319</v>
      </c>
    </row>
    <row r="2026" spans="1:10" ht="12.75" customHeight="1">
      <c r="A2026" s="4" t="str">
        <f t="shared" si="0"/>
        <v>13161</v>
      </c>
      <c r="B2026" s="4">
        <v>131</v>
      </c>
      <c r="C2026" s="4">
        <v>610</v>
      </c>
      <c r="D2026" s="4">
        <f t="shared" si="1"/>
        <v>61</v>
      </c>
      <c r="E2026" s="4" t="s">
        <v>2376</v>
      </c>
      <c r="F2026" s="4">
        <v>-59740</v>
      </c>
      <c r="G2026" s="4">
        <v>200</v>
      </c>
      <c r="H2026" s="4">
        <v>6.3</v>
      </c>
      <c r="I2026" s="4" t="s">
        <v>6</v>
      </c>
      <c r="J2026" s="4">
        <v>0.8</v>
      </c>
    </row>
    <row r="2027" spans="1:10" ht="12.75" customHeight="1">
      <c r="A2027" s="4" t="str">
        <f t="shared" si="0"/>
        <v>13162</v>
      </c>
      <c r="B2027" s="4">
        <v>131</v>
      </c>
      <c r="C2027" s="4">
        <v>620</v>
      </c>
      <c r="D2027" s="4">
        <f t="shared" si="1"/>
        <v>62</v>
      </c>
      <c r="E2027" s="4" t="s">
        <v>2377</v>
      </c>
      <c r="F2027" s="4">
        <v>-50200</v>
      </c>
      <c r="G2027" s="4">
        <v>300</v>
      </c>
      <c r="H2027" s="4">
        <v>1.2</v>
      </c>
      <c r="I2027" s="4" t="s">
        <v>6</v>
      </c>
      <c r="J2027" s="4">
        <v>0.2</v>
      </c>
    </row>
    <row r="2028" spans="1:10" ht="12.75" customHeight="1">
      <c r="A2028" s="4" t="str">
        <f t="shared" si="0"/>
        <v>13163</v>
      </c>
      <c r="B2028" s="4">
        <v>131</v>
      </c>
      <c r="C2028" s="4">
        <v>630</v>
      </c>
      <c r="D2028" s="4">
        <f t="shared" si="1"/>
        <v>63</v>
      </c>
      <c r="E2028" s="4" t="s">
        <v>2378</v>
      </c>
      <c r="F2028" s="4">
        <v>-39350</v>
      </c>
      <c r="G2028" s="4">
        <v>400</v>
      </c>
      <c r="H2028" s="4">
        <v>17.8</v>
      </c>
      <c r="I2028" s="4" t="s">
        <v>33</v>
      </c>
      <c r="J2028" s="4">
        <v>1.9</v>
      </c>
    </row>
    <row r="2029" spans="1:10" ht="12.75" customHeight="1">
      <c r="A2029" s="4" t="str">
        <f t="shared" si="0"/>
        <v>13248</v>
      </c>
      <c r="B2029" s="4">
        <v>132</v>
      </c>
      <c r="C2029" s="4">
        <v>480</v>
      </c>
      <c r="D2029" s="4">
        <f t="shared" si="1"/>
        <v>48</v>
      </c>
      <c r="E2029" s="4" t="s">
        <v>2379</v>
      </c>
      <c r="F2029" s="4">
        <v>-50720</v>
      </c>
      <c r="G2029" s="4">
        <v>500</v>
      </c>
      <c r="H2029" s="4">
        <v>97</v>
      </c>
      <c r="I2029" s="4" t="s">
        <v>33</v>
      </c>
      <c r="J2029" s="4">
        <v>10</v>
      </c>
    </row>
    <row r="2030" spans="1:10" ht="12.75" customHeight="1">
      <c r="A2030" s="4" t="str">
        <f t="shared" si="0"/>
        <v>13249</v>
      </c>
      <c r="B2030" s="4">
        <v>132</v>
      </c>
      <c r="C2030" s="4">
        <v>490</v>
      </c>
      <c r="D2030" s="4">
        <f t="shared" si="1"/>
        <v>49</v>
      </c>
      <c r="E2030" s="4" t="s">
        <v>2380</v>
      </c>
      <c r="F2030" s="4">
        <v>-62420</v>
      </c>
      <c r="G2030" s="4">
        <v>60</v>
      </c>
      <c r="H2030" s="4">
        <v>206</v>
      </c>
      <c r="I2030" s="4" t="s">
        <v>33</v>
      </c>
      <c r="J2030" s="4">
        <v>4</v>
      </c>
    </row>
    <row r="2031" spans="1:10" ht="12.75" customHeight="1">
      <c r="A2031" s="4" t="str">
        <f t="shared" si="0"/>
        <v>13250</v>
      </c>
      <c r="B2031" s="4">
        <v>132</v>
      </c>
      <c r="C2031" s="4">
        <v>500</v>
      </c>
      <c r="D2031" s="4">
        <f t="shared" si="1"/>
        <v>50</v>
      </c>
      <c r="E2031" s="4" t="s">
        <v>2381</v>
      </c>
      <c r="F2031" s="4">
        <v>-76554</v>
      </c>
      <c r="G2031" s="4">
        <v>14</v>
      </c>
      <c r="H2031" s="4">
        <v>39.700000000000003</v>
      </c>
      <c r="I2031" s="4" t="s">
        <v>6</v>
      </c>
      <c r="J2031" s="4">
        <v>0.5</v>
      </c>
    </row>
    <row r="2032" spans="1:10" ht="12.75" customHeight="1">
      <c r="A2032" s="4" t="str">
        <f t="shared" si="0"/>
        <v>13251</v>
      </c>
      <c r="B2032" s="4">
        <v>132</v>
      </c>
      <c r="C2032" s="4">
        <v>510</v>
      </c>
      <c r="D2032" s="4">
        <f t="shared" si="1"/>
        <v>51</v>
      </c>
      <c r="E2032" s="4" t="s">
        <v>2382</v>
      </c>
      <c r="F2032" s="4">
        <v>-79674</v>
      </c>
      <c r="G2032" s="4">
        <v>14</v>
      </c>
      <c r="H2032" s="4">
        <v>2.79</v>
      </c>
      <c r="I2032" s="4" t="s">
        <v>80</v>
      </c>
      <c r="J2032" s="4">
        <v>0.05</v>
      </c>
    </row>
    <row r="2033" spans="1:10" ht="12.75" customHeight="1">
      <c r="A2033" s="4" t="str">
        <f t="shared" si="0"/>
        <v>13251.1</v>
      </c>
      <c r="B2033" s="4">
        <v>132</v>
      </c>
      <c r="C2033" s="4">
        <v>511</v>
      </c>
      <c r="D2033" s="4">
        <f t="shared" si="1"/>
        <v>51.1</v>
      </c>
      <c r="E2033" s="4" t="s">
        <v>2383</v>
      </c>
      <c r="F2033" s="4">
        <v>-79470</v>
      </c>
      <c r="G2033" s="4">
        <v>30</v>
      </c>
      <c r="H2033" s="4">
        <v>200</v>
      </c>
      <c r="I2033" s="4">
        <v>30</v>
      </c>
      <c r="J2033" s="4">
        <v>4.1500000000000004</v>
      </c>
    </row>
    <row r="2034" spans="1:10" ht="12.75" customHeight="1">
      <c r="A2034" s="4" t="str">
        <f t="shared" si="0"/>
        <v>13252</v>
      </c>
      <c r="B2034" s="4">
        <v>132</v>
      </c>
      <c r="C2034" s="4">
        <v>520</v>
      </c>
      <c r="D2034" s="4">
        <f t="shared" si="1"/>
        <v>52</v>
      </c>
      <c r="E2034" s="4" t="s">
        <v>2384</v>
      </c>
      <c r="F2034" s="4">
        <v>-85182</v>
      </c>
      <c r="G2034" s="4">
        <v>7</v>
      </c>
      <c r="H2034" s="4">
        <v>3.2040000000000002</v>
      </c>
      <c r="I2034" s="4" t="s">
        <v>48</v>
      </c>
      <c r="J2034" s="4">
        <v>1.3000000000000001E-2</v>
      </c>
    </row>
    <row r="2035" spans="1:10" ht="12.75" customHeight="1">
      <c r="A2035" s="4" t="str">
        <f t="shared" si="0"/>
        <v>13253</v>
      </c>
      <c r="B2035" s="4">
        <v>132</v>
      </c>
      <c r="C2035" s="4">
        <v>530</v>
      </c>
      <c r="D2035" s="4">
        <f t="shared" si="1"/>
        <v>53</v>
      </c>
      <c r="E2035" s="4" t="s">
        <v>2385</v>
      </c>
      <c r="F2035" s="4">
        <v>-85700</v>
      </c>
      <c r="G2035" s="4">
        <v>6</v>
      </c>
      <c r="H2035" s="4">
        <v>2.2949999999999999</v>
      </c>
      <c r="I2035" s="4" t="s">
        <v>223</v>
      </c>
      <c r="J2035" s="4">
        <v>1.3000000000000001E-2</v>
      </c>
    </row>
    <row r="2036" spans="1:10" ht="12.75" customHeight="1">
      <c r="A2036" s="4" t="str">
        <f t="shared" si="0"/>
        <v>13253.1</v>
      </c>
      <c r="B2036" s="4">
        <v>132</v>
      </c>
      <c r="C2036" s="4">
        <v>531</v>
      </c>
      <c r="D2036" s="4">
        <f t="shared" si="1"/>
        <v>53.1</v>
      </c>
      <c r="E2036" s="4" t="s">
        <v>2386</v>
      </c>
      <c r="F2036" s="4">
        <v>-85595</v>
      </c>
      <c r="G2036" s="4">
        <v>10</v>
      </c>
      <c r="H2036" s="4">
        <v>104</v>
      </c>
      <c r="I2036" s="4">
        <v>12</v>
      </c>
      <c r="J2036" s="4" t="s">
        <v>709</v>
      </c>
    </row>
    <row r="2037" spans="1:10" ht="12.75" customHeight="1">
      <c r="A2037" s="4" t="str">
        <f t="shared" si="0"/>
        <v>13254</v>
      </c>
      <c r="B2037" s="4">
        <v>132</v>
      </c>
      <c r="C2037" s="4">
        <v>540</v>
      </c>
      <c r="D2037" s="4">
        <f t="shared" si="1"/>
        <v>54</v>
      </c>
      <c r="E2037" s="4" t="s">
        <v>2387</v>
      </c>
      <c r="F2037" s="4">
        <v>-89280.5</v>
      </c>
      <c r="G2037" s="4">
        <v>1</v>
      </c>
      <c r="H2037" s="4" t="s">
        <v>8</v>
      </c>
      <c r="I2037" s="4" t="s">
        <v>22</v>
      </c>
      <c r="J2037" s="4">
        <v>92</v>
      </c>
    </row>
    <row r="2038" spans="1:10" ht="12.75" customHeight="1">
      <c r="A2038" s="4" t="str">
        <f t="shared" si="0"/>
        <v>13254.1</v>
      </c>
      <c r="B2038" s="4">
        <v>132</v>
      </c>
      <c r="C2038" s="4">
        <v>541</v>
      </c>
      <c r="D2038" s="4">
        <f t="shared" si="1"/>
        <v>54.1</v>
      </c>
      <c r="E2038" s="4" t="s">
        <v>2388</v>
      </c>
      <c r="F2038" s="4">
        <v>-86528.2</v>
      </c>
      <c r="G2038" s="4">
        <v>1</v>
      </c>
      <c r="H2038" s="4">
        <v>2752.27</v>
      </c>
      <c r="I2038" s="4">
        <v>0.17</v>
      </c>
      <c r="J2038" s="4">
        <v>8.39</v>
      </c>
    </row>
    <row r="2039" spans="1:10" ht="12.75" customHeight="1">
      <c r="A2039" s="4" t="str">
        <f t="shared" si="0"/>
        <v>13255</v>
      </c>
      <c r="B2039" s="4">
        <v>132</v>
      </c>
      <c r="C2039" s="4">
        <v>550</v>
      </c>
      <c r="D2039" s="4">
        <f t="shared" si="1"/>
        <v>55</v>
      </c>
      <c r="E2039" s="4" t="s">
        <v>2389</v>
      </c>
      <c r="F2039" s="4">
        <v>-87155.9</v>
      </c>
      <c r="G2039" s="4">
        <v>1.9</v>
      </c>
      <c r="H2039" s="4">
        <v>6.4790000000000001</v>
      </c>
      <c r="I2039" s="4" t="s">
        <v>48</v>
      </c>
      <c r="J2039" s="4">
        <v>7.0000000000000001E-3</v>
      </c>
    </row>
    <row r="2040" spans="1:10" ht="12.75" customHeight="1">
      <c r="A2040" s="4" t="str">
        <f t="shared" si="0"/>
        <v>13256</v>
      </c>
      <c r="B2040" s="4">
        <v>132</v>
      </c>
      <c r="C2040" s="4">
        <v>560</v>
      </c>
      <c r="D2040" s="4">
        <f t="shared" si="1"/>
        <v>56</v>
      </c>
      <c r="E2040" s="4" t="s">
        <v>2390</v>
      </c>
      <c r="F2040" s="4">
        <v>-88434.8</v>
      </c>
      <c r="G2040" s="4">
        <v>1.1000000000000001</v>
      </c>
      <c r="H2040" s="4" t="s">
        <v>8</v>
      </c>
      <c r="I2040" s="4" t="s">
        <v>2391</v>
      </c>
      <c r="J2040" s="4" t="s">
        <v>22</v>
      </c>
    </row>
    <row r="2041" spans="1:10" ht="12.75" customHeight="1">
      <c r="A2041" s="4" t="str">
        <f t="shared" si="0"/>
        <v>13257</v>
      </c>
      <c r="B2041" s="4">
        <v>132</v>
      </c>
      <c r="C2041" s="4">
        <v>570</v>
      </c>
      <c r="D2041" s="4">
        <f t="shared" si="1"/>
        <v>57</v>
      </c>
      <c r="E2041" s="4" t="s">
        <v>2392</v>
      </c>
      <c r="F2041" s="4">
        <v>-83740</v>
      </c>
      <c r="G2041" s="4">
        <v>40</v>
      </c>
      <c r="H2041" s="4">
        <v>4.8</v>
      </c>
      <c r="I2041" s="4" t="s">
        <v>223</v>
      </c>
      <c r="J2041" s="4">
        <v>0.2</v>
      </c>
    </row>
    <row r="2042" spans="1:10" ht="12.75" customHeight="1">
      <c r="A2042" s="4" t="str">
        <f t="shared" si="0"/>
        <v>13257.1</v>
      </c>
      <c r="B2042" s="4">
        <v>132</v>
      </c>
      <c r="C2042" s="4">
        <v>571</v>
      </c>
      <c r="D2042" s="4">
        <f t="shared" si="1"/>
        <v>57.1</v>
      </c>
      <c r="E2042" s="4" t="s">
        <v>2393</v>
      </c>
      <c r="F2042" s="4">
        <v>-83550</v>
      </c>
      <c r="G2042" s="4">
        <v>40</v>
      </c>
      <c r="H2042" s="4">
        <v>188.18</v>
      </c>
      <c r="I2042" s="4">
        <v>0.11</v>
      </c>
      <c r="J2042" s="4">
        <v>24.3</v>
      </c>
    </row>
    <row r="2043" spans="1:10" ht="12.75" customHeight="1">
      <c r="A2043" s="4" t="str">
        <f t="shared" si="0"/>
        <v>13258</v>
      </c>
      <c r="B2043" s="4">
        <v>132</v>
      </c>
      <c r="C2043" s="4">
        <v>580</v>
      </c>
      <c r="D2043" s="4">
        <f t="shared" si="1"/>
        <v>58</v>
      </c>
      <c r="E2043" s="4" t="s">
        <v>2394</v>
      </c>
      <c r="F2043" s="4">
        <v>-82474</v>
      </c>
      <c r="G2043" s="4">
        <v>21</v>
      </c>
      <c r="H2043" s="4">
        <v>3.51</v>
      </c>
      <c r="I2043" s="4" t="s">
        <v>223</v>
      </c>
      <c r="J2043" s="4">
        <v>0.11</v>
      </c>
    </row>
    <row r="2044" spans="1:10" ht="12.75" customHeight="1">
      <c r="A2044" s="4" t="str">
        <f t="shared" si="0"/>
        <v>13258.1</v>
      </c>
      <c r="B2044" s="4">
        <v>132</v>
      </c>
      <c r="C2044" s="4">
        <v>581</v>
      </c>
      <c r="D2044" s="4">
        <f t="shared" si="1"/>
        <v>58.1</v>
      </c>
      <c r="E2044" s="4" t="s">
        <v>2395</v>
      </c>
      <c r="F2044" s="4">
        <v>-80133</v>
      </c>
      <c r="G2044" s="4">
        <v>21</v>
      </c>
      <c r="H2044" s="4">
        <v>2340.8000000000002</v>
      </c>
      <c r="I2044" s="4">
        <v>0.5</v>
      </c>
      <c r="J2044" s="4">
        <v>9.4</v>
      </c>
    </row>
    <row r="2045" spans="1:10" ht="12.75" customHeight="1">
      <c r="A2045" s="4" t="str">
        <f t="shared" si="0"/>
        <v>13259</v>
      </c>
      <c r="B2045" s="4">
        <v>132</v>
      </c>
      <c r="C2045" s="4">
        <v>590</v>
      </c>
      <c r="D2045" s="4">
        <f t="shared" si="1"/>
        <v>59</v>
      </c>
      <c r="E2045" s="4" t="s">
        <v>2396</v>
      </c>
      <c r="F2045" s="4">
        <v>-75210</v>
      </c>
      <c r="G2045" s="4">
        <v>60</v>
      </c>
      <c r="H2045" s="4" t="s">
        <v>541</v>
      </c>
      <c r="I2045" s="4">
        <v>1.49</v>
      </c>
      <c r="J2045" s="4" t="s">
        <v>80</v>
      </c>
    </row>
    <row r="2046" spans="1:10" ht="12.75" customHeight="1">
      <c r="A2046" s="4" t="str">
        <f t="shared" si="0"/>
        <v>13259.1</v>
      </c>
      <c r="B2046" s="4">
        <v>132</v>
      </c>
      <c r="C2046" s="4">
        <v>591</v>
      </c>
      <c r="D2046" s="4">
        <f t="shared" si="1"/>
        <v>59.1</v>
      </c>
      <c r="E2046" s="4" t="s">
        <v>2397</v>
      </c>
      <c r="F2046" s="4">
        <v>-75210</v>
      </c>
      <c r="G2046" s="4">
        <v>120</v>
      </c>
      <c r="H2046" s="4">
        <v>0</v>
      </c>
      <c r="I2046" s="4">
        <v>100</v>
      </c>
      <c r="J2046" s="4" t="s">
        <v>541</v>
      </c>
    </row>
    <row r="2047" spans="1:10" ht="12.75" customHeight="1">
      <c r="A2047" s="4" t="str">
        <f t="shared" si="0"/>
        <v>13260</v>
      </c>
      <c r="B2047" s="4">
        <v>132</v>
      </c>
      <c r="C2047" s="4">
        <v>600</v>
      </c>
      <c r="D2047" s="4">
        <f t="shared" si="1"/>
        <v>60</v>
      </c>
      <c r="E2047" s="4" t="s">
        <v>2398</v>
      </c>
      <c r="F2047" s="4">
        <v>-71426</v>
      </c>
      <c r="G2047" s="4">
        <v>24</v>
      </c>
      <c r="H2047" s="4">
        <v>1.56</v>
      </c>
      <c r="I2047" s="4" t="s">
        <v>80</v>
      </c>
      <c r="J2047" s="4">
        <v>0.1</v>
      </c>
    </row>
    <row r="2048" spans="1:10" ht="12.75" customHeight="1">
      <c r="A2048" s="4" t="str">
        <f t="shared" si="0"/>
        <v>13261</v>
      </c>
      <c r="B2048" s="4">
        <v>132</v>
      </c>
      <c r="C2048" s="4">
        <v>610</v>
      </c>
      <c r="D2048" s="4">
        <f t="shared" si="1"/>
        <v>61</v>
      </c>
      <c r="E2048" s="4" t="s">
        <v>2399</v>
      </c>
      <c r="F2048" s="4">
        <v>-61710</v>
      </c>
      <c r="G2048" s="4">
        <v>200</v>
      </c>
      <c r="H2048" s="4">
        <v>6.3</v>
      </c>
      <c r="I2048" s="4" t="s">
        <v>6</v>
      </c>
      <c r="J2048" s="4">
        <v>0.7</v>
      </c>
    </row>
    <row r="2049" spans="1:10" ht="12.75" customHeight="1">
      <c r="A2049" s="4" t="str">
        <f t="shared" si="0"/>
        <v>13262</v>
      </c>
      <c r="B2049" s="4">
        <v>132</v>
      </c>
      <c r="C2049" s="4">
        <v>620</v>
      </c>
      <c r="D2049" s="4">
        <f t="shared" si="1"/>
        <v>62</v>
      </c>
      <c r="E2049" s="4" t="s">
        <v>2400</v>
      </c>
      <c r="F2049" s="4">
        <v>-55250</v>
      </c>
      <c r="G2049" s="4">
        <v>300</v>
      </c>
      <c r="H2049" s="4">
        <v>4</v>
      </c>
      <c r="I2049" s="4" t="s">
        <v>6</v>
      </c>
      <c r="J2049" s="4">
        <v>0.3</v>
      </c>
    </row>
    <row r="2050" spans="1:10" ht="12.75" customHeight="1">
      <c r="A2050" s="4" t="str">
        <f t="shared" si="0"/>
        <v>13263</v>
      </c>
      <c r="B2050" s="4">
        <v>132</v>
      </c>
      <c r="C2050" s="4">
        <v>630</v>
      </c>
      <c r="D2050" s="4">
        <f t="shared" si="1"/>
        <v>63</v>
      </c>
      <c r="E2050" s="4" t="s">
        <v>2401</v>
      </c>
      <c r="F2050" s="4">
        <v>-42500</v>
      </c>
      <c r="G2050" s="4">
        <v>400</v>
      </c>
      <c r="H2050" s="4">
        <v>100</v>
      </c>
      <c r="I2050" s="4" t="s">
        <v>33</v>
      </c>
      <c r="J2050" s="4" t="s">
        <v>2402</v>
      </c>
    </row>
    <row r="2051" spans="1:10" ht="12.75" customHeight="1">
      <c r="A2051" s="4" t="str">
        <f t="shared" si="0"/>
        <v>13349</v>
      </c>
      <c r="B2051" s="4">
        <v>133</v>
      </c>
      <c r="C2051" s="4">
        <v>490</v>
      </c>
      <c r="D2051" s="4">
        <f t="shared" si="1"/>
        <v>49</v>
      </c>
      <c r="E2051" s="4" t="s">
        <v>2403</v>
      </c>
      <c r="F2051" s="4">
        <v>-57930</v>
      </c>
      <c r="G2051" s="4">
        <v>300</v>
      </c>
      <c r="H2051" s="4">
        <v>165</v>
      </c>
      <c r="I2051" s="4" t="s">
        <v>33</v>
      </c>
      <c r="J2051" s="4">
        <v>3</v>
      </c>
    </row>
    <row r="2052" spans="1:10" ht="12.75" customHeight="1">
      <c r="A2052" s="4" t="str">
        <f t="shared" si="0"/>
        <v>13349.1</v>
      </c>
      <c r="B2052" s="4">
        <v>133</v>
      </c>
      <c r="C2052" s="4">
        <v>491</v>
      </c>
      <c r="D2052" s="4">
        <f t="shared" si="1"/>
        <v>49.1</v>
      </c>
      <c r="E2052" s="4" t="s">
        <v>2404</v>
      </c>
      <c r="F2052" s="4">
        <v>-57600</v>
      </c>
      <c r="G2052" s="4">
        <v>300</v>
      </c>
      <c r="H2052" s="4">
        <v>330</v>
      </c>
      <c r="I2052" s="4">
        <v>40</v>
      </c>
      <c r="J2052" s="4">
        <v>180</v>
      </c>
    </row>
    <row r="2053" spans="1:10" ht="12.75" customHeight="1">
      <c r="A2053" s="4" t="str">
        <f t="shared" si="0"/>
        <v>13350</v>
      </c>
      <c r="B2053" s="4">
        <v>133</v>
      </c>
      <c r="C2053" s="4">
        <v>500</v>
      </c>
      <c r="D2053" s="4">
        <f t="shared" si="1"/>
        <v>50</v>
      </c>
      <c r="E2053" s="4" t="s">
        <v>2405</v>
      </c>
      <c r="F2053" s="4">
        <v>-70950</v>
      </c>
      <c r="G2053" s="4">
        <v>40</v>
      </c>
      <c r="H2053" s="4">
        <v>1.45</v>
      </c>
      <c r="I2053" s="4" t="s">
        <v>6</v>
      </c>
      <c r="J2053" s="4">
        <v>0.03</v>
      </c>
    </row>
    <row r="2054" spans="1:10" ht="12.75" customHeight="1">
      <c r="A2054" s="4" t="str">
        <f t="shared" si="0"/>
        <v>13351</v>
      </c>
      <c r="B2054" s="4">
        <v>133</v>
      </c>
      <c r="C2054" s="4">
        <v>510</v>
      </c>
      <c r="D2054" s="4">
        <f t="shared" si="1"/>
        <v>51</v>
      </c>
      <c r="E2054" s="4" t="s">
        <v>2406</v>
      </c>
      <c r="F2054" s="4">
        <v>-78943</v>
      </c>
      <c r="G2054" s="4">
        <v>25</v>
      </c>
      <c r="H2054" s="4">
        <v>2.5</v>
      </c>
      <c r="I2054" s="4" t="s">
        <v>80</v>
      </c>
      <c r="J2054" s="4">
        <v>0.1</v>
      </c>
    </row>
    <row r="2055" spans="1:10" ht="12.75" customHeight="1">
      <c r="A2055" s="4" t="str">
        <f t="shared" si="0"/>
        <v>13352</v>
      </c>
      <c r="B2055" s="4">
        <v>133</v>
      </c>
      <c r="C2055" s="4">
        <v>520</v>
      </c>
      <c r="D2055" s="4">
        <f t="shared" si="1"/>
        <v>52</v>
      </c>
      <c r="E2055" s="4" t="s">
        <v>2407</v>
      </c>
      <c r="F2055" s="4">
        <v>-82945</v>
      </c>
      <c r="G2055" s="4">
        <v>24</v>
      </c>
      <c r="H2055" s="4">
        <v>12.5</v>
      </c>
      <c r="I2055" s="4" t="s">
        <v>80</v>
      </c>
      <c r="J2055" s="4">
        <v>0.3</v>
      </c>
    </row>
    <row r="2056" spans="1:10" ht="12.75" customHeight="1">
      <c r="A2056" s="4" t="str">
        <f t="shared" si="0"/>
        <v>13352.1</v>
      </c>
      <c r="B2056" s="4">
        <v>133</v>
      </c>
      <c r="C2056" s="4">
        <v>521</v>
      </c>
      <c r="D2056" s="4">
        <f t="shared" si="1"/>
        <v>52.1</v>
      </c>
      <c r="E2056" s="4" t="s">
        <v>2408</v>
      </c>
      <c r="F2056" s="4">
        <v>-82611</v>
      </c>
      <c r="G2056" s="4">
        <v>24</v>
      </c>
      <c r="H2056" s="4">
        <v>334.26</v>
      </c>
      <c r="I2056" s="4">
        <v>0.04</v>
      </c>
      <c r="J2056" s="4">
        <v>55.4</v>
      </c>
    </row>
    <row r="2057" spans="1:10" ht="12.75" customHeight="1">
      <c r="A2057" s="4" t="str">
        <f t="shared" si="0"/>
        <v>13353</v>
      </c>
      <c r="B2057" s="4">
        <v>133</v>
      </c>
      <c r="C2057" s="4">
        <v>530</v>
      </c>
      <c r="D2057" s="4">
        <f t="shared" si="1"/>
        <v>53</v>
      </c>
      <c r="E2057" s="4" t="s">
        <v>2409</v>
      </c>
      <c r="F2057" s="4">
        <v>-85887</v>
      </c>
      <c r="G2057" s="4">
        <v>5</v>
      </c>
      <c r="H2057" s="4">
        <v>20.8</v>
      </c>
      <c r="I2057" s="4" t="s">
        <v>223</v>
      </c>
      <c r="J2057" s="4">
        <v>0.1</v>
      </c>
    </row>
    <row r="2058" spans="1:10" ht="12.75" customHeight="1">
      <c r="A2058" s="4" t="str">
        <f t="shared" si="0"/>
        <v>13353.1</v>
      </c>
      <c r="B2058" s="4">
        <v>133</v>
      </c>
      <c r="C2058" s="4">
        <v>531</v>
      </c>
      <c r="D2058" s="4">
        <f t="shared" si="1"/>
        <v>53.1</v>
      </c>
      <c r="E2058" s="4" t="s">
        <v>2410</v>
      </c>
      <c r="F2058" s="4">
        <v>-84253</v>
      </c>
      <c r="G2058" s="4">
        <v>5</v>
      </c>
      <c r="H2058" s="4">
        <v>1634.174</v>
      </c>
      <c r="I2058" s="4">
        <v>1.7000000000000001E-2</v>
      </c>
      <c r="J2058" s="4">
        <v>9</v>
      </c>
    </row>
    <row r="2059" spans="1:10" ht="12.75" customHeight="1">
      <c r="A2059" s="4" t="str">
        <f t="shared" si="0"/>
        <v>13354</v>
      </c>
      <c r="B2059" s="4">
        <v>133</v>
      </c>
      <c r="C2059" s="4">
        <v>540</v>
      </c>
      <c r="D2059" s="4">
        <f t="shared" si="1"/>
        <v>54</v>
      </c>
      <c r="E2059" s="4" t="s">
        <v>2411</v>
      </c>
      <c r="F2059" s="4">
        <v>-87643.6</v>
      </c>
      <c r="G2059" s="4">
        <v>2.4</v>
      </c>
      <c r="H2059" s="4">
        <v>5.2474999999999996</v>
      </c>
      <c r="I2059" s="4" t="s">
        <v>48</v>
      </c>
      <c r="J2059" s="4">
        <v>5.0000000000000001E-4</v>
      </c>
    </row>
    <row r="2060" spans="1:10" ht="12.75" customHeight="1">
      <c r="A2060" s="4" t="str">
        <f t="shared" si="0"/>
        <v>13354.1</v>
      </c>
      <c r="B2060" s="4">
        <v>133</v>
      </c>
      <c r="C2060" s="4">
        <v>541</v>
      </c>
      <c r="D2060" s="4">
        <f t="shared" si="1"/>
        <v>54.1</v>
      </c>
      <c r="E2060" s="4" t="s">
        <v>2412</v>
      </c>
      <c r="F2060" s="4">
        <v>-87410.4</v>
      </c>
      <c r="G2060" s="4">
        <v>2.4</v>
      </c>
      <c r="H2060" s="4">
        <v>233.221</v>
      </c>
      <c r="I2060" s="4">
        <v>1.8000000000000002E-2</v>
      </c>
      <c r="J2060" s="4">
        <v>2.19</v>
      </c>
    </row>
    <row r="2061" spans="1:10" ht="12.75" customHeight="1">
      <c r="A2061" s="4" t="str">
        <f t="shared" si="0"/>
        <v>13355</v>
      </c>
      <c r="B2061" s="4">
        <v>133</v>
      </c>
      <c r="C2061" s="4">
        <v>550</v>
      </c>
      <c r="D2061" s="4">
        <f t="shared" si="1"/>
        <v>55</v>
      </c>
      <c r="E2061" s="4" t="s">
        <v>2413</v>
      </c>
      <c r="F2061" s="4">
        <v>-88070.957999999999</v>
      </c>
      <c r="G2061" s="4">
        <v>2.1999999999999999E-2</v>
      </c>
      <c r="H2061" s="4" t="s">
        <v>8</v>
      </c>
      <c r="I2061" s="4" t="s">
        <v>2147</v>
      </c>
      <c r="J2061" s="4">
        <v>95</v>
      </c>
    </row>
    <row r="2062" spans="1:10" ht="12.75" customHeight="1">
      <c r="A2062" s="4" t="str">
        <f t="shared" si="0"/>
        <v>13356</v>
      </c>
      <c r="B2062" s="4">
        <v>133</v>
      </c>
      <c r="C2062" s="4">
        <v>560</v>
      </c>
      <c r="D2062" s="4">
        <f t="shared" si="1"/>
        <v>56</v>
      </c>
      <c r="E2062" s="4" t="s">
        <v>2414</v>
      </c>
      <c r="F2062" s="4">
        <v>-87553.5</v>
      </c>
      <c r="G2062" s="4">
        <v>1</v>
      </c>
      <c r="H2062" s="4">
        <v>10.51</v>
      </c>
      <c r="I2062" s="4" t="s">
        <v>14</v>
      </c>
      <c r="J2062" s="4">
        <v>0.05</v>
      </c>
    </row>
    <row r="2063" spans="1:10" ht="12.75" customHeight="1">
      <c r="A2063" s="4" t="str">
        <f t="shared" si="0"/>
        <v>13356.1</v>
      </c>
      <c r="B2063" s="4">
        <v>133</v>
      </c>
      <c r="C2063" s="4">
        <v>561</v>
      </c>
      <c r="D2063" s="4">
        <f t="shared" si="1"/>
        <v>56.1</v>
      </c>
      <c r="E2063" s="4" t="s">
        <v>2415</v>
      </c>
      <c r="F2063" s="4">
        <v>-87265.3</v>
      </c>
      <c r="G2063" s="4">
        <v>1</v>
      </c>
      <c r="H2063" s="4">
        <v>288.24700000000001</v>
      </c>
      <c r="I2063" s="4">
        <v>9.0000000000000011E-3</v>
      </c>
      <c r="J2063" s="4">
        <v>38.9</v>
      </c>
    </row>
    <row r="2064" spans="1:10" ht="12.75" customHeight="1">
      <c r="A2064" s="4" t="str">
        <f t="shared" si="0"/>
        <v>13357</v>
      </c>
      <c r="B2064" s="4">
        <v>133</v>
      </c>
      <c r="C2064" s="4">
        <v>570</v>
      </c>
      <c r="D2064" s="4">
        <f t="shared" si="1"/>
        <v>57</v>
      </c>
      <c r="E2064" s="4" t="s">
        <v>2416</v>
      </c>
      <c r="F2064" s="4">
        <v>-85494</v>
      </c>
      <c r="G2064" s="4">
        <v>28</v>
      </c>
      <c r="H2064" s="4">
        <v>3.9119999999999999</v>
      </c>
      <c r="I2064" s="4" t="s">
        <v>223</v>
      </c>
      <c r="J2064" s="4">
        <v>8.0000000000000002E-3</v>
      </c>
    </row>
    <row r="2065" spans="1:10" ht="12.75" customHeight="1">
      <c r="A2065" s="4" t="str">
        <f t="shared" si="0"/>
        <v>13357.1</v>
      </c>
      <c r="B2065" s="4">
        <v>133</v>
      </c>
      <c r="C2065" s="4">
        <v>571</v>
      </c>
      <c r="D2065" s="4">
        <f t="shared" si="1"/>
        <v>57.1</v>
      </c>
      <c r="E2065" s="4" t="s">
        <v>2417</v>
      </c>
      <c r="F2065" s="4">
        <v>-84958</v>
      </c>
      <c r="G2065" s="4">
        <v>28</v>
      </c>
      <c r="H2065" s="4">
        <v>535.6</v>
      </c>
      <c r="I2065" s="4">
        <v>0.02</v>
      </c>
      <c r="J2065" s="4">
        <v>62</v>
      </c>
    </row>
    <row r="2066" spans="1:10" ht="12.75" customHeight="1">
      <c r="A2066" s="4" t="str">
        <f t="shared" si="0"/>
        <v>13358</v>
      </c>
      <c r="B2066" s="4">
        <v>133</v>
      </c>
      <c r="C2066" s="4">
        <v>580</v>
      </c>
      <c r="D2066" s="4">
        <f t="shared" si="1"/>
        <v>58</v>
      </c>
      <c r="E2066" s="4" t="s">
        <v>2418</v>
      </c>
      <c r="F2066" s="4">
        <v>-82423</v>
      </c>
      <c r="G2066" s="4">
        <v>16</v>
      </c>
      <c r="H2066" s="4">
        <v>97</v>
      </c>
      <c r="I2066" s="4" t="s">
        <v>80</v>
      </c>
      <c r="J2066" s="4">
        <v>4</v>
      </c>
    </row>
    <row r="2067" spans="1:10" ht="12.75" customHeight="1">
      <c r="A2067" s="4" t="str">
        <f t="shared" si="0"/>
        <v>13358.1</v>
      </c>
      <c r="B2067" s="4">
        <v>133</v>
      </c>
      <c r="C2067" s="4">
        <v>581</v>
      </c>
      <c r="D2067" s="4">
        <f t="shared" si="1"/>
        <v>58.1</v>
      </c>
      <c r="E2067" s="4" t="s">
        <v>2419</v>
      </c>
      <c r="F2067" s="4">
        <v>-82386</v>
      </c>
      <c r="G2067" s="4">
        <v>16</v>
      </c>
      <c r="H2067" s="4">
        <v>37.1</v>
      </c>
      <c r="I2067" s="4">
        <v>0.8</v>
      </c>
      <c r="J2067" s="4">
        <v>4.9000000000000004</v>
      </c>
    </row>
    <row r="2068" spans="1:10" ht="12.75" customHeight="1">
      <c r="A2068" s="4" t="str">
        <f t="shared" si="0"/>
        <v>13359</v>
      </c>
      <c r="B2068" s="4">
        <v>133</v>
      </c>
      <c r="C2068" s="4">
        <v>590</v>
      </c>
      <c r="D2068" s="4">
        <f t="shared" si="1"/>
        <v>59</v>
      </c>
      <c r="E2068" s="4" t="s">
        <v>2420</v>
      </c>
      <c r="F2068" s="4">
        <v>-77938</v>
      </c>
      <c r="G2068" s="4">
        <v>12</v>
      </c>
      <c r="H2068" s="4">
        <v>6.5</v>
      </c>
      <c r="I2068" s="4" t="s">
        <v>80</v>
      </c>
      <c r="J2068" s="4">
        <v>0.3</v>
      </c>
    </row>
    <row r="2069" spans="1:10" ht="12.75" customHeight="1">
      <c r="A2069" s="4" t="str">
        <f t="shared" si="0"/>
        <v>13359.1</v>
      </c>
      <c r="B2069" s="4">
        <v>133</v>
      </c>
      <c r="C2069" s="4">
        <v>591</v>
      </c>
      <c r="D2069" s="4">
        <f t="shared" si="1"/>
        <v>59.1</v>
      </c>
      <c r="E2069" s="4" t="s">
        <v>2421</v>
      </c>
      <c r="F2069" s="4">
        <v>-77746</v>
      </c>
      <c r="G2069" s="4">
        <v>12</v>
      </c>
      <c r="H2069" s="4">
        <v>192.05</v>
      </c>
      <c r="I2069" s="4">
        <v>0.14000000000000001</v>
      </c>
      <c r="J2069" s="4">
        <v>1.1000000000000001</v>
      </c>
    </row>
    <row r="2070" spans="1:10" ht="12.75" customHeight="1">
      <c r="A2070" s="4" t="str">
        <f t="shared" si="0"/>
        <v>13360</v>
      </c>
      <c r="B2070" s="4">
        <v>133</v>
      </c>
      <c r="C2070" s="4">
        <v>600</v>
      </c>
      <c r="D2070" s="4">
        <f t="shared" si="1"/>
        <v>60</v>
      </c>
      <c r="E2070" s="4" t="s">
        <v>2422</v>
      </c>
      <c r="F2070" s="4">
        <v>-72330</v>
      </c>
      <c r="G2070" s="4">
        <v>50</v>
      </c>
      <c r="H2070" s="4">
        <v>70</v>
      </c>
      <c r="I2070" s="4" t="s">
        <v>6</v>
      </c>
      <c r="J2070" s="4">
        <v>10</v>
      </c>
    </row>
    <row r="2071" spans="1:10" ht="12.75" customHeight="1">
      <c r="A2071" s="4" t="str">
        <f t="shared" si="0"/>
        <v>13360.1</v>
      </c>
      <c r="B2071" s="4">
        <v>133</v>
      </c>
      <c r="C2071" s="4">
        <v>601</v>
      </c>
      <c r="D2071" s="4">
        <f t="shared" si="1"/>
        <v>60.1</v>
      </c>
      <c r="E2071" s="4" t="s">
        <v>2423</v>
      </c>
      <c r="F2071" s="4">
        <v>-72200</v>
      </c>
      <c r="G2071" s="4">
        <v>50</v>
      </c>
      <c r="H2071" s="4">
        <v>127.97</v>
      </c>
      <c r="I2071" s="4">
        <v>0.11</v>
      </c>
      <c r="J2071" s="4" t="s">
        <v>2424</v>
      </c>
    </row>
    <row r="2072" spans="1:10" ht="12.75" customHeight="1">
      <c r="A2072" s="4" t="str">
        <f t="shared" si="0"/>
        <v>13360.2</v>
      </c>
      <c r="B2072" s="4">
        <v>133</v>
      </c>
      <c r="C2072" s="4">
        <v>602</v>
      </c>
      <c r="D2072" s="4">
        <f t="shared" si="1"/>
        <v>60.2</v>
      </c>
      <c r="E2072" s="4" t="s">
        <v>2425</v>
      </c>
      <c r="F2072" s="4">
        <v>-72150</v>
      </c>
      <c r="G2072" s="4">
        <v>50</v>
      </c>
      <c r="H2072" s="4">
        <v>176.1</v>
      </c>
      <c r="I2072" s="4">
        <v>0.1</v>
      </c>
      <c r="J2072" s="4" t="s">
        <v>2426</v>
      </c>
    </row>
    <row r="2073" spans="1:10" ht="12.75" customHeight="1">
      <c r="A2073" s="4" t="str">
        <f t="shared" si="0"/>
        <v>13361</v>
      </c>
      <c r="B2073" s="4">
        <v>133</v>
      </c>
      <c r="C2073" s="4">
        <v>610</v>
      </c>
      <c r="D2073" s="4">
        <f t="shared" si="1"/>
        <v>61</v>
      </c>
      <c r="E2073" s="4" t="s">
        <v>2427</v>
      </c>
      <c r="F2073" s="4">
        <v>-65410</v>
      </c>
      <c r="G2073" s="4">
        <v>50</v>
      </c>
      <c r="H2073" s="4" t="s">
        <v>999</v>
      </c>
      <c r="I2073" s="4">
        <v>15</v>
      </c>
      <c r="J2073" s="4" t="s">
        <v>6</v>
      </c>
    </row>
    <row r="2074" spans="1:10" ht="12.75" customHeight="1">
      <c r="A2074" s="4" t="str">
        <f t="shared" si="0"/>
        <v>13361.1</v>
      </c>
      <c r="B2074" s="4">
        <v>133</v>
      </c>
      <c r="C2074" s="4">
        <v>611</v>
      </c>
      <c r="D2074" s="4">
        <f t="shared" si="1"/>
        <v>61.1</v>
      </c>
      <c r="E2074" s="4" t="s">
        <v>2428</v>
      </c>
      <c r="F2074" s="4">
        <v>-65280</v>
      </c>
      <c r="G2074" s="4">
        <v>50</v>
      </c>
      <c r="H2074" s="4">
        <v>130.4</v>
      </c>
      <c r="I2074" s="4">
        <v>1</v>
      </c>
      <c r="J2074" s="4" t="s">
        <v>999</v>
      </c>
    </row>
    <row r="2075" spans="1:10" ht="12.75" customHeight="1">
      <c r="A2075" s="4" t="str">
        <f t="shared" si="0"/>
        <v>13362</v>
      </c>
      <c r="B2075" s="4">
        <v>133</v>
      </c>
      <c r="C2075" s="4">
        <v>620</v>
      </c>
      <c r="D2075" s="4">
        <f t="shared" si="1"/>
        <v>62</v>
      </c>
      <c r="E2075" s="4" t="s">
        <v>2429</v>
      </c>
      <c r="F2075" s="4">
        <v>-57130</v>
      </c>
      <c r="G2075" s="4">
        <v>200</v>
      </c>
      <c r="H2075" s="4">
        <v>2.9</v>
      </c>
      <c r="I2075" s="4" t="s">
        <v>6</v>
      </c>
      <c r="J2075" s="4">
        <v>0.17</v>
      </c>
    </row>
    <row r="2076" spans="1:10" ht="12.75" customHeight="1">
      <c r="A2076" s="4" t="str">
        <f t="shared" si="0"/>
        <v>13363</v>
      </c>
      <c r="B2076" s="4">
        <v>133</v>
      </c>
      <c r="C2076" s="4">
        <v>630</v>
      </c>
      <c r="D2076" s="4">
        <f t="shared" si="1"/>
        <v>63</v>
      </c>
      <c r="E2076" s="4" t="s">
        <v>2430</v>
      </c>
      <c r="F2076" s="4">
        <v>-47280</v>
      </c>
      <c r="G2076" s="4">
        <v>300</v>
      </c>
      <c r="H2076" s="4">
        <v>200</v>
      </c>
      <c r="I2076" s="4" t="s">
        <v>33</v>
      </c>
      <c r="J2076" s="4" t="s">
        <v>2065</v>
      </c>
    </row>
    <row r="2077" spans="1:10" ht="12.75" customHeight="1">
      <c r="A2077" s="4" t="str">
        <f t="shared" si="0"/>
        <v>13449</v>
      </c>
      <c r="B2077" s="4">
        <v>134</v>
      </c>
      <c r="C2077" s="4">
        <v>490</v>
      </c>
      <c r="D2077" s="4">
        <f t="shared" si="1"/>
        <v>49</v>
      </c>
      <c r="E2077" s="4" t="s">
        <v>2431</v>
      </c>
      <c r="F2077" s="4">
        <v>-52020</v>
      </c>
      <c r="G2077" s="4">
        <v>400</v>
      </c>
      <c r="H2077" s="4">
        <v>140</v>
      </c>
      <c r="I2077" s="4" t="s">
        <v>33</v>
      </c>
      <c r="J2077" s="4">
        <v>4</v>
      </c>
    </row>
    <row r="2078" spans="1:10" ht="12.75" customHeight="1">
      <c r="A2078" s="4" t="str">
        <f t="shared" si="0"/>
        <v>13450</v>
      </c>
      <c r="B2078" s="4">
        <v>134</v>
      </c>
      <c r="C2078" s="4">
        <v>500</v>
      </c>
      <c r="D2078" s="4">
        <f t="shared" si="1"/>
        <v>50</v>
      </c>
      <c r="E2078" s="4" t="s">
        <v>2432</v>
      </c>
      <c r="F2078" s="4">
        <v>-66800</v>
      </c>
      <c r="G2078" s="4">
        <v>100</v>
      </c>
      <c r="H2078" s="4">
        <v>1.1200000000000001</v>
      </c>
      <c r="I2078" s="4" t="s">
        <v>6</v>
      </c>
      <c r="J2078" s="4">
        <v>0.08</v>
      </c>
    </row>
    <row r="2079" spans="1:10" ht="12.75" customHeight="1">
      <c r="A2079" s="4" t="str">
        <f t="shared" si="0"/>
        <v>13451</v>
      </c>
      <c r="B2079" s="4">
        <v>134</v>
      </c>
      <c r="C2079" s="4">
        <v>510</v>
      </c>
      <c r="D2079" s="4">
        <f t="shared" si="1"/>
        <v>51</v>
      </c>
      <c r="E2079" s="4" t="s">
        <v>2433</v>
      </c>
      <c r="F2079" s="4">
        <v>-74170</v>
      </c>
      <c r="G2079" s="4">
        <v>40</v>
      </c>
      <c r="H2079" s="4" t="s">
        <v>541</v>
      </c>
      <c r="I2079" s="4">
        <v>780</v>
      </c>
      <c r="J2079" s="4" t="s">
        <v>33</v>
      </c>
    </row>
    <row r="2080" spans="1:10" ht="12.75" customHeight="1">
      <c r="A2080" s="4" t="str">
        <f t="shared" si="0"/>
        <v>13451.1</v>
      </c>
      <c r="B2080" s="4">
        <v>134</v>
      </c>
      <c r="C2080" s="4">
        <v>511</v>
      </c>
      <c r="D2080" s="4">
        <f t="shared" si="1"/>
        <v>51.1</v>
      </c>
      <c r="E2080" s="4" t="s">
        <v>2434</v>
      </c>
      <c r="F2080" s="4">
        <v>-74090</v>
      </c>
      <c r="G2080" s="4">
        <v>100</v>
      </c>
      <c r="H2080" s="4">
        <v>80</v>
      </c>
      <c r="I2080" s="4">
        <v>110</v>
      </c>
      <c r="J2080" s="4" t="s">
        <v>1210</v>
      </c>
    </row>
    <row r="2081" spans="1:10" ht="12.75" customHeight="1">
      <c r="A2081" s="4" t="str">
        <f t="shared" si="0"/>
        <v>13452</v>
      </c>
      <c r="B2081" s="4">
        <v>134</v>
      </c>
      <c r="C2081" s="4">
        <v>520</v>
      </c>
      <c r="D2081" s="4">
        <f t="shared" si="1"/>
        <v>52</v>
      </c>
      <c r="E2081" s="4" t="s">
        <v>2435</v>
      </c>
      <c r="F2081" s="4">
        <v>-82559</v>
      </c>
      <c r="G2081" s="4">
        <v>11</v>
      </c>
      <c r="H2081" s="4">
        <v>41.8</v>
      </c>
      <c r="I2081" s="4" t="s">
        <v>80</v>
      </c>
      <c r="J2081" s="4">
        <v>0.8</v>
      </c>
    </row>
    <row r="2082" spans="1:10" ht="12.75" customHeight="1">
      <c r="A2082" s="4" t="str">
        <f t="shared" si="0"/>
        <v>13452.1</v>
      </c>
      <c r="B2082" s="4">
        <v>134</v>
      </c>
      <c r="C2082" s="4">
        <v>521</v>
      </c>
      <c r="D2082" s="4">
        <f t="shared" si="1"/>
        <v>52.1</v>
      </c>
      <c r="E2082" s="4" t="s">
        <v>2436</v>
      </c>
      <c r="F2082" s="4">
        <v>-80868</v>
      </c>
      <c r="G2082" s="4">
        <v>11</v>
      </c>
      <c r="H2082" s="4">
        <v>1691.24</v>
      </c>
      <c r="I2082" s="4">
        <v>0.17</v>
      </c>
      <c r="J2082" s="4">
        <v>164</v>
      </c>
    </row>
    <row r="2083" spans="1:10" ht="12.75" customHeight="1">
      <c r="A2083" s="4" t="str">
        <f t="shared" si="0"/>
        <v>13453</v>
      </c>
      <c r="B2083" s="4">
        <v>134</v>
      </c>
      <c r="C2083" s="4">
        <v>530</v>
      </c>
      <c r="D2083" s="4">
        <f t="shared" si="1"/>
        <v>53</v>
      </c>
      <c r="E2083" s="4" t="s">
        <v>2437</v>
      </c>
      <c r="F2083" s="4">
        <v>-84072</v>
      </c>
      <c r="G2083" s="4">
        <v>8</v>
      </c>
      <c r="H2083" s="4">
        <v>52.5</v>
      </c>
      <c r="I2083" s="4" t="s">
        <v>80</v>
      </c>
      <c r="J2083" s="4">
        <v>0.2</v>
      </c>
    </row>
    <row r="2084" spans="1:10" ht="12.75" customHeight="1">
      <c r="A2084" s="4" t="str">
        <f t="shared" si="0"/>
        <v>13453.1</v>
      </c>
      <c r="B2084" s="4">
        <v>134</v>
      </c>
      <c r="C2084" s="4">
        <v>531</v>
      </c>
      <c r="D2084" s="4">
        <f t="shared" si="1"/>
        <v>53.1</v>
      </c>
      <c r="E2084" s="4" t="s">
        <v>2438</v>
      </c>
      <c r="F2084" s="4">
        <v>-83756</v>
      </c>
      <c r="G2084" s="4">
        <v>8</v>
      </c>
      <c r="H2084" s="4">
        <v>316.49</v>
      </c>
      <c r="I2084" s="4">
        <v>0.22</v>
      </c>
      <c r="J2084" s="4">
        <v>3.6</v>
      </c>
    </row>
    <row r="2085" spans="1:10" ht="12.75" customHeight="1">
      <c r="A2085" s="4" t="str">
        <f t="shared" si="0"/>
        <v>13454</v>
      </c>
      <c r="B2085" s="4">
        <v>134</v>
      </c>
      <c r="C2085" s="4">
        <v>540</v>
      </c>
      <c r="D2085" s="4">
        <f t="shared" si="1"/>
        <v>54</v>
      </c>
      <c r="E2085" s="4" t="s">
        <v>2439</v>
      </c>
      <c r="F2085" s="4">
        <v>-88124.5</v>
      </c>
      <c r="G2085" s="4">
        <v>0.8</v>
      </c>
      <c r="H2085" s="4" t="s">
        <v>8</v>
      </c>
      <c r="I2085" s="4" t="s">
        <v>2440</v>
      </c>
      <c r="J2085" s="4" t="s">
        <v>22</v>
      </c>
    </row>
    <row r="2086" spans="1:10" ht="12.75" customHeight="1">
      <c r="A2086" s="4" t="str">
        <f t="shared" si="0"/>
        <v>13454.1</v>
      </c>
      <c r="B2086" s="4">
        <v>134</v>
      </c>
      <c r="C2086" s="4">
        <v>541</v>
      </c>
      <c r="D2086" s="4">
        <f t="shared" si="1"/>
        <v>54.1</v>
      </c>
      <c r="E2086" s="4" t="s">
        <v>2441</v>
      </c>
      <c r="F2086" s="4">
        <v>-86159</v>
      </c>
      <c r="G2086" s="4">
        <v>0.9</v>
      </c>
      <c r="H2086" s="4">
        <v>1965.5</v>
      </c>
      <c r="I2086" s="4">
        <v>0.5</v>
      </c>
      <c r="J2086" s="4">
        <v>290</v>
      </c>
    </row>
    <row r="2087" spans="1:10" ht="12.75" customHeight="1">
      <c r="A2087" s="4" t="str">
        <f t="shared" si="0"/>
        <v>13455</v>
      </c>
      <c r="B2087" s="4">
        <v>134</v>
      </c>
      <c r="C2087" s="4">
        <v>550</v>
      </c>
      <c r="D2087" s="4">
        <f t="shared" si="1"/>
        <v>55</v>
      </c>
      <c r="E2087" s="4" t="s">
        <v>2442</v>
      </c>
      <c r="F2087" s="4">
        <v>-86891.180999999997</v>
      </c>
      <c r="G2087" s="4">
        <v>2.6000000000000002E-2</v>
      </c>
      <c r="H2087" s="4">
        <v>2.0648</v>
      </c>
      <c r="I2087" s="4" t="s">
        <v>14</v>
      </c>
      <c r="J2087" s="4">
        <v>1E-3</v>
      </c>
    </row>
    <row r="2088" spans="1:10" ht="12.75" customHeight="1">
      <c r="A2088" s="4" t="str">
        <f t="shared" si="0"/>
        <v>13455.1</v>
      </c>
      <c r="B2088" s="4">
        <v>134</v>
      </c>
      <c r="C2088" s="4">
        <v>551</v>
      </c>
      <c r="D2088" s="4">
        <f t="shared" si="1"/>
        <v>55.1</v>
      </c>
      <c r="E2088" s="4" t="s">
        <v>2443</v>
      </c>
      <c r="F2088" s="4">
        <v>-86752.437000000005</v>
      </c>
      <c r="G2088" s="4">
        <v>2.6000000000000002E-2</v>
      </c>
      <c r="H2088" s="4">
        <v>138.7441</v>
      </c>
      <c r="I2088" s="4">
        <v>2.6000000000000003E-3</v>
      </c>
      <c r="J2088" s="4">
        <v>2.903</v>
      </c>
    </row>
    <row r="2089" spans="1:10" ht="12.75" customHeight="1">
      <c r="A2089" s="4" t="str">
        <f t="shared" si="0"/>
        <v>13456</v>
      </c>
      <c r="B2089" s="4">
        <v>134</v>
      </c>
      <c r="C2089" s="4">
        <v>560</v>
      </c>
      <c r="D2089" s="4">
        <f t="shared" si="1"/>
        <v>56</v>
      </c>
      <c r="E2089" s="4" t="s">
        <v>2444</v>
      </c>
      <c r="F2089" s="4">
        <v>-88949.9</v>
      </c>
      <c r="G2089" s="4">
        <v>0.4</v>
      </c>
      <c r="H2089" s="4" t="s">
        <v>8</v>
      </c>
      <c r="I2089" s="4" t="s">
        <v>22</v>
      </c>
      <c r="J2089" s="4">
        <v>95</v>
      </c>
    </row>
    <row r="2090" spans="1:10" ht="12.75" customHeight="1">
      <c r="A2090" s="4" t="str">
        <f t="shared" si="0"/>
        <v>13457</v>
      </c>
      <c r="B2090" s="4">
        <v>134</v>
      </c>
      <c r="C2090" s="4">
        <v>570</v>
      </c>
      <c r="D2090" s="4">
        <f t="shared" si="1"/>
        <v>57</v>
      </c>
      <c r="E2090" s="4" t="s">
        <v>2445</v>
      </c>
      <c r="F2090" s="4">
        <v>-85219</v>
      </c>
      <c r="G2090" s="4">
        <v>20</v>
      </c>
      <c r="H2090" s="4">
        <v>6.45</v>
      </c>
      <c r="I2090" s="4" t="s">
        <v>80</v>
      </c>
      <c r="J2090" s="4">
        <v>0.16</v>
      </c>
    </row>
    <row r="2091" spans="1:10" ht="12.75" customHeight="1">
      <c r="A2091" s="4" t="str">
        <f t="shared" si="0"/>
        <v>13458</v>
      </c>
      <c r="B2091" s="4">
        <v>134</v>
      </c>
      <c r="C2091" s="4">
        <v>580</v>
      </c>
      <c r="D2091" s="4">
        <f t="shared" si="1"/>
        <v>58</v>
      </c>
      <c r="E2091" s="4" t="s">
        <v>2446</v>
      </c>
      <c r="F2091" s="4">
        <v>-84836</v>
      </c>
      <c r="G2091" s="4">
        <v>20</v>
      </c>
      <c r="H2091" s="4">
        <v>3.16</v>
      </c>
      <c r="I2091" s="4" t="s">
        <v>48</v>
      </c>
      <c r="J2091" s="4">
        <v>0.04</v>
      </c>
    </row>
    <row r="2092" spans="1:10" ht="12.75" customHeight="1">
      <c r="A2092" s="4" t="str">
        <f t="shared" si="0"/>
        <v>13459</v>
      </c>
      <c r="B2092" s="4">
        <v>134</v>
      </c>
      <c r="C2092" s="4">
        <v>590</v>
      </c>
      <c r="D2092" s="4">
        <f t="shared" si="1"/>
        <v>59</v>
      </c>
      <c r="E2092" s="4" t="s">
        <v>2447</v>
      </c>
      <c r="F2092" s="4">
        <v>-78510</v>
      </c>
      <c r="G2092" s="4">
        <v>40</v>
      </c>
      <c r="H2092" s="4" t="s">
        <v>999</v>
      </c>
      <c r="I2092" s="4" t="s">
        <v>2220</v>
      </c>
      <c r="J2092" s="4" t="s">
        <v>80</v>
      </c>
    </row>
    <row r="2093" spans="1:10" ht="12.75" customHeight="1">
      <c r="A2093" s="4" t="str">
        <f t="shared" si="0"/>
        <v>13459.1</v>
      </c>
      <c r="B2093" s="4">
        <v>134</v>
      </c>
      <c r="C2093" s="4">
        <v>591</v>
      </c>
      <c r="D2093" s="4">
        <f t="shared" si="1"/>
        <v>59.1</v>
      </c>
      <c r="E2093" s="4" t="s">
        <v>2448</v>
      </c>
      <c r="F2093" s="4">
        <v>-78510</v>
      </c>
      <c r="G2093" s="4">
        <v>110</v>
      </c>
      <c r="H2093" s="4">
        <v>0</v>
      </c>
      <c r="I2093" s="4">
        <v>100</v>
      </c>
      <c r="J2093" s="4" t="s">
        <v>999</v>
      </c>
    </row>
    <row r="2094" spans="1:10" ht="12.75" customHeight="1">
      <c r="A2094" s="4" t="str">
        <f t="shared" si="0"/>
        <v>13460</v>
      </c>
      <c r="B2094" s="4">
        <v>134</v>
      </c>
      <c r="C2094" s="4">
        <v>600</v>
      </c>
      <c r="D2094" s="4">
        <f t="shared" si="1"/>
        <v>60</v>
      </c>
      <c r="E2094" s="4" t="s">
        <v>2449</v>
      </c>
      <c r="F2094" s="4">
        <v>-75646</v>
      </c>
      <c r="G2094" s="4">
        <v>12</v>
      </c>
      <c r="H2094" s="4">
        <v>8.5</v>
      </c>
      <c r="I2094" s="4" t="s">
        <v>80</v>
      </c>
      <c r="J2094" s="4">
        <v>1.5</v>
      </c>
    </row>
    <row r="2095" spans="1:10" ht="12.75" customHeight="1">
      <c r="A2095" s="4" t="str">
        <f t="shared" si="0"/>
        <v>13460.1</v>
      </c>
      <c r="B2095" s="4">
        <v>134</v>
      </c>
      <c r="C2095" s="4">
        <v>601</v>
      </c>
      <c r="D2095" s="4">
        <f t="shared" si="1"/>
        <v>60.1</v>
      </c>
      <c r="E2095" s="4" t="s">
        <v>2450</v>
      </c>
      <c r="F2095" s="4">
        <v>-73353</v>
      </c>
      <c r="G2095" s="4">
        <v>12</v>
      </c>
      <c r="H2095" s="4">
        <v>2293.1</v>
      </c>
      <c r="I2095" s="4">
        <v>0.4</v>
      </c>
      <c r="J2095" s="4">
        <v>410</v>
      </c>
    </row>
    <row r="2096" spans="1:10" ht="12.75" customHeight="1">
      <c r="A2096" s="4" t="str">
        <f t="shared" si="0"/>
        <v>13461</v>
      </c>
      <c r="B2096" s="4">
        <v>134</v>
      </c>
      <c r="C2096" s="4">
        <v>610</v>
      </c>
      <c r="D2096" s="4">
        <f t="shared" si="1"/>
        <v>61</v>
      </c>
      <c r="E2096" s="4" t="s">
        <v>2451</v>
      </c>
      <c r="F2096" s="4">
        <v>-66740</v>
      </c>
      <c r="G2096" s="4">
        <v>60</v>
      </c>
      <c r="H2096" s="4" t="s">
        <v>541</v>
      </c>
      <c r="I2096" s="4">
        <v>22</v>
      </c>
      <c r="J2096" s="4" t="s">
        <v>6</v>
      </c>
    </row>
    <row r="2097" spans="1:10" ht="12.75" customHeight="1">
      <c r="A2097" s="4" t="str">
        <f t="shared" si="0"/>
        <v>13461.1</v>
      </c>
      <c r="B2097" s="4">
        <v>134</v>
      </c>
      <c r="C2097" s="4">
        <v>611</v>
      </c>
      <c r="D2097" s="4">
        <f t="shared" si="1"/>
        <v>61.1</v>
      </c>
      <c r="E2097" s="4" t="s">
        <v>2452</v>
      </c>
      <c r="F2097" s="4">
        <v>-66740</v>
      </c>
      <c r="G2097" s="4">
        <v>120</v>
      </c>
      <c r="H2097" s="4">
        <v>0</v>
      </c>
      <c r="I2097" s="4">
        <v>100</v>
      </c>
      <c r="J2097" s="4" t="s">
        <v>541</v>
      </c>
    </row>
    <row r="2098" spans="1:10" ht="12.75" customHeight="1">
      <c r="A2098" s="4" t="str">
        <f t="shared" si="0"/>
        <v>13462</v>
      </c>
      <c r="B2098" s="4">
        <v>134</v>
      </c>
      <c r="C2098" s="4">
        <v>620</v>
      </c>
      <c r="D2098" s="4">
        <f t="shared" si="1"/>
        <v>62</v>
      </c>
      <c r="E2098" s="4" t="s">
        <v>2453</v>
      </c>
      <c r="F2098" s="4">
        <v>-61510</v>
      </c>
      <c r="G2098" s="4">
        <v>200</v>
      </c>
      <c r="H2098" s="4">
        <v>10</v>
      </c>
      <c r="I2098" s="4" t="s">
        <v>6</v>
      </c>
      <c r="J2098" s="4">
        <v>1</v>
      </c>
    </row>
    <row r="2099" spans="1:10" ht="12.75" customHeight="1">
      <c r="A2099" s="4" t="str">
        <f t="shared" si="0"/>
        <v>13463</v>
      </c>
      <c r="B2099" s="4">
        <v>134</v>
      </c>
      <c r="C2099" s="4">
        <v>630</v>
      </c>
      <c r="D2099" s="4">
        <f t="shared" si="1"/>
        <v>63</v>
      </c>
      <c r="E2099" s="4" t="s">
        <v>2454</v>
      </c>
      <c r="F2099" s="4">
        <v>-49830</v>
      </c>
      <c r="G2099" s="4">
        <v>200</v>
      </c>
      <c r="H2099" s="4">
        <v>500</v>
      </c>
      <c r="I2099" s="4" t="s">
        <v>33</v>
      </c>
      <c r="J2099" s="4">
        <v>200</v>
      </c>
    </row>
    <row r="2100" spans="1:10" ht="12.75" customHeight="1">
      <c r="A2100" s="4" t="str">
        <f t="shared" si="0"/>
        <v>13464</v>
      </c>
      <c r="B2100" s="4">
        <v>134</v>
      </c>
      <c r="C2100" s="4">
        <v>640</v>
      </c>
      <c r="D2100" s="4">
        <f t="shared" si="1"/>
        <v>64</v>
      </c>
      <c r="E2100" s="4" t="s">
        <v>2455</v>
      </c>
      <c r="F2100" s="4">
        <v>-41570</v>
      </c>
      <c r="G2100" s="4">
        <v>400</v>
      </c>
      <c r="H2100" s="4">
        <v>400</v>
      </c>
      <c r="I2100" s="4" t="s">
        <v>33</v>
      </c>
      <c r="J2100" s="4" t="s">
        <v>22</v>
      </c>
    </row>
    <row r="2101" spans="1:10" ht="12.75" customHeight="1">
      <c r="A2101" s="4" t="str">
        <f t="shared" si="0"/>
        <v>13549</v>
      </c>
      <c r="B2101" s="4">
        <v>135</v>
      </c>
      <c r="C2101" s="4">
        <v>490</v>
      </c>
      <c r="D2101" s="4">
        <f t="shared" si="1"/>
        <v>49</v>
      </c>
      <c r="E2101" s="4" t="s">
        <v>2456</v>
      </c>
      <c r="F2101" s="4">
        <v>-47200</v>
      </c>
      <c r="G2101" s="4">
        <v>500</v>
      </c>
      <c r="H2101" s="4">
        <v>92</v>
      </c>
      <c r="I2101" s="4" t="s">
        <v>33</v>
      </c>
      <c r="J2101" s="4">
        <v>10</v>
      </c>
    </row>
    <row r="2102" spans="1:10" ht="12.75" customHeight="1">
      <c r="A2102" s="4" t="str">
        <f t="shared" si="0"/>
        <v>13550</v>
      </c>
      <c r="B2102" s="4">
        <v>135</v>
      </c>
      <c r="C2102" s="4">
        <v>500</v>
      </c>
      <c r="D2102" s="4">
        <f t="shared" si="1"/>
        <v>50</v>
      </c>
      <c r="E2102" s="4" t="s">
        <v>2457</v>
      </c>
      <c r="F2102" s="4">
        <v>-60800</v>
      </c>
      <c r="G2102" s="4">
        <v>400</v>
      </c>
      <c r="H2102" s="4">
        <v>530</v>
      </c>
      <c r="I2102" s="4" t="s">
        <v>33</v>
      </c>
      <c r="J2102" s="4">
        <v>20</v>
      </c>
    </row>
    <row r="2103" spans="1:10" ht="12.75" customHeight="1">
      <c r="A2103" s="4" t="str">
        <f t="shared" si="0"/>
        <v>13551</v>
      </c>
      <c r="B2103" s="4">
        <v>135</v>
      </c>
      <c r="C2103" s="4">
        <v>510</v>
      </c>
      <c r="D2103" s="4">
        <f t="shared" si="1"/>
        <v>51</v>
      </c>
      <c r="E2103" s="4" t="s">
        <v>2458</v>
      </c>
      <c r="F2103" s="4">
        <v>-69710</v>
      </c>
      <c r="G2103" s="4">
        <v>100</v>
      </c>
      <c r="H2103" s="4">
        <v>1.68</v>
      </c>
      <c r="I2103" s="4" t="s">
        <v>6</v>
      </c>
      <c r="J2103" s="4">
        <v>0.02</v>
      </c>
    </row>
    <row r="2104" spans="1:10" ht="12.75" customHeight="1">
      <c r="A2104" s="4" t="str">
        <f t="shared" si="0"/>
        <v>13552</v>
      </c>
      <c r="B2104" s="4">
        <v>135</v>
      </c>
      <c r="C2104" s="4">
        <v>520</v>
      </c>
      <c r="D2104" s="4">
        <f t="shared" si="1"/>
        <v>52</v>
      </c>
      <c r="E2104" s="4" t="s">
        <v>2459</v>
      </c>
      <c r="F2104" s="4">
        <v>-77830</v>
      </c>
      <c r="G2104" s="4">
        <v>90</v>
      </c>
      <c r="H2104" s="4">
        <v>19</v>
      </c>
      <c r="I2104" s="4" t="s">
        <v>6</v>
      </c>
      <c r="J2104" s="4">
        <v>0.2</v>
      </c>
    </row>
    <row r="2105" spans="1:10" ht="12.75" customHeight="1">
      <c r="A2105" s="4" t="str">
        <f t="shared" si="0"/>
        <v>13552.1</v>
      </c>
      <c r="B2105" s="4">
        <v>135</v>
      </c>
      <c r="C2105" s="4">
        <v>521</v>
      </c>
      <c r="D2105" s="4">
        <f t="shared" si="1"/>
        <v>52.1</v>
      </c>
      <c r="E2105" s="4" t="s">
        <v>2460</v>
      </c>
      <c r="F2105" s="4">
        <v>-76280</v>
      </c>
      <c r="G2105" s="4">
        <v>90</v>
      </c>
      <c r="H2105" s="4">
        <v>1554.88</v>
      </c>
      <c r="I2105" s="4">
        <v>0.17</v>
      </c>
      <c r="J2105" s="4">
        <v>510</v>
      </c>
    </row>
    <row r="2106" spans="1:10" ht="12.75" customHeight="1">
      <c r="A2106" s="4" t="str">
        <f t="shared" si="0"/>
        <v>13553</v>
      </c>
      <c r="B2106" s="4">
        <v>135</v>
      </c>
      <c r="C2106" s="4">
        <v>530</v>
      </c>
      <c r="D2106" s="4">
        <f t="shared" si="1"/>
        <v>53</v>
      </c>
      <c r="E2106" s="4" t="s">
        <v>2461</v>
      </c>
      <c r="F2106" s="4">
        <v>-83790</v>
      </c>
      <c r="G2106" s="4">
        <v>7</v>
      </c>
      <c r="H2106" s="4">
        <v>6.57</v>
      </c>
      <c r="I2106" s="4" t="s">
        <v>223</v>
      </c>
      <c r="J2106" s="4">
        <v>0.02</v>
      </c>
    </row>
    <row r="2107" spans="1:10" ht="12.75" customHeight="1">
      <c r="A2107" s="4" t="str">
        <f t="shared" si="0"/>
        <v>13554</v>
      </c>
      <c r="B2107" s="4">
        <v>135</v>
      </c>
      <c r="C2107" s="4">
        <v>540</v>
      </c>
      <c r="D2107" s="4">
        <f t="shared" si="1"/>
        <v>54</v>
      </c>
      <c r="E2107" s="4" t="s">
        <v>2462</v>
      </c>
      <c r="F2107" s="4">
        <v>-86417</v>
      </c>
      <c r="G2107" s="4">
        <v>5</v>
      </c>
      <c r="H2107" s="4">
        <v>9.14</v>
      </c>
      <c r="I2107" s="4" t="s">
        <v>223</v>
      </c>
      <c r="J2107" s="4">
        <v>0.02</v>
      </c>
    </row>
    <row r="2108" spans="1:10" ht="12.75" customHeight="1">
      <c r="A2108" s="4" t="str">
        <f t="shared" si="0"/>
        <v>13554.1</v>
      </c>
      <c r="B2108" s="4">
        <v>135</v>
      </c>
      <c r="C2108" s="4">
        <v>541</v>
      </c>
      <c r="D2108" s="4">
        <f t="shared" si="1"/>
        <v>54.1</v>
      </c>
      <c r="E2108" s="4" t="s">
        <v>2463</v>
      </c>
      <c r="F2108" s="4">
        <v>-85890</v>
      </c>
      <c r="G2108" s="4">
        <v>5</v>
      </c>
      <c r="H2108" s="4">
        <v>526.55100000000004</v>
      </c>
      <c r="I2108" s="4">
        <v>1.3000000000000001E-2</v>
      </c>
      <c r="J2108" s="4">
        <v>15.29</v>
      </c>
    </row>
    <row r="2109" spans="1:10" ht="12.75" customHeight="1">
      <c r="A2109" s="4" t="str">
        <f t="shared" si="0"/>
        <v>13555</v>
      </c>
      <c r="B2109" s="4">
        <v>135</v>
      </c>
      <c r="C2109" s="4">
        <v>550</v>
      </c>
      <c r="D2109" s="4">
        <f t="shared" si="1"/>
        <v>55</v>
      </c>
      <c r="E2109" s="4" t="s">
        <v>2464</v>
      </c>
      <c r="F2109" s="4">
        <v>-87581.9</v>
      </c>
      <c r="G2109" s="4">
        <v>1</v>
      </c>
      <c r="H2109" s="4">
        <v>2.2999999999999998</v>
      </c>
      <c r="I2109" s="4" t="s">
        <v>69</v>
      </c>
      <c r="J2109" s="4">
        <v>0.3</v>
      </c>
    </row>
    <row r="2110" spans="1:10" ht="12.75" customHeight="1">
      <c r="A2110" s="4" t="str">
        <f t="shared" si="0"/>
        <v>13555.1</v>
      </c>
      <c r="B2110" s="4">
        <v>135</v>
      </c>
      <c r="C2110" s="4">
        <v>551</v>
      </c>
      <c r="D2110" s="4">
        <f t="shared" si="1"/>
        <v>55.1</v>
      </c>
      <c r="E2110" s="4" t="s">
        <v>2465</v>
      </c>
      <c r="F2110" s="4">
        <v>-85949</v>
      </c>
      <c r="G2110" s="4">
        <v>1.8</v>
      </c>
      <c r="H2110" s="4">
        <v>1632.9</v>
      </c>
      <c r="I2110" s="4">
        <v>1.5</v>
      </c>
      <c r="J2110" s="4">
        <v>53</v>
      </c>
    </row>
    <row r="2111" spans="1:10" ht="12.75" customHeight="1">
      <c r="A2111" s="4" t="str">
        <f t="shared" si="0"/>
        <v>13556</v>
      </c>
      <c r="B2111" s="4">
        <v>135</v>
      </c>
      <c r="C2111" s="4">
        <v>560</v>
      </c>
      <c r="D2111" s="4">
        <f t="shared" si="1"/>
        <v>56</v>
      </c>
      <c r="E2111" s="4" t="s">
        <v>2466</v>
      </c>
      <c r="F2111" s="4">
        <v>-87850.5</v>
      </c>
      <c r="G2111" s="4">
        <v>0.4</v>
      </c>
      <c r="H2111" s="4" t="s">
        <v>8</v>
      </c>
      <c r="I2111" s="4" t="s">
        <v>188</v>
      </c>
      <c r="J2111" s="4">
        <v>98</v>
      </c>
    </row>
    <row r="2112" spans="1:10" ht="12.75" customHeight="1">
      <c r="A2112" s="4" t="str">
        <f t="shared" si="0"/>
        <v>13556.1</v>
      </c>
      <c r="B2112" s="4">
        <v>135</v>
      </c>
      <c r="C2112" s="4">
        <v>561</v>
      </c>
      <c r="D2112" s="4">
        <f t="shared" si="1"/>
        <v>56.1</v>
      </c>
      <c r="E2112" s="4" t="s">
        <v>2467</v>
      </c>
      <c r="F2112" s="4">
        <v>-87582.3</v>
      </c>
      <c r="G2112" s="4">
        <v>0.4</v>
      </c>
      <c r="H2112" s="4">
        <v>268.22000000000003</v>
      </c>
      <c r="I2112" s="4">
        <v>0.02</v>
      </c>
      <c r="J2112" s="4">
        <v>28.7</v>
      </c>
    </row>
    <row r="2113" spans="1:10" ht="12.75" customHeight="1">
      <c r="A2113" s="4" t="str">
        <f t="shared" si="0"/>
        <v>13557</v>
      </c>
      <c r="B2113" s="4">
        <v>135</v>
      </c>
      <c r="C2113" s="4">
        <v>570</v>
      </c>
      <c r="D2113" s="4">
        <f t="shared" si="1"/>
        <v>57</v>
      </c>
      <c r="E2113" s="4" t="s">
        <v>2468</v>
      </c>
      <c r="F2113" s="4">
        <v>-86651</v>
      </c>
      <c r="G2113" s="4">
        <v>10</v>
      </c>
      <c r="H2113" s="4">
        <v>19.5</v>
      </c>
      <c r="I2113" s="4" t="s">
        <v>223</v>
      </c>
      <c r="J2113" s="4">
        <v>0.2</v>
      </c>
    </row>
    <row r="2114" spans="1:10" ht="12.75" customHeight="1">
      <c r="A2114" s="4" t="str">
        <f t="shared" si="0"/>
        <v>13558</v>
      </c>
      <c r="B2114" s="4">
        <v>135</v>
      </c>
      <c r="C2114" s="4">
        <v>580</v>
      </c>
      <c r="D2114" s="4">
        <f t="shared" si="1"/>
        <v>58</v>
      </c>
      <c r="E2114" s="4" t="s">
        <v>2469</v>
      </c>
      <c r="F2114" s="4">
        <v>-84625</v>
      </c>
      <c r="G2114" s="4">
        <v>11</v>
      </c>
      <c r="H2114" s="4">
        <v>17.7</v>
      </c>
      <c r="I2114" s="4" t="s">
        <v>223</v>
      </c>
      <c r="J2114" s="4">
        <v>0.3</v>
      </c>
    </row>
    <row r="2115" spans="1:10" ht="12.75" customHeight="1">
      <c r="A2115" s="4" t="str">
        <f t="shared" si="0"/>
        <v>13558.1</v>
      </c>
      <c r="B2115" s="4">
        <v>135</v>
      </c>
      <c r="C2115" s="4">
        <v>581</v>
      </c>
      <c r="D2115" s="4">
        <f t="shared" si="1"/>
        <v>58.1</v>
      </c>
      <c r="E2115" s="4" t="s">
        <v>2470</v>
      </c>
      <c r="F2115" s="4">
        <v>-84179</v>
      </c>
      <c r="G2115" s="4">
        <v>11</v>
      </c>
      <c r="H2115" s="4">
        <v>445.8</v>
      </c>
      <c r="I2115" s="4">
        <v>0.2</v>
      </c>
      <c r="J2115" s="4">
        <v>20</v>
      </c>
    </row>
    <row r="2116" spans="1:10" ht="12.75" customHeight="1">
      <c r="A2116" s="4" t="str">
        <f t="shared" si="0"/>
        <v>13559</v>
      </c>
      <c r="B2116" s="4">
        <v>135</v>
      </c>
      <c r="C2116" s="4">
        <v>590</v>
      </c>
      <c r="D2116" s="4">
        <f t="shared" si="1"/>
        <v>59</v>
      </c>
      <c r="E2116" s="4" t="s">
        <v>2471</v>
      </c>
      <c r="F2116" s="4">
        <v>-80936</v>
      </c>
      <c r="G2116" s="4">
        <v>12</v>
      </c>
      <c r="H2116" s="4">
        <v>24</v>
      </c>
      <c r="I2116" s="4" t="s">
        <v>80</v>
      </c>
      <c r="J2116" s="4">
        <v>2</v>
      </c>
    </row>
    <row r="2117" spans="1:10" ht="12.75" customHeight="1">
      <c r="A2117" s="4" t="str">
        <f t="shared" si="0"/>
        <v>13559.1</v>
      </c>
      <c r="B2117" s="4">
        <v>135</v>
      </c>
      <c r="C2117" s="4">
        <v>591</v>
      </c>
      <c r="D2117" s="4">
        <f t="shared" si="1"/>
        <v>59.1</v>
      </c>
      <c r="E2117" s="4" t="s">
        <v>2472</v>
      </c>
      <c r="F2117" s="4">
        <v>-80578</v>
      </c>
      <c r="G2117" s="4">
        <v>12</v>
      </c>
      <c r="H2117" s="4">
        <v>358.06</v>
      </c>
      <c r="I2117" s="4">
        <v>0.06</v>
      </c>
      <c r="J2117" s="4">
        <v>105</v>
      </c>
    </row>
    <row r="2118" spans="1:10" ht="12.75" customHeight="1">
      <c r="A2118" s="4" t="str">
        <f t="shared" si="0"/>
        <v>13560</v>
      </c>
      <c r="B2118" s="4">
        <v>135</v>
      </c>
      <c r="C2118" s="4">
        <v>600</v>
      </c>
      <c r="D2118" s="4">
        <f t="shared" si="1"/>
        <v>60</v>
      </c>
      <c r="E2118" s="4" t="s">
        <v>2473</v>
      </c>
      <c r="F2118" s="4">
        <v>-76214</v>
      </c>
      <c r="G2118" s="4">
        <v>19</v>
      </c>
      <c r="H2118" s="4">
        <v>12.4</v>
      </c>
      <c r="I2118" s="4" t="s">
        <v>80</v>
      </c>
      <c r="J2118" s="4">
        <v>0.6</v>
      </c>
    </row>
    <row r="2119" spans="1:10" ht="12.75" customHeight="1">
      <c r="A2119" s="4" t="str">
        <f t="shared" si="0"/>
        <v>13560.1</v>
      </c>
      <c r="B2119" s="4">
        <v>135</v>
      </c>
      <c r="C2119" s="4">
        <v>601</v>
      </c>
      <c r="D2119" s="4">
        <f t="shared" si="1"/>
        <v>60.1</v>
      </c>
      <c r="E2119" s="4" t="s">
        <v>2474</v>
      </c>
      <c r="F2119" s="4">
        <v>-76149</v>
      </c>
      <c r="G2119" s="4">
        <v>19</v>
      </c>
      <c r="H2119" s="4">
        <v>65</v>
      </c>
      <c r="I2119" s="4">
        <v>0.2</v>
      </c>
      <c r="J2119" s="4">
        <v>5.5</v>
      </c>
    </row>
    <row r="2120" spans="1:10" ht="12.75" customHeight="1">
      <c r="A2120" s="4" t="str">
        <f t="shared" si="0"/>
        <v>13561</v>
      </c>
      <c r="B2120" s="4">
        <v>135</v>
      </c>
      <c r="C2120" s="4">
        <v>610</v>
      </c>
      <c r="D2120" s="4">
        <f t="shared" si="1"/>
        <v>61</v>
      </c>
      <c r="E2120" s="4" t="s">
        <v>2475</v>
      </c>
      <c r="F2120" s="4">
        <v>-69980</v>
      </c>
      <c r="G2120" s="4">
        <v>60</v>
      </c>
      <c r="H2120" s="4" t="s">
        <v>1415</v>
      </c>
      <c r="I2120" s="4">
        <v>49</v>
      </c>
      <c r="J2120" s="4" t="s">
        <v>6</v>
      </c>
    </row>
    <row r="2121" spans="1:10" ht="12.75" customHeight="1">
      <c r="A2121" s="4" t="str">
        <f t="shared" si="0"/>
        <v>13561.1</v>
      </c>
      <c r="B2121" s="4">
        <v>135</v>
      </c>
      <c r="C2121" s="4">
        <v>611</v>
      </c>
      <c r="D2121" s="4">
        <f t="shared" si="1"/>
        <v>61.1</v>
      </c>
      <c r="E2121" s="4" t="s">
        <v>2476</v>
      </c>
      <c r="F2121" s="4">
        <v>-69930</v>
      </c>
      <c r="G2121" s="4">
        <v>120</v>
      </c>
      <c r="H2121" s="4">
        <v>50</v>
      </c>
      <c r="I2121" s="4">
        <v>100</v>
      </c>
      <c r="J2121" s="4" t="s">
        <v>1415</v>
      </c>
    </row>
    <row r="2122" spans="1:10" ht="12.75" customHeight="1">
      <c r="A2122" s="4" t="str">
        <f t="shared" si="0"/>
        <v>13562</v>
      </c>
      <c r="B2122" s="4">
        <v>135</v>
      </c>
      <c r="C2122" s="4">
        <v>620</v>
      </c>
      <c r="D2122" s="4">
        <f t="shared" si="1"/>
        <v>62</v>
      </c>
      <c r="E2122" s="4" t="s">
        <v>2477</v>
      </c>
      <c r="F2122" s="4">
        <v>-62860</v>
      </c>
      <c r="G2122" s="4">
        <v>150</v>
      </c>
      <c r="H2122" s="4" t="s">
        <v>541</v>
      </c>
      <c r="I2122" s="4">
        <v>10.3</v>
      </c>
      <c r="J2122" s="4" t="s">
        <v>6</v>
      </c>
    </row>
    <row r="2123" spans="1:10" ht="12.75" customHeight="1">
      <c r="A2123" s="4" t="str">
        <f t="shared" si="0"/>
        <v>13562.1</v>
      </c>
      <c r="B2123" s="4">
        <v>135</v>
      </c>
      <c r="C2123" s="4">
        <v>621</v>
      </c>
      <c r="D2123" s="4">
        <f t="shared" si="1"/>
        <v>62.1</v>
      </c>
      <c r="E2123" s="4" t="s">
        <v>2478</v>
      </c>
      <c r="F2123" s="4">
        <v>-62860</v>
      </c>
      <c r="G2123" s="4">
        <v>340</v>
      </c>
      <c r="H2123" s="4">
        <v>0</v>
      </c>
      <c r="I2123" s="4">
        <v>300</v>
      </c>
      <c r="J2123" s="4" t="s">
        <v>541</v>
      </c>
    </row>
    <row r="2124" spans="1:10" ht="12.75" customHeight="1">
      <c r="A2124" s="4" t="str">
        <f t="shared" si="0"/>
        <v>13563</v>
      </c>
      <c r="B2124" s="4">
        <v>135</v>
      </c>
      <c r="C2124" s="4">
        <v>630</v>
      </c>
      <c r="D2124" s="4">
        <f t="shared" si="1"/>
        <v>63</v>
      </c>
      <c r="E2124" s="4" t="s">
        <v>2479</v>
      </c>
      <c r="F2124" s="4">
        <v>-54190</v>
      </c>
      <c r="G2124" s="4">
        <v>300</v>
      </c>
      <c r="H2124" s="4">
        <v>1.5</v>
      </c>
      <c r="I2124" s="4" t="s">
        <v>6</v>
      </c>
      <c r="J2124" s="4">
        <v>0.2</v>
      </c>
    </row>
    <row r="2125" spans="1:10" ht="12.75" customHeight="1">
      <c r="A2125" s="4" t="str">
        <f t="shared" si="0"/>
        <v>13564</v>
      </c>
      <c r="B2125" s="4">
        <v>135</v>
      </c>
      <c r="C2125" s="4">
        <v>640</v>
      </c>
      <c r="D2125" s="4">
        <f t="shared" si="1"/>
        <v>64</v>
      </c>
      <c r="E2125" s="4" t="s">
        <v>2480</v>
      </c>
      <c r="F2125" s="4">
        <v>-44180</v>
      </c>
      <c r="G2125" s="4">
        <v>500</v>
      </c>
      <c r="H2125" s="4">
        <v>1.1000000000000001</v>
      </c>
      <c r="I2125" s="4" t="s">
        <v>6</v>
      </c>
      <c r="J2125" s="4">
        <v>0.2</v>
      </c>
    </row>
    <row r="2126" spans="1:10" ht="12.75" customHeight="1">
      <c r="A2126" s="4" t="str">
        <f t="shared" si="0"/>
        <v>13650</v>
      </c>
      <c r="B2126" s="4">
        <v>136</v>
      </c>
      <c r="C2126" s="4">
        <v>500</v>
      </c>
      <c r="D2126" s="4">
        <f t="shared" si="1"/>
        <v>50</v>
      </c>
      <c r="E2126" s="4" t="s">
        <v>2481</v>
      </c>
      <c r="F2126" s="4">
        <v>-56500</v>
      </c>
      <c r="G2126" s="4">
        <v>500</v>
      </c>
      <c r="H2126" s="4">
        <v>250</v>
      </c>
      <c r="I2126" s="4" t="s">
        <v>33</v>
      </c>
      <c r="J2126" s="4">
        <v>30</v>
      </c>
    </row>
    <row r="2127" spans="1:10" ht="12.75" customHeight="1">
      <c r="A2127" s="4" t="str">
        <f t="shared" si="0"/>
        <v>13651</v>
      </c>
      <c r="B2127" s="4">
        <v>136</v>
      </c>
      <c r="C2127" s="4">
        <v>510</v>
      </c>
      <c r="D2127" s="4">
        <f t="shared" si="1"/>
        <v>51</v>
      </c>
      <c r="E2127" s="4" t="s">
        <v>2482</v>
      </c>
      <c r="F2127" s="4">
        <v>-64880</v>
      </c>
      <c r="G2127" s="4">
        <v>300</v>
      </c>
      <c r="H2127" s="4">
        <v>923</v>
      </c>
      <c r="I2127" s="4" t="s">
        <v>33</v>
      </c>
      <c r="J2127" s="4">
        <v>14</v>
      </c>
    </row>
    <row r="2128" spans="1:10" ht="12.75" customHeight="1">
      <c r="A2128" s="4" t="str">
        <f t="shared" si="0"/>
        <v>13651.1</v>
      </c>
      <c r="B2128" s="4">
        <v>136</v>
      </c>
      <c r="C2128" s="4">
        <v>511</v>
      </c>
      <c r="D2128" s="4">
        <f t="shared" si="1"/>
        <v>51.1</v>
      </c>
      <c r="E2128" s="4" t="s">
        <v>2483</v>
      </c>
      <c r="F2128" s="4">
        <v>-64710</v>
      </c>
      <c r="G2128" s="4">
        <v>300</v>
      </c>
      <c r="H2128" s="4">
        <v>173</v>
      </c>
      <c r="I2128" s="4">
        <v>3</v>
      </c>
      <c r="J2128" s="4">
        <v>570</v>
      </c>
    </row>
    <row r="2129" spans="1:10" ht="12.75" customHeight="1">
      <c r="A2129" s="4" t="str">
        <f t="shared" si="0"/>
        <v>13652</v>
      </c>
      <c r="B2129" s="4">
        <v>136</v>
      </c>
      <c r="C2129" s="4">
        <v>520</v>
      </c>
      <c r="D2129" s="4">
        <f t="shared" si="1"/>
        <v>52</v>
      </c>
      <c r="E2129" s="4" t="s">
        <v>2484</v>
      </c>
      <c r="F2129" s="4">
        <v>-74430</v>
      </c>
      <c r="G2129" s="4">
        <v>50</v>
      </c>
      <c r="H2129" s="4">
        <v>17.63</v>
      </c>
      <c r="I2129" s="4" t="s">
        <v>6</v>
      </c>
      <c r="J2129" s="4">
        <v>0.08</v>
      </c>
    </row>
    <row r="2130" spans="1:10" ht="12.75" customHeight="1">
      <c r="A2130" s="4" t="str">
        <f t="shared" si="0"/>
        <v>13653</v>
      </c>
      <c r="B2130" s="4">
        <v>136</v>
      </c>
      <c r="C2130" s="4">
        <v>530</v>
      </c>
      <c r="D2130" s="4">
        <f t="shared" si="1"/>
        <v>53</v>
      </c>
      <c r="E2130" s="4" t="s">
        <v>2485</v>
      </c>
      <c r="F2130" s="4">
        <v>-79500</v>
      </c>
      <c r="G2130" s="4">
        <v>50</v>
      </c>
      <c r="H2130" s="4">
        <v>83.4</v>
      </c>
      <c r="I2130" s="4" t="s">
        <v>6</v>
      </c>
      <c r="J2130" s="4">
        <v>1</v>
      </c>
    </row>
    <row r="2131" spans="1:10" ht="12.75" customHeight="1">
      <c r="A2131" s="4" t="str">
        <f t="shared" si="0"/>
        <v>13653.1</v>
      </c>
      <c r="B2131" s="4">
        <v>136</v>
      </c>
      <c r="C2131" s="4">
        <v>531</v>
      </c>
      <c r="D2131" s="4">
        <f t="shared" si="1"/>
        <v>53.1</v>
      </c>
      <c r="E2131" s="4" t="s">
        <v>2486</v>
      </c>
      <c r="F2131" s="4">
        <v>-78850</v>
      </c>
      <c r="G2131" s="4">
        <v>110</v>
      </c>
      <c r="H2131" s="4">
        <v>650</v>
      </c>
      <c r="I2131" s="4">
        <v>120</v>
      </c>
      <c r="J2131" s="4" t="s">
        <v>709</v>
      </c>
    </row>
    <row r="2132" spans="1:10" ht="12.75" customHeight="1">
      <c r="A2132" s="4" t="str">
        <f t="shared" si="0"/>
        <v>13654</v>
      </c>
      <c r="B2132" s="4">
        <v>136</v>
      </c>
      <c r="C2132" s="4">
        <v>540</v>
      </c>
      <c r="D2132" s="4">
        <f t="shared" si="1"/>
        <v>54</v>
      </c>
      <c r="E2132" s="4" t="s">
        <v>2487</v>
      </c>
      <c r="F2132" s="4">
        <v>-86425</v>
      </c>
      <c r="G2132" s="4">
        <v>7</v>
      </c>
      <c r="H2132" s="4" t="s">
        <v>8</v>
      </c>
      <c r="I2132" s="4" t="s">
        <v>2488</v>
      </c>
      <c r="J2132" s="4" t="s">
        <v>22</v>
      </c>
    </row>
    <row r="2133" spans="1:10" ht="12.75" customHeight="1">
      <c r="A2133" s="4" t="str">
        <f t="shared" si="0"/>
        <v>13654.1</v>
      </c>
      <c r="B2133" s="4">
        <v>136</v>
      </c>
      <c r="C2133" s="4">
        <v>541</v>
      </c>
      <c r="D2133" s="4">
        <f t="shared" si="1"/>
        <v>54.1</v>
      </c>
      <c r="E2133" s="4" t="s">
        <v>2489</v>
      </c>
      <c r="F2133" s="4">
        <v>-84533</v>
      </c>
      <c r="G2133" s="4">
        <v>7</v>
      </c>
      <c r="H2133" s="4">
        <v>1891.703</v>
      </c>
      <c r="I2133" s="4">
        <v>1.4E-2</v>
      </c>
      <c r="J2133" s="4">
        <v>2.95</v>
      </c>
    </row>
    <row r="2134" spans="1:10" ht="12.75" customHeight="1">
      <c r="A2134" s="4" t="str">
        <f t="shared" si="0"/>
        <v>13655</v>
      </c>
      <c r="B2134" s="4">
        <v>136</v>
      </c>
      <c r="C2134" s="4">
        <v>550</v>
      </c>
      <c r="D2134" s="4">
        <f t="shared" si="1"/>
        <v>55</v>
      </c>
      <c r="E2134" s="4" t="s">
        <v>2490</v>
      </c>
      <c r="F2134" s="4">
        <v>-86338.7</v>
      </c>
      <c r="G2134" s="4">
        <v>1.9</v>
      </c>
      <c r="H2134" s="4" t="s">
        <v>541</v>
      </c>
      <c r="I2134" s="4">
        <v>13.16</v>
      </c>
      <c r="J2134" s="4" t="s">
        <v>48</v>
      </c>
    </row>
    <row r="2135" spans="1:10" ht="12.75" customHeight="1">
      <c r="A2135" s="4" t="str">
        <f t="shared" si="0"/>
        <v>13655.1</v>
      </c>
      <c r="B2135" s="4">
        <v>136</v>
      </c>
      <c r="C2135" s="4">
        <v>551</v>
      </c>
      <c r="D2135" s="4">
        <f t="shared" si="1"/>
        <v>55.1</v>
      </c>
      <c r="E2135" s="4" t="s">
        <v>2491</v>
      </c>
      <c r="F2135" s="4">
        <v>-85821</v>
      </c>
      <c r="G2135" s="4">
        <v>5</v>
      </c>
      <c r="H2135" s="4">
        <v>518</v>
      </c>
      <c r="I2135" s="4">
        <v>5</v>
      </c>
      <c r="J2135" s="4" t="s">
        <v>541</v>
      </c>
    </row>
    <row r="2136" spans="1:10" ht="12.75" customHeight="1">
      <c r="A2136" s="4" t="str">
        <f t="shared" si="0"/>
        <v>13656</v>
      </c>
      <c r="B2136" s="4">
        <v>136</v>
      </c>
      <c r="C2136" s="4">
        <v>560</v>
      </c>
      <c r="D2136" s="4">
        <f t="shared" si="1"/>
        <v>56</v>
      </c>
      <c r="E2136" s="4" t="s">
        <v>2492</v>
      </c>
      <c r="F2136" s="4">
        <v>-88886.9</v>
      </c>
      <c r="G2136" s="4">
        <v>0.4</v>
      </c>
      <c r="H2136" s="4" t="s">
        <v>8</v>
      </c>
      <c r="I2136" s="4" t="s">
        <v>22</v>
      </c>
      <c r="J2136" s="4">
        <v>2</v>
      </c>
    </row>
    <row r="2137" spans="1:10" ht="12.75" customHeight="1">
      <c r="A2137" s="4" t="str">
        <f t="shared" si="0"/>
        <v>13656.1</v>
      </c>
      <c r="B2137" s="4">
        <v>136</v>
      </c>
      <c r="C2137" s="4">
        <v>561</v>
      </c>
      <c r="D2137" s="4">
        <f t="shared" si="1"/>
        <v>56.1</v>
      </c>
      <c r="E2137" s="4" t="s">
        <v>2493</v>
      </c>
      <c r="F2137" s="4">
        <v>-86856.4</v>
      </c>
      <c r="G2137" s="4">
        <v>0.4</v>
      </c>
      <c r="H2137" s="4">
        <v>2030.4659999999999</v>
      </c>
      <c r="I2137" s="4">
        <v>1.8000000000000002E-2</v>
      </c>
      <c r="J2137" s="4">
        <v>308.39999999999998</v>
      </c>
    </row>
    <row r="2138" spans="1:10" ht="12.75" customHeight="1">
      <c r="A2138" s="4" t="str">
        <f t="shared" si="0"/>
        <v>13657</v>
      </c>
      <c r="B2138" s="4">
        <v>136</v>
      </c>
      <c r="C2138" s="4">
        <v>570</v>
      </c>
      <c r="D2138" s="4">
        <f t="shared" si="1"/>
        <v>57</v>
      </c>
      <c r="E2138" s="4" t="s">
        <v>2494</v>
      </c>
      <c r="F2138" s="4">
        <v>-86040</v>
      </c>
      <c r="G2138" s="4">
        <v>50</v>
      </c>
      <c r="H2138" s="4">
        <v>9.8699999999999992</v>
      </c>
      <c r="I2138" s="4" t="s">
        <v>80</v>
      </c>
      <c r="J2138" s="4">
        <v>0.03</v>
      </c>
    </row>
    <row r="2139" spans="1:10" ht="12.75" customHeight="1">
      <c r="A2139" s="4" t="str">
        <f t="shared" si="0"/>
        <v>13657.1</v>
      </c>
      <c r="B2139" s="4">
        <v>136</v>
      </c>
      <c r="C2139" s="4">
        <v>571</v>
      </c>
      <c r="D2139" s="4">
        <f t="shared" si="1"/>
        <v>57.1</v>
      </c>
      <c r="E2139" s="4" t="s">
        <v>2495</v>
      </c>
      <c r="F2139" s="4">
        <v>-85790</v>
      </c>
      <c r="G2139" s="4">
        <v>50</v>
      </c>
      <c r="H2139" s="4">
        <v>255</v>
      </c>
      <c r="I2139" s="4">
        <v>9</v>
      </c>
      <c r="J2139" s="4">
        <v>114</v>
      </c>
    </row>
    <row r="2140" spans="1:10" ht="12.75" customHeight="1">
      <c r="A2140" s="4" t="str">
        <f t="shared" si="0"/>
        <v>13658</v>
      </c>
      <c r="B2140" s="4">
        <v>136</v>
      </c>
      <c r="C2140" s="4">
        <v>580</v>
      </c>
      <c r="D2140" s="4">
        <f t="shared" si="1"/>
        <v>58</v>
      </c>
      <c r="E2140" s="4" t="s">
        <v>2496</v>
      </c>
      <c r="F2140" s="4">
        <v>-86468</v>
      </c>
      <c r="G2140" s="4">
        <v>13</v>
      </c>
      <c r="H2140" s="4" t="s">
        <v>8</v>
      </c>
      <c r="I2140" s="4" t="s">
        <v>2497</v>
      </c>
      <c r="J2140" s="4" t="s">
        <v>22</v>
      </c>
    </row>
    <row r="2141" spans="1:10" ht="12.75" customHeight="1">
      <c r="A2141" s="4" t="str">
        <f t="shared" si="0"/>
        <v>13658.1</v>
      </c>
      <c r="B2141" s="4">
        <v>136</v>
      </c>
      <c r="C2141" s="4">
        <v>581</v>
      </c>
      <c r="D2141" s="4">
        <f t="shared" si="1"/>
        <v>58.1</v>
      </c>
      <c r="E2141" s="4" t="s">
        <v>2498</v>
      </c>
      <c r="F2141" s="4">
        <v>-83373</v>
      </c>
      <c r="G2141" s="4">
        <v>13</v>
      </c>
      <c r="H2141" s="4">
        <v>3095.5</v>
      </c>
      <c r="I2141" s="4">
        <v>0.4</v>
      </c>
      <c r="J2141" s="4">
        <v>2.2000000000000002</v>
      </c>
    </row>
    <row r="2142" spans="1:10" ht="12.75" customHeight="1">
      <c r="A2142" s="4" t="str">
        <f t="shared" si="0"/>
        <v>13659</v>
      </c>
      <c r="B2142" s="4">
        <v>136</v>
      </c>
      <c r="C2142" s="4">
        <v>590</v>
      </c>
      <c r="D2142" s="4">
        <f t="shared" si="1"/>
        <v>59</v>
      </c>
      <c r="E2142" s="4" t="s">
        <v>2499</v>
      </c>
      <c r="F2142" s="4">
        <v>-81327</v>
      </c>
      <c r="G2142" s="4">
        <v>12</v>
      </c>
      <c r="H2142" s="4">
        <v>13.1</v>
      </c>
      <c r="I2142" s="4" t="s">
        <v>80</v>
      </c>
      <c r="J2142" s="4">
        <v>0.1</v>
      </c>
    </row>
    <row r="2143" spans="1:10" ht="12.75" customHeight="1">
      <c r="A2143" s="4" t="str">
        <f t="shared" si="0"/>
        <v>13659.1</v>
      </c>
      <c r="B2143" s="4">
        <v>136</v>
      </c>
      <c r="C2143" s="4">
        <v>591</v>
      </c>
      <c r="D2143" s="4">
        <f t="shared" si="1"/>
        <v>59.1</v>
      </c>
      <c r="E2143" s="4" t="s">
        <v>2500</v>
      </c>
      <c r="F2143" s="4">
        <v>-80732</v>
      </c>
      <c r="G2143" s="4">
        <v>12</v>
      </c>
      <c r="H2143" s="4">
        <v>594.62</v>
      </c>
      <c r="I2143" s="4">
        <v>0.22</v>
      </c>
      <c r="J2143" s="4">
        <v>91.7</v>
      </c>
    </row>
    <row r="2144" spans="1:10" ht="12.75" customHeight="1">
      <c r="A2144" s="4" t="str">
        <f t="shared" si="0"/>
        <v>13660</v>
      </c>
      <c r="B2144" s="4">
        <v>136</v>
      </c>
      <c r="C2144" s="4">
        <v>600</v>
      </c>
      <c r="D2144" s="4">
        <f t="shared" si="1"/>
        <v>60</v>
      </c>
      <c r="E2144" s="4" t="s">
        <v>2501</v>
      </c>
      <c r="F2144" s="4">
        <v>-79199</v>
      </c>
      <c r="G2144" s="4">
        <v>12</v>
      </c>
      <c r="H2144" s="4">
        <v>50.7</v>
      </c>
      <c r="I2144" s="4" t="s">
        <v>80</v>
      </c>
      <c r="J2144" s="4">
        <v>0.3</v>
      </c>
    </row>
    <row r="2145" spans="1:10" ht="12.75" customHeight="1">
      <c r="A2145" s="4" t="str">
        <f t="shared" si="0"/>
        <v>13661</v>
      </c>
      <c r="B2145" s="4">
        <v>136</v>
      </c>
      <c r="C2145" s="4">
        <v>610</v>
      </c>
      <c r="D2145" s="4">
        <f t="shared" si="1"/>
        <v>61</v>
      </c>
      <c r="E2145" s="4" t="s">
        <v>2502</v>
      </c>
      <c r="F2145" s="4">
        <v>-71200</v>
      </c>
      <c r="G2145" s="4">
        <v>80</v>
      </c>
      <c r="H2145" s="4" t="s">
        <v>1415</v>
      </c>
      <c r="I2145" s="4">
        <v>107</v>
      </c>
      <c r="J2145" s="4" t="s">
        <v>6</v>
      </c>
    </row>
    <row r="2146" spans="1:10" ht="12.75" customHeight="1">
      <c r="A2146" s="4" t="str">
        <f t="shared" si="0"/>
        <v>13661.1</v>
      </c>
      <c r="B2146" s="4">
        <v>136</v>
      </c>
      <c r="C2146" s="4">
        <v>611</v>
      </c>
      <c r="D2146" s="4">
        <f t="shared" si="1"/>
        <v>61.1</v>
      </c>
      <c r="E2146" s="4" t="s">
        <v>2503</v>
      </c>
      <c r="F2146" s="4">
        <v>-71070</v>
      </c>
      <c r="G2146" s="4">
        <v>90</v>
      </c>
      <c r="H2146" s="4">
        <v>130</v>
      </c>
      <c r="I2146" s="4">
        <v>120</v>
      </c>
      <c r="J2146" s="4" t="s">
        <v>1417</v>
      </c>
    </row>
    <row r="2147" spans="1:10" ht="12.75" customHeight="1">
      <c r="A2147" s="4" t="str">
        <f t="shared" si="0"/>
        <v>13662</v>
      </c>
      <c r="B2147" s="4">
        <v>136</v>
      </c>
      <c r="C2147" s="4">
        <v>620</v>
      </c>
      <c r="D2147" s="4">
        <f t="shared" si="1"/>
        <v>62</v>
      </c>
      <c r="E2147" s="4" t="s">
        <v>2504</v>
      </c>
      <c r="F2147" s="4">
        <v>-66811</v>
      </c>
      <c r="G2147" s="4">
        <v>12</v>
      </c>
      <c r="H2147" s="4">
        <v>47</v>
      </c>
      <c r="I2147" s="4" t="s">
        <v>6</v>
      </c>
      <c r="J2147" s="4">
        <v>2</v>
      </c>
    </row>
    <row r="2148" spans="1:10" ht="12.75" customHeight="1">
      <c r="A2148" s="4" t="str">
        <f t="shared" si="0"/>
        <v>13662.1</v>
      </c>
      <c r="B2148" s="4">
        <v>136</v>
      </c>
      <c r="C2148" s="4">
        <v>621</v>
      </c>
      <c r="D2148" s="4">
        <f t="shared" si="1"/>
        <v>62.1</v>
      </c>
      <c r="E2148" s="4" t="s">
        <v>2505</v>
      </c>
      <c r="F2148" s="4">
        <v>-64546</v>
      </c>
      <c r="G2148" s="4">
        <v>12</v>
      </c>
      <c r="H2148" s="4">
        <v>2264.6999999999998</v>
      </c>
      <c r="I2148" s="4">
        <v>1.1000000000000001</v>
      </c>
      <c r="J2148" s="4">
        <v>15</v>
      </c>
    </row>
    <row r="2149" spans="1:10" ht="12.75" customHeight="1">
      <c r="A2149" s="4" t="str">
        <f t="shared" si="0"/>
        <v>13663</v>
      </c>
      <c r="B2149" s="4">
        <v>136</v>
      </c>
      <c r="C2149" s="4">
        <v>630</v>
      </c>
      <c r="D2149" s="4">
        <f t="shared" si="1"/>
        <v>63</v>
      </c>
      <c r="E2149" s="4" t="s">
        <v>2506</v>
      </c>
      <c r="F2149" s="4">
        <v>-56260</v>
      </c>
      <c r="G2149" s="4">
        <v>200</v>
      </c>
      <c r="H2149" s="4" t="s">
        <v>541</v>
      </c>
      <c r="I2149" s="4">
        <v>3.3</v>
      </c>
      <c r="J2149" s="4" t="s">
        <v>6</v>
      </c>
    </row>
    <row r="2150" spans="1:10" ht="12.75" customHeight="1">
      <c r="A2150" s="4" t="str">
        <f t="shared" si="0"/>
        <v>13663.1</v>
      </c>
      <c r="B2150" s="4">
        <v>136</v>
      </c>
      <c r="C2150" s="4">
        <v>631</v>
      </c>
      <c r="D2150" s="4">
        <f t="shared" si="1"/>
        <v>63.1</v>
      </c>
      <c r="E2150" s="4" t="s">
        <v>2507</v>
      </c>
      <c r="F2150" s="4">
        <v>-56260</v>
      </c>
      <c r="G2150" s="4">
        <v>540</v>
      </c>
      <c r="H2150" s="4">
        <v>0</v>
      </c>
      <c r="I2150" s="4">
        <v>500</v>
      </c>
      <c r="J2150" s="4" t="s">
        <v>541</v>
      </c>
    </row>
    <row r="2151" spans="1:10" ht="12.75" customHeight="1">
      <c r="A2151" s="4" t="str">
        <f t="shared" si="0"/>
        <v>13664</v>
      </c>
      <c r="B2151" s="4">
        <v>136</v>
      </c>
      <c r="C2151" s="4">
        <v>640</v>
      </c>
      <c r="D2151" s="4">
        <f t="shared" si="1"/>
        <v>64</v>
      </c>
      <c r="E2151" s="4" t="s">
        <v>2508</v>
      </c>
      <c r="F2151" s="4">
        <v>-49050</v>
      </c>
      <c r="G2151" s="4">
        <v>400</v>
      </c>
      <c r="H2151" s="4">
        <v>1</v>
      </c>
      <c r="I2151" s="4" t="s">
        <v>6</v>
      </c>
      <c r="J2151" s="4" t="s">
        <v>389</v>
      </c>
    </row>
    <row r="2152" spans="1:10" ht="12.75" customHeight="1">
      <c r="A2152" s="4" t="str">
        <f t="shared" si="0"/>
        <v>13665</v>
      </c>
      <c r="B2152" s="4">
        <v>136</v>
      </c>
      <c r="C2152" s="4">
        <v>650</v>
      </c>
      <c r="D2152" s="4">
        <f t="shared" si="1"/>
        <v>65</v>
      </c>
      <c r="E2152" s="4" t="s">
        <v>2509</v>
      </c>
      <c r="F2152" s="4">
        <v>-35970</v>
      </c>
      <c r="G2152" s="4">
        <v>600</v>
      </c>
      <c r="H2152" s="4">
        <v>200</v>
      </c>
      <c r="I2152" s="4" t="s">
        <v>33</v>
      </c>
      <c r="J2152" s="4">
        <v>2</v>
      </c>
    </row>
    <row r="2153" spans="1:10" ht="12.75" customHeight="1">
      <c r="A2153" s="4" t="str">
        <f t="shared" si="0"/>
        <v>13750</v>
      </c>
      <c r="B2153" s="4">
        <v>137</v>
      </c>
      <c r="C2153" s="4">
        <v>500</v>
      </c>
      <c r="D2153" s="4">
        <f t="shared" si="1"/>
        <v>50</v>
      </c>
      <c r="E2153" s="4" t="s">
        <v>2510</v>
      </c>
      <c r="F2153" s="4">
        <v>-50310</v>
      </c>
      <c r="G2153" s="4">
        <v>600</v>
      </c>
      <c r="H2153" s="4">
        <v>190</v>
      </c>
      <c r="I2153" s="4" t="s">
        <v>33</v>
      </c>
      <c r="J2153" s="4">
        <v>60</v>
      </c>
    </row>
    <row r="2154" spans="1:10" ht="12.75" customHeight="1">
      <c r="A2154" s="4" t="str">
        <f t="shared" si="0"/>
        <v>13751</v>
      </c>
      <c r="B2154" s="4">
        <v>137</v>
      </c>
      <c r="C2154" s="4">
        <v>510</v>
      </c>
      <c r="D2154" s="4">
        <f t="shared" si="1"/>
        <v>51</v>
      </c>
      <c r="E2154" s="4" t="s">
        <v>2511</v>
      </c>
      <c r="F2154" s="4">
        <v>-60260</v>
      </c>
      <c r="G2154" s="4">
        <v>400</v>
      </c>
      <c r="H2154" s="4">
        <v>450</v>
      </c>
      <c r="I2154" s="4" t="s">
        <v>33</v>
      </c>
      <c r="J2154" s="4">
        <v>50</v>
      </c>
    </row>
    <row r="2155" spans="1:10" ht="12.75" customHeight="1">
      <c r="A2155" s="4" t="str">
        <f t="shared" si="0"/>
        <v>13752</v>
      </c>
      <c r="B2155" s="4">
        <v>137</v>
      </c>
      <c r="C2155" s="4">
        <v>520</v>
      </c>
      <c r="D2155" s="4">
        <f t="shared" si="1"/>
        <v>52</v>
      </c>
      <c r="E2155" s="4" t="s">
        <v>2512</v>
      </c>
      <c r="F2155" s="4">
        <v>-69560</v>
      </c>
      <c r="G2155" s="4">
        <v>120</v>
      </c>
      <c r="H2155" s="4">
        <v>2.4900000000000002</v>
      </c>
      <c r="I2155" s="4" t="s">
        <v>6</v>
      </c>
      <c r="J2155" s="4">
        <v>0.05</v>
      </c>
    </row>
    <row r="2156" spans="1:10" ht="12.75" customHeight="1">
      <c r="A2156" s="4" t="str">
        <f t="shared" si="0"/>
        <v>13753</v>
      </c>
      <c r="B2156" s="4">
        <v>137</v>
      </c>
      <c r="C2156" s="4">
        <v>530</v>
      </c>
      <c r="D2156" s="4">
        <f t="shared" si="1"/>
        <v>53</v>
      </c>
      <c r="E2156" s="4" t="s">
        <v>2513</v>
      </c>
      <c r="F2156" s="4">
        <v>-76503</v>
      </c>
      <c r="G2156" s="4">
        <v>28</v>
      </c>
      <c r="H2156" s="4">
        <v>24.13</v>
      </c>
      <c r="I2156" s="4" t="s">
        <v>6</v>
      </c>
      <c r="J2156" s="4">
        <v>0.12</v>
      </c>
    </row>
    <row r="2157" spans="1:10" ht="12.75" customHeight="1">
      <c r="A2157" s="4" t="str">
        <f t="shared" si="0"/>
        <v>13754</v>
      </c>
      <c r="B2157" s="4">
        <v>137</v>
      </c>
      <c r="C2157" s="4">
        <v>540</v>
      </c>
      <c r="D2157" s="4">
        <f t="shared" si="1"/>
        <v>54</v>
      </c>
      <c r="E2157" s="4" t="s">
        <v>2514</v>
      </c>
      <c r="F2157" s="4">
        <v>-82379</v>
      </c>
      <c r="G2157" s="4">
        <v>7</v>
      </c>
      <c r="H2157" s="4">
        <v>3.8180000000000001</v>
      </c>
      <c r="I2157" s="4" t="s">
        <v>80</v>
      </c>
      <c r="J2157" s="4">
        <v>1.3000000000000001E-2</v>
      </c>
    </row>
    <row r="2158" spans="1:10" ht="12.75" customHeight="1">
      <c r="A2158" s="4" t="str">
        <f t="shared" si="0"/>
        <v>13755</v>
      </c>
      <c r="B2158" s="4">
        <v>137</v>
      </c>
      <c r="C2158" s="4">
        <v>550</v>
      </c>
      <c r="D2158" s="4">
        <f t="shared" si="1"/>
        <v>55</v>
      </c>
      <c r="E2158" s="4" t="s">
        <v>2515</v>
      </c>
      <c r="F2158" s="4">
        <v>-86545.600000000006</v>
      </c>
      <c r="G2158" s="4">
        <v>0.5</v>
      </c>
      <c r="H2158" s="4">
        <v>30.167100000000001</v>
      </c>
      <c r="I2158" s="4" t="s">
        <v>14</v>
      </c>
      <c r="J2158" s="4">
        <v>1.3000000000000002E-3</v>
      </c>
    </row>
    <row r="2159" spans="1:10" ht="12.75" customHeight="1">
      <c r="A2159" s="4" t="str">
        <f t="shared" si="0"/>
        <v>13756</v>
      </c>
      <c r="B2159" s="4">
        <v>137</v>
      </c>
      <c r="C2159" s="4">
        <v>560</v>
      </c>
      <c r="D2159" s="4">
        <f t="shared" si="1"/>
        <v>56</v>
      </c>
      <c r="E2159" s="4" t="s">
        <v>2516</v>
      </c>
      <c r="F2159" s="4">
        <v>-87721.2</v>
      </c>
      <c r="G2159" s="4">
        <v>0.4</v>
      </c>
      <c r="H2159" s="4" t="s">
        <v>8</v>
      </c>
      <c r="I2159" s="4" t="s">
        <v>188</v>
      </c>
      <c r="J2159" s="4">
        <v>97</v>
      </c>
    </row>
    <row r="2160" spans="1:10" ht="12.75" customHeight="1">
      <c r="A2160" s="4" t="str">
        <f t="shared" si="0"/>
        <v>13756.1</v>
      </c>
      <c r="B2160" s="4">
        <v>137</v>
      </c>
      <c r="C2160" s="4">
        <v>561</v>
      </c>
      <c r="D2160" s="4">
        <f t="shared" si="1"/>
        <v>56.1</v>
      </c>
      <c r="E2160" s="4" t="s">
        <v>2517</v>
      </c>
      <c r="F2160" s="4">
        <v>-87059.5</v>
      </c>
      <c r="G2160" s="4">
        <v>0.4</v>
      </c>
      <c r="H2160" s="4">
        <v>661.65899999999999</v>
      </c>
      <c r="I2160" s="4">
        <v>3.0000000000000001E-3</v>
      </c>
      <c r="J2160" s="4">
        <v>2.552</v>
      </c>
    </row>
    <row r="2161" spans="1:10" ht="12.75" customHeight="1">
      <c r="A2161" s="4" t="str">
        <f t="shared" si="0"/>
        <v>13757</v>
      </c>
      <c r="B2161" s="4">
        <v>137</v>
      </c>
      <c r="C2161" s="4">
        <v>570</v>
      </c>
      <c r="D2161" s="4">
        <f t="shared" si="1"/>
        <v>57</v>
      </c>
      <c r="E2161" s="4" t="s">
        <v>2518</v>
      </c>
      <c r="F2161" s="4">
        <v>-87101</v>
      </c>
      <c r="G2161" s="4">
        <v>13</v>
      </c>
      <c r="H2161" s="4">
        <v>60</v>
      </c>
      <c r="I2161" s="4" t="s">
        <v>109</v>
      </c>
      <c r="J2161" s="4">
        <v>20</v>
      </c>
    </row>
    <row r="2162" spans="1:10" ht="12.75" customHeight="1">
      <c r="A2162" s="4" t="str">
        <f t="shared" si="0"/>
        <v>13758</v>
      </c>
      <c r="B2162" s="4">
        <v>137</v>
      </c>
      <c r="C2162" s="4">
        <v>580</v>
      </c>
      <c r="D2162" s="4">
        <f t="shared" si="1"/>
        <v>58</v>
      </c>
      <c r="E2162" s="4" t="s">
        <v>2519</v>
      </c>
      <c r="F2162" s="4">
        <v>-85879</v>
      </c>
      <c r="G2162" s="4">
        <v>13</v>
      </c>
      <c r="H2162" s="4">
        <v>9</v>
      </c>
      <c r="I2162" s="4" t="s">
        <v>223</v>
      </c>
      <c r="J2162" s="4">
        <v>0.3</v>
      </c>
    </row>
    <row r="2163" spans="1:10" ht="12.75" customHeight="1">
      <c r="A2163" s="4" t="str">
        <f t="shared" si="0"/>
        <v>13758.1</v>
      </c>
      <c r="B2163" s="4">
        <v>137</v>
      </c>
      <c r="C2163" s="4">
        <v>581</v>
      </c>
      <c r="D2163" s="4">
        <f t="shared" si="1"/>
        <v>58.1</v>
      </c>
      <c r="E2163" s="4" t="s">
        <v>2520</v>
      </c>
      <c r="F2163" s="4">
        <v>-85625</v>
      </c>
      <c r="G2163" s="4">
        <v>13</v>
      </c>
      <c r="H2163" s="4">
        <v>254.29</v>
      </c>
      <c r="I2163" s="4">
        <v>0.05</v>
      </c>
      <c r="J2163" s="4">
        <v>34.4</v>
      </c>
    </row>
    <row r="2164" spans="1:10" ht="12.75" customHeight="1">
      <c r="A2164" s="4" t="str">
        <f t="shared" si="0"/>
        <v>13759</v>
      </c>
      <c r="B2164" s="4">
        <v>137</v>
      </c>
      <c r="C2164" s="4">
        <v>590</v>
      </c>
      <c r="D2164" s="4">
        <f t="shared" si="1"/>
        <v>59</v>
      </c>
      <c r="E2164" s="4" t="s">
        <v>2521</v>
      </c>
      <c r="F2164" s="4">
        <v>-83177</v>
      </c>
      <c r="G2164" s="4">
        <v>12</v>
      </c>
      <c r="H2164" s="4">
        <v>1.28</v>
      </c>
      <c r="I2164" s="4" t="s">
        <v>223</v>
      </c>
      <c r="J2164" s="4">
        <v>0.03</v>
      </c>
    </row>
    <row r="2165" spans="1:10" ht="12.75" customHeight="1">
      <c r="A2165" s="4" t="str">
        <f t="shared" si="0"/>
        <v>13759.1</v>
      </c>
      <c r="B2165" s="4">
        <v>137</v>
      </c>
      <c r="C2165" s="4">
        <v>591</v>
      </c>
      <c r="D2165" s="4">
        <f t="shared" si="1"/>
        <v>59.1</v>
      </c>
      <c r="E2165" s="4" t="s">
        <v>2522</v>
      </c>
      <c r="F2165" s="4">
        <v>-82616</v>
      </c>
      <c r="G2165" s="4">
        <v>12</v>
      </c>
      <c r="H2165" s="4">
        <v>561.22</v>
      </c>
      <c r="I2165" s="4">
        <v>0.23</v>
      </c>
      <c r="J2165" s="4">
        <v>2.66</v>
      </c>
    </row>
    <row r="2166" spans="1:10" ht="12.75" customHeight="1">
      <c r="A2166" s="4" t="str">
        <f t="shared" si="0"/>
        <v>13760</v>
      </c>
      <c r="B2166" s="4">
        <v>137</v>
      </c>
      <c r="C2166" s="4">
        <v>600</v>
      </c>
      <c r="D2166" s="4">
        <f t="shared" si="1"/>
        <v>60</v>
      </c>
      <c r="E2166" s="4" t="s">
        <v>2523</v>
      </c>
      <c r="F2166" s="4">
        <v>-79580</v>
      </c>
      <c r="G2166" s="4">
        <v>11</v>
      </c>
      <c r="H2166" s="4">
        <v>38.5</v>
      </c>
      <c r="I2166" s="4" t="s">
        <v>80</v>
      </c>
      <c r="J2166" s="4">
        <v>1.5</v>
      </c>
    </row>
    <row r="2167" spans="1:10" ht="12.75" customHeight="1">
      <c r="A2167" s="4" t="str">
        <f t="shared" si="0"/>
        <v>13760.1</v>
      </c>
      <c r="B2167" s="4">
        <v>137</v>
      </c>
      <c r="C2167" s="4">
        <v>601</v>
      </c>
      <c r="D2167" s="4">
        <f t="shared" si="1"/>
        <v>60.1</v>
      </c>
      <c r="E2167" s="4" t="s">
        <v>2524</v>
      </c>
      <c r="F2167" s="4">
        <v>-79061</v>
      </c>
      <c r="G2167" s="4">
        <v>11</v>
      </c>
      <c r="H2167" s="4">
        <v>519.42999999999995</v>
      </c>
      <c r="I2167" s="4">
        <v>0.17</v>
      </c>
      <c r="J2167" s="4">
        <v>1.6</v>
      </c>
    </row>
    <row r="2168" spans="1:10" ht="12.75" customHeight="1">
      <c r="A2168" s="4" t="str">
        <f t="shared" si="0"/>
        <v>13761</v>
      </c>
      <c r="B2168" s="4">
        <v>137</v>
      </c>
      <c r="C2168" s="4">
        <v>610</v>
      </c>
      <c r="D2168" s="4">
        <f t="shared" si="1"/>
        <v>61</v>
      </c>
      <c r="E2168" s="4" t="s">
        <v>2525</v>
      </c>
      <c r="F2168" s="4">
        <v>-74073</v>
      </c>
      <c r="G2168" s="4">
        <v>13</v>
      </c>
      <c r="H2168" s="4" t="s">
        <v>999</v>
      </c>
      <c r="I2168" s="4">
        <v>2</v>
      </c>
      <c r="J2168" s="4" t="s">
        <v>80</v>
      </c>
    </row>
    <row r="2169" spans="1:10" ht="12.75" customHeight="1">
      <c r="A2169" s="4" t="str">
        <f t="shared" si="0"/>
        <v>13761.1</v>
      </c>
      <c r="B2169" s="4">
        <v>137</v>
      </c>
      <c r="C2169" s="4">
        <v>611</v>
      </c>
      <c r="D2169" s="4">
        <f t="shared" si="1"/>
        <v>61.1</v>
      </c>
      <c r="E2169" s="4" t="s">
        <v>2526</v>
      </c>
      <c r="F2169" s="4">
        <v>-73920</v>
      </c>
      <c r="G2169" s="4">
        <v>50</v>
      </c>
      <c r="H2169" s="4">
        <v>150</v>
      </c>
      <c r="I2169" s="4">
        <v>50</v>
      </c>
      <c r="J2169" s="4" t="s">
        <v>709</v>
      </c>
    </row>
    <row r="2170" spans="1:10" ht="12.75" customHeight="1">
      <c r="A2170" s="4" t="str">
        <f t="shared" si="0"/>
        <v>13762</v>
      </c>
      <c r="B2170" s="4">
        <v>137</v>
      </c>
      <c r="C2170" s="4">
        <v>620</v>
      </c>
      <c r="D2170" s="4">
        <f t="shared" si="1"/>
        <v>62</v>
      </c>
      <c r="E2170" s="4" t="s">
        <v>2527</v>
      </c>
      <c r="F2170" s="4">
        <v>-68030</v>
      </c>
      <c r="G2170" s="4">
        <v>40</v>
      </c>
      <c r="H2170" s="4">
        <v>45</v>
      </c>
      <c r="I2170" s="4" t="s">
        <v>6</v>
      </c>
      <c r="J2170" s="4">
        <v>1</v>
      </c>
    </row>
    <row r="2171" spans="1:10" ht="12.75" customHeight="1">
      <c r="A2171" s="4" t="str">
        <f t="shared" si="0"/>
        <v>13762.1</v>
      </c>
      <c r="B2171" s="4">
        <v>137</v>
      </c>
      <c r="C2171" s="4">
        <v>621</v>
      </c>
      <c r="D2171" s="4">
        <f t="shared" si="1"/>
        <v>62.1</v>
      </c>
      <c r="E2171" s="4" t="s">
        <v>2528</v>
      </c>
      <c r="F2171" s="4">
        <v>-67850</v>
      </c>
      <c r="G2171" s="4">
        <v>60</v>
      </c>
      <c r="H2171" s="4">
        <v>180</v>
      </c>
      <c r="I2171" s="4">
        <v>50</v>
      </c>
      <c r="J2171" s="4">
        <v>20</v>
      </c>
    </row>
    <row r="2172" spans="1:10" ht="12.75" customHeight="1">
      <c r="A2172" s="4" t="str">
        <f t="shared" si="0"/>
        <v>13763</v>
      </c>
      <c r="B2172" s="4">
        <v>137</v>
      </c>
      <c r="C2172" s="4">
        <v>630</v>
      </c>
      <c r="D2172" s="4">
        <f t="shared" si="1"/>
        <v>63</v>
      </c>
      <c r="E2172" s="4" t="s">
        <v>2529</v>
      </c>
      <c r="F2172" s="4">
        <v>-60020</v>
      </c>
      <c r="G2172" s="4">
        <v>200</v>
      </c>
      <c r="H2172" s="4">
        <v>8.4</v>
      </c>
      <c r="I2172" s="4" t="s">
        <v>6</v>
      </c>
      <c r="J2172" s="4">
        <v>0.5</v>
      </c>
    </row>
    <row r="2173" spans="1:10" ht="12.75" customHeight="1">
      <c r="A2173" s="4" t="str">
        <f t="shared" si="0"/>
        <v>13764</v>
      </c>
      <c r="B2173" s="4">
        <v>137</v>
      </c>
      <c r="C2173" s="4">
        <v>640</v>
      </c>
      <c r="D2173" s="4">
        <f t="shared" si="1"/>
        <v>64</v>
      </c>
      <c r="E2173" s="4" t="s">
        <v>2530</v>
      </c>
      <c r="F2173" s="4">
        <v>-51210</v>
      </c>
      <c r="G2173" s="4">
        <v>400</v>
      </c>
      <c r="H2173" s="4">
        <v>2.2000000000000002</v>
      </c>
      <c r="I2173" s="4" t="s">
        <v>6</v>
      </c>
      <c r="J2173" s="4">
        <v>0.2</v>
      </c>
    </row>
    <row r="2174" spans="1:10" ht="12.75" customHeight="1">
      <c r="A2174" s="4" t="str">
        <f t="shared" si="0"/>
        <v>13765</v>
      </c>
      <c r="B2174" s="4">
        <v>137</v>
      </c>
      <c r="C2174" s="4">
        <v>650</v>
      </c>
      <c r="D2174" s="4">
        <f t="shared" si="1"/>
        <v>65</v>
      </c>
      <c r="E2174" s="4" t="s">
        <v>2531</v>
      </c>
      <c r="F2174" s="4">
        <v>-41000</v>
      </c>
      <c r="G2174" s="4">
        <v>600</v>
      </c>
      <c r="H2174" s="4">
        <v>600</v>
      </c>
      <c r="I2174" s="4" t="s">
        <v>33</v>
      </c>
      <c r="J2174" s="4" t="s">
        <v>2065</v>
      </c>
    </row>
    <row r="2175" spans="1:10" ht="12.75" customHeight="1">
      <c r="A2175" s="4" t="str">
        <f t="shared" si="0"/>
        <v>13851</v>
      </c>
      <c r="B2175" s="4">
        <v>138</v>
      </c>
      <c r="C2175" s="4">
        <v>510</v>
      </c>
      <c r="D2175" s="4">
        <f t="shared" si="1"/>
        <v>51</v>
      </c>
      <c r="E2175" s="4" t="s">
        <v>2532</v>
      </c>
      <c r="F2175" s="4">
        <v>-55150</v>
      </c>
      <c r="G2175" s="4">
        <v>300</v>
      </c>
      <c r="H2175" s="4">
        <v>500</v>
      </c>
      <c r="I2175" s="4" t="s">
        <v>33</v>
      </c>
      <c r="J2175" s="4" t="s">
        <v>733</v>
      </c>
    </row>
    <row r="2176" spans="1:10" ht="12.75" customHeight="1">
      <c r="A2176" s="4" t="str">
        <f t="shared" si="0"/>
        <v>13852</v>
      </c>
      <c r="B2176" s="4">
        <v>138</v>
      </c>
      <c r="C2176" s="4">
        <v>520</v>
      </c>
      <c r="D2176" s="4">
        <f t="shared" si="1"/>
        <v>52</v>
      </c>
      <c r="E2176" s="4" t="s">
        <v>2533</v>
      </c>
      <c r="F2176" s="4">
        <v>-65930</v>
      </c>
      <c r="G2176" s="4">
        <v>210</v>
      </c>
      <c r="H2176" s="4">
        <v>1.4</v>
      </c>
      <c r="I2176" s="4" t="s">
        <v>6</v>
      </c>
      <c r="J2176" s="4">
        <v>0.4</v>
      </c>
    </row>
    <row r="2177" spans="1:10" ht="12.75" customHeight="1">
      <c r="A2177" s="4" t="str">
        <f t="shared" si="0"/>
        <v>13853</v>
      </c>
      <c r="B2177" s="4">
        <v>138</v>
      </c>
      <c r="C2177" s="4">
        <v>530</v>
      </c>
      <c r="D2177" s="4">
        <f t="shared" si="1"/>
        <v>53</v>
      </c>
      <c r="E2177" s="4" t="s">
        <v>2534</v>
      </c>
      <c r="F2177" s="4">
        <v>-72330</v>
      </c>
      <c r="G2177" s="4">
        <v>80</v>
      </c>
      <c r="H2177" s="4">
        <v>6.23</v>
      </c>
      <c r="I2177" s="4" t="s">
        <v>6</v>
      </c>
      <c r="J2177" s="4">
        <v>0.03</v>
      </c>
    </row>
    <row r="2178" spans="1:10" ht="12.75" customHeight="1">
      <c r="A2178" s="4" t="str">
        <f t="shared" si="0"/>
        <v>13854</v>
      </c>
      <c r="B2178" s="4">
        <v>138</v>
      </c>
      <c r="C2178" s="4">
        <v>540</v>
      </c>
      <c r="D2178" s="4">
        <f t="shared" si="1"/>
        <v>54</v>
      </c>
      <c r="E2178" s="4" t="s">
        <v>2535</v>
      </c>
      <c r="F2178" s="4">
        <v>-80150</v>
      </c>
      <c r="G2178" s="4">
        <v>40</v>
      </c>
      <c r="H2178" s="4">
        <v>14.08</v>
      </c>
      <c r="I2178" s="4" t="s">
        <v>80</v>
      </c>
      <c r="J2178" s="4">
        <v>0.08</v>
      </c>
    </row>
    <row r="2179" spans="1:10" ht="12.75" customHeight="1">
      <c r="A2179" s="4" t="str">
        <f t="shared" si="0"/>
        <v>13855</v>
      </c>
      <c r="B2179" s="4">
        <v>138</v>
      </c>
      <c r="C2179" s="4">
        <v>550</v>
      </c>
      <c r="D2179" s="4">
        <f t="shared" si="1"/>
        <v>55</v>
      </c>
      <c r="E2179" s="4" t="s">
        <v>2536</v>
      </c>
      <c r="F2179" s="4">
        <v>-82887</v>
      </c>
      <c r="G2179" s="4">
        <v>9</v>
      </c>
      <c r="H2179" s="4">
        <v>33.409999999999997</v>
      </c>
      <c r="I2179" s="4" t="s">
        <v>80</v>
      </c>
      <c r="J2179" s="4">
        <v>0.18</v>
      </c>
    </row>
    <row r="2180" spans="1:10" ht="12.75" customHeight="1">
      <c r="A2180" s="4" t="str">
        <f t="shared" si="0"/>
        <v>13855.1</v>
      </c>
      <c r="B2180" s="4">
        <v>138</v>
      </c>
      <c r="C2180" s="4">
        <v>551</v>
      </c>
      <c r="D2180" s="4">
        <f t="shared" si="1"/>
        <v>55.1</v>
      </c>
      <c r="E2180" s="4" t="s">
        <v>2537</v>
      </c>
      <c r="F2180" s="4">
        <v>-82807</v>
      </c>
      <c r="G2180" s="4">
        <v>9</v>
      </c>
      <c r="H2180" s="4">
        <v>79.900000000000006</v>
      </c>
      <c r="I2180" s="4">
        <v>0.3</v>
      </c>
      <c r="J2180" s="4">
        <v>2.91</v>
      </c>
    </row>
    <row r="2181" spans="1:10" ht="12.75" customHeight="1">
      <c r="A2181" s="4" t="str">
        <f t="shared" si="0"/>
        <v>13855.6</v>
      </c>
      <c r="B2181" s="4">
        <v>138</v>
      </c>
      <c r="C2181" s="4">
        <v>556</v>
      </c>
      <c r="D2181" s="4">
        <f t="shared" si="1"/>
        <v>55.6</v>
      </c>
      <c r="E2181" s="4" t="s">
        <v>2538</v>
      </c>
      <c r="F2181" s="4">
        <v>-82847</v>
      </c>
      <c r="G2181" s="4">
        <v>25</v>
      </c>
      <c r="H2181" s="4">
        <v>40</v>
      </c>
      <c r="I2181" s="4">
        <v>23</v>
      </c>
      <c r="J2181" s="4" t="s">
        <v>2013</v>
      </c>
    </row>
    <row r="2182" spans="1:10" ht="12.75" customHeight="1">
      <c r="A2182" s="4" t="str">
        <f t="shared" si="0"/>
        <v>13856</v>
      </c>
      <c r="B2182" s="4">
        <v>138</v>
      </c>
      <c r="C2182" s="4">
        <v>560</v>
      </c>
      <c r="D2182" s="4">
        <f t="shared" si="1"/>
        <v>56</v>
      </c>
      <c r="E2182" s="4" t="s">
        <v>2539</v>
      </c>
      <c r="F2182" s="4">
        <v>-88261.6</v>
      </c>
      <c r="G2182" s="4">
        <v>0.4</v>
      </c>
      <c r="H2182" s="4" t="s">
        <v>8</v>
      </c>
      <c r="I2182" s="4" t="s">
        <v>22</v>
      </c>
      <c r="J2182" s="4">
        <v>3</v>
      </c>
    </row>
    <row r="2183" spans="1:10" ht="12.75" customHeight="1">
      <c r="A2183" s="4" t="str">
        <f t="shared" si="0"/>
        <v>13856.1</v>
      </c>
      <c r="B2183" s="4">
        <v>138</v>
      </c>
      <c r="C2183" s="4">
        <v>561</v>
      </c>
      <c r="D2183" s="4">
        <f t="shared" si="1"/>
        <v>56.1</v>
      </c>
      <c r="E2183" s="4" t="s">
        <v>2540</v>
      </c>
      <c r="F2183" s="4">
        <v>-86171.1</v>
      </c>
      <c r="G2183" s="4">
        <v>0.4</v>
      </c>
      <c r="H2183" s="4">
        <v>2090.54</v>
      </c>
      <c r="I2183" s="4">
        <v>0.06</v>
      </c>
      <c r="J2183" s="4">
        <v>800</v>
      </c>
    </row>
    <row r="2184" spans="1:10" ht="12.75" customHeight="1">
      <c r="A2184" s="4" t="str">
        <f t="shared" si="0"/>
        <v>13857</v>
      </c>
      <c r="B2184" s="4">
        <v>138</v>
      </c>
      <c r="C2184" s="4">
        <v>570</v>
      </c>
      <c r="D2184" s="4">
        <f t="shared" si="1"/>
        <v>57</v>
      </c>
      <c r="E2184" s="4" t="s">
        <v>2541</v>
      </c>
      <c r="F2184" s="4">
        <v>-86525</v>
      </c>
      <c r="G2184" s="4">
        <v>4</v>
      </c>
      <c r="H2184" s="4">
        <v>102</v>
      </c>
      <c r="I2184" s="4" t="s">
        <v>465</v>
      </c>
      <c r="J2184" s="4">
        <v>1</v>
      </c>
    </row>
    <row r="2185" spans="1:10" ht="12.75" customHeight="1">
      <c r="A2185" s="4" t="str">
        <f t="shared" si="0"/>
        <v>13857.1</v>
      </c>
      <c r="B2185" s="4">
        <v>138</v>
      </c>
      <c r="C2185" s="4">
        <v>571</v>
      </c>
      <c r="D2185" s="4">
        <f t="shared" si="1"/>
        <v>57.1</v>
      </c>
      <c r="E2185" s="4" t="s">
        <v>2542</v>
      </c>
      <c r="F2185" s="4">
        <v>-86452</v>
      </c>
      <c r="G2185" s="4">
        <v>4</v>
      </c>
      <c r="H2185" s="4">
        <v>72.569999999999993</v>
      </c>
      <c r="I2185" s="4">
        <v>0.03</v>
      </c>
      <c r="J2185" s="4">
        <v>116</v>
      </c>
    </row>
    <row r="2186" spans="1:10" ht="12.75" customHeight="1">
      <c r="A2186" s="4" t="str">
        <f t="shared" si="0"/>
        <v>13858</v>
      </c>
      <c r="B2186" s="4">
        <v>138</v>
      </c>
      <c r="C2186" s="4">
        <v>580</v>
      </c>
      <c r="D2186" s="4">
        <f t="shared" si="1"/>
        <v>58</v>
      </c>
      <c r="E2186" s="4" t="s">
        <v>2543</v>
      </c>
      <c r="F2186" s="4">
        <v>-87569</v>
      </c>
      <c r="G2186" s="4">
        <v>10</v>
      </c>
      <c r="H2186" s="4" t="s">
        <v>8</v>
      </c>
      <c r="I2186" s="4" t="s">
        <v>2544</v>
      </c>
      <c r="J2186" s="4" t="s">
        <v>22</v>
      </c>
    </row>
    <row r="2187" spans="1:10" ht="12.75" customHeight="1">
      <c r="A2187" s="4" t="str">
        <f t="shared" si="0"/>
        <v>13858.1</v>
      </c>
      <c r="B2187" s="4">
        <v>138</v>
      </c>
      <c r="C2187" s="4">
        <v>581</v>
      </c>
      <c r="D2187" s="4">
        <f t="shared" si="1"/>
        <v>58.1</v>
      </c>
      <c r="E2187" s="4" t="s">
        <v>2545</v>
      </c>
      <c r="F2187" s="4">
        <v>-85440</v>
      </c>
      <c r="G2187" s="4">
        <v>10</v>
      </c>
      <c r="H2187" s="4">
        <v>2129.17</v>
      </c>
      <c r="I2187" s="4">
        <v>0.12</v>
      </c>
      <c r="J2187" s="4">
        <v>8.65</v>
      </c>
    </row>
    <row r="2188" spans="1:10" ht="12.75" customHeight="1">
      <c r="A2188" s="4" t="str">
        <f t="shared" si="0"/>
        <v>13859</v>
      </c>
      <c r="B2188" s="4">
        <v>138</v>
      </c>
      <c r="C2188" s="4">
        <v>590</v>
      </c>
      <c r="D2188" s="4">
        <f t="shared" si="1"/>
        <v>59</v>
      </c>
      <c r="E2188" s="4" t="s">
        <v>2546</v>
      </c>
      <c r="F2188" s="4">
        <v>-83132</v>
      </c>
      <c r="G2188" s="4">
        <v>14</v>
      </c>
      <c r="H2188" s="4">
        <v>1.45</v>
      </c>
      <c r="I2188" s="4" t="s">
        <v>80</v>
      </c>
      <c r="J2188" s="4">
        <v>0.05</v>
      </c>
    </row>
    <row r="2189" spans="1:10" ht="12.75" customHeight="1">
      <c r="A2189" s="4" t="str">
        <f t="shared" si="0"/>
        <v>13859.1</v>
      </c>
      <c r="B2189" s="4">
        <v>138</v>
      </c>
      <c r="C2189" s="4">
        <v>591</v>
      </c>
      <c r="D2189" s="4">
        <f t="shared" si="1"/>
        <v>59.1</v>
      </c>
      <c r="E2189" s="4" t="s">
        <v>2547</v>
      </c>
      <c r="F2189" s="4">
        <v>-82783</v>
      </c>
      <c r="G2189" s="4">
        <v>17</v>
      </c>
      <c r="H2189" s="4">
        <v>348</v>
      </c>
      <c r="I2189" s="4">
        <v>23</v>
      </c>
      <c r="J2189" s="4" t="s">
        <v>709</v>
      </c>
    </row>
    <row r="2190" spans="1:10" ht="12.75" customHeight="1">
      <c r="A2190" s="4" t="str">
        <f t="shared" si="0"/>
        <v>13860</v>
      </c>
      <c r="B2190" s="4">
        <v>138</v>
      </c>
      <c r="C2190" s="4">
        <v>600</v>
      </c>
      <c r="D2190" s="4">
        <f t="shared" si="1"/>
        <v>60</v>
      </c>
      <c r="E2190" s="4" t="s">
        <v>2548</v>
      </c>
      <c r="F2190" s="4">
        <v>-82018</v>
      </c>
      <c r="G2190" s="4">
        <v>12</v>
      </c>
      <c r="H2190" s="4">
        <v>5.04</v>
      </c>
      <c r="I2190" s="4" t="s">
        <v>223</v>
      </c>
      <c r="J2190" s="4">
        <v>0.09</v>
      </c>
    </row>
    <row r="2191" spans="1:10" ht="12.75" customHeight="1">
      <c r="A2191" s="4" t="str">
        <f t="shared" si="0"/>
        <v>13860.1</v>
      </c>
      <c r="B2191" s="4">
        <v>138</v>
      </c>
      <c r="C2191" s="4">
        <v>601</v>
      </c>
      <c r="D2191" s="4">
        <f t="shared" si="1"/>
        <v>60.1</v>
      </c>
      <c r="E2191" s="4" t="s">
        <v>2549</v>
      </c>
      <c r="F2191" s="4">
        <v>-78843</v>
      </c>
      <c r="G2191" s="4">
        <v>12</v>
      </c>
      <c r="H2191" s="4">
        <v>3174.9</v>
      </c>
      <c r="I2191" s="4">
        <v>0.4</v>
      </c>
      <c r="J2191" s="4">
        <v>410</v>
      </c>
    </row>
    <row r="2192" spans="1:10" ht="12.75" customHeight="1">
      <c r="A2192" s="4" t="str">
        <f t="shared" si="0"/>
        <v>13861</v>
      </c>
      <c r="B2192" s="4">
        <v>138</v>
      </c>
      <c r="C2192" s="4">
        <v>610</v>
      </c>
      <c r="D2192" s="4">
        <f t="shared" si="1"/>
        <v>61</v>
      </c>
      <c r="E2192" s="4" t="s">
        <v>2550</v>
      </c>
      <c r="F2192" s="4">
        <v>-74940</v>
      </c>
      <c r="G2192" s="4">
        <v>27</v>
      </c>
      <c r="H2192" s="4" t="s">
        <v>541</v>
      </c>
      <c r="I2192" s="4">
        <v>10</v>
      </c>
      <c r="J2192" s="4" t="s">
        <v>6</v>
      </c>
    </row>
    <row r="2193" spans="1:10" ht="12.75" customHeight="1">
      <c r="A2193" s="4" t="str">
        <f t="shared" si="0"/>
        <v>13861.1</v>
      </c>
      <c r="B2193" s="4">
        <v>138</v>
      </c>
      <c r="C2193" s="4">
        <v>611</v>
      </c>
      <c r="D2193" s="4">
        <f t="shared" si="1"/>
        <v>61.1</v>
      </c>
      <c r="E2193" s="4" t="s">
        <v>2551</v>
      </c>
      <c r="F2193" s="4">
        <v>-74911</v>
      </c>
      <c r="G2193" s="4">
        <v>13</v>
      </c>
      <c r="H2193" s="4">
        <v>30</v>
      </c>
      <c r="I2193" s="4">
        <v>30</v>
      </c>
      <c r="J2193" s="4" t="s">
        <v>1210</v>
      </c>
    </row>
    <row r="2194" spans="1:10" ht="12.75" customHeight="1">
      <c r="A2194" s="4" t="str">
        <f t="shared" si="0"/>
        <v>13861.2</v>
      </c>
      <c r="B2194" s="4">
        <v>138</v>
      </c>
      <c r="C2194" s="4">
        <v>612</v>
      </c>
      <c r="D2194" s="4">
        <f t="shared" si="1"/>
        <v>61.2</v>
      </c>
      <c r="E2194" s="4" t="s">
        <v>2552</v>
      </c>
      <c r="F2194" s="4" t="s">
        <v>1246</v>
      </c>
      <c r="G2194" s="4" t="s">
        <v>1054</v>
      </c>
      <c r="H2194" s="4">
        <v>3.24</v>
      </c>
      <c r="I2194" s="4" t="s">
        <v>80</v>
      </c>
      <c r="J2194" s="4">
        <v>0.05</v>
      </c>
    </row>
    <row r="2195" spans="1:10" ht="12.75" customHeight="1">
      <c r="A2195" s="4" t="str">
        <f t="shared" si="0"/>
        <v>13862</v>
      </c>
      <c r="B2195" s="4">
        <v>138</v>
      </c>
      <c r="C2195" s="4">
        <v>620</v>
      </c>
      <c r="D2195" s="4">
        <f t="shared" si="1"/>
        <v>62</v>
      </c>
      <c r="E2195" s="4" t="s">
        <v>2553</v>
      </c>
      <c r="F2195" s="4">
        <v>-71498</v>
      </c>
      <c r="G2195" s="4">
        <v>12</v>
      </c>
      <c r="H2195" s="4">
        <v>3.1</v>
      </c>
      <c r="I2195" s="4" t="s">
        <v>80</v>
      </c>
      <c r="J2195" s="4">
        <v>0.2</v>
      </c>
    </row>
    <row r="2196" spans="1:10" ht="12.75" customHeight="1">
      <c r="A2196" s="4" t="str">
        <f t="shared" si="0"/>
        <v>13863</v>
      </c>
      <c r="B2196" s="4">
        <v>138</v>
      </c>
      <c r="C2196" s="4">
        <v>630</v>
      </c>
      <c r="D2196" s="4">
        <f t="shared" si="1"/>
        <v>63</v>
      </c>
      <c r="E2196" s="4" t="s">
        <v>2554</v>
      </c>
      <c r="F2196" s="4">
        <v>-61750</v>
      </c>
      <c r="G2196" s="4">
        <v>28</v>
      </c>
      <c r="H2196" s="4">
        <v>12.1</v>
      </c>
      <c r="I2196" s="4" t="s">
        <v>6</v>
      </c>
      <c r="J2196" s="4">
        <v>0.6</v>
      </c>
    </row>
    <row r="2197" spans="1:10" ht="12.75" customHeight="1">
      <c r="A2197" s="4" t="str">
        <f t="shared" si="0"/>
        <v>13864</v>
      </c>
      <c r="B2197" s="4">
        <v>138</v>
      </c>
      <c r="C2197" s="4">
        <v>640</v>
      </c>
      <c r="D2197" s="4">
        <f t="shared" si="1"/>
        <v>64</v>
      </c>
      <c r="E2197" s="4" t="s">
        <v>2555</v>
      </c>
      <c r="F2197" s="4">
        <v>-55780</v>
      </c>
      <c r="G2197" s="4">
        <v>200</v>
      </c>
      <c r="H2197" s="4">
        <v>4.7</v>
      </c>
      <c r="I2197" s="4" t="s">
        <v>6</v>
      </c>
      <c r="J2197" s="4">
        <v>0.9</v>
      </c>
    </row>
    <row r="2198" spans="1:10" ht="12.75" customHeight="1">
      <c r="A2198" s="4" t="str">
        <f t="shared" si="0"/>
        <v>13864.1</v>
      </c>
      <c r="B2198" s="4">
        <v>138</v>
      </c>
      <c r="C2198" s="4">
        <v>641</v>
      </c>
      <c r="D2198" s="4">
        <f t="shared" si="1"/>
        <v>64.099999999999994</v>
      </c>
      <c r="E2198" s="4" t="s">
        <v>2556</v>
      </c>
      <c r="F2198" s="4">
        <v>-53550</v>
      </c>
      <c r="G2198" s="4">
        <v>200</v>
      </c>
      <c r="H2198" s="4">
        <v>2232.6999999999998</v>
      </c>
      <c r="I2198" s="4">
        <v>1.1000000000000001</v>
      </c>
      <c r="J2198" s="4">
        <v>6</v>
      </c>
    </row>
    <row r="2199" spans="1:10" ht="12.75" customHeight="1">
      <c r="A2199" s="4" t="str">
        <f t="shared" si="0"/>
        <v>13865</v>
      </c>
      <c r="B2199" s="4">
        <v>138</v>
      </c>
      <c r="C2199" s="4">
        <v>650</v>
      </c>
      <c r="D2199" s="4">
        <f t="shared" si="1"/>
        <v>65</v>
      </c>
      <c r="E2199" s="4" t="s">
        <v>2557</v>
      </c>
      <c r="F2199" s="4">
        <v>-43630</v>
      </c>
      <c r="G2199" s="4">
        <v>400</v>
      </c>
      <c r="H2199" s="4">
        <v>800</v>
      </c>
      <c r="I2199" s="4" t="s">
        <v>33</v>
      </c>
      <c r="J2199" s="4" t="s">
        <v>389</v>
      </c>
    </row>
    <row r="2200" spans="1:10" ht="12.75" customHeight="1">
      <c r="A2200" s="4" t="str">
        <f t="shared" si="0"/>
        <v>13866</v>
      </c>
      <c r="B2200" s="4">
        <v>138</v>
      </c>
      <c r="C2200" s="4">
        <v>660</v>
      </c>
      <c r="D2200" s="4">
        <f t="shared" si="1"/>
        <v>66</v>
      </c>
      <c r="E2200" s="4" t="s">
        <v>2558</v>
      </c>
      <c r="F2200" s="4">
        <v>-34940</v>
      </c>
      <c r="G2200" s="4">
        <v>600</v>
      </c>
      <c r="H2200" s="4">
        <v>200</v>
      </c>
      <c r="I2200" s="4" t="s">
        <v>33</v>
      </c>
      <c r="J2200" s="4" t="s">
        <v>22</v>
      </c>
    </row>
    <row r="2201" spans="1:10" ht="12.75" customHeight="1">
      <c r="A2201" s="4" t="str">
        <f t="shared" si="0"/>
        <v>13951</v>
      </c>
      <c r="B2201" s="4">
        <v>139</v>
      </c>
      <c r="C2201" s="4">
        <v>510</v>
      </c>
      <c r="D2201" s="4">
        <f t="shared" si="1"/>
        <v>51</v>
      </c>
      <c r="E2201" s="4" t="s">
        <v>2559</v>
      </c>
      <c r="F2201" s="4">
        <v>-50320</v>
      </c>
      <c r="G2201" s="4">
        <v>500</v>
      </c>
      <c r="H2201" s="4">
        <v>300</v>
      </c>
      <c r="I2201" s="4" t="s">
        <v>33</v>
      </c>
      <c r="J2201" s="4" t="s">
        <v>733</v>
      </c>
    </row>
    <row r="2202" spans="1:10" ht="12.75" customHeight="1">
      <c r="A2202" s="4" t="str">
        <f t="shared" si="0"/>
        <v>13952</v>
      </c>
      <c r="B2202" s="4">
        <v>139</v>
      </c>
      <c r="C2202" s="4">
        <v>520</v>
      </c>
      <c r="D2202" s="4">
        <f t="shared" si="1"/>
        <v>52</v>
      </c>
      <c r="E2202" s="4" t="s">
        <v>2560</v>
      </c>
      <c r="F2202" s="4">
        <v>-60800</v>
      </c>
      <c r="G2202" s="4">
        <v>400</v>
      </c>
      <c r="H2202" s="4">
        <v>500</v>
      </c>
      <c r="I2202" s="4" t="s">
        <v>33</v>
      </c>
      <c r="J2202" s="4" t="s">
        <v>733</v>
      </c>
    </row>
    <row r="2203" spans="1:10" ht="12.75" customHeight="1">
      <c r="A2203" s="4" t="str">
        <f t="shared" si="0"/>
        <v>13953</v>
      </c>
      <c r="B2203" s="4">
        <v>139</v>
      </c>
      <c r="C2203" s="4">
        <v>530</v>
      </c>
      <c r="D2203" s="4">
        <f t="shared" si="1"/>
        <v>53</v>
      </c>
      <c r="E2203" s="4" t="s">
        <v>2561</v>
      </c>
      <c r="F2203" s="4">
        <v>-68840</v>
      </c>
      <c r="G2203" s="4">
        <v>30</v>
      </c>
      <c r="H2203" s="4">
        <v>2.282</v>
      </c>
      <c r="I2203" s="4" t="s">
        <v>6</v>
      </c>
      <c r="J2203" s="4">
        <v>0.01</v>
      </c>
    </row>
    <row r="2204" spans="1:10" ht="12.75" customHeight="1">
      <c r="A2204" s="4" t="str">
        <f t="shared" si="0"/>
        <v>13954</v>
      </c>
      <c r="B2204" s="4">
        <v>139</v>
      </c>
      <c r="C2204" s="4">
        <v>540</v>
      </c>
      <c r="D2204" s="4">
        <f t="shared" si="1"/>
        <v>54</v>
      </c>
      <c r="E2204" s="4" t="s">
        <v>2562</v>
      </c>
      <c r="F2204" s="4">
        <v>-75644</v>
      </c>
      <c r="G2204" s="4">
        <v>21</v>
      </c>
      <c r="H2204" s="4">
        <v>39.68</v>
      </c>
      <c r="I2204" s="4" t="s">
        <v>6</v>
      </c>
      <c r="J2204" s="4">
        <v>0.14000000000000001</v>
      </c>
    </row>
    <row r="2205" spans="1:10" ht="12.75" customHeight="1">
      <c r="A2205" s="4" t="str">
        <f t="shared" si="0"/>
        <v>13955</v>
      </c>
      <c r="B2205" s="4">
        <v>139</v>
      </c>
      <c r="C2205" s="4">
        <v>550</v>
      </c>
      <c r="D2205" s="4">
        <f t="shared" si="1"/>
        <v>55</v>
      </c>
      <c r="E2205" s="4" t="s">
        <v>2563</v>
      </c>
      <c r="F2205" s="4">
        <v>-80701</v>
      </c>
      <c r="G2205" s="4">
        <v>3</v>
      </c>
      <c r="H2205" s="4">
        <v>9.27</v>
      </c>
      <c r="I2205" s="4" t="s">
        <v>80</v>
      </c>
      <c r="J2205" s="4">
        <v>0.05</v>
      </c>
    </row>
    <row r="2206" spans="1:10" ht="12.75" customHeight="1">
      <c r="A2206" s="4" t="str">
        <f t="shared" si="0"/>
        <v>13956</v>
      </c>
      <c r="B2206" s="4">
        <v>139</v>
      </c>
      <c r="C2206" s="4">
        <v>560</v>
      </c>
      <c r="D2206" s="4">
        <f t="shared" si="1"/>
        <v>56</v>
      </c>
      <c r="E2206" s="4" t="s">
        <v>2564</v>
      </c>
      <c r="F2206" s="4">
        <v>-84913.7</v>
      </c>
      <c r="G2206" s="4">
        <v>0.4</v>
      </c>
      <c r="H2206" s="4">
        <v>83.1</v>
      </c>
      <c r="I2206" s="4" t="s">
        <v>80</v>
      </c>
      <c r="J2206" s="4">
        <v>0.3</v>
      </c>
    </row>
    <row r="2207" spans="1:10" ht="12.75" customHeight="1">
      <c r="A2207" s="4" t="str">
        <f t="shared" si="0"/>
        <v>13957</v>
      </c>
      <c r="B2207" s="4">
        <v>139</v>
      </c>
      <c r="C2207" s="4">
        <v>570</v>
      </c>
      <c r="D2207" s="4">
        <f t="shared" si="1"/>
        <v>57</v>
      </c>
      <c r="E2207" s="4" t="s">
        <v>2565</v>
      </c>
      <c r="F2207" s="4">
        <v>-87231.4</v>
      </c>
      <c r="G2207" s="4">
        <v>2.4</v>
      </c>
      <c r="H2207" s="4" t="s">
        <v>8</v>
      </c>
      <c r="I2207" s="4" t="s">
        <v>2147</v>
      </c>
      <c r="J2207" s="4">
        <v>1</v>
      </c>
    </row>
    <row r="2208" spans="1:10" ht="12.75" customHeight="1">
      <c r="A2208" s="4" t="str">
        <f t="shared" si="0"/>
        <v>13958</v>
      </c>
      <c r="B2208" s="4">
        <v>139</v>
      </c>
      <c r="C2208" s="4">
        <v>580</v>
      </c>
      <c r="D2208" s="4">
        <f t="shared" si="1"/>
        <v>58</v>
      </c>
      <c r="E2208" s="4" t="s">
        <v>2566</v>
      </c>
      <c r="F2208" s="4">
        <v>-86952</v>
      </c>
      <c r="G2208" s="4">
        <v>7</v>
      </c>
      <c r="H2208" s="4">
        <v>137.64099999999999</v>
      </c>
      <c r="I2208" s="4" t="s">
        <v>48</v>
      </c>
      <c r="J2208" s="4">
        <v>0.02</v>
      </c>
    </row>
    <row r="2209" spans="1:10" ht="12.75" customHeight="1">
      <c r="A2209" s="4" t="str">
        <f t="shared" si="0"/>
        <v>13958.1</v>
      </c>
      <c r="B2209" s="4">
        <v>139</v>
      </c>
      <c r="C2209" s="4">
        <v>581</v>
      </c>
      <c r="D2209" s="4">
        <f t="shared" si="1"/>
        <v>58.1</v>
      </c>
      <c r="E2209" s="4" t="s">
        <v>2567</v>
      </c>
      <c r="F2209" s="4">
        <v>-86198</v>
      </c>
      <c r="G2209" s="4">
        <v>7</v>
      </c>
      <c r="H2209" s="4">
        <v>754.24</v>
      </c>
      <c r="I2209" s="4">
        <v>0.08</v>
      </c>
      <c r="J2209" s="4">
        <v>56.54</v>
      </c>
    </row>
    <row r="2210" spans="1:10" ht="12.75" customHeight="1">
      <c r="A2210" s="4" t="str">
        <f t="shared" si="0"/>
        <v>13959</v>
      </c>
      <c r="B2210" s="4">
        <v>139</v>
      </c>
      <c r="C2210" s="4">
        <v>590</v>
      </c>
      <c r="D2210" s="4">
        <f t="shared" si="1"/>
        <v>59</v>
      </c>
      <c r="E2210" s="4" t="s">
        <v>2568</v>
      </c>
      <c r="F2210" s="4">
        <v>-84823</v>
      </c>
      <c r="G2210" s="4">
        <v>8</v>
      </c>
      <c r="H2210" s="4">
        <v>4.41</v>
      </c>
      <c r="I2210" s="4" t="s">
        <v>223</v>
      </c>
      <c r="J2210" s="4">
        <v>0.04</v>
      </c>
    </row>
    <row r="2211" spans="1:10" ht="12.75" customHeight="1">
      <c r="A2211" s="4" t="str">
        <f t="shared" si="0"/>
        <v>13960</v>
      </c>
      <c r="B2211" s="4">
        <v>139</v>
      </c>
      <c r="C2211" s="4">
        <v>600</v>
      </c>
      <c r="D2211" s="4">
        <f t="shared" si="1"/>
        <v>60</v>
      </c>
      <c r="E2211" s="4" t="s">
        <v>2569</v>
      </c>
      <c r="F2211" s="4">
        <v>-81992</v>
      </c>
      <c r="G2211" s="4">
        <v>26</v>
      </c>
      <c r="H2211" s="4">
        <v>29.7</v>
      </c>
      <c r="I2211" s="4" t="s">
        <v>80</v>
      </c>
      <c r="J2211" s="4">
        <v>0.5</v>
      </c>
    </row>
    <row r="2212" spans="1:10" ht="12.75" customHeight="1">
      <c r="A2212" s="4" t="str">
        <f t="shared" si="0"/>
        <v>13960.1</v>
      </c>
      <c r="B2212" s="4">
        <v>139</v>
      </c>
      <c r="C2212" s="4">
        <v>601</v>
      </c>
      <c r="D2212" s="4">
        <f t="shared" si="1"/>
        <v>60.1</v>
      </c>
      <c r="E2212" s="4" t="s">
        <v>2570</v>
      </c>
      <c r="F2212" s="4">
        <v>-81761</v>
      </c>
      <c r="G2212" s="4">
        <v>26</v>
      </c>
      <c r="H2212" s="4">
        <v>231.15</v>
      </c>
      <c r="I2212" s="4">
        <v>0.05</v>
      </c>
      <c r="J2212" s="4">
        <v>5.5</v>
      </c>
    </row>
    <row r="2213" spans="1:10" ht="12.75" customHeight="1">
      <c r="A2213" s="4" t="str">
        <f t="shared" si="0"/>
        <v>13961</v>
      </c>
      <c r="B2213" s="4">
        <v>139</v>
      </c>
      <c r="C2213" s="4">
        <v>610</v>
      </c>
      <c r="D2213" s="4">
        <f t="shared" si="1"/>
        <v>61</v>
      </c>
      <c r="E2213" s="4" t="s">
        <v>2571</v>
      </c>
      <c r="F2213" s="4">
        <v>-77496</v>
      </c>
      <c r="G2213" s="4">
        <v>13</v>
      </c>
      <c r="H2213" s="4">
        <v>4.1500000000000004</v>
      </c>
      <c r="I2213" s="4" t="s">
        <v>80</v>
      </c>
      <c r="J2213" s="4">
        <v>0.05</v>
      </c>
    </row>
    <row r="2214" spans="1:10" ht="12.75" customHeight="1">
      <c r="A2214" s="4" t="str">
        <f t="shared" si="0"/>
        <v>13961.1</v>
      </c>
      <c r="B2214" s="4">
        <v>139</v>
      </c>
      <c r="C2214" s="4">
        <v>611</v>
      </c>
      <c r="D2214" s="4">
        <f t="shared" si="1"/>
        <v>61.1</v>
      </c>
      <c r="E2214" s="4" t="s">
        <v>2572</v>
      </c>
      <c r="F2214" s="4">
        <v>-77307</v>
      </c>
      <c r="G2214" s="4">
        <v>13</v>
      </c>
      <c r="H2214" s="4">
        <v>188.7</v>
      </c>
      <c r="I2214" s="4">
        <v>0.3</v>
      </c>
      <c r="J2214" s="4">
        <v>180</v>
      </c>
    </row>
    <row r="2215" spans="1:10" ht="12.75" customHeight="1">
      <c r="A2215" s="4" t="str">
        <f t="shared" si="0"/>
        <v>13962</v>
      </c>
      <c r="B2215" s="4">
        <v>139</v>
      </c>
      <c r="C2215" s="4">
        <v>620</v>
      </c>
      <c r="D2215" s="4">
        <f t="shared" si="1"/>
        <v>62</v>
      </c>
      <c r="E2215" s="4" t="s">
        <v>2573</v>
      </c>
      <c r="F2215" s="4">
        <v>-72380</v>
      </c>
      <c r="G2215" s="4">
        <v>11</v>
      </c>
      <c r="H2215" s="4">
        <v>2.57</v>
      </c>
      <c r="I2215" s="4" t="s">
        <v>80</v>
      </c>
      <c r="J2215" s="4">
        <v>0.1</v>
      </c>
    </row>
    <row r="2216" spans="1:10" ht="12.75" customHeight="1">
      <c r="A2216" s="4" t="str">
        <f t="shared" si="0"/>
        <v>13962.1</v>
      </c>
      <c r="B2216" s="4">
        <v>139</v>
      </c>
      <c r="C2216" s="4">
        <v>621</v>
      </c>
      <c r="D2216" s="4">
        <f t="shared" si="1"/>
        <v>62.1</v>
      </c>
      <c r="E2216" s="4" t="s">
        <v>2574</v>
      </c>
      <c r="F2216" s="4">
        <v>-71923</v>
      </c>
      <c r="G2216" s="4">
        <v>11</v>
      </c>
      <c r="H2216" s="4">
        <v>457.4</v>
      </c>
      <c r="I2216" s="4">
        <v>0.22</v>
      </c>
      <c r="J2216" s="4">
        <v>10.7</v>
      </c>
    </row>
    <row r="2217" spans="1:10" ht="12.75" customHeight="1">
      <c r="A2217" s="4" t="str">
        <f t="shared" si="0"/>
        <v>13963</v>
      </c>
      <c r="B2217" s="4">
        <v>139</v>
      </c>
      <c r="C2217" s="4">
        <v>630</v>
      </c>
      <c r="D2217" s="4">
        <f t="shared" si="1"/>
        <v>63</v>
      </c>
      <c r="E2217" s="4" t="s">
        <v>2575</v>
      </c>
      <c r="F2217" s="4">
        <v>-65398</v>
      </c>
      <c r="G2217" s="4">
        <v>13</v>
      </c>
      <c r="H2217" s="4">
        <v>17.899999999999999</v>
      </c>
      <c r="I2217" s="4" t="s">
        <v>6</v>
      </c>
      <c r="J2217" s="4">
        <v>0.6</v>
      </c>
    </row>
    <row r="2218" spans="1:10" ht="12.75" customHeight="1">
      <c r="A2218" s="4" t="str">
        <f t="shared" si="0"/>
        <v>13964</v>
      </c>
      <c r="B2218" s="4">
        <v>139</v>
      </c>
      <c r="C2218" s="4">
        <v>640</v>
      </c>
      <c r="D2218" s="4">
        <f t="shared" si="1"/>
        <v>64</v>
      </c>
      <c r="E2218" s="4" t="s">
        <v>2576</v>
      </c>
      <c r="F2218" s="4">
        <v>-57530</v>
      </c>
      <c r="G2218" s="4">
        <v>200</v>
      </c>
      <c r="H2218" s="4" t="s">
        <v>541</v>
      </c>
      <c r="I2218" s="4">
        <v>5.7</v>
      </c>
      <c r="J2218" s="4" t="s">
        <v>6</v>
      </c>
    </row>
    <row r="2219" spans="1:10" ht="12.75" customHeight="1">
      <c r="A2219" s="4" t="str">
        <f t="shared" si="0"/>
        <v>13964.1</v>
      </c>
      <c r="B2219" s="4">
        <v>139</v>
      </c>
      <c r="C2219" s="4">
        <v>641</v>
      </c>
      <c r="D2219" s="4">
        <f t="shared" si="1"/>
        <v>64.099999999999994</v>
      </c>
      <c r="E2219" s="4" t="s">
        <v>2577</v>
      </c>
      <c r="F2219" s="4">
        <v>-57280</v>
      </c>
      <c r="G2219" s="4">
        <v>250</v>
      </c>
      <c r="H2219" s="4">
        <v>250</v>
      </c>
      <c r="I2219" s="4">
        <v>150</v>
      </c>
      <c r="J2219" s="4" t="s">
        <v>541</v>
      </c>
    </row>
    <row r="2220" spans="1:10" ht="12.75" customHeight="1">
      <c r="A2220" s="4" t="str">
        <f t="shared" si="0"/>
        <v>13965</v>
      </c>
      <c r="B2220" s="4">
        <v>139</v>
      </c>
      <c r="C2220" s="4">
        <v>650</v>
      </c>
      <c r="D2220" s="4">
        <f t="shared" si="1"/>
        <v>65</v>
      </c>
      <c r="E2220" s="4" t="s">
        <v>2578</v>
      </c>
      <c r="F2220" s="4">
        <v>-48170</v>
      </c>
      <c r="G2220" s="4">
        <v>300</v>
      </c>
      <c r="H2220" s="4">
        <v>1.6</v>
      </c>
      <c r="I2220" s="4" t="s">
        <v>6</v>
      </c>
      <c r="J2220" s="4">
        <v>0.2</v>
      </c>
    </row>
    <row r="2221" spans="1:10" ht="12.75" customHeight="1">
      <c r="A2221" s="4" t="str">
        <f t="shared" si="0"/>
        <v>13966</v>
      </c>
      <c r="B2221" s="4">
        <v>139</v>
      </c>
      <c r="C2221" s="4">
        <v>660</v>
      </c>
      <c r="D2221" s="4">
        <f t="shared" si="1"/>
        <v>66</v>
      </c>
      <c r="E2221" s="4" t="s">
        <v>2579</v>
      </c>
      <c r="F2221" s="4">
        <v>-37690</v>
      </c>
      <c r="G2221" s="4">
        <v>500</v>
      </c>
      <c r="H2221" s="4">
        <v>600</v>
      </c>
      <c r="I2221" s="4" t="s">
        <v>33</v>
      </c>
      <c r="J2221" s="4">
        <v>200</v>
      </c>
    </row>
    <row r="2222" spans="1:10" ht="12.75" customHeight="1">
      <c r="A2222" s="4" t="str">
        <f t="shared" si="0"/>
        <v>14052</v>
      </c>
      <c r="B2222" s="4">
        <v>140</v>
      </c>
      <c r="C2222" s="4">
        <v>520</v>
      </c>
      <c r="D2222" s="4">
        <f t="shared" si="1"/>
        <v>52</v>
      </c>
      <c r="E2222" s="4" t="s">
        <v>2580</v>
      </c>
      <c r="F2222" s="4">
        <v>-56960</v>
      </c>
      <c r="G2222" s="4">
        <v>300</v>
      </c>
      <c r="H2222" s="4">
        <v>300</v>
      </c>
      <c r="I2222" s="4" t="s">
        <v>33</v>
      </c>
      <c r="J2222" s="4" t="s">
        <v>733</v>
      </c>
    </row>
    <row r="2223" spans="1:10" ht="12.75" customHeight="1">
      <c r="A2223" s="4" t="str">
        <f t="shared" si="0"/>
        <v>14053</v>
      </c>
      <c r="B2223" s="4">
        <v>140</v>
      </c>
      <c r="C2223" s="4">
        <v>530</v>
      </c>
      <c r="D2223" s="4">
        <f t="shared" si="1"/>
        <v>53</v>
      </c>
      <c r="E2223" s="4" t="s">
        <v>2581</v>
      </c>
      <c r="F2223" s="4">
        <v>-64270</v>
      </c>
      <c r="G2223" s="4">
        <v>200</v>
      </c>
      <c r="H2223" s="4">
        <v>860</v>
      </c>
      <c r="I2223" s="4" t="s">
        <v>33</v>
      </c>
      <c r="J2223" s="4">
        <v>40</v>
      </c>
    </row>
    <row r="2224" spans="1:10" ht="12.75" customHeight="1">
      <c r="A2224" s="4" t="str">
        <f t="shared" si="0"/>
        <v>14054</v>
      </c>
      <c r="B2224" s="4">
        <v>140</v>
      </c>
      <c r="C2224" s="4">
        <v>540</v>
      </c>
      <c r="D2224" s="4">
        <f t="shared" si="1"/>
        <v>54</v>
      </c>
      <c r="E2224" s="4" t="s">
        <v>2582</v>
      </c>
      <c r="F2224" s="4">
        <v>-72990</v>
      </c>
      <c r="G2224" s="4">
        <v>60</v>
      </c>
      <c r="H2224" s="4">
        <v>13.6</v>
      </c>
      <c r="I2224" s="4" t="s">
        <v>6</v>
      </c>
      <c r="J2224" s="4">
        <v>0.1</v>
      </c>
    </row>
    <row r="2225" spans="1:10" ht="12.75" customHeight="1">
      <c r="A2225" s="4" t="str">
        <f t="shared" si="0"/>
        <v>14055</v>
      </c>
      <c r="B2225" s="4">
        <v>140</v>
      </c>
      <c r="C2225" s="4">
        <v>550</v>
      </c>
      <c r="D2225" s="4">
        <f t="shared" si="1"/>
        <v>55</v>
      </c>
      <c r="E2225" s="4" t="s">
        <v>2583</v>
      </c>
      <c r="F2225" s="4">
        <v>-77051</v>
      </c>
      <c r="G2225" s="4">
        <v>8</v>
      </c>
      <c r="H2225" s="4">
        <v>63.7</v>
      </c>
      <c r="I2225" s="4" t="s">
        <v>6</v>
      </c>
      <c r="J2225" s="4">
        <v>0.3</v>
      </c>
    </row>
    <row r="2226" spans="1:10" ht="12.75" customHeight="1">
      <c r="A2226" s="4" t="str">
        <f t="shared" si="0"/>
        <v>14056</v>
      </c>
      <c r="B2226" s="4">
        <v>140</v>
      </c>
      <c r="C2226" s="4">
        <v>560</v>
      </c>
      <c r="D2226" s="4">
        <f t="shared" si="1"/>
        <v>56</v>
      </c>
      <c r="E2226" s="4" t="s">
        <v>2584</v>
      </c>
      <c r="F2226" s="4">
        <v>-83271</v>
      </c>
      <c r="G2226" s="4">
        <v>8</v>
      </c>
      <c r="H2226" s="4">
        <v>12.752000000000001</v>
      </c>
      <c r="I2226" s="4" t="s">
        <v>48</v>
      </c>
      <c r="J2226" s="4">
        <v>3.0000000000000001E-3</v>
      </c>
    </row>
    <row r="2227" spans="1:10" ht="12.75" customHeight="1">
      <c r="A2227" s="4" t="str">
        <f t="shared" si="0"/>
        <v>14057</v>
      </c>
      <c r="B2227" s="4">
        <v>140</v>
      </c>
      <c r="C2227" s="4">
        <v>570</v>
      </c>
      <c r="D2227" s="4">
        <f t="shared" si="1"/>
        <v>57</v>
      </c>
      <c r="E2227" s="4" t="s">
        <v>2585</v>
      </c>
      <c r="F2227" s="4">
        <v>-84321</v>
      </c>
      <c r="G2227" s="4">
        <v>2.4</v>
      </c>
      <c r="H2227" s="4">
        <v>1.6781000000000001</v>
      </c>
      <c r="I2227" s="4" t="s">
        <v>48</v>
      </c>
      <c r="J2227" s="4">
        <v>3.0000000000000003E-4</v>
      </c>
    </row>
    <row r="2228" spans="1:10" ht="12.75" customHeight="1">
      <c r="A2228" s="4" t="str">
        <f t="shared" si="0"/>
        <v>14058</v>
      </c>
      <c r="B2228" s="4">
        <v>140</v>
      </c>
      <c r="C2228" s="4">
        <v>580</v>
      </c>
      <c r="D2228" s="4">
        <f t="shared" si="1"/>
        <v>58</v>
      </c>
      <c r="E2228" s="4" t="s">
        <v>2586</v>
      </c>
      <c r="F2228" s="4">
        <v>-88083.3</v>
      </c>
      <c r="G2228" s="4">
        <v>2.5</v>
      </c>
      <c r="H2228" s="4" t="s">
        <v>8</v>
      </c>
      <c r="I2228" s="4" t="s">
        <v>22</v>
      </c>
      <c r="J2228" s="4">
        <v>95</v>
      </c>
    </row>
    <row r="2229" spans="1:10" ht="12.75" customHeight="1">
      <c r="A2229" s="4" t="str">
        <f t="shared" si="0"/>
        <v>14058.1</v>
      </c>
      <c r="B2229" s="4">
        <v>140</v>
      </c>
      <c r="C2229" s="4">
        <v>581</v>
      </c>
      <c r="D2229" s="4">
        <f t="shared" si="1"/>
        <v>58.1</v>
      </c>
      <c r="E2229" s="4" t="s">
        <v>2587</v>
      </c>
      <c r="F2229" s="4">
        <v>-85975.5</v>
      </c>
      <c r="G2229" s="4">
        <v>2.5</v>
      </c>
      <c r="H2229" s="4">
        <v>2107.85</v>
      </c>
      <c r="I2229" s="4">
        <v>0.03</v>
      </c>
      <c r="J2229" s="4">
        <v>7.3</v>
      </c>
    </row>
    <row r="2230" spans="1:10" ht="12.75" customHeight="1">
      <c r="A2230" s="4" t="str">
        <f t="shared" si="0"/>
        <v>14059</v>
      </c>
      <c r="B2230" s="4">
        <v>140</v>
      </c>
      <c r="C2230" s="4">
        <v>590</v>
      </c>
      <c r="D2230" s="4">
        <f t="shared" si="1"/>
        <v>59</v>
      </c>
      <c r="E2230" s="4" t="s">
        <v>2588</v>
      </c>
      <c r="F2230" s="4">
        <v>-84695</v>
      </c>
      <c r="G2230" s="4">
        <v>6</v>
      </c>
      <c r="H2230" s="4">
        <v>3.39</v>
      </c>
      <c r="I2230" s="4" t="s">
        <v>80</v>
      </c>
      <c r="J2230" s="4">
        <v>0.01</v>
      </c>
    </row>
    <row r="2231" spans="1:10" ht="12.75" customHeight="1">
      <c r="A2231" s="4" t="str">
        <f t="shared" si="0"/>
        <v>14059.1</v>
      </c>
      <c r="B2231" s="4">
        <v>140</v>
      </c>
      <c r="C2231" s="4">
        <v>591</v>
      </c>
      <c r="D2231" s="4">
        <f t="shared" si="1"/>
        <v>59.1</v>
      </c>
      <c r="E2231" s="4" t="s">
        <v>2589</v>
      </c>
      <c r="F2231" s="4">
        <v>-83932</v>
      </c>
      <c r="G2231" s="4">
        <v>6</v>
      </c>
      <c r="H2231" s="4">
        <v>763.3</v>
      </c>
      <c r="I2231" s="4">
        <v>0.7</v>
      </c>
      <c r="J2231" s="4">
        <v>3.05</v>
      </c>
    </row>
    <row r="2232" spans="1:10" ht="12.75" customHeight="1">
      <c r="A2232" s="4" t="str">
        <f t="shared" si="0"/>
        <v>14060</v>
      </c>
      <c r="B2232" s="4">
        <v>140</v>
      </c>
      <c r="C2232" s="4">
        <v>600</v>
      </c>
      <c r="D2232" s="4">
        <f t="shared" si="1"/>
        <v>60</v>
      </c>
      <c r="E2232" s="4" t="s">
        <v>2590</v>
      </c>
      <c r="F2232" s="4">
        <v>-84252</v>
      </c>
      <c r="G2232" s="4">
        <v>28</v>
      </c>
      <c r="H2232" s="4">
        <v>3.37</v>
      </c>
      <c r="I2232" s="4" t="s">
        <v>48</v>
      </c>
      <c r="J2232" s="4">
        <v>0.02</v>
      </c>
    </row>
    <row r="2233" spans="1:10" ht="12.75" customHeight="1">
      <c r="A2233" s="4" t="str">
        <f t="shared" si="0"/>
        <v>14060.1</v>
      </c>
      <c r="B2233" s="4">
        <v>140</v>
      </c>
      <c r="C2233" s="4">
        <v>601</v>
      </c>
      <c r="D2233" s="4">
        <f t="shared" si="1"/>
        <v>60.1</v>
      </c>
      <c r="E2233" s="4" t="s">
        <v>2591</v>
      </c>
      <c r="F2233" s="4">
        <v>-82031</v>
      </c>
      <c r="G2233" s="4">
        <v>28</v>
      </c>
      <c r="H2233" s="4">
        <v>2221.4</v>
      </c>
      <c r="I2233" s="4">
        <v>0.1</v>
      </c>
      <c r="J2233" s="4">
        <v>600</v>
      </c>
    </row>
    <row r="2234" spans="1:10" ht="12.75" customHeight="1">
      <c r="A2234" s="4" t="str">
        <f t="shared" si="0"/>
        <v>14061</v>
      </c>
      <c r="B2234" s="4">
        <v>140</v>
      </c>
      <c r="C2234" s="4">
        <v>610</v>
      </c>
      <c r="D2234" s="4">
        <f t="shared" si="1"/>
        <v>61</v>
      </c>
      <c r="E2234" s="4" t="s">
        <v>2592</v>
      </c>
      <c r="F2234" s="4">
        <v>-78210</v>
      </c>
      <c r="G2234" s="4">
        <v>40</v>
      </c>
      <c r="H2234" s="4">
        <v>9.1999999999999993</v>
      </c>
      <c r="I2234" s="4" t="s">
        <v>6</v>
      </c>
      <c r="J2234" s="4">
        <v>0.2</v>
      </c>
    </row>
    <row r="2235" spans="1:10" ht="12.75" customHeight="1">
      <c r="A2235" s="4" t="str">
        <f t="shared" si="0"/>
        <v>14061.1</v>
      </c>
      <c r="B2235" s="4">
        <v>140</v>
      </c>
      <c r="C2235" s="4">
        <v>611</v>
      </c>
      <c r="D2235" s="4">
        <f t="shared" si="1"/>
        <v>61.1</v>
      </c>
      <c r="E2235" s="4" t="s">
        <v>2593</v>
      </c>
      <c r="F2235" s="4">
        <v>-77783</v>
      </c>
      <c r="G2235" s="4">
        <v>13</v>
      </c>
      <c r="H2235" s="4">
        <v>420</v>
      </c>
      <c r="I2235" s="4">
        <v>40</v>
      </c>
      <c r="J2235" s="4" t="s">
        <v>709</v>
      </c>
    </row>
    <row r="2236" spans="1:10" ht="12.75" customHeight="1">
      <c r="A2236" s="4" t="str">
        <f t="shared" si="0"/>
        <v>14062</v>
      </c>
      <c r="B2236" s="4">
        <v>140</v>
      </c>
      <c r="C2236" s="4">
        <v>620</v>
      </c>
      <c r="D2236" s="4">
        <f t="shared" si="1"/>
        <v>62</v>
      </c>
      <c r="E2236" s="4" t="s">
        <v>2594</v>
      </c>
      <c r="F2236" s="4">
        <v>-75456</v>
      </c>
      <c r="G2236" s="4">
        <v>12</v>
      </c>
      <c r="H2236" s="4">
        <v>14.82</v>
      </c>
      <c r="I2236" s="4" t="s">
        <v>80</v>
      </c>
      <c r="J2236" s="4">
        <v>0.12</v>
      </c>
    </row>
    <row r="2237" spans="1:10" ht="12.75" customHeight="1">
      <c r="A2237" s="4" t="str">
        <f t="shared" si="0"/>
        <v>14063</v>
      </c>
      <c r="B2237" s="4">
        <v>140</v>
      </c>
      <c r="C2237" s="4">
        <v>630</v>
      </c>
      <c r="D2237" s="4">
        <f t="shared" si="1"/>
        <v>63</v>
      </c>
      <c r="E2237" s="4" t="s">
        <v>2595</v>
      </c>
      <c r="F2237" s="4">
        <v>-66990</v>
      </c>
      <c r="G2237" s="4">
        <v>50</v>
      </c>
      <c r="H2237" s="4">
        <v>1.51</v>
      </c>
      <c r="I2237" s="4" t="s">
        <v>6</v>
      </c>
      <c r="J2237" s="4">
        <v>0.02</v>
      </c>
    </row>
    <row r="2238" spans="1:10" ht="12.75" customHeight="1">
      <c r="A2238" s="4" t="str">
        <f t="shared" si="0"/>
        <v>14063.1</v>
      </c>
      <c r="B2238" s="4">
        <v>140</v>
      </c>
      <c r="C2238" s="4">
        <v>631</v>
      </c>
      <c r="D2238" s="4">
        <f t="shared" si="1"/>
        <v>63.1</v>
      </c>
      <c r="E2238" s="4" t="s">
        <v>2596</v>
      </c>
      <c r="F2238" s="4">
        <v>-66780</v>
      </c>
      <c r="G2238" s="4">
        <v>50</v>
      </c>
      <c r="H2238" s="4">
        <v>210</v>
      </c>
      <c r="I2238" s="4">
        <v>15</v>
      </c>
      <c r="J2238" s="4">
        <v>125</v>
      </c>
    </row>
    <row r="2239" spans="1:10" ht="12.75" customHeight="1">
      <c r="A2239" s="4" t="str">
        <f t="shared" si="0"/>
        <v>14064</v>
      </c>
      <c r="B2239" s="4">
        <v>140</v>
      </c>
      <c r="C2239" s="4">
        <v>640</v>
      </c>
      <c r="D2239" s="4">
        <f t="shared" si="1"/>
        <v>64</v>
      </c>
      <c r="E2239" s="4" t="s">
        <v>2597</v>
      </c>
      <c r="F2239" s="4">
        <v>-61782</v>
      </c>
      <c r="G2239" s="4">
        <v>28</v>
      </c>
      <c r="H2239" s="4">
        <v>15.8</v>
      </c>
      <c r="I2239" s="4" t="s">
        <v>6</v>
      </c>
      <c r="J2239" s="4">
        <v>0.4</v>
      </c>
    </row>
    <row r="2240" spans="1:10" ht="12.75" customHeight="1">
      <c r="A2240" s="4" t="str">
        <f t="shared" si="0"/>
        <v>14065</v>
      </c>
      <c r="B2240" s="4">
        <v>140</v>
      </c>
      <c r="C2240" s="4">
        <v>650</v>
      </c>
      <c r="D2240" s="4">
        <f t="shared" si="1"/>
        <v>65</v>
      </c>
      <c r="E2240" s="4" t="s">
        <v>2598</v>
      </c>
      <c r="F2240" s="4">
        <v>-50480</v>
      </c>
      <c r="G2240" s="4">
        <v>800</v>
      </c>
      <c r="H2240" s="4">
        <v>2.4</v>
      </c>
      <c r="I2240" s="4" t="s">
        <v>6</v>
      </c>
      <c r="J2240" s="4">
        <v>0.2</v>
      </c>
    </row>
    <row r="2241" spans="1:10" ht="12.75" customHeight="1">
      <c r="A2241" s="4" t="str">
        <f t="shared" si="0"/>
        <v>14066</v>
      </c>
      <c r="B2241" s="4">
        <v>140</v>
      </c>
      <c r="C2241" s="4">
        <v>660</v>
      </c>
      <c r="D2241" s="4">
        <f t="shared" si="1"/>
        <v>66</v>
      </c>
      <c r="E2241" s="4" t="s">
        <v>2599</v>
      </c>
      <c r="F2241" s="4">
        <v>-42840</v>
      </c>
      <c r="G2241" s="4">
        <v>500</v>
      </c>
      <c r="H2241" s="4">
        <v>700</v>
      </c>
      <c r="I2241" s="4" t="s">
        <v>33</v>
      </c>
      <c r="J2241" s="4" t="s">
        <v>22</v>
      </c>
    </row>
    <row r="2242" spans="1:10" ht="12.75" customHeight="1">
      <c r="A2242" s="4" t="str">
        <f t="shared" si="0"/>
        <v>14066.1</v>
      </c>
      <c r="B2242" s="4">
        <v>140</v>
      </c>
      <c r="C2242" s="4">
        <v>661</v>
      </c>
      <c r="D2242" s="4">
        <f t="shared" si="1"/>
        <v>66.099999999999994</v>
      </c>
      <c r="E2242" s="4" t="s">
        <v>2600</v>
      </c>
      <c r="F2242" s="4">
        <v>-40670</v>
      </c>
      <c r="G2242" s="4">
        <v>500</v>
      </c>
      <c r="H2242" s="4">
        <v>2166.1</v>
      </c>
      <c r="I2242" s="4">
        <v>0.5</v>
      </c>
      <c r="J2242" s="4">
        <v>7</v>
      </c>
    </row>
    <row r="2243" spans="1:10" ht="12.75" customHeight="1">
      <c r="A2243" s="4" t="str">
        <f t="shared" si="0"/>
        <v>14067</v>
      </c>
      <c r="B2243" s="4">
        <v>140</v>
      </c>
      <c r="C2243" s="4">
        <v>670</v>
      </c>
      <c r="D2243" s="4">
        <f t="shared" si="1"/>
        <v>67</v>
      </c>
      <c r="E2243" s="4" t="s">
        <v>2601</v>
      </c>
      <c r="F2243" s="4">
        <v>-29310</v>
      </c>
      <c r="G2243" s="4">
        <v>500</v>
      </c>
      <c r="H2243" s="4">
        <v>6</v>
      </c>
      <c r="I2243" s="4" t="s">
        <v>33</v>
      </c>
      <c r="J2243" s="4">
        <v>3</v>
      </c>
    </row>
    <row r="2244" spans="1:10" ht="12.75" customHeight="1">
      <c r="A2244" s="4" t="str">
        <f t="shared" si="0"/>
        <v>14152</v>
      </c>
      <c r="B2244" s="4">
        <v>141</v>
      </c>
      <c r="C2244" s="4">
        <v>520</v>
      </c>
      <c r="D2244" s="4">
        <f t="shared" si="1"/>
        <v>52</v>
      </c>
      <c r="E2244" s="4" t="s">
        <v>2602</v>
      </c>
      <c r="F2244" s="4">
        <v>-51560</v>
      </c>
      <c r="G2244" s="4">
        <v>400</v>
      </c>
      <c r="H2244" s="4">
        <v>100</v>
      </c>
      <c r="I2244" s="4" t="s">
        <v>33</v>
      </c>
      <c r="J2244" s="4" t="s">
        <v>733</v>
      </c>
    </row>
    <row r="2245" spans="1:10" ht="12.75" customHeight="1">
      <c r="A2245" s="4" t="str">
        <f t="shared" si="0"/>
        <v>14153</v>
      </c>
      <c r="B2245" s="4">
        <v>141</v>
      </c>
      <c r="C2245" s="4">
        <v>530</v>
      </c>
      <c r="D2245" s="4">
        <f t="shared" si="1"/>
        <v>53</v>
      </c>
      <c r="E2245" s="4" t="s">
        <v>2603</v>
      </c>
      <c r="F2245" s="4">
        <v>-60520</v>
      </c>
      <c r="G2245" s="4">
        <v>200</v>
      </c>
      <c r="H2245" s="4">
        <v>430</v>
      </c>
      <c r="I2245" s="4" t="s">
        <v>33</v>
      </c>
      <c r="J2245" s="4">
        <v>20</v>
      </c>
    </row>
    <row r="2246" spans="1:10" ht="12.75" customHeight="1">
      <c r="A2246" s="4" t="str">
        <f t="shared" si="0"/>
        <v>14154</v>
      </c>
      <c r="B2246" s="4">
        <v>141</v>
      </c>
      <c r="C2246" s="4">
        <v>540</v>
      </c>
      <c r="D2246" s="4">
        <f t="shared" si="1"/>
        <v>54</v>
      </c>
      <c r="E2246" s="4" t="s">
        <v>2604</v>
      </c>
      <c r="F2246" s="4">
        <v>-68330</v>
      </c>
      <c r="G2246" s="4">
        <v>90</v>
      </c>
      <c r="H2246" s="4">
        <v>1.73</v>
      </c>
      <c r="I2246" s="4" t="s">
        <v>6</v>
      </c>
      <c r="J2246" s="4">
        <v>0.01</v>
      </c>
    </row>
    <row r="2247" spans="1:10" ht="12.75" customHeight="1">
      <c r="A2247" s="4" t="str">
        <f t="shared" si="0"/>
        <v>14155</v>
      </c>
      <c r="B2247" s="4">
        <v>141</v>
      </c>
      <c r="C2247" s="4">
        <v>550</v>
      </c>
      <c r="D2247" s="4">
        <f t="shared" si="1"/>
        <v>55</v>
      </c>
      <c r="E2247" s="4" t="s">
        <v>2605</v>
      </c>
      <c r="F2247" s="4">
        <v>-74477</v>
      </c>
      <c r="G2247" s="4">
        <v>11</v>
      </c>
      <c r="H2247" s="4">
        <v>24.84</v>
      </c>
      <c r="I2247" s="4" t="s">
        <v>6</v>
      </c>
      <c r="J2247" s="4">
        <v>0.16</v>
      </c>
    </row>
    <row r="2248" spans="1:10" ht="12.75" customHeight="1">
      <c r="A2248" s="4" t="str">
        <f t="shared" si="0"/>
        <v>14156</v>
      </c>
      <c r="B2248" s="4">
        <v>141</v>
      </c>
      <c r="C2248" s="4">
        <v>560</v>
      </c>
      <c r="D2248" s="4">
        <f t="shared" si="1"/>
        <v>56</v>
      </c>
      <c r="E2248" s="4" t="s">
        <v>2606</v>
      </c>
      <c r="F2248" s="4">
        <v>-79726</v>
      </c>
      <c r="G2248" s="4">
        <v>8</v>
      </c>
      <c r="H2248" s="4">
        <v>18.27</v>
      </c>
      <c r="I2248" s="4" t="s">
        <v>80</v>
      </c>
      <c r="J2248" s="4">
        <v>7.0000000000000007E-2</v>
      </c>
    </row>
    <row r="2249" spans="1:10" ht="12.75" customHeight="1">
      <c r="A2249" s="4" t="str">
        <f t="shared" si="0"/>
        <v>14157</v>
      </c>
      <c r="B2249" s="4">
        <v>141</v>
      </c>
      <c r="C2249" s="4">
        <v>570</v>
      </c>
      <c r="D2249" s="4">
        <f t="shared" si="1"/>
        <v>57</v>
      </c>
      <c r="E2249" s="4" t="s">
        <v>2607</v>
      </c>
      <c r="F2249" s="4">
        <v>-82938</v>
      </c>
      <c r="G2249" s="4">
        <v>5</v>
      </c>
      <c r="H2249" s="4">
        <v>3.92</v>
      </c>
      <c r="I2249" s="4" t="s">
        <v>223</v>
      </c>
      <c r="J2249" s="4">
        <v>0.03</v>
      </c>
    </row>
    <row r="2250" spans="1:10" ht="12.75" customHeight="1">
      <c r="A2250" s="4" t="str">
        <f t="shared" si="0"/>
        <v>14158</v>
      </c>
      <c r="B2250" s="4">
        <v>141</v>
      </c>
      <c r="C2250" s="4">
        <v>580</v>
      </c>
      <c r="D2250" s="4">
        <f t="shared" si="1"/>
        <v>58</v>
      </c>
      <c r="E2250" s="4" t="s">
        <v>2608</v>
      </c>
      <c r="F2250" s="4">
        <v>-85440.1</v>
      </c>
      <c r="G2250" s="4">
        <v>2.5</v>
      </c>
      <c r="H2250" s="4">
        <v>32.508000000000003</v>
      </c>
      <c r="I2250" s="4" t="s">
        <v>48</v>
      </c>
      <c r="J2250" s="4">
        <v>1.3000000000000001E-2</v>
      </c>
    </row>
    <row r="2251" spans="1:10" ht="12.75" customHeight="1">
      <c r="A2251" s="4" t="str">
        <f t="shared" si="0"/>
        <v>14159</v>
      </c>
      <c r="B2251" s="4">
        <v>141</v>
      </c>
      <c r="C2251" s="4">
        <v>590</v>
      </c>
      <c r="D2251" s="4">
        <f t="shared" si="1"/>
        <v>59</v>
      </c>
      <c r="E2251" s="4" t="s">
        <v>2609</v>
      </c>
      <c r="F2251" s="4">
        <v>-86020.9</v>
      </c>
      <c r="G2251" s="4">
        <v>2.5</v>
      </c>
      <c r="H2251" s="4" t="s">
        <v>8</v>
      </c>
      <c r="I2251" s="4" t="s">
        <v>145</v>
      </c>
      <c r="J2251" s="4">
        <v>1</v>
      </c>
    </row>
    <row r="2252" spans="1:10" ht="12.75" customHeight="1">
      <c r="A2252" s="4" t="str">
        <f t="shared" si="0"/>
        <v>14160</v>
      </c>
      <c r="B2252" s="4">
        <v>141</v>
      </c>
      <c r="C2252" s="4">
        <v>600</v>
      </c>
      <c r="D2252" s="4">
        <f t="shared" si="1"/>
        <v>60</v>
      </c>
      <c r="E2252" s="4" t="s">
        <v>2610</v>
      </c>
      <c r="F2252" s="4">
        <v>-84198</v>
      </c>
      <c r="G2252" s="4">
        <v>4</v>
      </c>
      <c r="H2252" s="4">
        <v>2.4900000000000002</v>
      </c>
      <c r="I2252" s="4" t="s">
        <v>223</v>
      </c>
      <c r="J2252" s="4">
        <v>0.03</v>
      </c>
    </row>
    <row r="2253" spans="1:10" ht="12.75" customHeight="1">
      <c r="A2253" s="4" t="str">
        <f t="shared" si="0"/>
        <v>14160.1</v>
      </c>
      <c r="B2253" s="4">
        <v>141</v>
      </c>
      <c r="C2253" s="4">
        <v>601</v>
      </c>
      <c r="D2253" s="4">
        <f t="shared" si="1"/>
        <v>60.1</v>
      </c>
      <c r="E2253" s="4" t="s">
        <v>2611</v>
      </c>
      <c r="F2253" s="4">
        <v>-83441</v>
      </c>
      <c r="G2253" s="4">
        <v>4</v>
      </c>
      <c r="H2253" s="4">
        <v>756.51</v>
      </c>
      <c r="I2253" s="4">
        <v>0.05</v>
      </c>
      <c r="J2253" s="4">
        <v>62</v>
      </c>
    </row>
    <row r="2254" spans="1:10" ht="12.75" customHeight="1">
      <c r="A2254" s="4" t="str">
        <f t="shared" si="0"/>
        <v>14161</v>
      </c>
      <c r="B2254" s="4">
        <v>141</v>
      </c>
      <c r="C2254" s="4">
        <v>610</v>
      </c>
      <c r="D2254" s="4">
        <f t="shared" si="1"/>
        <v>61</v>
      </c>
      <c r="E2254" s="4" t="s">
        <v>2612</v>
      </c>
      <c r="F2254" s="4">
        <v>-80523</v>
      </c>
      <c r="G2254" s="4">
        <v>14</v>
      </c>
      <c r="H2254" s="4">
        <v>20.9</v>
      </c>
      <c r="I2254" s="4" t="s">
        <v>80</v>
      </c>
      <c r="J2254" s="4">
        <v>0.05</v>
      </c>
    </row>
    <row r="2255" spans="1:10" ht="12.75" customHeight="1">
      <c r="A2255" s="4" t="str">
        <f t="shared" si="0"/>
        <v>14161.1</v>
      </c>
      <c r="B2255" s="4">
        <v>141</v>
      </c>
      <c r="C2255" s="4">
        <v>611</v>
      </c>
      <c r="D2255" s="4">
        <f t="shared" si="1"/>
        <v>61.1</v>
      </c>
      <c r="E2255" s="4" t="s">
        <v>2613</v>
      </c>
      <c r="F2255" s="4">
        <v>-79895</v>
      </c>
      <c r="G2255" s="4">
        <v>14</v>
      </c>
      <c r="H2255" s="4">
        <v>628.4</v>
      </c>
      <c r="I2255" s="4">
        <v>0.1</v>
      </c>
      <c r="J2255" s="4">
        <v>630</v>
      </c>
    </row>
    <row r="2256" spans="1:10" ht="12.75" customHeight="1">
      <c r="A2256" s="4" t="str">
        <f t="shared" si="0"/>
        <v>14162</v>
      </c>
      <c r="B2256" s="4">
        <v>141</v>
      </c>
      <c r="C2256" s="4">
        <v>620</v>
      </c>
      <c r="D2256" s="4">
        <f t="shared" si="1"/>
        <v>62</v>
      </c>
      <c r="E2256" s="4" t="s">
        <v>2614</v>
      </c>
      <c r="F2256" s="4">
        <v>-75939</v>
      </c>
      <c r="G2256" s="4">
        <v>9</v>
      </c>
      <c r="H2256" s="4">
        <v>10.199999999999999</v>
      </c>
      <c r="I2256" s="4" t="s">
        <v>80</v>
      </c>
      <c r="J2256" s="4">
        <v>0.2</v>
      </c>
    </row>
    <row r="2257" spans="1:10" ht="12.75" customHeight="1">
      <c r="A2257" s="4" t="str">
        <f t="shared" si="0"/>
        <v>14162.1</v>
      </c>
      <c r="B2257" s="4">
        <v>141</v>
      </c>
      <c r="C2257" s="4">
        <v>621</v>
      </c>
      <c r="D2257" s="4">
        <f t="shared" si="1"/>
        <v>62.1</v>
      </c>
      <c r="E2257" s="4" t="s">
        <v>2615</v>
      </c>
      <c r="F2257" s="4">
        <v>-75763</v>
      </c>
      <c r="G2257" s="4">
        <v>9</v>
      </c>
      <c r="H2257" s="4">
        <v>176</v>
      </c>
      <c r="I2257" s="4">
        <v>0.3</v>
      </c>
      <c r="J2257" s="4">
        <v>22.6</v>
      </c>
    </row>
    <row r="2258" spans="1:10" ht="12.75" customHeight="1">
      <c r="A2258" s="4" t="str">
        <f t="shared" si="0"/>
        <v>14163</v>
      </c>
      <c r="B2258" s="4">
        <v>141</v>
      </c>
      <c r="C2258" s="4">
        <v>630</v>
      </c>
      <c r="D2258" s="4">
        <f t="shared" si="1"/>
        <v>63</v>
      </c>
      <c r="E2258" s="4" t="s">
        <v>2616</v>
      </c>
      <c r="F2258" s="4">
        <v>-69927</v>
      </c>
      <c r="G2258" s="4">
        <v>13</v>
      </c>
      <c r="H2258" s="4">
        <v>40.700000000000003</v>
      </c>
      <c r="I2258" s="4" t="s">
        <v>6</v>
      </c>
      <c r="J2258" s="4">
        <v>0.7</v>
      </c>
    </row>
    <row r="2259" spans="1:10" ht="12.75" customHeight="1">
      <c r="A2259" s="4" t="str">
        <f t="shared" si="0"/>
        <v>14163.1</v>
      </c>
      <c r="B2259" s="4">
        <v>141</v>
      </c>
      <c r="C2259" s="4">
        <v>631</v>
      </c>
      <c r="D2259" s="4">
        <f t="shared" si="1"/>
        <v>63.1</v>
      </c>
      <c r="E2259" s="4" t="s">
        <v>2617</v>
      </c>
      <c r="F2259" s="4">
        <v>-69831</v>
      </c>
      <c r="G2259" s="4">
        <v>13</v>
      </c>
      <c r="H2259" s="4">
        <v>96.45</v>
      </c>
      <c r="I2259" s="4">
        <v>7.0000000000000007E-2</v>
      </c>
      <c r="J2259" s="4">
        <v>2.7</v>
      </c>
    </row>
    <row r="2260" spans="1:10" ht="12.75" customHeight="1">
      <c r="A2260" s="4" t="str">
        <f t="shared" si="0"/>
        <v>14164</v>
      </c>
      <c r="B2260" s="4">
        <v>141</v>
      </c>
      <c r="C2260" s="4">
        <v>640</v>
      </c>
      <c r="D2260" s="4">
        <f t="shared" si="1"/>
        <v>64</v>
      </c>
      <c r="E2260" s="4" t="s">
        <v>2618</v>
      </c>
      <c r="F2260" s="4">
        <v>-63224</v>
      </c>
      <c r="G2260" s="4">
        <v>20</v>
      </c>
      <c r="H2260" s="4">
        <v>14</v>
      </c>
      <c r="I2260" s="4" t="s">
        <v>6</v>
      </c>
      <c r="J2260" s="4">
        <v>4</v>
      </c>
    </row>
    <row r="2261" spans="1:10" ht="12.75" customHeight="1">
      <c r="A2261" s="4" t="str">
        <f t="shared" si="0"/>
        <v>14164.1</v>
      </c>
      <c r="B2261" s="4">
        <v>141</v>
      </c>
      <c r="C2261" s="4">
        <v>641</v>
      </c>
      <c r="D2261" s="4">
        <f t="shared" si="1"/>
        <v>64.099999999999994</v>
      </c>
      <c r="E2261" s="4" t="s">
        <v>2619</v>
      </c>
      <c r="F2261" s="4">
        <v>-62846</v>
      </c>
      <c r="G2261" s="4">
        <v>20</v>
      </c>
      <c r="H2261" s="4">
        <v>377.8</v>
      </c>
      <c r="I2261" s="4">
        <v>0.2</v>
      </c>
      <c r="J2261" s="4">
        <v>24.5</v>
      </c>
    </row>
    <row r="2262" spans="1:10" ht="12.75" customHeight="1">
      <c r="A2262" s="4" t="str">
        <f t="shared" si="0"/>
        <v>14165</v>
      </c>
      <c r="B2262" s="4">
        <v>141</v>
      </c>
      <c r="C2262" s="4">
        <v>650</v>
      </c>
      <c r="D2262" s="4">
        <f t="shared" si="1"/>
        <v>65</v>
      </c>
      <c r="E2262" s="4" t="s">
        <v>2620</v>
      </c>
      <c r="F2262" s="4">
        <v>-54540</v>
      </c>
      <c r="G2262" s="4">
        <v>110</v>
      </c>
      <c r="H2262" s="4" t="s">
        <v>541</v>
      </c>
      <c r="I2262" s="4">
        <v>3.5</v>
      </c>
      <c r="J2262" s="4" t="s">
        <v>6</v>
      </c>
    </row>
    <row r="2263" spans="1:10" ht="12.75" customHeight="1">
      <c r="A2263" s="4" t="str">
        <f t="shared" si="0"/>
        <v>14165.1</v>
      </c>
      <c r="B2263" s="4">
        <v>141</v>
      </c>
      <c r="C2263" s="4">
        <v>651</v>
      </c>
      <c r="D2263" s="4">
        <f t="shared" si="1"/>
        <v>65.099999999999994</v>
      </c>
      <c r="E2263" s="4" t="s">
        <v>2621</v>
      </c>
      <c r="F2263" s="4">
        <v>-54540</v>
      </c>
      <c r="G2263" s="4">
        <v>230</v>
      </c>
      <c r="H2263" s="4">
        <v>0</v>
      </c>
      <c r="I2263" s="4">
        <v>200</v>
      </c>
      <c r="J2263" s="4" t="s">
        <v>2288</v>
      </c>
    </row>
    <row r="2264" spans="1:10" ht="12.75" customHeight="1">
      <c r="A2264" s="4" t="str">
        <f t="shared" si="0"/>
        <v>14166</v>
      </c>
      <c r="B2264" s="4">
        <v>141</v>
      </c>
      <c r="C2264" s="4">
        <v>660</v>
      </c>
      <c r="D2264" s="4">
        <f t="shared" si="1"/>
        <v>66</v>
      </c>
      <c r="E2264" s="4" t="s">
        <v>2622</v>
      </c>
      <c r="F2264" s="4">
        <v>-45320</v>
      </c>
      <c r="G2264" s="4">
        <v>300</v>
      </c>
      <c r="H2264" s="4">
        <v>900</v>
      </c>
      <c r="I2264" s="4" t="s">
        <v>33</v>
      </c>
      <c r="J2264" s="4">
        <v>200</v>
      </c>
    </row>
    <row r="2265" spans="1:10" ht="12.75" customHeight="1">
      <c r="A2265" s="4" t="str">
        <f t="shared" si="0"/>
        <v>14167</v>
      </c>
      <c r="B2265" s="4">
        <v>141</v>
      </c>
      <c r="C2265" s="4">
        <v>670</v>
      </c>
      <c r="D2265" s="4">
        <f t="shared" si="1"/>
        <v>67</v>
      </c>
      <c r="E2265" s="4" t="s">
        <v>2623</v>
      </c>
      <c r="F2265" s="4">
        <v>-34370</v>
      </c>
      <c r="G2265" s="4">
        <v>500</v>
      </c>
      <c r="H2265" s="4">
        <v>4.0999999999999996</v>
      </c>
      <c r="I2265" s="4" t="s">
        <v>33</v>
      </c>
      <c r="J2265" s="4">
        <v>0.3</v>
      </c>
    </row>
    <row r="2266" spans="1:10" ht="12.75" customHeight="1">
      <c r="A2266" s="4" t="str">
        <f t="shared" si="0"/>
        <v>14167.1</v>
      </c>
      <c r="B2266" s="4">
        <v>141</v>
      </c>
      <c r="C2266" s="4">
        <v>671</v>
      </c>
      <c r="D2266" s="4">
        <f t="shared" si="1"/>
        <v>67.099999999999994</v>
      </c>
      <c r="E2266" s="4" t="s">
        <v>2624</v>
      </c>
      <c r="F2266" s="4">
        <v>-34300</v>
      </c>
      <c r="G2266" s="4">
        <v>500</v>
      </c>
      <c r="H2266" s="4">
        <v>66</v>
      </c>
      <c r="I2266" s="4">
        <v>2</v>
      </c>
      <c r="J2266" s="4">
        <v>6.4</v>
      </c>
    </row>
    <row r="2267" spans="1:10" ht="12.75" customHeight="1">
      <c r="A2267" s="4" t="str">
        <f t="shared" si="0"/>
        <v>14252</v>
      </c>
      <c r="B2267" s="4">
        <v>142</v>
      </c>
      <c r="C2267" s="4">
        <v>520</v>
      </c>
      <c r="D2267" s="4">
        <f t="shared" si="1"/>
        <v>52</v>
      </c>
      <c r="E2267" s="4" t="s">
        <v>2625</v>
      </c>
      <c r="F2267" s="4">
        <v>-47430</v>
      </c>
      <c r="G2267" s="4">
        <v>600</v>
      </c>
      <c r="H2267" s="4">
        <v>50</v>
      </c>
      <c r="I2267" s="4" t="s">
        <v>33</v>
      </c>
      <c r="J2267" s="4" t="s">
        <v>733</v>
      </c>
    </row>
    <row r="2268" spans="1:10" ht="12.75" customHeight="1">
      <c r="A2268" s="4" t="str">
        <f t="shared" si="0"/>
        <v>14253</v>
      </c>
      <c r="B2268" s="4">
        <v>142</v>
      </c>
      <c r="C2268" s="4">
        <v>530</v>
      </c>
      <c r="D2268" s="4">
        <f t="shared" si="1"/>
        <v>53</v>
      </c>
      <c r="E2268" s="4" t="s">
        <v>2626</v>
      </c>
      <c r="F2268" s="4">
        <v>-55720</v>
      </c>
      <c r="G2268" s="4">
        <v>400</v>
      </c>
      <c r="H2268" s="4" t="s">
        <v>2627</v>
      </c>
      <c r="I2268" s="4" t="s">
        <v>33</v>
      </c>
      <c r="J2268" s="4" t="s">
        <v>39</v>
      </c>
    </row>
    <row r="2269" spans="1:10" ht="12.75" customHeight="1">
      <c r="A2269" s="4" t="str">
        <f t="shared" si="0"/>
        <v>14254</v>
      </c>
      <c r="B2269" s="4">
        <v>142</v>
      </c>
      <c r="C2269" s="4">
        <v>540</v>
      </c>
      <c r="D2269" s="4">
        <f t="shared" si="1"/>
        <v>54</v>
      </c>
      <c r="E2269" s="4" t="s">
        <v>2628</v>
      </c>
      <c r="F2269" s="4">
        <v>-65480</v>
      </c>
      <c r="G2269" s="4">
        <v>100</v>
      </c>
      <c r="H2269" s="4">
        <v>1.22</v>
      </c>
      <c r="I2269" s="4" t="s">
        <v>6</v>
      </c>
      <c r="J2269" s="4">
        <v>0.02</v>
      </c>
    </row>
    <row r="2270" spans="1:10" ht="12.75" customHeight="1">
      <c r="A2270" s="4" t="str">
        <f t="shared" si="0"/>
        <v>14255</v>
      </c>
      <c r="B2270" s="4">
        <v>142</v>
      </c>
      <c r="C2270" s="4">
        <v>550</v>
      </c>
      <c r="D2270" s="4">
        <f t="shared" si="1"/>
        <v>55</v>
      </c>
      <c r="E2270" s="4" t="s">
        <v>2629</v>
      </c>
      <c r="F2270" s="4">
        <v>-70515</v>
      </c>
      <c r="G2270" s="4">
        <v>11</v>
      </c>
      <c r="H2270" s="4">
        <v>1.6890000000000001</v>
      </c>
      <c r="I2270" s="4" t="s">
        <v>6</v>
      </c>
      <c r="J2270" s="4">
        <v>1.0999999999999999E-2</v>
      </c>
    </row>
    <row r="2271" spans="1:10" ht="12.75" customHeight="1">
      <c r="A2271" s="4" t="str">
        <f t="shared" si="0"/>
        <v>14256</v>
      </c>
      <c r="B2271" s="4">
        <v>142</v>
      </c>
      <c r="C2271" s="4">
        <v>560</v>
      </c>
      <c r="D2271" s="4">
        <f t="shared" si="1"/>
        <v>56</v>
      </c>
      <c r="E2271" s="4" t="s">
        <v>2630</v>
      </c>
      <c r="F2271" s="4">
        <v>-77823</v>
      </c>
      <c r="G2271" s="4">
        <v>6</v>
      </c>
      <c r="H2271" s="4">
        <v>10.6</v>
      </c>
      <c r="I2271" s="4" t="s">
        <v>80</v>
      </c>
      <c r="J2271" s="4">
        <v>0.2</v>
      </c>
    </row>
    <row r="2272" spans="1:10" ht="12.75" customHeight="1">
      <c r="A2272" s="4" t="str">
        <f t="shared" si="0"/>
        <v>14257</v>
      </c>
      <c r="B2272" s="4">
        <v>142</v>
      </c>
      <c r="C2272" s="4">
        <v>570</v>
      </c>
      <c r="D2272" s="4">
        <f t="shared" si="1"/>
        <v>57</v>
      </c>
      <c r="E2272" s="4" t="s">
        <v>2631</v>
      </c>
      <c r="F2272" s="4">
        <v>-80035</v>
      </c>
      <c r="G2272" s="4">
        <v>6</v>
      </c>
      <c r="H2272" s="4">
        <v>91.1</v>
      </c>
      <c r="I2272" s="4" t="s">
        <v>80</v>
      </c>
      <c r="J2272" s="4">
        <v>0.5</v>
      </c>
    </row>
    <row r="2273" spans="1:10" ht="12.75" customHeight="1">
      <c r="A2273" s="4" t="str">
        <f t="shared" si="0"/>
        <v>14258</v>
      </c>
      <c r="B2273" s="4">
        <v>142</v>
      </c>
      <c r="C2273" s="4">
        <v>580</v>
      </c>
      <c r="D2273" s="4">
        <f t="shared" si="1"/>
        <v>58</v>
      </c>
      <c r="E2273" s="4" t="s">
        <v>2632</v>
      </c>
      <c r="F2273" s="4">
        <v>-84538.5</v>
      </c>
      <c r="G2273" s="4">
        <v>3</v>
      </c>
      <c r="H2273" s="4" t="s">
        <v>8</v>
      </c>
      <c r="I2273" s="4" t="s">
        <v>2633</v>
      </c>
      <c r="J2273" s="4" t="s">
        <v>22</v>
      </c>
    </row>
    <row r="2274" spans="1:10" ht="12.75" customHeight="1">
      <c r="A2274" s="4" t="str">
        <f t="shared" si="0"/>
        <v>14259</v>
      </c>
      <c r="B2274" s="4">
        <v>142</v>
      </c>
      <c r="C2274" s="4">
        <v>590</v>
      </c>
      <c r="D2274" s="4">
        <f t="shared" si="1"/>
        <v>59</v>
      </c>
      <c r="E2274" s="4" t="s">
        <v>2634</v>
      </c>
      <c r="F2274" s="4">
        <v>-83792.7</v>
      </c>
      <c r="G2274" s="4">
        <v>2.5</v>
      </c>
      <c r="H2274" s="4">
        <v>19.12</v>
      </c>
      <c r="I2274" s="4" t="s">
        <v>223</v>
      </c>
      <c r="J2274" s="4">
        <v>0.04</v>
      </c>
    </row>
    <row r="2275" spans="1:10" ht="12.75" customHeight="1">
      <c r="A2275" s="4" t="str">
        <f t="shared" si="0"/>
        <v>14259.1</v>
      </c>
      <c r="B2275" s="4">
        <v>142</v>
      </c>
      <c r="C2275" s="4">
        <v>591</v>
      </c>
      <c r="D2275" s="4">
        <f t="shared" si="1"/>
        <v>59.1</v>
      </c>
      <c r="E2275" s="4" t="s">
        <v>2635</v>
      </c>
      <c r="F2275" s="4">
        <v>-83789</v>
      </c>
      <c r="G2275" s="4">
        <v>2.5</v>
      </c>
      <c r="H2275" s="4">
        <v>3.694</v>
      </c>
      <c r="I2275" s="4">
        <v>3.0000000000000001E-3</v>
      </c>
      <c r="J2275" s="4">
        <v>14.6</v>
      </c>
    </row>
    <row r="2276" spans="1:10" ht="12.75" customHeight="1">
      <c r="A2276" s="4" t="str">
        <f t="shared" si="0"/>
        <v>14260</v>
      </c>
      <c r="B2276" s="4">
        <v>142</v>
      </c>
      <c r="C2276" s="4">
        <v>600</v>
      </c>
      <c r="D2276" s="4">
        <f t="shared" si="1"/>
        <v>60</v>
      </c>
      <c r="E2276" s="4" t="s">
        <v>2636</v>
      </c>
      <c r="F2276" s="4">
        <v>-85955.199999999997</v>
      </c>
      <c r="G2276" s="4">
        <v>2.2999999999999998</v>
      </c>
      <c r="H2276" s="4" t="s">
        <v>8</v>
      </c>
      <c r="I2276" s="4" t="s">
        <v>22</v>
      </c>
      <c r="J2276" s="4">
        <v>0</v>
      </c>
    </row>
    <row r="2277" spans="1:10" ht="12.75" customHeight="1">
      <c r="A2277" s="4" t="str">
        <f t="shared" si="0"/>
        <v>14261</v>
      </c>
      <c r="B2277" s="4">
        <v>142</v>
      </c>
      <c r="C2277" s="4">
        <v>610</v>
      </c>
      <c r="D2277" s="4">
        <f t="shared" si="1"/>
        <v>61</v>
      </c>
      <c r="E2277" s="4" t="s">
        <v>2637</v>
      </c>
      <c r="F2277" s="4">
        <v>-81157</v>
      </c>
      <c r="G2277" s="4">
        <v>25</v>
      </c>
      <c r="H2277" s="4">
        <v>40.5</v>
      </c>
      <c r="I2277" s="4" t="s">
        <v>6</v>
      </c>
      <c r="J2277" s="4">
        <v>0.5</v>
      </c>
    </row>
    <row r="2278" spans="1:10" ht="12.75" customHeight="1">
      <c r="A2278" s="4" t="str">
        <f t="shared" si="0"/>
        <v>14261.1</v>
      </c>
      <c r="B2278" s="4">
        <v>142</v>
      </c>
      <c r="C2278" s="4">
        <v>611</v>
      </c>
      <c r="D2278" s="4">
        <f t="shared" si="1"/>
        <v>61.1</v>
      </c>
      <c r="E2278" s="4" t="s">
        <v>2638</v>
      </c>
      <c r="F2278" s="4">
        <v>-80274</v>
      </c>
      <c r="G2278" s="4">
        <v>25</v>
      </c>
      <c r="H2278" s="4">
        <v>883.17</v>
      </c>
      <c r="I2278" s="4">
        <v>0.16</v>
      </c>
      <c r="J2278" s="4">
        <v>2</v>
      </c>
    </row>
    <row r="2279" spans="1:10" ht="12.75" customHeight="1">
      <c r="A2279" s="4" t="str">
        <f t="shared" si="0"/>
        <v>14262</v>
      </c>
      <c r="B2279" s="4">
        <v>142</v>
      </c>
      <c r="C2279" s="4">
        <v>620</v>
      </c>
      <c r="D2279" s="4">
        <f t="shared" si="1"/>
        <v>62</v>
      </c>
      <c r="E2279" s="4" t="s">
        <v>2639</v>
      </c>
      <c r="F2279" s="4">
        <v>-78993</v>
      </c>
      <c r="G2279" s="4">
        <v>6</v>
      </c>
      <c r="H2279" s="4">
        <v>72.489999999999995</v>
      </c>
      <c r="I2279" s="4" t="s">
        <v>80</v>
      </c>
      <c r="J2279" s="4">
        <v>0.05</v>
      </c>
    </row>
    <row r="2280" spans="1:10" ht="12.75" customHeight="1">
      <c r="A2280" s="4" t="str">
        <f t="shared" si="0"/>
        <v>14263</v>
      </c>
      <c r="B2280" s="4">
        <v>142</v>
      </c>
      <c r="C2280" s="4">
        <v>630</v>
      </c>
      <c r="D2280" s="4">
        <f t="shared" si="1"/>
        <v>63</v>
      </c>
      <c r="E2280" s="4" t="s">
        <v>2640</v>
      </c>
      <c r="F2280" s="4">
        <v>-71320</v>
      </c>
      <c r="G2280" s="4">
        <v>30</v>
      </c>
      <c r="H2280" s="4">
        <v>2.36</v>
      </c>
      <c r="I2280" s="4" t="s">
        <v>6</v>
      </c>
      <c r="J2280" s="4">
        <v>0.1</v>
      </c>
    </row>
    <row r="2281" spans="1:10" ht="12.75" customHeight="1">
      <c r="A2281" s="4" t="str">
        <f t="shared" si="0"/>
        <v>14263.1</v>
      </c>
      <c r="B2281" s="4">
        <v>142</v>
      </c>
      <c r="C2281" s="4">
        <v>631</v>
      </c>
      <c r="D2281" s="4">
        <f t="shared" si="1"/>
        <v>63.1</v>
      </c>
      <c r="E2281" s="4" t="s">
        <v>2641</v>
      </c>
      <c r="F2281" s="4">
        <v>-70856</v>
      </c>
      <c r="G2281" s="4">
        <v>12</v>
      </c>
      <c r="H2281" s="4">
        <v>460</v>
      </c>
      <c r="I2281" s="4">
        <v>30</v>
      </c>
      <c r="J2281" s="4" t="s">
        <v>709</v>
      </c>
    </row>
    <row r="2282" spans="1:10" ht="12.75" customHeight="1">
      <c r="A2282" s="4" t="str">
        <f t="shared" si="0"/>
        <v>14264</v>
      </c>
      <c r="B2282" s="4">
        <v>142</v>
      </c>
      <c r="C2282" s="4">
        <v>640</v>
      </c>
      <c r="D2282" s="4">
        <f t="shared" si="1"/>
        <v>64</v>
      </c>
      <c r="E2282" s="4" t="s">
        <v>2642</v>
      </c>
      <c r="F2282" s="4">
        <v>-66960</v>
      </c>
      <c r="G2282" s="4">
        <v>28</v>
      </c>
      <c r="H2282" s="4">
        <v>70.2</v>
      </c>
      <c r="I2282" s="4" t="s">
        <v>6</v>
      </c>
      <c r="J2282" s="4">
        <v>0.6</v>
      </c>
    </row>
    <row r="2283" spans="1:10" ht="12.75" customHeight="1">
      <c r="A2283" s="4" t="str">
        <f t="shared" si="0"/>
        <v>14265</v>
      </c>
      <c r="B2283" s="4">
        <v>142</v>
      </c>
      <c r="C2283" s="4">
        <v>650</v>
      </c>
      <c r="D2283" s="4">
        <f t="shared" si="1"/>
        <v>65</v>
      </c>
      <c r="E2283" s="4" t="s">
        <v>2643</v>
      </c>
      <c r="F2283" s="4">
        <v>-57060</v>
      </c>
      <c r="G2283" s="4">
        <v>300</v>
      </c>
      <c r="H2283" s="4">
        <v>597</v>
      </c>
      <c r="I2283" s="4" t="s">
        <v>33</v>
      </c>
      <c r="J2283" s="4">
        <v>17</v>
      </c>
    </row>
    <row r="2284" spans="1:10" ht="12.75" customHeight="1">
      <c r="A2284" s="4" t="str">
        <f t="shared" si="0"/>
        <v>14265.1</v>
      </c>
      <c r="B2284" s="4">
        <v>142</v>
      </c>
      <c r="C2284" s="4">
        <v>651</v>
      </c>
      <c r="D2284" s="4">
        <f t="shared" si="1"/>
        <v>65.099999999999994</v>
      </c>
      <c r="E2284" s="4" t="s">
        <v>2644</v>
      </c>
      <c r="F2284" s="4">
        <v>-56780</v>
      </c>
      <c r="G2284" s="4">
        <v>300</v>
      </c>
      <c r="H2284" s="4">
        <v>280.2</v>
      </c>
      <c r="I2284" s="4">
        <v>1</v>
      </c>
      <c r="J2284" s="4">
        <v>303</v>
      </c>
    </row>
    <row r="2285" spans="1:10" ht="12.75" customHeight="1">
      <c r="A2285" s="4" t="str">
        <f t="shared" si="0"/>
        <v>14266</v>
      </c>
      <c r="B2285" s="4">
        <v>142</v>
      </c>
      <c r="C2285" s="4">
        <v>660</v>
      </c>
      <c r="D2285" s="4">
        <f t="shared" si="1"/>
        <v>66</v>
      </c>
      <c r="E2285" s="4" t="s">
        <v>2645</v>
      </c>
      <c r="F2285" s="4">
        <v>-49960</v>
      </c>
      <c r="G2285" s="4">
        <v>360</v>
      </c>
      <c r="H2285" s="4">
        <v>2.2999999999999998</v>
      </c>
      <c r="I2285" s="4" t="s">
        <v>6</v>
      </c>
      <c r="J2285" s="4">
        <v>0.3</v>
      </c>
    </row>
    <row r="2286" spans="1:10" ht="12.75" customHeight="1">
      <c r="A2286" s="4" t="str">
        <f t="shared" si="0"/>
        <v>14267</v>
      </c>
      <c r="B2286" s="4">
        <v>142</v>
      </c>
      <c r="C2286" s="4">
        <v>670</v>
      </c>
      <c r="D2286" s="4">
        <f t="shared" si="1"/>
        <v>67</v>
      </c>
      <c r="E2286" s="4" t="s">
        <v>2646</v>
      </c>
      <c r="F2286" s="4">
        <v>-37470</v>
      </c>
      <c r="G2286" s="4">
        <v>500</v>
      </c>
      <c r="H2286" s="4">
        <v>400</v>
      </c>
      <c r="I2286" s="4" t="s">
        <v>33</v>
      </c>
      <c r="J2286" s="4">
        <v>100</v>
      </c>
    </row>
    <row r="2287" spans="1:10" ht="12.75" customHeight="1">
      <c r="A2287" s="4" t="str">
        <f t="shared" si="0"/>
        <v>14353</v>
      </c>
      <c r="B2287" s="4">
        <v>143</v>
      </c>
      <c r="C2287" s="4">
        <v>530</v>
      </c>
      <c r="D2287" s="4">
        <f t="shared" si="1"/>
        <v>53</v>
      </c>
      <c r="E2287" s="4" t="s">
        <v>2647</v>
      </c>
      <c r="F2287" s="4">
        <v>-51640</v>
      </c>
      <c r="G2287" s="4">
        <v>400</v>
      </c>
      <c r="H2287" s="4">
        <v>100</v>
      </c>
      <c r="I2287" s="4" t="s">
        <v>33</v>
      </c>
      <c r="J2287" s="4" t="s">
        <v>733</v>
      </c>
    </row>
    <row r="2288" spans="1:10" ht="12.75" customHeight="1">
      <c r="A2288" s="4" t="str">
        <f t="shared" si="0"/>
        <v>14354</v>
      </c>
      <c r="B2288" s="4">
        <v>143</v>
      </c>
      <c r="C2288" s="4">
        <v>540</v>
      </c>
      <c r="D2288" s="4">
        <f t="shared" si="1"/>
        <v>54</v>
      </c>
      <c r="E2288" s="4" t="s">
        <v>2648</v>
      </c>
      <c r="F2288" s="4">
        <v>-60450</v>
      </c>
      <c r="G2288" s="4">
        <v>200</v>
      </c>
      <c r="H2288" s="4">
        <v>511</v>
      </c>
      <c r="I2288" s="4" t="s">
        <v>33</v>
      </c>
      <c r="J2288" s="4">
        <v>6</v>
      </c>
    </row>
    <row r="2289" spans="1:10" ht="12.75" customHeight="1">
      <c r="A2289" s="4" t="str">
        <f t="shared" si="0"/>
        <v>14355</v>
      </c>
      <c r="B2289" s="4">
        <v>143</v>
      </c>
      <c r="C2289" s="4">
        <v>550</v>
      </c>
      <c r="D2289" s="4">
        <f t="shared" si="1"/>
        <v>55</v>
      </c>
      <c r="E2289" s="4" t="s">
        <v>2649</v>
      </c>
      <c r="F2289" s="4">
        <v>-67671</v>
      </c>
      <c r="G2289" s="4">
        <v>24</v>
      </c>
      <c r="H2289" s="4">
        <v>1.7909999999999999</v>
      </c>
      <c r="I2289" s="4" t="s">
        <v>6</v>
      </c>
      <c r="J2289" s="4">
        <v>7.0000000000000001E-3</v>
      </c>
    </row>
    <row r="2290" spans="1:10" ht="12.75" customHeight="1">
      <c r="A2290" s="4" t="str">
        <f t="shared" si="0"/>
        <v>14356</v>
      </c>
      <c r="B2290" s="4">
        <v>143</v>
      </c>
      <c r="C2290" s="4">
        <v>560</v>
      </c>
      <c r="D2290" s="4">
        <f t="shared" si="1"/>
        <v>56</v>
      </c>
      <c r="E2290" s="4" t="s">
        <v>2650</v>
      </c>
      <c r="F2290" s="4">
        <v>-73936</v>
      </c>
      <c r="G2290" s="4">
        <v>13</v>
      </c>
      <c r="H2290" s="4">
        <v>14.5</v>
      </c>
      <c r="I2290" s="4" t="s">
        <v>6</v>
      </c>
      <c r="J2290" s="4">
        <v>0.3</v>
      </c>
    </row>
    <row r="2291" spans="1:10" ht="12.75" customHeight="1">
      <c r="A2291" s="4" t="str">
        <f t="shared" si="0"/>
        <v>14357</v>
      </c>
      <c r="B2291" s="4">
        <v>143</v>
      </c>
      <c r="C2291" s="4">
        <v>570</v>
      </c>
      <c r="D2291" s="4">
        <f t="shared" si="1"/>
        <v>57</v>
      </c>
      <c r="E2291" s="4" t="s">
        <v>2651</v>
      </c>
      <c r="F2291" s="4">
        <v>-78187</v>
      </c>
      <c r="G2291" s="4">
        <v>15</v>
      </c>
      <c r="H2291" s="4">
        <v>14.2</v>
      </c>
      <c r="I2291" s="4" t="s">
        <v>80</v>
      </c>
      <c r="J2291" s="4">
        <v>0.1</v>
      </c>
    </row>
    <row r="2292" spans="1:10" ht="12.75" customHeight="1">
      <c r="A2292" s="4" t="str">
        <f t="shared" si="0"/>
        <v>14358</v>
      </c>
      <c r="B2292" s="4">
        <v>143</v>
      </c>
      <c r="C2292" s="4">
        <v>580</v>
      </c>
      <c r="D2292" s="4">
        <f t="shared" si="1"/>
        <v>58</v>
      </c>
      <c r="E2292" s="4" t="s">
        <v>2652</v>
      </c>
      <c r="F2292" s="4">
        <v>-81612</v>
      </c>
      <c r="G2292" s="4">
        <v>3</v>
      </c>
      <c r="H2292" s="4">
        <v>33.039000000000001</v>
      </c>
      <c r="I2292" s="4" t="s">
        <v>223</v>
      </c>
      <c r="J2292" s="4">
        <v>6.0000000000000001E-3</v>
      </c>
    </row>
    <row r="2293" spans="1:10" ht="12.75" customHeight="1">
      <c r="A2293" s="4" t="str">
        <f t="shared" si="0"/>
        <v>14359</v>
      </c>
      <c r="B2293" s="4">
        <v>143</v>
      </c>
      <c r="C2293" s="4">
        <v>590</v>
      </c>
      <c r="D2293" s="4">
        <f t="shared" si="1"/>
        <v>59</v>
      </c>
      <c r="E2293" s="4" t="s">
        <v>2653</v>
      </c>
      <c r="F2293" s="4">
        <v>-83073.5</v>
      </c>
      <c r="G2293" s="4">
        <v>2.6</v>
      </c>
      <c r="H2293" s="4">
        <v>13.57</v>
      </c>
      <c r="I2293" s="4" t="s">
        <v>48</v>
      </c>
      <c r="J2293" s="4">
        <v>0.02</v>
      </c>
    </row>
    <row r="2294" spans="1:10" ht="12.75" customHeight="1">
      <c r="A2294" s="4" t="str">
        <f t="shared" si="0"/>
        <v>14360</v>
      </c>
      <c r="B2294" s="4">
        <v>143</v>
      </c>
      <c r="C2294" s="4">
        <v>600</v>
      </c>
      <c r="D2294" s="4">
        <f t="shared" si="1"/>
        <v>60</v>
      </c>
      <c r="E2294" s="4" t="s">
        <v>2654</v>
      </c>
      <c r="F2294" s="4">
        <v>-84007.4</v>
      </c>
      <c r="G2294" s="4">
        <v>2.2999999999999998</v>
      </c>
      <c r="H2294" s="4" t="s">
        <v>8</v>
      </c>
      <c r="I2294" s="4" t="s">
        <v>343</v>
      </c>
      <c r="J2294" s="4">
        <v>2</v>
      </c>
    </row>
    <row r="2295" spans="1:10" ht="12.75" customHeight="1">
      <c r="A2295" s="4" t="str">
        <f t="shared" si="0"/>
        <v>14361</v>
      </c>
      <c r="B2295" s="4">
        <v>143</v>
      </c>
      <c r="C2295" s="4">
        <v>610</v>
      </c>
      <c r="D2295" s="4">
        <f t="shared" si="1"/>
        <v>61</v>
      </c>
      <c r="E2295" s="4" t="s">
        <v>2655</v>
      </c>
      <c r="F2295" s="4">
        <v>-82966</v>
      </c>
      <c r="G2295" s="4">
        <v>3</v>
      </c>
      <c r="H2295" s="4">
        <v>265</v>
      </c>
      <c r="I2295" s="4" t="s">
        <v>48</v>
      </c>
      <c r="J2295" s="4">
        <v>7</v>
      </c>
    </row>
    <row r="2296" spans="1:10" ht="12.75" customHeight="1">
      <c r="A2296" s="4" t="str">
        <f t="shared" si="0"/>
        <v>14361.1</v>
      </c>
      <c r="B2296" s="4">
        <v>143</v>
      </c>
      <c r="C2296" s="4">
        <v>611</v>
      </c>
      <c r="D2296" s="4">
        <f t="shared" si="1"/>
        <v>61.1</v>
      </c>
      <c r="E2296" s="4" t="s">
        <v>2656</v>
      </c>
      <c r="F2296" s="4">
        <v>-82006</v>
      </c>
      <c r="G2296" s="4">
        <v>3</v>
      </c>
      <c r="H2296" s="4">
        <v>959.73</v>
      </c>
      <c r="I2296" s="4">
        <v>0.13</v>
      </c>
      <c r="J2296" s="4">
        <v>24</v>
      </c>
    </row>
    <row r="2297" spans="1:10" ht="12.75" customHeight="1">
      <c r="A2297" s="4" t="str">
        <f t="shared" si="0"/>
        <v>14362</v>
      </c>
      <c r="B2297" s="4">
        <v>143</v>
      </c>
      <c r="C2297" s="4">
        <v>620</v>
      </c>
      <c r="D2297" s="4">
        <f t="shared" si="1"/>
        <v>62</v>
      </c>
      <c r="E2297" s="4" t="s">
        <v>2657</v>
      </c>
      <c r="F2297" s="4">
        <v>-79523</v>
      </c>
      <c r="G2297" s="4">
        <v>4</v>
      </c>
      <c r="H2297" s="4">
        <v>8.75</v>
      </c>
      <c r="I2297" s="4" t="s">
        <v>80</v>
      </c>
      <c r="J2297" s="4">
        <v>0.08</v>
      </c>
    </row>
    <row r="2298" spans="1:10" ht="12.75" customHeight="1">
      <c r="A2298" s="4" t="str">
        <f t="shared" si="0"/>
        <v>14362.1</v>
      </c>
      <c r="B2298" s="4">
        <v>143</v>
      </c>
      <c r="C2298" s="4">
        <v>621</v>
      </c>
      <c r="D2298" s="4">
        <f t="shared" si="1"/>
        <v>62.1</v>
      </c>
      <c r="E2298" s="4" t="s">
        <v>2658</v>
      </c>
      <c r="F2298" s="4">
        <v>-78769</v>
      </c>
      <c r="G2298" s="4">
        <v>4</v>
      </c>
      <c r="H2298" s="4">
        <v>753.99</v>
      </c>
      <c r="I2298" s="4">
        <v>0.16</v>
      </c>
      <c r="J2298" s="4">
        <v>66</v>
      </c>
    </row>
    <row r="2299" spans="1:10" ht="12.75" customHeight="1">
      <c r="A2299" s="4" t="str">
        <f t="shared" si="0"/>
        <v>14362.2</v>
      </c>
      <c r="B2299" s="4">
        <v>143</v>
      </c>
      <c r="C2299" s="4">
        <v>622</v>
      </c>
      <c r="D2299" s="4">
        <f t="shared" si="1"/>
        <v>62.2</v>
      </c>
      <c r="E2299" s="4" t="s">
        <v>2659</v>
      </c>
      <c r="F2299" s="4">
        <v>-76729</v>
      </c>
      <c r="G2299" s="4">
        <v>4</v>
      </c>
      <c r="H2299" s="4">
        <v>2793.8</v>
      </c>
      <c r="I2299" s="4">
        <v>0.13</v>
      </c>
      <c r="J2299" s="4">
        <v>30</v>
      </c>
    </row>
    <row r="2300" spans="1:10" ht="12.75" customHeight="1">
      <c r="A2300" s="4" t="str">
        <f t="shared" si="0"/>
        <v>14363</v>
      </c>
      <c r="B2300" s="4">
        <v>143</v>
      </c>
      <c r="C2300" s="4">
        <v>630</v>
      </c>
      <c r="D2300" s="4">
        <f t="shared" si="1"/>
        <v>63</v>
      </c>
      <c r="E2300" s="4" t="s">
        <v>2660</v>
      </c>
      <c r="F2300" s="4">
        <v>-74242</v>
      </c>
      <c r="G2300" s="4">
        <v>11</v>
      </c>
      <c r="H2300" s="4">
        <v>2.59</v>
      </c>
      <c r="I2300" s="4" t="s">
        <v>80</v>
      </c>
      <c r="J2300" s="4">
        <v>0.02</v>
      </c>
    </row>
    <row r="2301" spans="1:10" ht="12.75" customHeight="1">
      <c r="A2301" s="4" t="str">
        <f t="shared" si="0"/>
        <v>14363.1</v>
      </c>
      <c r="B2301" s="4">
        <v>143</v>
      </c>
      <c r="C2301" s="4">
        <v>631</v>
      </c>
      <c r="D2301" s="4">
        <f t="shared" si="1"/>
        <v>63.1</v>
      </c>
      <c r="E2301" s="4" t="s">
        <v>2661</v>
      </c>
      <c r="F2301" s="4">
        <v>-73852</v>
      </c>
      <c r="G2301" s="4">
        <v>11</v>
      </c>
      <c r="H2301" s="4">
        <v>389.51</v>
      </c>
      <c r="I2301" s="4">
        <v>0.04</v>
      </c>
      <c r="J2301" s="4">
        <v>50</v>
      </c>
    </row>
    <row r="2302" spans="1:10" ht="12.75" customHeight="1">
      <c r="A2302" s="4" t="str">
        <f t="shared" si="0"/>
        <v>14364</v>
      </c>
      <c r="B2302" s="4">
        <v>143</v>
      </c>
      <c r="C2302" s="4">
        <v>640</v>
      </c>
      <c r="D2302" s="4">
        <f t="shared" si="1"/>
        <v>64</v>
      </c>
      <c r="E2302" s="4" t="s">
        <v>2662</v>
      </c>
      <c r="F2302" s="4">
        <v>-68230</v>
      </c>
      <c r="G2302" s="4">
        <v>200</v>
      </c>
      <c r="H2302" s="4">
        <v>39</v>
      </c>
      <c r="I2302" s="4" t="s">
        <v>6</v>
      </c>
      <c r="J2302" s="4">
        <v>2</v>
      </c>
    </row>
    <row r="2303" spans="1:10" ht="12.75" customHeight="1">
      <c r="A2303" s="4" t="str">
        <f t="shared" si="0"/>
        <v>14364.1</v>
      </c>
      <c r="B2303" s="4">
        <v>143</v>
      </c>
      <c r="C2303" s="4">
        <v>641</v>
      </c>
      <c r="D2303" s="4">
        <f t="shared" si="1"/>
        <v>64.099999999999994</v>
      </c>
      <c r="E2303" s="4" t="s">
        <v>2663</v>
      </c>
      <c r="F2303" s="4">
        <v>-68080</v>
      </c>
      <c r="G2303" s="4">
        <v>200</v>
      </c>
      <c r="H2303" s="4">
        <v>152.6</v>
      </c>
      <c r="I2303" s="4">
        <v>0.5</v>
      </c>
      <c r="J2303" s="4">
        <v>110</v>
      </c>
    </row>
    <row r="2304" spans="1:10" ht="12.75" customHeight="1">
      <c r="A2304" s="4" t="str">
        <f t="shared" si="0"/>
        <v>14365</v>
      </c>
      <c r="B2304" s="4">
        <v>143</v>
      </c>
      <c r="C2304" s="4">
        <v>650</v>
      </c>
      <c r="D2304" s="4">
        <f t="shared" si="1"/>
        <v>65</v>
      </c>
      <c r="E2304" s="4" t="s">
        <v>2664</v>
      </c>
      <c r="F2304" s="4">
        <v>-60430</v>
      </c>
      <c r="G2304" s="4">
        <v>60</v>
      </c>
      <c r="H2304" s="4" t="s">
        <v>541</v>
      </c>
      <c r="I2304" s="4">
        <v>12</v>
      </c>
      <c r="J2304" s="4" t="s">
        <v>6</v>
      </c>
    </row>
    <row r="2305" spans="1:10" ht="12.75" customHeight="1">
      <c r="A2305" s="4" t="str">
        <f t="shared" si="0"/>
        <v>14365.1</v>
      </c>
      <c r="B2305" s="4">
        <v>143</v>
      </c>
      <c r="C2305" s="4">
        <v>651</v>
      </c>
      <c r="D2305" s="4">
        <f t="shared" si="1"/>
        <v>65.099999999999994</v>
      </c>
      <c r="E2305" s="4" t="s">
        <v>2665</v>
      </c>
      <c r="F2305" s="4">
        <v>-60430</v>
      </c>
      <c r="G2305" s="4">
        <v>120</v>
      </c>
      <c r="H2305" s="4">
        <v>0</v>
      </c>
      <c r="I2305" s="4">
        <v>100</v>
      </c>
      <c r="J2305" s="4" t="s">
        <v>541</v>
      </c>
    </row>
    <row r="2306" spans="1:10" ht="12.75" customHeight="1">
      <c r="A2306" s="4" t="str">
        <f t="shared" si="0"/>
        <v>14366</v>
      </c>
      <c r="B2306" s="4">
        <v>143</v>
      </c>
      <c r="C2306" s="4">
        <v>660</v>
      </c>
      <c r="D2306" s="4">
        <f t="shared" si="1"/>
        <v>66</v>
      </c>
      <c r="E2306" s="4" t="s">
        <v>2666</v>
      </c>
      <c r="F2306" s="4">
        <v>-52320</v>
      </c>
      <c r="G2306" s="4">
        <v>200</v>
      </c>
      <c r="H2306" s="4">
        <v>5.6</v>
      </c>
      <c r="I2306" s="4" t="s">
        <v>6</v>
      </c>
      <c r="J2306" s="4">
        <v>1</v>
      </c>
    </row>
    <row r="2307" spans="1:10" ht="12.75" customHeight="1">
      <c r="A2307" s="4" t="str">
        <f t="shared" si="0"/>
        <v>14366.1</v>
      </c>
      <c r="B2307" s="4">
        <v>143</v>
      </c>
      <c r="C2307" s="4">
        <v>661</v>
      </c>
      <c r="D2307" s="4">
        <f t="shared" si="1"/>
        <v>66.099999999999994</v>
      </c>
      <c r="E2307" s="4" t="s">
        <v>2667</v>
      </c>
      <c r="F2307" s="4">
        <v>-52010</v>
      </c>
      <c r="G2307" s="4">
        <v>200</v>
      </c>
      <c r="H2307" s="4">
        <v>310.7</v>
      </c>
      <c r="I2307" s="4">
        <v>0.6</v>
      </c>
      <c r="J2307" s="4">
        <v>3</v>
      </c>
    </row>
    <row r="2308" spans="1:10" ht="12.75" customHeight="1">
      <c r="A2308" s="4" t="str">
        <f t="shared" si="0"/>
        <v>14367</v>
      </c>
      <c r="B2308" s="4">
        <v>143</v>
      </c>
      <c r="C2308" s="4">
        <v>670</v>
      </c>
      <c r="D2308" s="4">
        <f t="shared" si="1"/>
        <v>67</v>
      </c>
      <c r="E2308" s="4" t="s">
        <v>2668</v>
      </c>
      <c r="F2308" s="4">
        <v>-42280</v>
      </c>
      <c r="G2308" s="4">
        <v>400</v>
      </c>
      <c r="H2308" s="4">
        <v>300</v>
      </c>
      <c r="I2308" s="4" t="s">
        <v>33</v>
      </c>
      <c r="J2308" s="4" t="s">
        <v>389</v>
      </c>
    </row>
    <row r="2309" spans="1:10" ht="12.75" customHeight="1">
      <c r="A2309" s="4" t="str">
        <f t="shared" si="0"/>
        <v>14368</v>
      </c>
      <c r="B2309" s="4">
        <v>143</v>
      </c>
      <c r="C2309" s="4">
        <v>680</v>
      </c>
      <c r="D2309" s="4">
        <f t="shared" si="1"/>
        <v>68</v>
      </c>
      <c r="E2309" s="4" t="s">
        <v>2669</v>
      </c>
      <c r="F2309" s="4">
        <v>-31350</v>
      </c>
      <c r="G2309" s="4">
        <v>600</v>
      </c>
      <c r="H2309" s="4">
        <v>200</v>
      </c>
      <c r="I2309" s="4" t="s">
        <v>33</v>
      </c>
      <c r="J2309" s="4" t="s">
        <v>2670</v>
      </c>
    </row>
    <row r="2310" spans="1:10" ht="12.75" customHeight="1">
      <c r="A2310" s="4" t="str">
        <f t="shared" si="0"/>
        <v>14453</v>
      </c>
      <c r="B2310" s="4">
        <v>144</v>
      </c>
      <c r="C2310" s="4">
        <v>530</v>
      </c>
      <c r="D2310" s="4">
        <f t="shared" si="1"/>
        <v>53</v>
      </c>
      <c r="E2310" s="4" t="s">
        <v>2671</v>
      </c>
      <c r="F2310" s="4">
        <v>-46580</v>
      </c>
      <c r="G2310" s="4">
        <v>500</v>
      </c>
      <c r="H2310" s="4">
        <v>50</v>
      </c>
      <c r="I2310" s="4" t="s">
        <v>33</v>
      </c>
      <c r="J2310" s="4" t="s">
        <v>733</v>
      </c>
    </row>
    <row r="2311" spans="1:10" ht="12.75" customHeight="1">
      <c r="A2311" s="4" t="str">
        <f t="shared" si="0"/>
        <v>14454</v>
      </c>
      <c r="B2311" s="4">
        <v>144</v>
      </c>
      <c r="C2311" s="4">
        <v>540</v>
      </c>
      <c r="D2311" s="4">
        <f t="shared" si="1"/>
        <v>54</v>
      </c>
      <c r="E2311" s="4" t="s">
        <v>2672</v>
      </c>
      <c r="F2311" s="4">
        <v>-57280</v>
      </c>
      <c r="G2311" s="4">
        <v>300</v>
      </c>
      <c r="H2311" s="4">
        <v>388</v>
      </c>
      <c r="I2311" s="4" t="s">
        <v>33</v>
      </c>
      <c r="J2311" s="4">
        <v>7</v>
      </c>
    </row>
    <row r="2312" spans="1:10" ht="12.75" customHeight="1">
      <c r="A2312" s="4" t="str">
        <f t="shared" si="0"/>
        <v>14455</v>
      </c>
      <c r="B2312" s="4">
        <v>144</v>
      </c>
      <c r="C2312" s="4">
        <v>550</v>
      </c>
      <c r="D2312" s="4">
        <f t="shared" si="1"/>
        <v>55</v>
      </c>
      <c r="E2312" s="4" t="s">
        <v>2673</v>
      </c>
      <c r="F2312" s="4">
        <v>-63270</v>
      </c>
      <c r="G2312" s="4">
        <v>26</v>
      </c>
      <c r="H2312" s="4" t="s">
        <v>541</v>
      </c>
      <c r="I2312" s="4">
        <v>994</v>
      </c>
      <c r="J2312" s="4" t="s">
        <v>33</v>
      </c>
    </row>
    <row r="2313" spans="1:10" ht="12.75" customHeight="1">
      <c r="A2313" s="4" t="str">
        <f t="shared" si="0"/>
        <v>14455.1</v>
      </c>
      <c r="B2313" s="4">
        <v>144</v>
      </c>
      <c r="C2313" s="4">
        <v>551</v>
      </c>
      <c r="D2313" s="4">
        <f t="shared" si="1"/>
        <v>55.1</v>
      </c>
      <c r="E2313" s="4" t="s">
        <v>2674</v>
      </c>
      <c r="F2313" s="4">
        <v>-62970</v>
      </c>
      <c r="G2313" s="4">
        <v>200</v>
      </c>
      <c r="H2313" s="4">
        <v>300</v>
      </c>
      <c r="I2313" s="4">
        <v>200</v>
      </c>
      <c r="J2313" s="4" t="s">
        <v>541</v>
      </c>
    </row>
    <row r="2314" spans="1:10" ht="12.75" customHeight="1">
      <c r="A2314" s="4" t="str">
        <f t="shared" si="0"/>
        <v>14456</v>
      </c>
      <c r="B2314" s="4">
        <v>144</v>
      </c>
      <c r="C2314" s="4">
        <v>560</v>
      </c>
      <c r="D2314" s="4">
        <f t="shared" si="1"/>
        <v>56</v>
      </c>
      <c r="E2314" s="4" t="s">
        <v>2675</v>
      </c>
      <c r="F2314" s="4">
        <v>-71769</v>
      </c>
      <c r="G2314" s="4">
        <v>13</v>
      </c>
      <c r="H2314" s="4">
        <v>11.5</v>
      </c>
      <c r="I2314" s="4" t="s">
        <v>6</v>
      </c>
      <c r="J2314" s="4">
        <v>0.2</v>
      </c>
    </row>
    <row r="2315" spans="1:10" ht="12.75" customHeight="1">
      <c r="A2315" s="4" t="str">
        <f t="shared" si="0"/>
        <v>14457</v>
      </c>
      <c r="B2315" s="4">
        <v>144</v>
      </c>
      <c r="C2315" s="4">
        <v>570</v>
      </c>
      <c r="D2315" s="4">
        <f t="shared" si="1"/>
        <v>57</v>
      </c>
      <c r="E2315" s="4" t="s">
        <v>2676</v>
      </c>
      <c r="F2315" s="4">
        <v>-74890</v>
      </c>
      <c r="G2315" s="4">
        <v>50</v>
      </c>
      <c r="H2315" s="4">
        <v>40.799999999999997</v>
      </c>
      <c r="I2315" s="4" t="s">
        <v>6</v>
      </c>
      <c r="J2315" s="4">
        <v>0.4</v>
      </c>
    </row>
    <row r="2316" spans="1:10" ht="12.75" customHeight="1">
      <c r="A2316" s="4" t="str">
        <f t="shared" si="0"/>
        <v>14458</v>
      </c>
      <c r="B2316" s="4">
        <v>144</v>
      </c>
      <c r="C2316" s="4">
        <v>580</v>
      </c>
      <c r="D2316" s="4">
        <f t="shared" si="1"/>
        <v>58</v>
      </c>
      <c r="E2316" s="4" t="s">
        <v>2677</v>
      </c>
      <c r="F2316" s="4">
        <v>-80437</v>
      </c>
      <c r="G2316" s="4">
        <v>3</v>
      </c>
      <c r="H2316" s="4">
        <v>284.91000000000003</v>
      </c>
      <c r="I2316" s="4" t="s">
        <v>48</v>
      </c>
      <c r="J2316" s="4">
        <v>0.05</v>
      </c>
    </row>
    <row r="2317" spans="1:10" ht="12.75" customHeight="1">
      <c r="A2317" s="4" t="str">
        <f t="shared" si="0"/>
        <v>14459</v>
      </c>
      <c r="B2317" s="4">
        <v>144</v>
      </c>
      <c r="C2317" s="4">
        <v>590</v>
      </c>
      <c r="D2317" s="4">
        <f t="shared" si="1"/>
        <v>59</v>
      </c>
      <c r="E2317" s="4" t="s">
        <v>2678</v>
      </c>
      <c r="F2317" s="4">
        <v>-80756</v>
      </c>
      <c r="G2317" s="4">
        <v>3</v>
      </c>
      <c r="H2317" s="4">
        <v>17.28</v>
      </c>
      <c r="I2317" s="4" t="s">
        <v>80</v>
      </c>
      <c r="J2317" s="4">
        <v>0.05</v>
      </c>
    </row>
    <row r="2318" spans="1:10" ht="12.75" customHeight="1">
      <c r="A2318" s="4" t="str">
        <f t="shared" si="0"/>
        <v>14459.1</v>
      </c>
      <c r="B2318" s="4">
        <v>144</v>
      </c>
      <c r="C2318" s="4">
        <v>591</v>
      </c>
      <c r="D2318" s="4">
        <f t="shared" si="1"/>
        <v>59.1</v>
      </c>
      <c r="E2318" s="4" t="s">
        <v>2679</v>
      </c>
      <c r="F2318" s="4">
        <v>-80697</v>
      </c>
      <c r="G2318" s="4">
        <v>3</v>
      </c>
      <c r="H2318" s="4">
        <v>59.03</v>
      </c>
      <c r="I2318" s="4">
        <v>0.03</v>
      </c>
      <c r="J2318" s="4">
        <v>7.2</v>
      </c>
    </row>
    <row r="2319" spans="1:10" ht="12.75" customHeight="1">
      <c r="A2319" s="4" t="str">
        <f t="shared" si="0"/>
        <v>14460</v>
      </c>
      <c r="B2319" s="4">
        <v>144</v>
      </c>
      <c r="C2319" s="4">
        <v>600</v>
      </c>
      <c r="D2319" s="4">
        <f t="shared" si="1"/>
        <v>60</v>
      </c>
      <c r="E2319" s="4" t="s">
        <v>2680</v>
      </c>
      <c r="F2319" s="4">
        <v>-83753.2</v>
      </c>
      <c r="G2319" s="4">
        <v>2.2999999999999998</v>
      </c>
      <c r="H2319" s="4">
        <v>2.29</v>
      </c>
      <c r="I2319" s="4" t="s">
        <v>669</v>
      </c>
      <c r="J2319" s="4">
        <v>0.16</v>
      </c>
    </row>
    <row r="2320" spans="1:10" ht="12.75" customHeight="1">
      <c r="A2320" s="4" t="str">
        <f t="shared" si="0"/>
        <v>14461</v>
      </c>
      <c r="B2320" s="4">
        <v>144</v>
      </c>
      <c r="C2320" s="4">
        <v>610</v>
      </c>
      <c r="D2320" s="4">
        <f t="shared" si="1"/>
        <v>61</v>
      </c>
      <c r="E2320" s="4" t="s">
        <v>2681</v>
      </c>
      <c r="F2320" s="4">
        <v>-81421</v>
      </c>
      <c r="G2320" s="4">
        <v>3</v>
      </c>
      <c r="H2320" s="4">
        <v>363</v>
      </c>
      <c r="I2320" s="4" t="s">
        <v>48</v>
      </c>
      <c r="J2320" s="4">
        <v>14</v>
      </c>
    </row>
    <row r="2321" spans="1:10" ht="12.75" customHeight="1">
      <c r="A2321" s="4" t="str">
        <f t="shared" si="0"/>
        <v>14461.1</v>
      </c>
      <c r="B2321" s="4">
        <v>144</v>
      </c>
      <c r="C2321" s="4">
        <v>611</v>
      </c>
      <c r="D2321" s="4">
        <f t="shared" si="1"/>
        <v>61.1</v>
      </c>
      <c r="E2321" s="4" t="s">
        <v>2682</v>
      </c>
      <c r="F2321" s="4">
        <v>-80580</v>
      </c>
      <c r="G2321" s="4">
        <v>3</v>
      </c>
      <c r="H2321" s="4">
        <v>840.9</v>
      </c>
      <c r="I2321" s="4">
        <v>0.05</v>
      </c>
      <c r="J2321" s="4">
        <v>780</v>
      </c>
    </row>
    <row r="2322" spans="1:10" ht="12.75" customHeight="1">
      <c r="A2322" s="4" t="str">
        <f t="shared" si="0"/>
        <v>14461.2</v>
      </c>
      <c r="B2322" s="4">
        <v>144</v>
      </c>
      <c r="C2322" s="4">
        <v>612</v>
      </c>
      <c r="D2322" s="4">
        <f t="shared" si="1"/>
        <v>61.2</v>
      </c>
      <c r="E2322" s="4" t="s">
        <v>2683</v>
      </c>
      <c r="F2322" s="4">
        <v>-72825</v>
      </c>
      <c r="G2322" s="4">
        <v>4</v>
      </c>
      <c r="H2322" s="4">
        <v>8595.7999999999993</v>
      </c>
      <c r="I2322" s="4">
        <v>2.2000000000000002</v>
      </c>
      <c r="J2322" s="4" t="s">
        <v>2684</v>
      </c>
    </row>
    <row r="2323" spans="1:10" ht="12.75" customHeight="1">
      <c r="A2323" s="4" t="str">
        <f t="shared" si="0"/>
        <v>14462</v>
      </c>
      <c r="B2323" s="4">
        <v>144</v>
      </c>
      <c r="C2323" s="4">
        <v>620</v>
      </c>
      <c r="D2323" s="4">
        <f t="shared" si="1"/>
        <v>62</v>
      </c>
      <c r="E2323" s="4" t="s">
        <v>2685</v>
      </c>
      <c r="F2323" s="4">
        <v>-81972</v>
      </c>
      <c r="G2323" s="4">
        <v>2.8</v>
      </c>
      <c r="H2323" s="4" t="s">
        <v>8</v>
      </c>
      <c r="I2323" s="4" t="s">
        <v>22</v>
      </c>
      <c r="J2323" s="4">
        <v>1</v>
      </c>
    </row>
    <row r="2324" spans="1:10" ht="12.75" customHeight="1">
      <c r="A2324" s="4" t="str">
        <f t="shared" si="0"/>
        <v>14462.1</v>
      </c>
      <c r="B2324" s="4">
        <v>144</v>
      </c>
      <c r="C2324" s="4">
        <v>621</v>
      </c>
      <c r="D2324" s="4">
        <f t="shared" si="1"/>
        <v>62.1</v>
      </c>
      <c r="E2324" s="4" t="s">
        <v>2686</v>
      </c>
      <c r="F2324" s="4">
        <v>-79648.399999999994</v>
      </c>
      <c r="G2324" s="4">
        <v>2.8</v>
      </c>
      <c r="H2324" s="4">
        <v>2323.6</v>
      </c>
      <c r="I2324" s="4">
        <v>0.08</v>
      </c>
      <c r="J2324" s="4">
        <v>880</v>
      </c>
    </row>
    <row r="2325" spans="1:10" ht="12.75" customHeight="1">
      <c r="A2325" s="4" t="str">
        <f t="shared" si="0"/>
        <v>14463</v>
      </c>
      <c r="B2325" s="4">
        <v>144</v>
      </c>
      <c r="C2325" s="4">
        <v>630</v>
      </c>
      <c r="D2325" s="4">
        <f t="shared" si="1"/>
        <v>63</v>
      </c>
      <c r="E2325" s="4" t="s">
        <v>2687</v>
      </c>
      <c r="F2325" s="4">
        <v>-75622</v>
      </c>
      <c r="G2325" s="4">
        <v>11</v>
      </c>
      <c r="H2325" s="4">
        <v>10.199999999999999</v>
      </c>
      <c r="I2325" s="4" t="s">
        <v>6</v>
      </c>
      <c r="J2325" s="4">
        <v>0.1</v>
      </c>
    </row>
    <row r="2326" spans="1:10" ht="12.75" customHeight="1">
      <c r="A2326" s="4" t="str">
        <f t="shared" si="0"/>
        <v>14463.1</v>
      </c>
      <c r="B2326" s="4">
        <v>144</v>
      </c>
      <c r="C2326" s="4">
        <v>631</v>
      </c>
      <c r="D2326" s="4">
        <f t="shared" si="1"/>
        <v>63.1</v>
      </c>
      <c r="E2326" s="4" t="s">
        <v>2688</v>
      </c>
      <c r="F2326" s="4">
        <v>-74494</v>
      </c>
      <c r="G2326" s="4">
        <v>11</v>
      </c>
      <c r="H2326" s="4">
        <v>1127.5999999999999</v>
      </c>
      <c r="I2326" s="4">
        <v>0.6</v>
      </c>
      <c r="J2326" s="4">
        <v>1</v>
      </c>
    </row>
    <row r="2327" spans="1:10" ht="12.75" customHeight="1">
      <c r="A2327" s="4" t="str">
        <f t="shared" si="0"/>
        <v>14464</v>
      </c>
      <c r="B2327" s="4">
        <v>144</v>
      </c>
      <c r="C2327" s="4">
        <v>640</v>
      </c>
      <c r="D2327" s="4">
        <f t="shared" si="1"/>
        <v>64</v>
      </c>
      <c r="E2327" s="4" t="s">
        <v>2689</v>
      </c>
      <c r="F2327" s="4">
        <v>-71760</v>
      </c>
      <c r="G2327" s="4">
        <v>28</v>
      </c>
      <c r="H2327" s="4">
        <v>4.47</v>
      </c>
      <c r="I2327" s="4" t="s">
        <v>80</v>
      </c>
      <c r="J2327" s="4">
        <v>0.06</v>
      </c>
    </row>
    <row r="2328" spans="1:10" ht="12.75" customHeight="1">
      <c r="A2328" s="4" t="str">
        <f t="shared" si="0"/>
        <v>14465</v>
      </c>
      <c r="B2328" s="4">
        <v>144</v>
      </c>
      <c r="C2328" s="4">
        <v>650</v>
      </c>
      <c r="D2328" s="4">
        <f t="shared" si="1"/>
        <v>65</v>
      </c>
      <c r="E2328" s="4" t="s">
        <v>2690</v>
      </c>
      <c r="F2328" s="4">
        <v>-62368</v>
      </c>
      <c r="G2328" s="4">
        <v>28</v>
      </c>
      <c r="H2328" s="4" t="s">
        <v>2691</v>
      </c>
      <c r="I2328" s="4" t="s">
        <v>6</v>
      </c>
      <c r="J2328" s="4" t="s">
        <v>12</v>
      </c>
    </row>
    <row r="2329" spans="1:10" ht="12.75" customHeight="1">
      <c r="A2329" s="4" t="str">
        <f t="shared" si="0"/>
        <v>14465.1</v>
      </c>
      <c r="B2329" s="4">
        <v>144</v>
      </c>
      <c r="C2329" s="4">
        <v>651</v>
      </c>
      <c r="D2329" s="4">
        <f t="shared" si="1"/>
        <v>65.099999999999994</v>
      </c>
      <c r="E2329" s="4" t="s">
        <v>2692</v>
      </c>
      <c r="F2329" s="4">
        <v>-61971</v>
      </c>
      <c r="G2329" s="4">
        <v>28</v>
      </c>
      <c r="H2329" s="4">
        <v>396.9</v>
      </c>
      <c r="I2329" s="4">
        <v>0.5</v>
      </c>
      <c r="J2329" s="4">
        <v>4.25</v>
      </c>
    </row>
    <row r="2330" spans="1:10" ht="12.75" customHeight="1">
      <c r="A2330" s="4" t="str">
        <f t="shared" si="0"/>
        <v>14465.2</v>
      </c>
      <c r="B2330" s="4">
        <v>144</v>
      </c>
      <c r="C2330" s="4">
        <v>652</v>
      </c>
      <c r="D2330" s="4">
        <f t="shared" si="1"/>
        <v>65.2</v>
      </c>
      <c r="E2330" s="4" t="s">
        <v>2693</v>
      </c>
      <c r="F2330" s="4">
        <v>-61892</v>
      </c>
      <c r="G2330" s="4">
        <v>28</v>
      </c>
      <c r="H2330" s="4">
        <v>476.2</v>
      </c>
      <c r="I2330" s="4">
        <v>0.5</v>
      </c>
      <c r="J2330" s="4">
        <v>2.8</v>
      </c>
    </row>
    <row r="2331" spans="1:10" ht="12.75" customHeight="1">
      <c r="A2331" s="4" t="str">
        <f t="shared" si="0"/>
        <v>14465.3</v>
      </c>
      <c r="B2331" s="4">
        <v>144</v>
      </c>
      <c r="C2331" s="4">
        <v>653</v>
      </c>
      <c r="D2331" s="4">
        <f t="shared" si="1"/>
        <v>65.3</v>
      </c>
      <c r="E2331" s="4" t="s">
        <v>2694</v>
      </c>
      <c r="F2331" s="4">
        <v>-61851</v>
      </c>
      <c r="G2331" s="4">
        <v>28</v>
      </c>
      <c r="H2331" s="4">
        <v>517.1</v>
      </c>
      <c r="I2331" s="4">
        <v>0.5</v>
      </c>
      <c r="J2331" s="4">
        <v>670</v>
      </c>
    </row>
    <row r="2332" spans="1:10" ht="12.75" customHeight="1">
      <c r="A2332" s="4" t="str">
        <f t="shared" si="0"/>
        <v>14466</v>
      </c>
      <c r="B2332" s="4">
        <v>144</v>
      </c>
      <c r="C2332" s="4">
        <v>660</v>
      </c>
      <c r="D2332" s="4">
        <f t="shared" si="1"/>
        <v>66</v>
      </c>
      <c r="E2332" s="4" t="s">
        <v>2695</v>
      </c>
      <c r="F2332" s="4">
        <v>-56580</v>
      </c>
      <c r="G2332" s="4">
        <v>30</v>
      </c>
      <c r="H2332" s="4">
        <v>9.1</v>
      </c>
      <c r="I2332" s="4" t="s">
        <v>6</v>
      </c>
      <c r="J2332" s="4">
        <v>0.4</v>
      </c>
    </row>
    <row r="2333" spans="1:10" ht="12.75" customHeight="1">
      <c r="A2333" s="4" t="str">
        <f t="shared" si="0"/>
        <v>14467</v>
      </c>
      <c r="B2333" s="4">
        <v>144</v>
      </c>
      <c r="C2333" s="4">
        <v>670</v>
      </c>
      <c r="D2333" s="4">
        <f t="shared" si="1"/>
        <v>67</v>
      </c>
      <c r="E2333" s="4" t="s">
        <v>2696</v>
      </c>
      <c r="F2333" s="4">
        <v>-45200</v>
      </c>
      <c r="G2333" s="4">
        <v>300</v>
      </c>
      <c r="H2333" s="4">
        <v>700</v>
      </c>
      <c r="I2333" s="4" t="s">
        <v>33</v>
      </c>
      <c r="J2333" s="4">
        <v>100</v>
      </c>
    </row>
    <row r="2334" spans="1:10" ht="12.75" customHeight="1">
      <c r="A2334" s="4" t="str">
        <f t="shared" si="0"/>
        <v>14468</v>
      </c>
      <c r="B2334" s="4">
        <v>144</v>
      </c>
      <c r="C2334" s="4">
        <v>680</v>
      </c>
      <c r="D2334" s="4">
        <f t="shared" si="1"/>
        <v>68</v>
      </c>
      <c r="E2334" s="4" t="s">
        <v>2697</v>
      </c>
      <c r="F2334" s="4">
        <v>-36910</v>
      </c>
      <c r="G2334" s="4">
        <v>400</v>
      </c>
      <c r="H2334" s="4">
        <v>400</v>
      </c>
      <c r="I2334" s="4" t="s">
        <v>33</v>
      </c>
      <c r="J2334" s="4" t="s">
        <v>389</v>
      </c>
    </row>
    <row r="2335" spans="1:10" ht="12.75" customHeight="1">
      <c r="A2335" s="4" t="str">
        <f t="shared" si="0"/>
        <v>14554</v>
      </c>
      <c r="B2335" s="4">
        <v>145</v>
      </c>
      <c r="C2335" s="4">
        <v>540</v>
      </c>
      <c r="D2335" s="4">
        <f t="shared" si="1"/>
        <v>54</v>
      </c>
      <c r="E2335" s="4" t="s">
        <v>2698</v>
      </c>
      <c r="F2335" s="4">
        <v>-52100</v>
      </c>
      <c r="G2335" s="4">
        <v>300</v>
      </c>
      <c r="H2335" s="4">
        <v>188</v>
      </c>
      <c r="I2335" s="4" t="s">
        <v>33</v>
      </c>
      <c r="J2335" s="4">
        <v>4</v>
      </c>
    </row>
    <row r="2336" spans="1:10" ht="12.75" customHeight="1">
      <c r="A2336" s="4" t="str">
        <f t="shared" si="0"/>
        <v>14555</v>
      </c>
      <c r="B2336" s="4">
        <v>145</v>
      </c>
      <c r="C2336" s="4">
        <v>550</v>
      </c>
      <c r="D2336" s="4">
        <f t="shared" si="1"/>
        <v>55</v>
      </c>
      <c r="E2336" s="4" t="s">
        <v>2699</v>
      </c>
      <c r="F2336" s="4">
        <v>-60057</v>
      </c>
      <c r="G2336" s="4">
        <v>11</v>
      </c>
      <c r="H2336" s="4">
        <v>582</v>
      </c>
      <c r="I2336" s="4" t="s">
        <v>33</v>
      </c>
      <c r="J2336" s="4">
        <v>6</v>
      </c>
    </row>
    <row r="2337" spans="1:10" ht="12.75" customHeight="1">
      <c r="A2337" s="4" t="str">
        <f t="shared" si="0"/>
        <v>14556</v>
      </c>
      <c r="B2337" s="4">
        <v>145</v>
      </c>
      <c r="C2337" s="4">
        <v>560</v>
      </c>
      <c r="D2337" s="4">
        <f t="shared" si="1"/>
        <v>56</v>
      </c>
      <c r="E2337" s="4" t="s">
        <v>2700</v>
      </c>
      <c r="F2337" s="4">
        <v>-67410</v>
      </c>
      <c r="G2337" s="4">
        <v>70</v>
      </c>
      <c r="H2337" s="4">
        <v>4.3099999999999996</v>
      </c>
      <c r="I2337" s="4" t="s">
        <v>6</v>
      </c>
      <c r="J2337" s="4">
        <v>0.16</v>
      </c>
    </row>
    <row r="2338" spans="1:10" ht="12.75" customHeight="1">
      <c r="A2338" s="4" t="str">
        <f t="shared" si="0"/>
        <v>14557</v>
      </c>
      <c r="B2338" s="4">
        <v>145</v>
      </c>
      <c r="C2338" s="4">
        <v>570</v>
      </c>
      <c r="D2338" s="4">
        <f t="shared" si="1"/>
        <v>57</v>
      </c>
      <c r="E2338" s="4" t="s">
        <v>2701</v>
      </c>
      <c r="F2338" s="4">
        <v>-72990</v>
      </c>
      <c r="G2338" s="4">
        <v>90</v>
      </c>
      <c r="H2338" s="4">
        <v>24.8</v>
      </c>
      <c r="I2338" s="4" t="s">
        <v>6</v>
      </c>
      <c r="J2338" s="4">
        <v>2</v>
      </c>
    </row>
    <row r="2339" spans="1:10" ht="12.75" customHeight="1">
      <c r="A2339" s="4" t="str">
        <f t="shared" si="0"/>
        <v>14558</v>
      </c>
      <c r="B2339" s="4">
        <v>145</v>
      </c>
      <c r="C2339" s="4">
        <v>580</v>
      </c>
      <c r="D2339" s="4">
        <f t="shared" si="1"/>
        <v>58</v>
      </c>
      <c r="E2339" s="4" t="s">
        <v>2702</v>
      </c>
      <c r="F2339" s="4">
        <v>-77100</v>
      </c>
      <c r="G2339" s="4">
        <v>40</v>
      </c>
      <c r="H2339" s="4">
        <v>3.01</v>
      </c>
      <c r="I2339" s="4" t="s">
        <v>80</v>
      </c>
      <c r="J2339" s="4">
        <v>0.06</v>
      </c>
    </row>
    <row r="2340" spans="1:10" ht="12.75" customHeight="1">
      <c r="A2340" s="4" t="str">
        <f t="shared" si="0"/>
        <v>14559</v>
      </c>
      <c r="B2340" s="4">
        <v>145</v>
      </c>
      <c r="C2340" s="4">
        <v>590</v>
      </c>
      <c r="D2340" s="4">
        <f t="shared" si="1"/>
        <v>59</v>
      </c>
      <c r="E2340" s="4" t="s">
        <v>2703</v>
      </c>
      <c r="F2340" s="4">
        <v>-79632</v>
      </c>
      <c r="G2340" s="4">
        <v>7</v>
      </c>
      <c r="H2340" s="4">
        <v>5.984</v>
      </c>
      <c r="I2340" s="4" t="s">
        <v>223</v>
      </c>
      <c r="J2340" s="4">
        <v>0.01</v>
      </c>
    </row>
    <row r="2341" spans="1:10" ht="12.75" customHeight="1">
      <c r="A2341" s="4" t="str">
        <f t="shared" si="0"/>
        <v>14560</v>
      </c>
      <c r="B2341" s="4">
        <v>145</v>
      </c>
      <c r="C2341" s="4">
        <v>600</v>
      </c>
      <c r="D2341" s="4">
        <f t="shared" si="1"/>
        <v>60</v>
      </c>
      <c r="E2341" s="4" t="s">
        <v>2704</v>
      </c>
      <c r="F2341" s="4">
        <v>-81437.100000000006</v>
      </c>
      <c r="G2341" s="4">
        <v>2.2999999999999998</v>
      </c>
      <c r="H2341" s="4" t="s">
        <v>8</v>
      </c>
      <c r="I2341" s="4" t="s">
        <v>343</v>
      </c>
      <c r="J2341" s="4">
        <v>93</v>
      </c>
    </row>
    <row r="2342" spans="1:10" ht="12.75" customHeight="1">
      <c r="A2342" s="4" t="str">
        <f t="shared" si="0"/>
        <v>14561</v>
      </c>
      <c r="B2342" s="4">
        <v>145</v>
      </c>
      <c r="C2342" s="4">
        <v>610</v>
      </c>
      <c r="D2342" s="4">
        <f t="shared" si="1"/>
        <v>61</v>
      </c>
      <c r="E2342" s="4" t="s">
        <v>2705</v>
      </c>
      <c r="F2342" s="4">
        <v>-81274</v>
      </c>
      <c r="G2342" s="4">
        <v>3</v>
      </c>
      <c r="H2342" s="4">
        <v>17.7</v>
      </c>
      <c r="I2342" s="4" t="s">
        <v>14</v>
      </c>
      <c r="J2342" s="4">
        <v>0.4</v>
      </c>
    </row>
    <row r="2343" spans="1:10" ht="12.75" customHeight="1">
      <c r="A2343" s="4" t="str">
        <f t="shared" si="0"/>
        <v>14562</v>
      </c>
      <c r="B2343" s="4">
        <v>145</v>
      </c>
      <c r="C2343" s="4">
        <v>620</v>
      </c>
      <c r="D2343" s="4">
        <f t="shared" si="1"/>
        <v>62</v>
      </c>
      <c r="E2343" s="4" t="s">
        <v>2706</v>
      </c>
      <c r="F2343" s="4">
        <v>-80657.7</v>
      </c>
      <c r="G2343" s="4">
        <v>2.8</v>
      </c>
      <c r="H2343" s="4">
        <v>340</v>
      </c>
      <c r="I2343" s="4" t="s">
        <v>48</v>
      </c>
      <c r="J2343" s="4">
        <v>3</v>
      </c>
    </row>
    <row r="2344" spans="1:10" ht="12.75" customHeight="1">
      <c r="A2344" s="4" t="str">
        <f t="shared" si="0"/>
        <v>14562.1</v>
      </c>
      <c r="B2344" s="4">
        <v>145</v>
      </c>
      <c r="C2344" s="4">
        <v>621</v>
      </c>
      <c r="D2344" s="4">
        <f t="shared" si="1"/>
        <v>62.1</v>
      </c>
      <c r="E2344" s="4" t="s">
        <v>2707</v>
      </c>
      <c r="F2344" s="4">
        <v>-71871.5</v>
      </c>
      <c r="G2344" s="4">
        <v>2.9</v>
      </c>
      <c r="H2344" s="4">
        <v>8786.2000000000007</v>
      </c>
      <c r="I2344" s="4">
        <v>0.7</v>
      </c>
      <c r="J2344" s="4">
        <v>990</v>
      </c>
    </row>
    <row r="2345" spans="1:10" ht="12.75" customHeight="1">
      <c r="A2345" s="4" t="str">
        <f t="shared" si="0"/>
        <v>14563</v>
      </c>
      <c r="B2345" s="4">
        <v>145</v>
      </c>
      <c r="C2345" s="4">
        <v>630</v>
      </c>
      <c r="D2345" s="4">
        <f t="shared" si="1"/>
        <v>63</v>
      </c>
      <c r="E2345" s="4" t="s">
        <v>2708</v>
      </c>
      <c r="F2345" s="4">
        <v>-77998</v>
      </c>
      <c r="G2345" s="4">
        <v>4</v>
      </c>
      <c r="H2345" s="4">
        <v>5.93</v>
      </c>
      <c r="I2345" s="4" t="s">
        <v>48</v>
      </c>
      <c r="J2345" s="4">
        <v>0.04</v>
      </c>
    </row>
    <row r="2346" spans="1:10" ht="12.75" customHeight="1">
      <c r="A2346" s="4" t="str">
        <f t="shared" si="0"/>
        <v>14563.1</v>
      </c>
      <c r="B2346" s="4">
        <v>145</v>
      </c>
      <c r="C2346" s="4">
        <v>631</v>
      </c>
      <c r="D2346" s="4">
        <f t="shared" si="1"/>
        <v>63.1</v>
      </c>
      <c r="E2346" s="4" t="s">
        <v>2709</v>
      </c>
      <c r="F2346" s="4">
        <v>-77282</v>
      </c>
      <c r="G2346" s="4">
        <v>4</v>
      </c>
      <c r="H2346" s="4">
        <v>716</v>
      </c>
      <c r="I2346" s="4">
        <v>0.3</v>
      </c>
      <c r="J2346" s="4">
        <v>490</v>
      </c>
    </row>
    <row r="2347" spans="1:10" ht="12.75" customHeight="1">
      <c r="A2347" s="4" t="str">
        <f t="shared" si="0"/>
        <v>14564</v>
      </c>
      <c r="B2347" s="4">
        <v>145</v>
      </c>
      <c r="C2347" s="4">
        <v>640</v>
      </c>
      <c r="D2347" s="4">
        <f t="shared" si="1"/>
        <v>64</v>
      </c>
      <c r="E2347" s="4" t="s">
        <v>2710</v>
      </c>
      <c r="F2347" s="4">
        <v>-72927</v>
      </c>
      <c r="G2347" s="4">
        <v>19</v>
      </c>
      <c r="H2347" s="4">
        <v>23</v>
      </c>
      <c r="I2347" s="4" t="s">
        <v>80</v>
      </c>
      <c r="J2347" s="4">
        <v>0.4</v>
      </c>
    </row>
    <row r="2348" spans="1:10" ht="12.75" customHeight="1">
      <c r="A2348" s="4" t="str">
        <f t="shared" si="0"/>
        <v>14564.1</v>
      </c>
      <c r="B2348" s="4">
        <v>145</v>
      </c>
      <c r="C2348" s="4">
        <v>641</v>
      </c>
      <c r="D2348" s="4">
        <f t="shared" si="1"/>
        <v>64.099999999999994</v>
      </c>
      <c r="E2348" s="4" t="s">
        <v>2711</v>
      </c>
      <c r="F2348" s="4">
        <v>-72178</v>
      </c>
      <c r="G2348" s="4">
        <v>19</v>
      </c>
      <c r="H2348" s="4">
        <v>749.1</v>
      </c>
      <c r="I2348" s="4">
        <v>0.2</v>
      </c>
      <c r="J2348" s="4">
        <v>85</v>
      </c>
    </row>
    <row r="2349" spans="1:10" ht="12.75" customHeight="1">
      <c r="A2349" s="4" t="str">
        <f t="shared" si="0"/>
        <v>14565</v>
      </c>
      <c r="B2349" s="4">
        <v>145</v>
      </c>
      <c r="C2349" s="4">
        <v>650</v>
      </c>
      <c r="D2349" s="4">
        <f t="shared" si="1"/>
        <v>65</v>
      </c>
      <c r="E2349" s="4" t="s">
        <v>2712</v>
      </c>
      <c r="F2349" s="4">
        <v>-65880</v>
      </c>
      <c r="G2349" s="4">
        <v>60</v>
      </c>
      <c r="H2349" s="4" t="s">
        <v>541</v>
      </c>
      <c r="I2349" s="4">
        <v>20</v>
      </c>
      <c r="J2349" s="4" t="s">
        <v>80</v>
      </c>
    </row>
    <row r="2350" spans="1:10" ht="12.75" customHeight="1">
      <c r="A2350" s="4" t="str">
        <f t="shared" si="0"/>
        <v>14565.1</v>
      </c>
      <c r="B2350" s="4">
        <v>145</v>
      </c>
      <c r="C2350" s="4">
        <v>651</v>
      </c>
      <c r="D2350" s="4">
        <f t="shared" si="1"/>
        <v>65.099999999999994</v>
      </c>
      <c r="E2350" s="4" t="s">
        <v>2713</v>
      </c>
      <c r="F2350" s="4">
        <v>-65880</v>
      </c>
      <c r="G2350" s="4">
        <v>120</v>
      </c>
      <c r="H2350" s="4">
        <v>0</v>
      </c>
      <c r="I2350" s="4">
        <v>100</v>
      </c>
      <c r="J2350" s="4" t="s">
        <v>541</v>
      </c>
    </row>
    <row r="2351" spans="1:10" ht="12.75" customHeight="1">
      <c r="A2351" s="4" t="str">
        <f t="shared" si="0"/>
        <v>14566</v>
      </c>
      <c r="B2351" s="4">
        <v>145</v>
      </c>
      <c r="C2351" s="4">
        <v>660</v>
      </c>
      <c r="D2351" s="4">
        <f t="shared" si="1"/>
        <v>66</v>
      </c>
      <c r="E2351" s="4" t="s">
        <v>2714</v>
      </c>
      <c r="F2351" s="4">
        <v>-58290</v>
      </c>
      <c r="G2351" s="4">
        <v>50</v>
      </c>
      <c r="H2351" s="4">
        <v>9.5</v>
      </c>
      <c r="I2351" s="4" t="s">
        <v>6</v>
      </c>
      <c r="J2351" s="4">
        <v>1</v>
      </c>
    </row>
    <row r="2352" spans="1:10" ht="12.75" customHeight="1">
      <c r="A2352" s="4" t="str">
        <f t="shared" si="0"/>
        <v>14566.1</v>
      </c>
      <c r="B2352" s="4">
        <v>145</v>
      </c>
      <c r="C2352" s="4">
        <v>661</v>
      </c>
      <c r="D2352" s="4">
        <f t="shared" si="1"/>
        <v>66.099999999999994</v>
      </c>
      <c r="E2352" s="4" t="s">
        <v>2715</v>
      </c>
      <c r="F2352" s="4">
        <v>-58170</v>
      </c>
      <c r="G2352" s="4">
        <v>50</v>
      </c>
      <c r="H2352" s="4">
        <v>118.2</v>
      </c>
      <c r="I2352" s="4">
        <v>0.2</v>
      </c>
      <c r="J2352" s="4">
        <v>14.1</v>
      </c>
    </row>
    <row r="2353" spans="1:10" ht="12.75" customHeight="1">
      <c r="A2353" s="4" t="str">
        <f t="shared" si="0"/>
        <v>14567</v>
      </c>
      <c r="B2353" s="4">
        <v>145</v>
      </c>
      <c r="C2353" s="4">
        <v>670</v>
      </c>
      <c r="D2353" s="4">
        <f t="shared" si="1"/>
        <v>67</v>
      </c>
      <c r="E2353" s="4" t="s">
        <v>2716</v>
      </c>
      <c r="F2353" s="4">
        <v>-49180</v>
      </c>
      <c r="G2353" s="4">
        <v>300</v>
      </c>
      <c r="H2353" s="4" t="s">
        <v>541</v>
      </c>
      <c r="I2353" s="4">
        <v>2.4</v>
      </c>
      <c r="J2353" s="4" t="s">
        <v>6</v>
      </c>
    </row>
    <row r="2354" spans="1:10" ht="12.75" customHeight="1">
      <c r="A2354" s="4" t="str">
        <f t="shared" si="0"/>
        <v>14567.1</v>
      </c>
      <c r="B2354" s="4">
        <v>145</v>
      </c>
      <c r="C2354" s="4">
        <v>671</v>
      </c>
      <c r="D2354" s="4">
        <f t="shared" si="1"/>
        <v>67.099999999999994</v>
      </c>
      <c r="E2354" s="4" t="s">
        <v>2717</v>
      </c>
      <c r="F2354" s="4">
        <v>-49080</v>
      </c>
      <c r="G2354" s="4">
        <v>320</v>
      </c>
      <c r="H2354" s="4">
        <v>100</v>
      </c>
      <c r="I2354" s="4">
        <v>100</v>
      </c>
      <c r="J2354" s="4" t="s">
        <v>541</v>
      </c>
    </row>
    <row r="2355" spans="1:10" ht="12.75" customHeight="1">
      <c r="A2355" s="4" t="str">
        <f t="shared" si="0"/>
        <v>14568</v>
      </c>
      <c r="B2355" s="4">
        <v>145</v>
      </c>
      <c r="C2355" s="4">
        <v>680</v>
      </c>
      <c r="D2355" s="4">
        <f t="shared" si="1"/>
        <v>68</v>
      </c>
      <c r="E2355" s="4" t="s">
        <v>2718</v>
      </c>
      <c r="F2355" s="4">
        <v>-39690</v>
      </c>
      <c r="G2355" s="4">
        <v>400</v>
      </c>
      <c r="H2355" s="4">
        <v>900</v>
      </c>
      <c r="I2355" s="4" t="s">
        <v>33</v>
      </c>
      <c r="J2355" s="4">
        <v>300</v>
      </c>
    </row>
    <row r="2356" spans="1:10" ht="12.75" customHeight="1">
      <c r="A2356" s="4" t="str">
        <f t="shared" si="0"/>
        <v>14569</v>
      </c>
      <c r="B2356" s="4">
        <v>145</v>
      </c>
      <c r="C2356" s="4">
        <v>690</v>
      </c>
      <c r="D2356" s="4">
        <f t="shared" si="1"/>
        <v>69</v>
      </c>
      <c r="E2356" s="4" t="s">
        <v>2719</v>
      </c>
      <c r="F2356" s="4">
        <v>-27880</v>
      </c>
      <c r="G2356" s="4">
        <v>400</v>
      </c>
      <c r="H2356" s="4">
        <v>3.1</v>
      </c>
      <c r="I2356" s="4" t="s">
        <v>968</v>
      </c>
      <c r="J2356" s="4">
        <v>0.3</v>
      </c>
    </row>
    <row r="2357" spans="1:10" ht="12.75" customHeight="1">
      <c r="A2357" s="4" t="str">
        <f t="shared" si="0"/>
        <v>14654</v>
      </c>
      <c r="B2357" s="4">
        <v>146</v>
      </c>
      <c r="C2357" s="4">
        <v>540</v>
      </c>
      <c r="D2357" s="4">
        <f t="shared" si="1"/>
        <v>54</v>
      </c>
      <c r="E2357" s="4" t="s">
        <v>2720</v>
      </c>
      <c r="F2357" s="4">
        <v>-48670</v>
      </c>
      <c r="G2357" s="4">
        <v>400</v>
      </c>
      <c r="H2357" s="4">
        <v>146</v>
      </c>
      <c r="I2357" s="4" t="s">
        <v>33</v>
      </c>
      <c r="J2357" s="4">
        <v>6</v>
      </c>
    </row>
    <row r="2358" spans="1:10" ht="12.75" customHeight="1">
      <c r="A2358" s="4" t="str">
        <f t="shared" si="0"/>
        <v>14655</v>
      </c>
      <c r="B2358" s="4">
        <v>146</v>
      </c>
      <c r="C2358" s="4">
        <v>550</v>
      </c>
      <c r="D2358" s="4">
        <f t="shared" si="1"/>
        <v>55</v>
      </c>
      <c r="E2358" s="4" t="s">
        <v>2721</v>
      </c>
      <c r="F2358" s="4">
        <v>-55620</v>
      </c>
      <c r="G2358" s="4">
        <v>70</v>
      </c>
      <c r="H2358" s="4">
        <v>323</v>
      </c>
      <c r="I2358" s="4" t="s">
        <v>33</v>
      </c>
      <c r="J2358" s="4">
        <v>6</v>
      </c>
    </row>
    <row r="2359" spans="1:10" ht="12.75" customHeight="1">
      <c r="A2359" s="4" t="str">
        <f t="shared" si="0"/>
        <v>14656</v>
      </c>
      <c r="B2359" s="4">
        <v>146</v>
      </c>
      <c r="C2359" s="4">
        <v>560</v>
      </c>
      <c r="D2359" s="4">
        <f t="shared" si="1"/>
        <v>56</v>
      </c>
      <c r="E2359" s="4" t="s">
        <v>2722</v>
      </c>
      <c r="F2359" s="4">
        <v>-65000</v>
      </c>
      <c r="G2359" s="4">
        <v>70</v>
      </c>
      <c r="H2359" s="4">
        <v>2.2200000000000002</v>
      </c>
      <c r="I2359" s="4" t="s">
        <v>6</v>
      </c>
      <c r="J2359" s="4">
        <v>7.0000000000000007E-2</v>
      </c>
    </row>
    <row r="2360" spans="1:10" ht="12.75" customHeight="1">
      <c r="A2360" s="4" t="str">
        <f t="shared" si="0"/>
        <v>14657</v>
      </c>
      <c r="B2360" s="4">
        <v>146</v>
      </c>
      <c r="C2360" s="4">
        <v>570</v>
      </c>
      <c r="D2360" s="4">
        <f t="shared" si="1"/>
        <v>57</v>
      </c>
      <c r="E2360" s="4" t="s">
        <v>2723</v>
      </c>
      <c r="F2360" s="4">
        <v>-69120</v>
      </c>
      <c r="G2360" s="4">
        <v>70</v>
      </c>
      <c r="H2360" s="4" t="s">
        <v>541</v>
      </c>
      <c r="I2360" s="4">
        <v>6.27</v>
      </c>
      <c r="J2360" s="4" t="s">
        <v>6</v>
      </c>
    </row>
    <row r="2361" spans="1:10" ht="12.75" customHeight="1">
      <c r="A2361" s="4" t="str">
        <f t="shared" si="0"/>
        <v>14657.1</v>
      </c>
      <c r="B2361" s="4">
        <v>146</v>
      </c>
      <c r="C2361" s="4">
        <v>571</v>
      </c>
      <c r="D2361" s="4">
        <f t="shared" si="1"/>
        <v>57.1</v>
      </c>
      <c r="E2361" s="4" t="s">
        <v>2724</v>
      </c>
      <c r="F2361" s="4">
        <v>-68990</v>
      </c>
      <c r="G2361" s="4">
        <v>150</v>
      </c>
      <c r="H2361" s="4">
        <v>130</v>
      </c>
      <c r="I2361" s="4">
        <v>130</v>
      </c>
      <c r="J2361" s="4" t="s">
        <v>541</v>
      </c>
    </row>
    <row r="2362" spans="1:10" ht="12.75" customHeight="1">
      <c r="A2362" s="4" t="str">
        <f t="shared" si="0"/>
        <v>14658</v>
      </c>
      <c r="B2362" s="4">
        <v>146</v>
      </c>
      <c r="C2362" s="4">
        <v>580</v>
      </c>
      <c r="D2362" s="4">
        <f t="shared" si="1"/>
        <v>58</v>
      </c>
      <c r="E2362" s="4" t="s">
        <v>2725</v>
      </c>
      <c r="F2362" s="4">
        <v>-75680</v>
      </c>
      <c r="G2362" s="4">
        <v>70</v>
      </c>
      <c r="H2362" s="4">
        <v>13.52</v>
      </c>
      <c r="I2362" s="4" t="s">
        <v>80</v>
      </c>
      <c r="J2362" s="4">
        <v>0.13</v>
      </c>
    </row>
    <row r="2363" spans="1:10" ht="12.75" customHeight="1">
      <c r="A2363" s="4" t="str">
        <f t="shared" si="0"/>
        <v>14659</v>
      </c>
      <c r="B2363" s="4">
        <v>146</v>
      </c>
      <c r="C2363" s="4">
        <v>590</v>
      </c>
      <c r="D2363" s="4">
        <f t="shared" si="1"/>
        <v>59</v>
      </c>
      <c r="E2363" s="4" t="s">
        <v>2726</v>
      </c>
      <c r="F2363" s="4">
        <v>-76710</v>
      </c>
      <c r="G2363" s="4">
        <v>60</v>
      </c>
      <c r="H2363" s="4">
        <v>24.15</v>
      </c>
      <c r="I2363" s="4" t="s">
        <v>80</v>
      </c>
      <c r="J2363" s="4">
        <v>0.18</v>
      </c>
    </row>
    <row r="2364" spans="1:10" ht="12.75" customHeight="1">
      <c r="A2364" s="4" t="str">
        <f t="shared" si="0"/>
        <v>14660</v>
      </c>
      <c r="B2364" s="4">
        <v>146</v>
      </c>
      <c r="C2364" s="4">
        <v>600</v>
      </c>
      <c r="D2364" s="4">
        <f t="shared" si="1"/>
        <v>60</v>
      </c>
      <c r="E2364" s="4" t="s">
        <v>2727</v>
      </c>
      <c r="F2364" s="4">
        <v>-80931.100000000006</v>
      </c>
      <c r="G2364" s="4">
        <v>2.2999999999999998</v>
      </c>
      <c r="H2364" s="4" t="s">
        <v>8</v>
      </c>
      <c r="I2364" s="4" t="s">
        <v>22</v>
      </c>
      <c r="J2364" s="4">
        <v>97</v>
      </c>
    </row>
    <row r="2365" spans="1:10" ht="12.75" customHeight="1">
      <c r="A2365" s="4" t="str">
        <f t="shared" si="0"/>
        <v>14661</v>
      </c>
      <c r="B2365" s="4">
        <v>146</v>
      </c>
      <c r="C2365" s="4">
        <v>610</v>
      </c>
      <c r="D2365" s="4">
        <f t="shared" si="1"/>
        <v>61</v>
      </c>
      <c r="E2365" s="4" t="s">
        <v>2728</v>
      </c>
      <c r="F2365" s="4">
        <v>-79460</v>
      </c>
      <c r="G2365" s="4">
        <v>5</v>
      </c>
      <c r="H2365" s="4">
        <v>5.53</v>
      </c>
      <c r="I2365" s="4" t="s">
        <v>14</v>
      </c>
      <c r="J2365" s="4">
        <v>0.05</v>
      </c>
    </row>
    <row r="2366" spans="1:10" ht="12.75" customHeight="1">
      <c r="A2366" s="4" t="str">
        <f t="shared" si="0"/>
        <v>14662</v>
      </c>
      <c r="B2366" s="4">
        <v>146</v>
      </c>
      <c r="C2366" s="4">
        <v>620</v>
      </c>
      <c r="D2366" s="4">
        <f t="shared" si="1"/>
        <v>62</v>
      </c>
      <c r="E2366" s="4" t="s">
        <v>2729</v>
      </c>
      <c r="F2366" s="4">
        <v>-81002</v>
      </c>
      <c r="G2366" s="4">
        <v>4</v>
      </c>
      <c r="H2366" s="4">
        <v>103</v>
      </c>
      <c r="I2366" s="4" t="s">
        <v>69</v>
      </c>
      <c r="J2366" s="4">
        <v>5</v>
      </c>
    </row>
    <row r="2367" spans="1:10" ht="12.75" customHeight="1">
      <c r="A2367" s="4" t="str">
        <f t="shared" si="0"/>
        <v>14663</v>
      </c>
      <c r="B2367" s="4">
        <v>146</v>
      </c>
      <c r="C2367" s="4">
        <v>630</v>
      </c>
      <c r="D2367" s="4">
        <f t="shared" si="1"/>
        <v>63</v>
      </c>
      <c r="E2367" s="4" t="s">
        <v>2730</v>
      </c>
      <c r="F2367" s="4">
        <v>-77122</v>
      </c>
      <c r="G2367" s="4">
        <v>6</v>
      </c>
      <c r="H2367" s="4">
        <v>4.6100000000000003</v>
      </c>
      <c r="I2367" s="4" t="s">
        <v>48</v>
      </c>
      <c r="J2367" s="4">
        <v>0.03</v>
      </c>
    </row>
    <row r="2368" spans="1:10" ht="12.75" customHeight="1">
      <c r="A2368" s="4" t="str">
        <f t="shared" si="0"/>
        <v>14663.1</v>
      </c>
      <c r="B2368" s="4">
        <v>146</v>
      </c>
      <c r="C2368" s="4">
        <v>631</v>
      </c>
      <c r="D2368" s="4">
        <f t="shared" si="1"/>
        <v>63.1</v>
      </c>
      <c r="E2368" s="4" t="s">
        <v>2731</v>
      </c>
      <c r="F2368" s="4">
        <v>-76456</v>
      </c>
      <c r="G2368" s="4">
        <v>6</v>
      </c>
      <c r="H2368" s="4">
        <v>666.37</v>
      </c>
      <c r="I2368" s="4">
        <v>0.16</v>
      </c>
      <c r="J2368" s="4">
        <v>235</v>
      </c>
    </row>
    <row r="2369" spans="1:10" ht="12.75" customHeight="1">
      <c r="A2369" s="4" t="str">
        <f t="shared" si="0"/>
        <v>14664</v>
      </c>
      <c r="B2369" s="4">
        <v>146</v>
      </c>
      <c r="C2369" s="4">
        <v>640</v>
      </c>
      <c r="D2369" s="4">
        <f t="shared" si="1"/>
        <v>64</v>
      </c>
      <c r="E2369" s="4" t="s">
        <v>2732</v>
      </c>
      <c r="F2369" s="4">
        <v>-76093</v>
      </c>
      <c r="G2369" s="4">
        <v>5</v>
      </c>
      <c r="H2369" s="4">
        <v>48.27</v>
      </c>
      <c r="I2369" s="4" t="s">
        <v>48</v>
      </c>
      <c r="J2369" s="4">
        <v>0.1</v>
      </c>
    </row>
    <row r="2370" spans="1:10" ht="12.75" customHeight="1">
      <c r="A2370" s="4" t="str">
        <f t="shared" si="0"/>
        <v>14665</v>
      </c>
      <c r="B2370" s="4">
        <v>146</v>
      </c>
      <c r="C2370" s="4">
        <v>650</v>
      </c>
      <c r="D2370" s="4">
        <f t="shared" si="1"/>
        <v>65</v>
      </c>
      <c r="E2370" s="4" t="s">
        <v>2733</v>
      </c>
      <c r="F2370" s="4">
        <v>-67770</v>
      </c>
      <c r="G2370" s="4">
        <v>50</v>
      </c>
      <c r="H2370" s="4" t="s">
        <v>541</v>
      </c>
      <c r="I2370" s="4">
        <v>8</v>
      </c>
      <c r="J2370" s="4" t="s">
        <v>6</v>
      </c>
    </row>
    <row r="2371" spans="1:10" ht="12.75" customHeight="1">
      <c r="A2371" s="4" t="str">
        <f t="shared" si="0"/>
        <v>14665.1</v>
      </c>
      <c r="B2371" s="4">
        <v>146</v>
      </c>
      <c r="C2371" s="4">
        <v>651</v>
      </c>
      <c r="D2371" s="4">
        <f t="shared" si="1"/>
        <v>65.099999999999994</v>
      </c>
      <c r="E2371" s="4" t="s">
        <v>2734</v>
      </c>
      <c r="F2371" s="4">
        <v>-67620</v>
      </c>
      <c r="G2371" s="4">
        <v>110</v>
      </c>
      <c r="H2371" s="4">
        <v>150</v>
      </c>
      <c r="I2371" s="4">
        <v>100</v>
      </c>
      <c r="J2371" s="4" t="s">
        <v>541</v>
      </c>
    </row>
    <row r="2372" spans="1:10" ht="12.75" customHeight="1">
      <c r="A2372" s="4" t="str">
        <f t="shared" si="0"/>
        <v>14665.2</v>
      </c>
      <c r="B2372" s="4">
        <v>146</v>
      </c>
      <c r="C2372" s="4">
        <v>652</v>
      </c>
      <c r="D2372" s="4">
        <f t="shared" si="1"/>
        <v>65.2</v>
      </c>
      <c r="E2372" s="4" t="s">
        <v>2735</v>
      </c>
      <c r="F2372" s="4">
        <v>-66840</v>
      </c>
      <c r="G2372" s="4">
        <v>110</v>
      </c>
      <c r="H2372" s="4">
        <v>930</v>
      </c>
      <c r="I2372" s="4">
        <v>100</v>
      </c>
      <c r="J2372" s="4">
        <v>1.18</v>
      </c>
    </row>
    <row r="2373" spans="1:10" ht="12.75" customHeight="1">
      <c r="A2373" s="4" t="str">
        <f t="shared" si="0"/>
        <v>14666</v>
      </c>
      <c r="B2373" s="4">
        <v>146</v>
      </c>
      <c r="C2373" s="4">
        <v>660</v>
      </c>
      <c r="D2373" s="4">
        <f t="shared" si="1"/>
        <v>66</v>
      </c>
      <c r="E2373" s="4" t="s">
        <v>2736</v>
      </c>
      <c r="F2373" s="4">
        <v>-62554</v>
      </c>
      <c r="G2373" s="4">
        <v>27</v>
      </c>
      <c r="H2373" s="4">
        <v>33.200000000000003</v>
      </c>
      <c r="I2373" s="4" t="s">
        <v>6</v>
      </c>
      <c r="J2373" s="4">
        <v>0.7</v>
      </c>
    </row>
    <row r="2374" spans="1:10" ht="12.75" customHeight="1">
      <c r="A2374" s="4" t="str">
        <f t="shared" si="0"/>
        <v>14666.1</v>
      </c>
      <c r="B2374" s="4">
        <v>146</v>
      </c>
      <c r="C2374" s="4">
        <v>661</v>
      </c>
      <c r="D2374" s="4">
        <f t="shared" si="1"/>
        <v>66.099999999999994</v>
      </c>
      <c r="E2374" s="4" t="s">
        <v>2737</v>
      </c>
      <c r="F2374" s="4">
        <v>-59618</v>
      </c>
      <c r="G2374" s="4">
        <v>27</v>
      </c>
      <c r="H2374" s="4">
        <v>2935.7</v>
      </c>
      <c r="I2374" s="4">
        <v>0.6</v>
      </c>
      <c r="J2374" s="4">
        <v>150</v>
      </c>
    </row>
    <row r="2375" spans="1:10" ht="12.75" customHeight="1">
      <c r="A2375" s="4" t="str">
        <f t="shared" si="0"/>
        <v>14667</v>
      </c>
      <c r="B2375" s="4">
        <v>146</v>
      </c>
      <c r="C2375" s="4">
        <v>670</v>
      </c>
      <c r="D2375" s="4">
        <f t="shared" si="1"/>
        <v>67</v>
      </c>
      <c r="E2375" s="4" t="s">
        <v>2738</v>
      </c>
      <c r="F2375" s="4">
        <v>-51570</v>
      </c>
      <c r="G2375" s="4">
        <v>200</v>
      </c>
      <c r="H2375" s="4">
        <v>3.6</v>
      </c>
      <c r="I2375" s="4" t="s">
        <v>6</v>
      </c>
      <c r="J2375" s="4">
        <v>0.3</v>
      </c>
    </row>
    <row r="2376" spans="1:10" ht="12.75" customHeight="1">
      <c r="A2376" s="4" t="str">
        <f t="shared" si="0"/>
        <v>14668</v>
      </c>
      <c r="B2376" s="4">
        <v>146</v>
      </c>
      <c r="C2376" s="4">
        <v>680</v>
      </c>
      <c r="D2376" s="4">
        <f t="shared" si="1"/>
        <v>68</v>
      </c>
      <c r="E2376" s="4" t="s">
        <v>2739</v>
      </c>
      <c r="F2376" s="4">
        <v>-44710</v>
      </c>
      <c r="G2376" s="4">
        <v>300</v>
      </c>
      <c r="H2376" s="4">
        <v>1.7</v>
      </c>
      <c r="I2376" s="4" t="s">
        <v>6</v>
      </c>
      <c r="J2376" s="4">
        <v>0.6</v>
      </c>
    </row>
    <row r="2377" spans="1:10" ht="12.75" customHeight="1">
      <c r="A2377" s="4" t="str">
        <f t="shared" si="0"/>
        <v>14669</v>
      </c>
      <c r="B2377" s="4">
        <v>146</v>
      </c>
      <c r="C2377" s="4">
        <v>690</v>
      </c>
      <c r="D2377" s="4">
        <f t="shared" si="1"/>
        <v>69</v>
      </c>
      <c r="E2377" s="4" t="s">
        <v>2740</v>
      </c>
      <c r="F2377" s="4">
        <v>-31280</v>
      </c>
      <c r="G2377" s="4">
        <v>400</v>
      </c>
      <c r="H2377" s="4">
        <v>240</v>
      </c>
      <c r="I2377" s="4" t="s">
        <v>33</v>
      </c>
      <c r="J2377" s="4">
        <v>30</v>
      </c>
    </row>
    <row r="2378" spans="1:10" ht="12.75" customHeight="1">
      <c r="A2378" s="4" t="str">
        <f t="shared" si="0"/>
        <v>14669.1</v>
      </c>
      <c r="B2378" s="4">
        <v>146</v>
      </c>
      <c r="C2378" s="4">
        <v>691</v>
      </c>
      <c r="D2378" s="4">
        <f t="shared" si="1"/>
        <v>69.099999999999994</v>
      </c>
      <c r="E2378" s="4" t="s">
        <v>2741</v>
      </c>
      <c r="F2378" s="4">
        <v>-31200</v>
      </c>
      <c r="G2378" s="4">
        <v>400</v>
      </c>
      <c r="H2378" s="4">
        <v>71</v>
      </c>
      <c r="I2378" s="4">
        <v>6</v>
      </c>
      <c r="J2378" s="4" t="s">
        <v>30</v>
      </c>
    </row>
    <row r="2379" spans="1:10" ht="12.75" customHeight="1">
      <c r="A2379" s="4" t="str">
        <f t="shared" si="0"/>
        <v>14754</v>
      </c>
      <c r="B2379" s="4">
        <v>147</v>
      </c>
      <c r="C2379" s="4">
        <v>540</v>
      </c>
      <c r="D2379" s="4">
        <f t="shared" si="1"/>
        <v>54</v>
      </c>
      <c r="E2379" s="4" t="s">
        <v>2742</v>
      </c>
      <c r="F2379" s="4">
        <v>-43260</v>
      </c>
      <c r="G2379" s="4">
        <v>400</v>
      </c>
      <c r="H2379" s="4">
        <v>130</v>
      </c>
      <c r="I2379" s="4" t="s">
        <v>33</v>
      </c>
      <c r="J2379" s="4">
        <v>80</v>
      </c>
    </row>
    <row r="2380" spans="1:10" ht="12.75" customHeight="1">
      <c r="A2380" s="4" t="str">
        <f t="shared" si="0"/>
        <v>14755</v>
      </c>
      <c r="B2380" s="4">
        <v>147</v>
      </c>
      <c r="C2380" s="4">
        <v>550</v>
      </c>
      <c r="D2380" s="4">
        <f t="shared" si="1"/>
        <v>55</v>
      </c>
      <c r="E2380" s="4" t="s">
        <v>2743</v>
      </c>
      <c r="F2380" s="4">
        <v>-52020</v>
      </c>
      <c r="G2380" s="4">
        <v>50</v>
      </c>
      <c r="H2380" s="4">
        <v>225</v>
      </c>
      <c r="I2380" s="4" t="s">
        <v>33</v>
      </c>
      <c r="J2380" s="4">
        <v>5</v>
      </c>
    </row>
    <row r="2381" spans="1:10" ht="12.75" customHeight="1">
      <c r="A2381" s="4" t="str">
        <f t="shared" si="0"/>
        <v>14756</v>
      </c>
      <c r="B2381" s="4">
        <v>147</v>
      </c>
      <c r="C2381" s="4">
        <v>560</v>
      </c>
      <c r="D2381" s="4">
        <f t="shared" si="1"/>
        <v>56</v>
      </c>
      <c r="E2381" s="4" t="s">
        <v>2744</v>
      </c>
      <c r="F2381" s="4">
        <v>-60600</v>
      </c>
      <c r="G2381" s="4">
        <v>210</v>
      </c>
      <c r="H2381" s="4">
        <v>893</v>
      </c>
      <c r="I2381" s="4" t="s">
        <v>33</v>
      </c>
      <c r="J2381" s="4">
        <v>1</v>
      </c>
    </row>
    <row r="2382" spans="1:10" ht="12.75" customHeight="1">
      <c r="A2382" s="4" t="str">
        <f t="shared" si="0"/>
        <v>14757</v>
      </c>
      <c r="B2382" s="4">
        <v>147</v>
      </c>
      <c r="C2382" s="4">
        <v>570</v>
      </c>
      <c r="D2382" s="4">
        <f t="shared" si="1"/>
        <v>57</v>
      </c>
      <c r="E2382" s="4" t="s">
        <v>2745</v>
      </c>
      <c r="F2382" s="4">
        <v>-66850</v>
      </c>
      <c r="G2382" s="4">
        <v>50</v>
      </c>
      <c r="H2382" s="4">
        <v>4.0149999999999997</v>
      </c>
      <c r="I2382" s="4" t="s">
        <v>6</v>
      </c>
      <c r="J2382" s="4">
        <v>8.0000000000000002E-3</v>
      </c>
    </row>
    <row r="2383" spans="1:10" ht="12.75" customHeight="1">
      <c r="A2383" s="4" t="str">
        <f t="shared" si="0"/>
        <v>14758</v>
      </c>
      <c r="B2383" s="4">
        <v>147</v>
      </c>
      <c r="C2383" s="4">
        <v>580</v>
      </c>
      <c r="D2383" s="4">
        <f t="shared" si="1"/>
        <v>58</v>
      </c>
      <c r="E2383" s="4" t="s">
        <v>2746</v>
      </c>
      <c r="F2383" s="4">
        <v>-72030</v>
      </c>
      <c r="G2383" s="4">
        <v>30</v>
      </c>
      <c r="H2383" s="4">
        <v>56.4</v>
      </c>
      <c r="I2383" s="4" t="s">
        <v>6</v>
      </c>
      <c r="J2383" s="4">
        <v>1</v>
      </c>
    </row>
    <row r="2384" spans="1:10" ht="12.75" customHeight="1">
      <c r="A2384" s="4" t="str">
        <f t="shared" si="0"/>
        <v>14759</v>
      </c>
      <c r="B2384" s="4">
        <v>147</v>
      </c>
      <c r="C2384" s="4">
        <v>590</v>
      </c>
      <c r="D2384" s="4">
        <f t="shared" si="1"/>
        <v>59</v>
      </c>
      <c r="E2384" s="4" t="s">
        <v>2747</v>
      </c>
      <c r="F2384" s="4">
        <v>-75455</v>
      </c>
      <c r="G2384" s="4">
        <v>23</v>
      </c>
      <c r="H2384" s="4">
        <v>13.4</v>
      </c>
      <c r="I2384" s="4" t="s">
        <v>80</v>
      </c>
      <c r="J2384" s="4">
        <v>0.4</v>
      </c>
    </row>
    <row r="2385" spans="1:10" ht="12.75" customHeight="1">
      <c r="A2385" s="4" t="str">
        <f t="shared" si="0"/>
        <v>14760</v>
      </c>
      <c r="B2385" s="4">
        <v>147</v>
      </c>
      <c r="C2385" s="4">
        <v>600</v>
      </c>
      <c r="D2385" s="4">
        <f t="shared" si="1"/>
        <v>60</v>
      </c>
      <c r="E2385" s="4" t="s">
        <v>2748</v>
      </c>
      <c r="F2385" s="4">
        <v>-78151.899999999994</v>
      </c>
      <c r="G2385" s="4">
        <v>2.2999999999999998</v>
      </c>
      <c r="H2385" s="4">
        <v>10.98</v>
      </c>
      <c r="I2385" s="4" t="s">
        <v>48</v>
      </c>
      <c r="J2385" s="4">
        <v>0.01</v>
      </c>
    </row>
    <row r="2386" spans="1:10" ht="12.75" customHeight="1">
      <c r="A2386" s="4" t="str">
        <f t="shared" si="0"/>
        <v>14761</v>
      </c>
      <c r="B2386" s="4">
        <v>147</v>
      </c>
      <c r="C2386" s="4">
        <v>610</v>
      </c>
      <c r="D2386" s="4">
        <f t="shared" si="1"/>
        <v>61</v>
      </c>
      <c r="E2386" s="4" t="s">
        <v>2749</v>
      </c>
      <c r="F2386" s="4">
        <v>-79047.899999999994</v>
      </c>
      <c r="G2386" s="4">
        <v>2.4</v>
      </c>
      <c r="H2386" s="4">
        <v>2.6234000000000002</v>
      </c>
      <c r="I2386" s="4" t="s">
        <v>14</v>
      </c>
      <c r="J2386" s="4">
        <v>2.0000000000000001E-4</v>
      </c>
    </row>
    <row r="2387" spans="1:10" ht="12.75" customHeight="1">
      <c r="A2387" s="4" t="str">
        <f t="shared" si="0"/>
        <v>14762</v>
      </c>
      <c r="B2387" s="4">
        <v>147</v>
      </c>
      <c r="C2387" s="4">
        <v>620</v>
      </c>
      <c r="D2387" s="4">
        <f t="shared" si="1"/>
        <v>62</v>
      </c>
      <c r="E2387" s="4" t="s">
        <v>2750</v>
      </c>
      <c r="F2387" s="4">
        <v>-79272.100000000006</v>
      </c>
      <c r="G2387" s="4">
        <v>2.4</v>
      </c>
      <c r="H2387" s="4">
        <v>106</v>
      </c>
      <c r="I2387" s="4" t="s">
        <v>465</v>
      </c>
      <c r="J2387" s="4">
        <v>1.1000000000000001</v>
      </c>
    </row>
    <row r="2388" spans="1:10" ht="12.75" customHeight="1">
      <c r="A2388" s="4" t="str">
        <f t="shared" si="0"/>
        <v>14763</v>
      </c>
      <c r="B2388" s="4">
        <v>147</v>
      </c>
      <c r="C2388" s="4">
        <v>630</v>
      </c>
      <c r="D2388" s="4">
        <f t="shared" si="1"/>
        <v>63</v>
      </c>
      <c r="E2388" s="4" t="s">
        <v>2751</v>
      </c>
      <c r="F2388" s="4">
        <v>-77550</v>
      </c>
      <c r="G2388" s="4">
        <v>3</v>
      </c>
      <c r="H2388" s="4">
        <v>24.1</v>
      </c>
      <c r="I2388" s="4" t="s">
        <v>48</v>
      </c>
      <c r="J2388" s="4">
        <v>0.6</v>
      </c>
    </row>
    <row r="2389" spans="1:10" ht="12.75" customHeight="1">
      <c r="A2389" s="4" t="str">
        <f t="shared" si="0"/>
        <v>14764</v>
      </c>
      <c r="B2389" s="4">
        <v>147</v>
      </c>
      <c r="C2389" s="4">
        <v>640</v>
      </c>
      <c r="D2389" s="4">
        <f t="shared" si="1"/>
        <v>64</v>
      </c>
      <c r="E2389" s="4" t="s">
        <v>2752</v>
      </c>
      <c r="F2389" s="4">
        <v>-75363</v>
      </c>
      <c r="G2389" s="4">
        <v>3</v>
      </c>
      <c r="H2389" s="4">
        <v>38.06</v>
      </c>
      <c r="I2389" s="4" t="s">
        <v>223</v>
      </c>
      <c r="J2389" s="4">
        <v>0.12</v>
      </c>
    </row>
    <row r="2390" spans="1:10" ht="12.75" customHeight="1">
      <c r="A2390" s="4" t="str">
        <f t="shared" si="0"/>
        <v>14764.1</v>
      </c>
      <c r="B2390" s="4">
        <v>147</v>
      </c>
      <c r="C2390" s="4">
        <v>641</v>
      </c>
      <c r="D2390" s="4">
        <f t="shared" si="1"/>
        <v>64.099999999999994</v>
      </c>
      <c r="E2390" s="4" t="s">
        <v>2753</v>
      </c>
      <c r="F2390" s="4">
        <v>-66775</v>
      </c>
      <c r="G2390" s="4">
        <v>3</v>
      </c>
      <c r="H2390" s="4">
        <v>8587.7999999999993</v>
      </c>
      <c r="I2390" s="4">
        <v>0.4</v>
      </c>
      <c r="J2390" s="4">
        <v>510</v>
      </c>
    </row>
    <row r="2391" spans="1:10" ht="12.75" customHeight="1">
      <c r="A2391" s="4" t="str">
        <f t="shared" si="0"/>
        <v>14765</v>
      </c>
      <c r="B2391" s="4">
        <v>147</v>
      </c>
      <c r="C2391" s="4">
        <v>650</v>
      </c>
      <c r="D2391" s="4">
        <f t="shared" si="1"/>
        <v>65</v>
      </c>
      <c r="E2391" s="4" t="s">
        <v>2754</v>
      </c>
      <c r="F2391" s="4">
        <v>-70752</v>
      </c>
      <c r="G2391" s="4">
        <v>12</v>
      </c>
      <c r="H2391" s="4">
        <v>1.64</v>
      </c>
      <c r="I2391" s="4" t="s">
        <v>223</v>
      </c>
      <c r="J2391" s="4">
        <v>0.03</v>
      </c>
    </row>
    <row r="2392" spans="1:10" ht="12.75" customHeight="1">
      <c r="A2392" s="4" t="str">
        <f t="shared" si="0"/>
        <v>14765.1</v>
      </c>
      <c r="B2392" s="4">
        <v>147</v>
      </c>
      <c r="C2392" s="4">
        <v>651</v>
      </c>
      <c r="D2392" s="4">
        <f t="shared" si="1"/>
        <v>65.099999999999994</v>
      </c>
      <c r="E2392" s="4" t="s">
        <v>2755</v>
      </c>
      <c r="F2392" s="4">
        <v>-70701</v>
      </c>
      <c r="G2392" s="4">
        <v>12</v>
      </c>
      <c r="H2392" s="4">
        <v>50.6</v>
      </c>
      <c r="I2392" s="4">
        <v>0.9</v>
      </c>
      <c r="J2392" s="4">
        <v>1.87</v>
      </c>
    </row>
    <row r="2393" spans="1:10" ht="12.75" customHeight="1">
      <c r="A2393" s="4" t="str">
        <f t="shared" si="0"/>
        <v>14766</v>
      </c>
      <c r="B2393" s="4">
        <v>147</v>
      </c>
      <c r="C2393" s="4">
        <v>660</v>
      </c>
      <c r="D2393" s="4">
        <f t="shared" si="1"/>
        <v>66</v>
      </c>
      <c r="E2393" s="4" t="s">
        <v>2756</v>
      </c>
      <c r="F2393" s="4">
        <v>-64188</v>
      </c>
      <c r="G2393" s="4">
        <v>20</v>
      </c>
      <c r="H2393" s="4">
        <v>40</v>
      </c>
      <c r="I2393" s="4" t="s">
        <v>6</v>
      </c>
      <c r="J2393" s="4">
        <v>10</v>
      </c>
    </row>
    <row r="2394" spans="1:10" ht="12.75" customHeight="1">
      <c r="A2394" s="4" t="str">
        <f t="shared" si="0"/>
        <v>14766.1</v>
      </c>
      <c r="B2394" s="4">
        <v>147</v>
      </c>
      <c r="C2394" s="4">
        <v>661</v>
      </c>
      <c r="D2394" s="4">
        <f t="shared" si="1"/>
        <v>66.099999999999994</v>
      </c>
      <c r="E2394" s="4" t="s">
        <v>2757</v>
      </c>
      <c r="F2394" s="4">
        <v>-63438</v>
      </c>
      <c r="G2394" s="4">
        <v>20</v>
      </c>
      <c r="H2394" s="4">
        <v>750.5</v>
      </c>
      <c r="I2394" s="4">
        <v>0.4</v>
      </c>
      <c r="J2394" s="4">
        <v>55</v>
      </c>
    </row>
    <row r="2395" spans="1:10" ht="12.75" customHeight="1">
      <c r="A2395" s="4" t="str">
        <f t="shared" si="0"/>
        <v>14767</v>
      </c>
      <c r="B2395" s="4">
        <v>147</v>
      </c>
      <c r="C2395" s="4">
        <v>670</v>
      </c>
      <c r="D2395" s="4">
        <f t="shared" si="1"/>
        <v>67</v>
      </c>
      <c r="E2395" s="4" t="s">
        <v>2758</v>
      </c>
      <c r="F2395" s="4">
        <v>-55837</v>
      </c>
      <c r="G2395" s="4">
        <v>28</v>
      </c>
      <c r="H2395" s="4">
        <v>5.8</v>
      </c>
      <c r="I2395" s="4" t="s">
        <v>6</v>
      </c>
      <c r="J2395" s="4">
        <v>0.4</v>
      </c>
    </row>
    <row r="2396" spans="1:10" ht="12.75" customHeight="1">
      <c r="A2396" s="4" t="str">
        <f t="shared" si="0"/>
        <v>14768</v>
      </c>
      <c r="B2396" s="4">
        <v>147</v>
      </c>
      <c r="C2396" s="4">
        <v>680</v>
      </c>
      <c r="D2396" s="4">
        <f t="shared" si="1"/>
        <v>68</v>
      </c>
      <c r="E2396" s="4" t="s">
        <v>2759</v>
      </c>
      <c r="F2396" s="4">
        <v>-47050</v>
      </c>
      <c r="G2396" s="4">
        <v>300</v>
      </c>
      <c r="H2396" s="4" t="s">
        <v>1415</v>
      </c>
      <c r="I2396" s="4" t="s">
        <v>2760</v>
      </c>
      <c r="J2396" s="4" t="s">
        <v>6</v>
      </c>
    </row>
    <row r="2397" spans="1:10" ht="12.75" customHeight="1">
      <c r="A2397" s="4" t="str">
        <f t="shared" si="0"/>
        <v>14768.1</v>
      </c>
      <c r="B2397" s="4">
        <v>147</v>
      </c>
      <c r="C2397" s="4">
        <v>681</v>
      </c>
      <c r="D2397" s="4">
        <f t="shared" si="1"/>
        <v>68.099999999999994</v>
      </c>
      <c r="E2397" s="4" t="s">
        <v>2761</v>
      </c>
      <c r="F2397" s="4">
        <v>-46950</v>
      </c>
      <c r="G2397" s="4">
        <v>300</v>
      </c>
      <c r="H2397" s="4">
        <v>100</v>
      </c>
      <c r="I2397" s="4">
        <v>50</v>
      </c>
      <c r="J2397" s="4" t="s">
        <v>1415</v>
      </c>
    </row>
    <row r="2398" spans="1:10" ht="12.75" customHeight="1">
      <c r="A2398" s="4" t="str">
        <f t="shared" si="0"/>
        <v>14769</v>
      </c>
      <c r="B2398" s="4">
        <v>147</v>
      </c>
      <c r="C2398" s="4">
        <v>690</v>
      </c>
      <c r="D2398" s="4">
        <f t="shared" si="1"/>
        <v>69</v>
      </c>
      <c r="E2398" s="4" t="s">
        <v>2762</v>
      </c>
      <c r="F2398" s="4">
        <v>-36370</v>
      </c>
      <c r="G2398" s="4">
        <v>300</v>
      </c>
      <c r="H2398" s="4">
        <v>580</v>
      </c>
      <c r="I2398" s="4" t="s">
        <v>33</v>
      </c>
      <c r="J2398" s="4">
        <v>30</v>
      </c>
    </row>
    <row r="2399" spans="1:10" ht="12.75" customHeight="1">
      <c r="A2399" s="4" t="str">
        <f t="shared" si="0"/>
        <v>14769.1</v>
      </c>
      <c r="B2399" s="4">
        <v>147</v>
      </c>
      <c r="C2399" s="4">
        <v>691</v>
      </c>
      <c r="D2399" s="4">
        <f t="shared" si="1"/>
        <v>69.099999999999994</v>
      </c>
      <c r="E2399" s="4" t="s">
        <v>2763</v>
      </c>
      <c r="F2399" s="4">
        <v>-36300</v>
      </c>
      <c r="G2399" s="4">
        <v>300</v>
      </c>
      <c r="H2399" s="4">
        <v>60</v>
      </c>
      <c r="I2399" s="4">
        <v>5</v>
      </c>
      <c r="J2399" s="4" t="s">
        <v>30</v>
      </c>
    </row>
    <row r="2400" spans="1:10" ht="12.75" customHeight="1">
      <c r="A2400" s="4" t="str">
        <f t="shared" si="0"/>
        <v>14855</v>
      </c>
      <c r="B2400" s="4">
        <v>148</v>
      </c>
      <c r="C2400" s="4">
        <v>550</v>
      </c>
      <c r="D2400" s="4">
        <f t="shared" si="1"/>
        <v>55</v>
      </c>
      <c r="E2400" s="4" t="s">
        <v>2764</v>
      </c>
      <c r="F2400" s="4">
        <v>-47300</v>
      </c>
      <c r="G2400" s="4">
        <v>580</v>
      </c>
      <c r="H2400" s="4">
        <v>146</v>
      </c>
      <c r="I2400" s="4" t="s">
        <v>33</v>
      </c>
      <c r="J2400" s="4">
        <v>6</v>
      </c>
    </row>
    <row r="2401" spans="1:10" ht="12.75" customHeight="1">
      <c r="A2401" s="4" t="str">
        <f t="shared" si="0"/>
        <v>14856</v>
      </c>
      <c r="B2401" s="4">
        <v>148</v>
      </c>
      <c r="C2401" s="4">
        <v>560</v>
      </c>
      <c r="D2401" s="4">
        <f t="shared" si="1"/>
        <v>56</v>
      </c>
      <c r="E2401" s="4" t="s">
        <v>2765</v>
      </c>
      <c r="F2401" s="4">
        <v>-58010</v>
      </c>
      <c r="G2401" s="4">
        <v>80</v>
      </c>
      <c r="H2401" s="4">
        <v>612</v>
      </c>
      <c r="I2401" s="4" t="s">
        <v>33</v>
      </c>
      <c r="J2401" s="4">
        <v>17</v>
      </c>
    </row>
    <row r="2402" spans="1:10" ht="12.75" customHeight="1">
      <c r="A2402" s="4" t="str">
        <f t="shared" si="0"/>
        <v>14857</v>
      </c>
      <c r="B2402" s="4">
        <v>148</v>
      </c>
      <c r="C2402" s="4">
        <v>570</v>
      </c>
      <c r="D2402" s="4">
        <f t="shared" si="1"/>
        <v>57</v>
      </c>
      <c r="E2402" s="4" t="s">
        <v>2766</v>
      </c>
      <c r="F2402" s="4">
        <v>-63130</v>
      </c>
      <c r="G2402" s="4">
        <v>60</v>
      </c>
      <c r="H2402" s="4">
        <v>1.26</v>
      </c>
      <c r="I2402" s="4" t="s">
        <v>6</v>
      </c>
      <c r="J2402" s="4">
        <v>0.08</v>
      </c>
    </row>
    <row r="2403" spans="1:10" ht="12.75" customHeight="1">
      <c r="A2403" s="4" t="str">
        <f t="shared" si="0"/>
        <v>14858</v>
      </c>
      <c r="B2403" s="4">
        <v>148</v>
      </c>
      <c r="C2403" s="4">
        <v>580</v>
      </c>
      <c r="D2403" s="4">
        <f t="shared" si="1"/>
        <v>58</v>
      </c>
      <c r="E2403" s="4" t="s">
        <v>2767</v>
      </c>
      <c r="F2403" s="4">
        <v>-70391</v>
      </c>
      <c r="G2403" s="4">
        <v>29</v>
      </c>
      <c r="H2403" s="4">
        <v>56</v>
      </c>
      <c r="I2403" s="4" t="s">
        <v>6</v>
      </c>
      <c r="J2403" s="4">
        <v>1</v>
      </c>
    </row>
    <row r="2404" spans="1:10" ht="12.75" customHeight="1">
      <c r="A2404" s="4" t="str">
        <f t="shared" si="0"/>
        <v>14859</v>
      </c>
      <c r="B2404" s="4">
        <v>148</v>
      </c>
      <c r="C2404" s="4">
        <v>590</v>
      </c>
      <c r="D2404" s="4">
        <f t="shared" si="1"/>
        <v>59</v>
      </c>
      <c r="E2404" s="4" t="s">
        <v>2768</v>
      </c>
      <c r="F2404" s="4">
        <v>-72531</v>
      </c>
      <c r="G2404" s="4">
        <v>26</v>
      </c>
      <c r="H2404" s="4" t="s">
        <v>541</v>
      </c>
      <c r="I2404" s="4">
        <v>2.29</v>
      </c>
      <c r="J2404" s="4" t="s">
        <v>80</v>
      </c>
    </row>
    <row r="2405" spans="1:10" ht="12.75" customHeight="1">
      <c r="A2405" s="4" t="str">
        <f t="shared" si="0"/>
        <v>14859.1</v>
      </c>
      <c r="B2405" s="4">
        <v>148</v>
      </c>
      <c r="C2405" s="4">
        <v>591</v>
      </c>
      <c r="D2405" s="4">
        <f t="shared" si="1"/>
        <v>59.1</v>
      </c>
      <c r="E2405" s="4" t="s">
        <v>2769</v>
      </c>
      <c r="F2405" s="4">
        <v>-72480</v>
      </c>
      <c r="G2405" s="4">
        <v>40</v>
      </c>
      <c r="H2405" s="4">
        <v>50</v>
      </c>
      <c r="I2405" s="4">
        <v>30</v>
      </c>
      <c r="J2405" s="4" t="s">
        <v>541</v>
      </c>
    </row>
    <row r="2406" spans="1:10" ht="12.75" customHeight="1">
      <c r="A2406" s="4" t="str">
        <f t="shared" si="0"/>
        <v>14860</v>
      </c>
      <c r="B2406" s="4">
        <v>148</v>
      </c>
      <c r="C2406" s="4">
        <v>600</v>
      </c>
      <c r="D2406" s="4">
        <f t="shared" si="1"/>
        <v>60</v>
      </c>
      <c r="E2406" s="4" t="s">
        <v>2770</v>
      </c>
      <c r="F2406" s="4">
        <v>-77413.399999999994</v>
      </c>
      <c r="G2406" s="4">
        <v>2.8</v>
      </c>
      <c r="H2406" s="4" t="s">
        <v>8</v>
      </c>
      <c r="I2406" s="4" t="s">
        <v>2771</v>
      </c>
      <c r="J2406" s="4" t="s">
        <v>22</v>
      </c>
    </row>
    <row r="2407" spans="1:10" ht="12.75" customHeight="1">
      <c r="A2407" s="4" t="str">
        <f t="shared" si="0"/>
        <v>14861</v>
      </c>
      <c r="B2407" s="4">
        <v>148</v>
      </c>
      <c r="C2407" s="4">
        <v>610</v>
      </c>
      <c r="D2407" s="4">
        <f t="shared" si="1"/>
        <v>61</v>
      </c>
      <c r="E2407" s="4" t="s">
        <v>2772</v>
      </c>
      <c r="F2407" s="4">
        <v>-76872</v>
      </c>
      <c r="G2407" s="4">
        <v>6</v>
      </c>
      <c r="H2407" s="4">
        <v>5.3680000000000003</v>
      </c>
      <c r="I2407" s="4" t="s">
        <v>48</v>
      </c>
      <c r="J2407" s="4">
        <v>2E-3</v>
      </c>
    </row>
    <row r="2408" spans="1:10" ht="12.75" customHeight="1">
      <c r="A2408" s="4" t="str">
        <f t="shared" si="0"/>
        <v>14861.1</v>
      </c>
      <c r="B2408" s="4">
        <v>148</v>
      </c>
      <c r="C2408" s="4">
        <v>611</v>
      </c>
      <c r="D2408" s="4">
        <f t="shared" si="1"/>
        <v>61.1</v>
      </c>
      <c r="E2408" s="4" t="s">
        <v>2773</v>
      </c>
      <c r="F2408" s="4">
        <v>-76734</v>
      </c>
      <c r="G2408" s="4">
        <v>6</v>
      </c>
      <c r="H2408" s="4">
        <v>137.9</v>
      </c>
      <c r="I2408" s="4">
        <v>0.3</v>
      </c>
      <c r="J2408" s="4">
        <v>41.29</v>
      </c>
    </row>
    <row r="2409" spans="1:10" ht="12.75" customHeight="1">
      <c r="A2409" s="4" t="str">
        <f t="shared" si="0"/>
        <v>14862</v>
      </c>
      <c r="B2409" s="4">
        <v>148</v>
      </c>
      <c r="C2409" s="4">
        <v>620</v>
      </c>
      <c r="D2409" s="4">
        <f t="shared" si="1"/>
        <v>62</v>
      </c>
      <c r="E2409" s="4" t="s">
        <v>2774</v>
      </c>
      <c r="F2409" s="4">
        <v>-79342.2</v>
      </c>
      <c r="G2409" s="4">
        <v>2.4</v>
      </c>
      <c r="H2409" s="4">
        <v>7</v>
      </c>
      <c r="I2409" s="4" t="s">
        <v>669</v>
      </c>
      <c r="J2409" s="4">
        <v>3</v>
      </c>
    </row>
    <row r="2410" spans="1:10" ht="12.75" customHeight="1">
      <c r="A2410" s="4" t="str">
        <f t="shared" si="0"/>
        <v>14863</v>
      </c>
      <c r="B2410" s="4">
        <v>148</v>
      </c>
      <c r="C2410" s="4">
        <v>630</v>
      </c>
      <c r="D2410" s="4">
        <f t="shared" si="1"/>
        <v>63</v>
      </c>
      <c r="E2410" s="4" t="s">
        <v>2775</v>
      </c>
      <c r="F2410" s="4">
        <v>-76302</v>
      </c>
      <c r="G2410" s="4">
        <v>10</v>
      </c>
      <c r="H2410" s="4">
        <v>54.5</v>
      </c>
      <c r="I2410" s="4" t="s">
        <v>48</v>
      </c>
      <c r="J2410" s="4">
        <v>0.5</v>
      </c>
    </row>
    <row r="2411" spans="1:10" ht="12.75" customHeight="1">
      <c r="A2411" s="4" t="str">
        <f t="shared" si="0"/>
        <v>14864</v>
      </c>
      <c r="B2411" s="4">
        <v>148</v>
      </c>
      <c r="C2411" s="4">
        <v>640</v>
      </c>
      <c r="D2411" s="4">
        <f t="shared" si="1"/>
        <v>64</v>
      </c>
      <c r="E2411" s="4" t="s">
        <v>2776</v>
      </c>
      <c r="F2411" s="4">
        <v>-76275.8</v>
      </c>
      <c r="G2411" s="4">
        <v>2.8</v>
      </c>
      <c r="H2411" s="4">
        <v>74.599999999999994</v>
      </c>
      <c r="I2411" s="4" t="s">
        <v>14</v>
      </c>
      <c r="J2411" s="4">
        <v>3</v>
      </c>
    </row>
    <row r="2412" spans="1:10" ht="12.75" customHeight="1">
      <c r="A2412" s="4" t="str">
        <f t="shared" si="0"/>
        <v>14865</v>
      </c>
      <c r="B2412" s="4">
        <v>148</v>
      </c>
      <c r="C2412" s="4">
        <v>650</v>
      </c>
      <c r="D2412" s="4">
        <f t="shared" si="1"/>
        <v>65</v>
      </c>
      <c r="E2412" s="4" t="s">
        <v>2777</v>
      </c>
      <c r="F2412" s="4">
        <v>-70540</v>
      </c>
      <c r="G2412" s="4">
        <v>14</v>
      </c>
      <c r="H2412" s="4">
        <v>60</v>
      </c>
      <c r="I2412" s="4" t="s">
        <v>80</v>
      </c>
      <c r="J2412" s="4">
        <v>1</v>
      </c>
    </row>
    <row r="2413" spans="1:10" ht="12.75" customHeight="1">
      <c r="A2413" s="4" t="str">
        <f t="shared" si="0"/>
        <v>14865.1</v>
      </c>
      <c r="B2413" s="4">
        <v>148</v>
      </c>
      <c r="C2413" s="4">
        <v>651</v>
      </c>
      <c r="D2413" s="4">
        <f t="shared" si="1"/>
        <v>65.099999999999994</v>
      </c>
      <c r="E2413" s="4" t="s">
        <v>2778</v>
      </c>
      <c r="F2413" s="4">
        <v>-70450</v>
      </c>
      <c r="G2413" s="4">
        <v>14</v>
      </c>
      <c r="H2413" s="4">
        <v>90.1</v>
      </c>
      <c r="I2413" s="4">
        <v>0.3</v>
      </c>
      <c r="J2413" s="4">
        <v>2.2000000000000002</v>
      </c>
    </row>
    <row r="2414" spans="1:10" ht="12.75" customHeight="1">
      <c r="A2414" s="4" t="str">
        <f t="shared" si="0"/>
        <v>14865.2</v>
      </c>
      <c r="B2414" s="4">
        <v>148</v>
      </c>
      <c r="C2414" s="4">
        <v>652</v>
      </c>
      <c r="D2414" s="4">
        <f t="shared" si="1"/>
        <v>65.2</v>
      </c>
      <c r="E2414" s="4" t="s">
        <v>2779</v>
      </c>
      <c r="F2414" s="4">
        <v>-61921</v>
      </c>
      <c r="G2414" s="4">
        <v>14</v>
      </c>
      <c r="H2414" s="4">
        <v>8618.6</v>
      </c>
      <c r="I2414" s="4">
        <v>1</v>
      </c>
      <c r="J2414" s="4">
        <v>1.31</v>
      </c>
    </row>
    <row r="2415" spans="1:10" ht="12.75" customHeight="1">
      <c r="A2415" s="4" t="str">
        <f t="shared" si="0"/>
        <v>14866</v>
      </c>
      <c r="B2415" s="4">
        <v>148</v>
      </c>
      <c r="C2415" s="4">
        <v>660</v>
      </c>
      <c r="D2415" s="4">
        <f t="shared" si="1"/>
        <v>66</v>
      </c>
      <c r="E2415" s="4" t="s">
        <v>2780</v>
      </c>
      <c r="F2415" s="4">
        <v>-67859</v>
      </c>
      <c r="G2415" s="4">
        <v>11</v>
      </c>
      <c r="H2415" s="4">
        <v>3.3</v>
      </c>
      <c r="I2415" s="4" t="s">
        <v>80</v>
      </c>
      <c r="J2415" s="4">
        <v>0.2</v>
      </c>
    </row>
    <row r="2416" spans="1:10" ht="12.75" customHeight="1">
      <c r="A2416" s="4" t="str">
        <f t="shared" si="0"/>
        <v>14867</v>
      </c>
      <c r="B2416" s="4">
        <v>148</v>
      </c>
      <c r="C2416" s="4">
        <v>670</v>
      </c>
      <c r="D2416" s="4">
        <f t="shared" si="1"/>
        <v>67</v>
      </c>
      <c r="E2416" s="4" t="s">
        <v>2781</v>
      </c>
      <c r="F2416" s="4">
        <v>-58020</v>
      </c>
      <c r="G2416" s="4">
        <v>130</v>
      </c>
      <c r="H2416" s="4">
        <v>2.2000000000000002</v>
      </c>
      <c r="I2416" s="4" t="s">
        <v>6</v>
      </c>
      <c r="J2416" s="4">
        <v>1.1000000000000001</v>
      </c>
    </row>
    <row r="2417" spans="1:10" ht="12.75" customHeight="1">
      <c r="A2417" s="4" t="str">
        <f t="shared" si="0"/>
        <v>14867.1</v>
      </c>
      <c r="B2417" s="4">
        <v>148</v>
      </c>
      <c r="C2417" s="4">
        <v>671</v>
      </c>
      <c r="D2417" s="4">
        <f t="shared" si="1"/>
        <v>67.099999999999994</v>
      </c>
      <c r="E2417" s="4" t="s">
        <v>2782</v>
      </c>
      <c r="F2417" s="4">
        <v>-57620</v>
      </c>
      <c r="G2417" s="4">
        <v>160</v>
      </c>
      <c r="H2417" s="4">
        <v>400</v>
      </c>
      <c r="I2417" s="4">
        <v>100</v>
      </c>
      <c r="J2417" s="4">
        <v>9.49</v>
      </c>
    </row>
    <row r="2418" spans="1:10" ht="12.75" customHeight="1">
      <c r="A2418" s="4" t="str">
        <f t="shared" si="0"/>
        <v>14867.2</v>
      </c>
      <c r="B2418" s="4">
        <v>148</v>
      </c>
      <c r="C2418" s="4">
        <v>672</v>
      </c>
      <c r="D2418" s="4">
        <f t="shared" si="1"/>
        <v>67.2</v>
      </c>
      <c r="E2418" s="4" t="s">
        <v>2783</v>
      </c>
      <c r="F2418" s="4">
        <v>-57330</v>
      </c>
      <c r="G2418" s="4">
        <v>160</v>
      </c>
      <c r="H2418" s="4">
        <v>690</v>
      </c>
      <c r="I2418" s="4">
        <v>100</v>
      </c>
      <c r="J2418" s="4">
        <v>2.35</v>
      </c>
    </row>
    <row r="2419" spans="1:10" ht="12.75" customHeight="1">
      <c r="A2419" s="4" t="str">
        <f t="shared" si="0"/>
        <v>14868</v>
      </c>
      <c r="B2419" s="4">
        <v>148</v>
      </c>
      <c r="C2419" s="4">
        <v>680</v>
      </c>
      <c r="D2419" s="4">
        <f t="shared" si="1"/>
        <v>68</v>
      </c>
      <c r="E2419" s="4" t="s">
        <v>2784</v>
      </c>
      <c r="F2419" s="4">
        <v>-51650</v>
      </c>
      <c r="G2419" s="4">
        <v>200</v>
      </c>
      <c r="H2419" s="4">
        <v>4.5999999999999996</v>
      </c>
      <c r="I2419" s="4" t="s">
        <v>6</v>
      </c>
      <c r="J2419" s="4">
        <v>0.2</v>
      </c>
    </row>
    <row r="2420" spans="1:10" ht="12.75" customHeight="1">
      <c r="A2420" s="4" t="str">
        <f t="shared" si="0"/>
        <v>14869</v>
      </c>
      <c r="B2420" s="4">
        <v>148</v>
      </c>
      <c r="C2420" s="4">
        <v>690</v>
      </c>
      <c r="D2420" s="4">
        <f t="shared" si="1"/>
        <v>69</v>
      </c>
      <c r="E2420" s="4" t="s">
        <v>2785</v>
      </c>
      <c r="F2420" s="4">
        <v>-39270</v>
      </c>
      <c r="G2420" s="4">
        <v>400</v>
      </c>
      <c r="H2420" s="4">
        <v>700</v>
      </c>
      <c r="I2420" s="4" t="s">
        <v>33</v>
      </c>
      <c r="J2420" s="4">
        <v>200</v>
      </c>
    </row>
    <row r="2421" spans="1:10" ht="12.75" customHeight="1">
      <c r="A2421" s="4" t="str">
        <f t="shared" si="0"/>
        <v>14870</v>
      </c>
      <c r="B2421" s="4">
        <v>148</v>
      </c>
      <c r="C2421" s="4">
        <v>700</v>
      </c>
      <c r="D2421" s="4">
        <f t="shared" si="1"/>
        <v>70</v>
      </c>
      <c r="E2421" s="4" t="s">
        <v>2786</v>
      </c>
      <c r="F2421" s="4">
        <v>-30350</v>
      </c>
      <c r="G2421" s="4">
        <v>600</v>
      </c>
      <c r="H2421" s="4">
        <v>250</v>
      </c>
      <c r="I2421" s="4" t="s">
        <v>33</v>
      </c>
      <c r="J2421" s="4" t="s">
        <v>22</v>
      </c>
    </row>
    <row r="2422" spans="1:10" ht="12.75" customHeight="1">
      <c r="A2422" s="4" t="str">
        <f t="shared" si="0"/>
        <v>14955</v>
      </c>
      <c r="B2422" s="4">
        <v>149</v>
      </c>
      <c r="C2422" s="4">
        <v>550</v>
      </c>
      <c r="D2422" s="4">
        <f t="shared" si="1"/>
        <v>55</v>
      </c>
      <c r="E2422" s="4" t="s">
        <v>2787</v>
      </c>
      <c r="F2422" s="4">
        <v>-43850</v>
      </c>
      <c r="G2422" s="4">
        <v>200</v>
      </c>
      <c r="H2422" s="4">
        <v>150</v>
      </c>
      <c r="I2422" s="4" t="s">
        <v>33</v>
      </c>
      <c r="J2422" s="4" t="s">
        <v>2788</v>
      </c>
    </row>
    <row r="2423" spans="1:10" ht="12.75" customHeight="1">
      <c r="A2423" s="4" t="str">
        <f t="shared" si="0"/>
        <v>14956</v>
      </c>
      <c r="B2423" s="4">
        <v>149</v>
      </c>
      <c r="C2423" s="4">
        <v>560</v>
      </c>
      <c r="D2423" s="4">
        <f t="shared" si="1"/>
        <v>56</v>
      </c>
      <c r="E2423" s="4" t="s">
        <v>2789</v>
      </c>
      <c r="F2423" s="4">
        <v>-53490</v>
      </c>
      <c r="G2423" s="4">
        <v>200</v>
      </c>
      <c r="H2423" s="4">
        <v>344</v>
      </c>
      <c r="I2423" s="4" t="s">
        <v>33</v>
      </c>
      <c r="J2423" s="4">
        <v>7</v>
      </c>
    </row>
    <row r="2424" spans="1:10" ht="12.75" customHeight="1">
      <c r="A2424" s="4" t="str">
        <f t="shared" si="0"/>
        <v>14957</v>
      </c>
      <c r="B2424" s="4">
        <v>149</v>
      </c>
      <c r="C2424" s="4">
        <v>570</v>
      </c>
      <c r="D2424" s="4">
        <f t="shared" si="1"/>
        <v>57</v>
      </c>
      <c r="E2424" s="4" t="s">
        <v>2790</v>
      </c>
      <c r="F2424" s="4">
        <v>-60800</v>
      </c>
      <c r="G2424" s="4">
        <v>320</v>
      </c>
      <c r="H2424" s="4">
        <v>1.05</v>
      </c>
      <c r="I2424" s="4" t="s">
        <v>6</v>
      </c>
      <c r="J2424" s="4">
        <v>0.03</v>
      </c>
    </row>
    <row r="2425" spans="1:10" ht="12.75" customHeight="1">
      <c r="A2425" s="4" t="str">
        <f t="shared" si="0"/>
        <v>14958</v>
      </c>
      <c r="B2425" s="4">
        <v>149</v>
      </c>
      <c r="C2425" s="4">
        <v>580</v>
      </c>
      <c r="D2425" s="4">
        <f t="shared" si="1"/>
        <v>58</v>
      </c>
      <c r="E2425" s="4" t="s">
        <v>2791</v>
      </c>
      <c r="F2425" s="4">
        <v>-66700</v>
      </c>
      <c r="G2425" s="4">
        <v>100</v>
      </c>
      <c r="H2425" s="4">
        <v>5.3</v>
      </c>
      <c r="I2425" s="4" t="s">
        <v>6</v>
      </c>
      <c r="J2425" s="4">
        <v>0.2</v>
      </c>
    </row>
    <row r="2426" spans="1:10" ht="12.75" customHeight="1">
      <c r="A2426" s="4" t="str">
        <f t="shared" si="0"/>
        <v>14959</v>
      </c>
      <c r="B2426" s="4">
        <v>149</v>
      </c>
      <c r="C2426" s="4">
        <v>590</v>
      </c>
      <c r="D2426" s="4">
        <f t="shared" si="1"/>
        <v>59</v>
      </c>
      <c r="E2426" s="4" t="s">
        <v>2792</v>
      </c>
      <c r="F2426" s="4">
        <v>-71060</v>
      </c>
      <c r="G2426" s="4">
        <v>80</v>
      </c>
      <c r="H2426" s="4">
        <v>2.2599999999999998</v>
      </c>
      <c r="I2426" s="4" t="s">
        <v>80</v>
      </c>
      <c r="J2426" s="4">
        <v>7.0000000000000007E-2</v>
      </c>
    </row>
    <row r="2427" spans="1:10" ht="12.75" customHeight="1">
      <c r="A2427" s="4" t="str">
        <f t="shared" si="0"/>
        <v>14960</v>
      </c>
      <c r="B2427" s="4">
        <v>149</v>
      </c>
      <c r="C2427" s="4">
        <v>600</v>
      </c>
      <c r="D2427" s="4">
        <f t="shared" si="1"/>
        <v>60</v>
      </c>
      <c r="E2427" s="4" t="s">
        <v>2793</v>
      </c>
      <c r="F2427" s="4">
        <v>-74380.899999999994</v>
      </c>
      <c r="G2427" s="4">
        <v>2.8</v>
      </c>
      <c r="H2427" s="4">
        <v>1.728</v>
      </c>
      <c r="I2427" s="4" t="s">
        <v>223</v>
      </c>
      <c r="J2427" s="4">
        <v>1E-3</v>
      </c>
    </row>
    <row r="2428" spans="1:10" ht="12.75" customHeight="1">
      <c r="A2428" s="4" t="str">
        <f t="shared" si="0"/>
        <v>14961</v>
      </c>
      <c r="B2428" s="4">
        <v>149</v>
      </c>
      <c r="C2428" s="4">
        <v>610</v>
      </c>
      <c r="D2428" s="4">
        <f t="shared" si="1"/>
        <v>61</v>
      </c>
      <c r="E2428" s="4" t="s">
        <v>2794</v>
      </c>
      <c r="F2428" s="4">
        <v>-76071</v>
      </c>
      <c r="G2428" s="4">
        <v>4</v>
      </c>
      <c r="H2428" s="4">
        <v>53.08</v>
      </c>
      <c r="I2428" s="4" t="s">
        <v>223</v>
      </c>
      <c r="J2428" s="4">
        <v>0.05</v>
      </c>
    </row>
    <row r="2429" spans="1:10" ht="12.75" customHeight="1">
      <c r="A2429" s="4" t="str">
        <f t="shared" si="0"/>
        <v>14961.1</v>
      </c>
      <c r="B2429" s="4">
        <v>149</v>
      </c>
      <c r="C2429" s="4">
        <v>611</v>
      </c>
      <c r="D2429" s="4">
        <f t="shared" si="1"/>
        <v>61.1</v>
      </c>
      <c r="E2429" s="4" t="s">
        <v>2795</v>
      </c>
      <c r="F2429" s="4">
        <v>-75831</v>
      </c>
      <c r="G2429" s="4">
        <v>4</v>
      </c>
      <c r="H2429" s="4">
        <v>240.214</v>
      </c>
      <c r="I2429" s="4">
        <v>7.0000000000000001E-3</v>
      </c>
      <c r="J2429" s="4">
        <v>35</v>
      </c>
    </row>
    <row r="2430" spans="1:10" ht="12.75" customHeight="1">
      <c r="A2430" s="4" t="str">
        <f t="shared" si="0"/>
        <v>14962</v>
      </c>
      <c r="B2430" s="4">
        <v>149</v>
      </c>
      <c r="C2430" s="4">
        <v>620</v>
      </c>
      <c r="D2430" s="4">
        <f t="shared" si="1"/>
        <v>62</v>
      </c>
      <c r="E2430" s="4" t="s">
        <v>2796</v>
      </c>
      <c r="F2430" s="4">
        <v>-77141.899999999994</v>
      </c>
      <c r="G2430" s="4">
        <v>2.4</v>
      </c>
      <c r="H2430" s="4" t="s">
        <v>8</v>
      </c>
      <c r="I2430" s="4" t="s">
        <v>2797</v>
      </c>
      <c r="J2430" s="4" t="s">
        <v>343</v>
      </c>
    </row>
    <row r="2431" spans="1:10" ht="12.75" customHeight="1">
      <c r="A2431" s="4" t="str">
        <f t="shared" si="0"/>
        <v>14963</v>
      </c>
      <c r="B2431" s="4">
        <v>149</v>
      </c>
      <c r="C2431" s="4">
        <v>630</v>
      </c>
      <c r="D2431" s="4">
        <f t="shared" si="1"/>
        <v>63</v>
      </c>
      <c r="E2431" s="4" t="s">
        <v>2798</v>
      </c>
      <c r="F2431" s="4">
        <v>-76447</v>
      </c>
      <c r="G2431" s="4">
        <v>4</v>
      </c>
      <c r="H2431" s="4">
        <v>93.1</v>
      </c>
      <c r="I2431" s="4" t="s">
        <v>48</v>
      </c>
      <c r="J2431" s="4">
        <v>0.4</v>
      </c>
    </row>
    <row r="2432" spans="1:10" ht="12.75" customHeight="1">
      <c r="A2432" s="4" t="str">
        <f t="shared" si="0"/>
        <v>14964</v>
      </c>
      <c r="B2432" s="4">
        <v>149</v>
      </c>
      <c r="C2432" s="4">
        <v>640</v>
      </c>
      <c r="D2432" s="4">
        <f t="shared" si="1"/>
        <v>64</v>
      </c>
      <c r="E2432" s="4" t="s">
        <v>2799</v>
      </c>
      <c r="F2432" s="4">
        <v>-75133</v>
      </c>
      <c r="G2432" s="4">
        <v>4</v>
      </c>
      <c r="H2432" s="4">
        <v>9.2799999999999994</v>
      </c>
      <c r="I2432" s="4" t="s">
        <v>48</v>
      </c>
      <c r="J2432" s="4">
        <v>0.1</v>
      </c>
    </row>
    <row r="2433" spans="1:10" ht="12.75" customHeight="1">
      <c r="A2433" s="4" t="str">
        <f t="shared" si="0"/>
        <v>14965</v>
      </c>
      <c r="B2433" s="4">
        <v>149</v>
      </c>
      <c r="C2433" s="4">
        <v>650</v>
      </c>
      <c r="D2433" s="4">
        <f t="shared" si="1"/>
        <v>65</v>
      </c>
      <c r="E2433" s="4" t="s">
        <v>2800</v>
      </c>
      <c r="F2433" s="4">
        <v>-71496</v>
      </c>
      <c r="G2433" s="4">
        <v>4</v>
      </c>
      <c r="H2433" s="4">
        <v>4.1180000000000003</v>
      </c>
      <c r="I2433" s="4" t="s">
        <v>223</v>
      </c>
      <c r="J2433" s="4">
        <v>2.5000000000000001E-2</v>
      </c>
    </row>
    <row r="2434" spans="1:10" ht="12.75" customHeight="1">
      <c r="A2434" s="4" t="str">
        <f t="shared" si="0"/>
        <v>14965.1</v>
      </c>
      <c r="B2434" s="4">
        <v>149</v>
      </c>
      <c r="C2434" s="4">
        <v>651</v>
      </c>
      <c r="D2434" s="4">
        <f t="shared" si="1"/>
        <v>65.099999999999994</v>
      </c>
      <c r="E2434" s="4" t="s">
        <v>2801</v>
      </c>
      <c r="F2434" s="4">
        <v>-71460</v>
      </c>
      <c r="G2434" s="4">
        <v>4</v>
      </c>
      <c r="H2434" s="4">
        <v>35.78</v>
      </c>
      <c r="I2434" s="4">
        <v>0.13</v>
      </c>
      <c r="J2434" s="4">
        <v>4.16</v>
      </c>
    </row>
    <row r="2435" spans="1:10" ht="12.75" customHeight="1">
      <c r="A2435" s="4" t="str">
        <f t="shared" si="0"/>
        <v>14966</v>
      </c>
      <c r="B2435" s="4">
        <v>149</v>
      </c>
      <c r="C2435" s="4">
        <v>660</v>
      </c>
      <c r="D2435" s="4">
        <f t="shared" si="1"/>
        <v>66</v>
      </c>
      <c r="E2435" s="4" t="s">
        <v>2802</v>
      </c>
      <c r="F2435" s="4">
        <v>-67715</v>
      </c>
      <c r="G2435" s="4">
        <v>9</v>
      </c>
      <c r="H2435" s="4">
        <v>4.2</v>
      </c>
      <c r="I2435" s="4" t="s">
        <v>80</v>
      </c>
      <c r="J2435" s="4">
        <v>0.14000000000000001</v>
      </c>
    </row>
    <row r="2436" spans="1:10" ht="12.75" customHeight="1">
      <c r="A2436" s="4" t="str">
        <f t="shared" si="0"/>
        <v>14966.1</v>
      </c>
      <c r="B2436" s="4">
        <v>149</v>
      </c>
      <c r="C2436" s="4">
        <v>661</v>
      </c>
      <c r="D2436" s="4">
        <f t="shared" si="1"/>
        <v>66.099999999999994</v>
      </c>
      <c r="E2436" s="4" t="s">
        <v>2803</v>
      </c>
      <c r="F2436" s="4">
        <v>-65054</v>
      </c>
      <c r="G2436" s="4">
        <v>9</v>
      </c>
      <c r="H2436" s="4">
        <v>2661.1</v>
      </c>
      <c r="I2436" s="4">
        <v>0.4</v>
      </c>
      <c r="J2436" s="4">
        <v>490</v>
      </c>
    </row>
    <row r="2437" spans="1:10" ht="12.75" customHeight="1">
      <c r="A2437" s="4" t="str">
        <f t="shared" si="0"/>
        <v>14966.2</v>
      </c>
      <c r="B2437" s="4">
        <v>149</v>
      </c>
      <c r="C2437" s="4">
        <v>662</v>
      </c>
      <c r="D2437" s="4">
        <f t="shared" si="1"/>
        <v>66.2</v>
      </c>
      <c r="E2437" s="4" t="s">
        <v>2804</v>
      </c>
      <c r="F2437" s="4">
        <v>-60230</v>
      </c>
      <c r="G2437" s="4">
        <v>30</v>
      </c>
      <c r="H2437" s="4">
        <v>7490</v>
      </c>
      <c r="I2437" s="4">
        <v>30</v>
      </c>
      <c r="J2437" s="4">
        <v>28</v>
      </c>
    </row>
    <row r="2438" spans="1:10" ht="12.75" customHeight="1">
      <c r="A2438" s="4" t="str">
        <f t="shared" si="0"/>
        <v>14967</v>
      </c>
      <c r="B2438" s="4">
        <v>149</v>
      </c>
      <c r="C2438" s="4">
        <v>670</v>
      </c>
      <c r="D2438" s="4">
        <f t="shared" si="1"/>
        <v>67</v>
      </c>
      <c r="E2438" s="4" t="s">
        <v>2805</v>
      </c>
      <c r="F2438" s="4">
        <v>-61688</v>
      </c>
      <c r="G2438" s="4">
        <v>18</v>
      </c>
      <c r="H2438" s="4">
        <v>21.1</v>
      </c>
      <c r="I2438" s="4" t="s">
        <v>6</v>
      </c>
      <c r="J2438" s="4">
        <v>0.2</v>
      </c>
    </row>
    <row r="2439" spans="1:10" ht="12.75" customHeight="1">
      <c r="A2439" s="4" t="str">
        <f t="shared" si="0"/>
        <v>14967.1</v>
      </c>
      <c r="B2439" s="4">
        <v>149</v>
      </c>
      <c r="C2439" s="4">
        <v>671</v>
      </c>
      <c r="D2439" s="4">
        <f t="shared" si="1"/>
        <v>67.099999999999994</v>
      </c>
      <c r="E2439" s="4" t="s">
        <v>2806</v>
      </c>
      <c r="F2439" s="4">
        <v>-61639</v>
      </c>
      <c r="G2439" s="4">
        <v>18</v>
      </c>
      <c r="H2439" s="4">
        <v>48.8</v>
      </c>
      <c r="I2439" s="4">
        <v>0.2</v>
      </c>
      <c r="J2439" s="4">
        <v>56</v>
      </c>
    </row>
    <row r="2440" spans="1:10" ht="12.75" customHeight="1">
      <c r="A2440" s="4" t="str">
        <f t="shared" si="0"/>
        <v>14968</v>
      </c>
      <c r="B2440" s="4">
        <v>149</v>
      </c>
      <c r="C2440" s="4">
        <v>680</v>
      </c>
      <c r="D2440" s="4">
        <f t="shared" si="1"/>
        <v>68</v>
      </c>
      <c r="E2440" s="4" t="s">
        <v>2807</v>
      </c>
      <c r="F2440" s="4">
        <v>-53742</v>
      </c>
      <c r="G2440" s="4">
        <v>28</v>
      </c>
      <c r="H2440" s="4">
        <v>4</v>
      </c>
      <c r="I2440" s="4" t="s">
        <v>6</v>
      </c>
      <c r="J2440" s="4">
        <v>2</v>
      </c>
    </row>
    <row r="2441" spans="1:10" ht="12.75" customHeight="1">
      <c r="A2441" s="4" t="str">
        <f t="shared" si="0"/>
        <v>14968.1</v>
      </c>
      <c r="B2441" s="4">
        <v>149</v>
      </c>
      <c r="C2441" s="4">
        <v>681</v>
      </c>
      <c r="D2441" s="4">
        <f t="shared" si="1"/>
        <v>68.099999999999994</v>
      </c>
      <c r="E2441" s="4" t="s">
        <v>2808</v>
      </c>
      <c r="F2441" s="4">
        <v>-53000</v>
      </c>
      <c r="G2441" s="4">
        <v>28</v>
      </c>
      <c r="H2441" s="4">
        <v>741.8</v>
      </c>
      <c r="I2441" s="4">
        <v>0.2</v>
      </c>
      <c r="J2441" s="4">
        <v>8.9</v>
      </c>
    </row>
    <row r="2442" spans="1:10" ht="12.75" customHeight="1">
      <c r="A2442" s="4" t="str">
        <f t="shared" si="0"/>
        <v>14969</v>
      </c>
      <c r="B2442" s="4">
        <v>149</v>
      </c>
      <c r="C2442" s="4">
        <v>690</v>
      </c>
      <c r="D2442" s="4">
        <f t="shared" si="1"/>
        <v>69</v>
      </c>
      <c r="E2442" s="4" t="s">
        <v>2809</v>
      </c>
      <c r="F2442" s="4">
        <v>-44040</v>
      </c>
      <c r="G2442" s="4">
        <v>300</v>
      </c>
      <c r="H2442" s="4">
        <v>900</v>
      </c>
      <c r="I2442" s="4" t="s">
        <v>33</v>
      </c>
      <c r="J2442" s="4">
        <v>200</v>
      </c>
    </row>
    <row r="2443" spans="1:10" ht="12.75" customHeight="1">
      <c r="A2443" s="4" t="str">
        <f t="shared" si="0"/>
        <v>14970</v>
      </c>
      <c r="B2443" s="4">
        <v>149</v>
      </c>
      <c r="C2443" s="4">
        <v>700</v>
      </c>
      <c r="D2443" s="4">
        <f t="shared" si="1"/>
        <v>70</v>
      </c>
      <c r="E2443" s="4" t="s">
        <v>2810</v>
      </c>
      <c r="F2443" s="4">
        <v>-33500</v>
      </c>
      <c r="G2443" s="4">
        <v>500</v>
      </c>
      <c r="H2443" s="4">
        <v>700</v>
      </c>
      <c r="I2443" s="4" t="s">
        <v>33</v>
      </c>
      <c r="J2443" s="4">
        <v>200</v>
      </c>
    </row>
    <row r="2444" spans="1:10" ht="12.75" customHeight="1">
      <c r="A2444" s="4" t="str">
        <f t="shared" si="0"/>
        <v>15055</v>
      </c>
      <c r="B2444" s="4">
        <v>150</v>
      </c>
      <c r="C2444" s="4">
        <v>550</v>
      </c>
      <c r="D2444" s="4">
        <f t="shared" si="1"/>
        <v>55</v>
      </c>
      <c r="E2444" s="4" t="s">
        <v>2811</v>
      </c>
      <c r="F2444" s="4">
        <v>-38960</v>
      </c>
      <c r="G2444" s="4">
        <v>300</v>
      </c>
      <c r="H2444" s="4">
        <v>100</v>
      </c>
      <c r="I2444" s="4" t="s">
        <v>33</v>
      </c>
      <c r="J2444" s="4" t="s">
        <v>2788</v>
      </c>
    </row>
    <row r="2445" spans="1:10" ht="12.75" customHeight="1">
      <c r="A2445" s="4" t="str">
        <f t="shared" si="0"/>
        <v>15056</v>
      </c>
      <c r="B2445" s="4">
        <v>150</v>
      </c>
      <c r="C2445" s="4">
        <v>560</v>
      </c>
      <c r="D2445" s="4">
        <f t="shared" si="1"/>
        <v>56</v>
      </c>
      <c r="E2445" s="4" t="s">
        <v>2812</v>
      </c>
      <c r="F2445" s="4">
        <v>-50600</v>
      </c>
      <c r="G2445" s="4">
        <v>400</v>
      </c>
      <c r="H2445" s="4">
        <v>300</v>
      </c>
      <c r="I2445" s="4" t="s">
        <v>33</v>
      </c>
      <c r="J2445" s="4" t="s">
        <v>22</v>
      </c>
    </row>
    <row r="2446" spans="1:10" ht="12.75" customHeight="1">
      <c r="A2446" s="4" t="str">
        <f t="shared" si="0"/>
        <v>15057</v>
      </c>
      <c r="B2446" s="4">
        <v>150</v>
      </c>
      <c r="C2446" s="4">
        <v>570</v>
      </c>
      <c r="D2446" s="4">
        <f t="shared" si="1"/>
        <v>57</v>
      </c>
      <c r="E2446" s="4" t="s">
        <v>2813</v>
      </c>
      <c r="F2446" s="4">
        <v>-57040</v>
      </c>
      <c r="G2446" s="4">
        <v>400</v>
      </c>
      <c r="H2446" s="4">
        <v>510</v>
      </c>
      <c r="I2446" s="4" t="s">
        <v>33</v>
      </c>
      <c r="J2446" s="4">
        <v>30</v>
      </c>
    </row>
    <row r="2447" spans="1:10" ht="12.75" customHeight="1">
      <c r="A2447" s="4" t="str">
        <f t="shared" si="0"/>
        <v>15058</v>
      </c>
      <c r="B2447" s="4">
        <v>150</v>
      </c>
      <c r="C2447" s="4">
        <v>580</v>
      </c>
      <c r="D2447" s="4">
        <f t="shared" si="1"/>
        <v>58</v>
      </c>
      <c r="E2447" s="4" t="s">
        <v>2814</v>
      </c>
      <c r="F2447" s="4">
        <v>-64820</v>
      </c>
      <c r="G2447" s="4">
        <v>50</v>
      </c>
      <c r="H2447" s="4">
        <v>4</v>
      </c>
      <c r="I2447" s="4" t="s">
        <v>6</v>
      </c>
      <c r="J2447" s="4">
        <v>0.6</v>
      </c>
    </row>
    <row r="2448" spans="1:10" ht="12.75" customHeight="1">
      <c r="A2448" s="4" t="str">
        <f t="shared" si="0"/>
        <v>15059</v>
      </c>
      <c r="B2448" s="4">
        <v>150</v>
      </c>
      <c r="C2448" s="4">
        <v>590</v>
      </c>
      <c r="D2448" s="4">
        <f t="shared" si="1"/>
        <v>59</v>
      </c>
      <c r="E2448" s="4" t="s">
        <v>2815</v>
      </c>
      <c r="F2448" s="4">
        <v>-68304</v>
      </c>
      <c r="G2448" s="4">
        <v>26</v>
      </c>
      <c r="H2448" s="4">
        <v>6.19</v>
      </c>
      <c r="I2448" s="4" t="s">
        <v>6</v>
      </c>
      <c r="J2448" s="4">
        <v>0.16</v>
      </c>
    </row>
    <row r="2449" spans="1:10" ht="12.75" customHeight="1">
      <c r="A2449" s="4" t="str">
        <f t="shared" si="0"/>
        <v>15060</v>
      </c>
      <c r="B2449" s="4">
        <v>150</v>
      </c>
      <c r="C2449" s="4">
        <v>600</v>
      </c>
      <c r="D2449" s="4">
        <f t="shared" si="1"/>
        <v>60</v>
      </c>
      <c r="E2449" s="4" t="s">
        <v>2816</v>
      </c>
      <c r="F2449" s="4">
        <v>-73690</v>
      </c>
      <c r="G2449" s="4">
        <v>3</v>
      </c>
      <c r="H2449" s="4">
        <v>6.7</v>
      </c>
      <c r="I2449" s="4" t="s">
        <v>622</v>
      </c>
      <c r="J2449" s="4">
        <v>0.7</v>
      </c>
    </row>
    <row r="2450" spans="1:10" ht="12.75" customHeight="1">
      <c r="A2450" s="4" t="str">
        <f t="shared" si="0"/>
        <v>15061</v>
      </c>
      <c r="B2450" s="4">
        <v>150</v>
      </c>
      <c r="C2450" s="4">
        <v>610</v>
      </c>
      <c r="D2450" s="4">
        <f t="shared" si="1"/>
        <v>61</v>
      </c>
      <c r="E2450" s="4" t="s">
        <v>2817</v>
      </c>
      <c r="F2450" s="4">
        <v>-73603</v>
      </c>
      <c r="G2450" s="4">
        <v>20</v>
      </c>
      <c r="H2450" s="4">
        <v>2.68</v>
      </c>
      <c r="I2450" s="4" t="s">
        <v>223</v>
      </c>
      <c r="J2450" s="4">
        <v>0.02</v>
      </c>
    </row>
    <row r="2451" spans="1:10" ht="12.75" customHeight="1">
      <c r="A2451" s="4" t="str">
        <f t="shared" si="0"/>
        <v>15062</v>
      </c>
      <c r="B2451" s="4">
        <v>150</v>
      </c>
      <c r="C2451" s="4">
        <v>620</v>
      </c>
      <c r="D2451" s="4">
        <f t="shared" si="1"/>
        <v>62</v>
      </c>
      <c r="E2451" s="4" t="s">
        <v>2818</v>
      </c>
      <c r="F2451" s="4">
        <v>-77057.3</v>
      </c>
      <c r="G2451" s="4">
        <v>2.4</v>
      </c>
      <c r="H2451" s="4" t="s">
        <v>8</v>
      </c>
      <c r="I2451" s="4" t="s">
        <v>22</v>
      </c>
      <c r="J2451" s="4">
        <v>96</v>
      </c>
    </row>
    <row r="2452" spans="1:10" ht="12.75" customHeight="1">
      <c r="A2452" s="4" t="str">
        <f t="shared" si="0"/>
        <v>15063</v>
      </c>
      <c r="B2452" s="4">
        <v>150</v>
      </c>
      <c r="C2452" s="4">
        <v>630</v>
      </c>
      <c r="D2452" s="4">
        <f t="shared" si="1"/>
        <v>63</v>
      </c>
      <c r="E2452" s="4" t="s">
        <v>2819</v>
      </c>
      <c r="F2452" s="4">
        <v>-74797</v>
      </c>
      <c r="G2452" s="4">
        <v>6</v>
      </c>
      <c r="H2452" s="4">
        <v>36.9</v>
      </c>
      <c r="I2452" s="4" t="s">
        <v>14</v>
      </c>
      <c r="J2452" s="4">
        <v>0.9</v>
      </c>
    </row>
    <row r="2453" spans="1:10" ht="12.75" customHeight="1">
      <c r="A2453" s="4" t="str">
        <f t="shared" si="0"/>
        <v>15063.1</v>
      </c>
      <c r="B2453" s="4">
        <v>150</v>
      </c>
      <c r="C2453" s="4">
        <v>631</v>
      </c>
      <c r="D2453" s="4">
        <f t="shared" si="1"/>
        <v>63.1</v>
      </c>
      <c r="E2453" s="4" t="s">
        <v>2820</v>
      </c>
      <c r="F2453" s="4">
        <v>-74755</v>
      </c>
      <c r="G2453" s="4">
        <v>6</v>
      </c>
      <c r="H2453" s="4">
        <v>42.1</v>
      </c>
      <c r="I2453" s="4">
        <v>0.5</v>
      </c>
      <c r="J2453" s="4">
        <v>12.8</v>
      </c>
    </row>
    <row r="2454" spans="1:10" ht="12.75" customHeight="1">
      <c r="A2454" s="4" t="str">
        <f t="shared" si="0"/>
        <v>15064</v>
      </c>
      <c r="B2454" s="4">
        <v>150</v>
      </c>
      <c r="C2454" s="4">
        <v>640</v>
      </c>
      <c r="D2454" s="4">
        <f t="shared" si="1"/>
        <v>64</v>
      </c>
      <c r="E2454" s="4" t="s">
        <v>2821</v>
      </c>
      <c r="F2454" s="4">
        <v>-75769</v>
      </c>
      <c r="G2454" s="4">
        <v>6</v>
      </c>
      <c r="H2454" s="4">
        <v>1.79</v>
      </c>
      <c r="I2454" s="4" t="s">
        <v>69</v>
      </c>
      <c r="J2454" s="4">
        <v>0.08</v>
      </c>
    </row>
    <row r="2455" spans="1:10" ht="12.75" customHeight="1">
      <c r="A2455" s="4" t="str">
        <f t="shared" si="0"/>
        <v>15065</v>
      </c>
      <c r="B2455" s="4">
        <v>150</v>
      </c>
      <c r="C2455" s="4">
        <v>650</v>
      </c>
      <c r="D2455" s="4">
        <f t="shared" si="1"/>
        <v>65</v>
      </c>
      <c r="E2455" s="4" t="s">
        <v>2822</v>
      </c>
      <c r="F2455" s="4">
        <v>-71111</v>
      </c>
      <c r="G2455" s="4">
        <v>8</v>
      </c>
      <c r="H2455" s="4">
        <v>3.48</v>
      </c>
      <c r="I2455" s="4" t="s">
        <v>223</v>
      </c>
      <c r="J2455" s="4">
        <v>0.16</v>
      </c>
    </row>
    <row r="2456" spans="1:10" ht="12.75" customHeight="1">
      <c r="A2456" s="4" t="str">
        <f t="shared" si="0"/>
        <v>15065.1</v>
      </c>
      <c r="B2456" s="4">
        <v>150</v>
      </c>
      <c r="C2456" s="4">
        <v>651</v>
      </c>
      <c r="D2456" s="4">
        <f t="shared" si="1"/>
        <v>65.099999999999994</v>
      </c>
      <c r="E2456" s="4" t="s">
        <v>2823</v>
      </c>
      <c r="F2456" s="4">
        <v>-70654</v>
      </c>
      <c r="G2456" s="4">
        <v>28</v>
      </c>
      <c r="H2456" s="4">
        <v>457</v>
      </c>
      <c r="I2456" s="4">
        <v>29</v>
      </c>
      <c r="J2456" s="4" t="s">
        <v>1001</v>
      </c>
    </row>
    <row r="2457" spans="1:10" ht="12.75" customHeight="1">
      <c r="A2457" s="4" t="str">
        <f t="shared" si="0"/>
        <v>15066</v>
      </c>
      <c r="B2457" s="4">
        <v>150</v>
      </c>
      <c r="C2457" s="4">
        <v>660</v>
      </c>
      <c r="D2457" s="4">
        <f t="shared" si="1"/>
        <v>66</v>
      </c>
      <c r="E2457" s="4" t="s">
        <v>2824</v>
      </c>
      <c r="F2457" s="4">
        <v>-69317</v>
      </c>
      <c r="G2457" s="4">
        <v>5</v>
      </c>
      <c r="H2457" s="4">
        <v>7.17</v>
      </c>
      <c r="I2457" s="4" t="s">
        <v>80</v>
      </c>
      <c r="J2457" s="4">
        <v>0.05</v>
      </c>
    </row>
    <row r="2458" spans="1:10" ht="12.75" customHeight="1">
      <c r="A2458" s="4" t="str">
        <f t="shared" si="0"/>
        <v>15067</v>
      </c>
      <c r="B2458" s="4">
        <v>150</v>
      </c>
      <c r="C2458" s="4">
        <v>670</v>
      </c>
      <c r="D2458" s="4">
        <f t="shared" si="1"/>
        <v>67</v>
      </c>
      <c r="E2458" s="4" t="s">
        <v>2825</v>
      </c>
      <c r="F2458" s="4">
        <v>-61948</v>
      </c>
      <c r="G2458" s="4">
        <v>14</v>
      </c>
      <c r="H2458" s="4" t="s">
        <v>541</v>
      </c>
      <c r="I2458" s="4">
        <v>76.8</v>
      </c>
      <c r="J2458" s="4" t="s">
        <v>6</v>
      </c>
    </row>
    <row r="2459" spans="1:10" ht="12.75" customHeight="1">
      <c r="A2459" s="4" t="str">
        <f t="shared" si="0"/>
        <v>15067.1</v>
      </c>
      <c r="B2459" s="4">
        <v>150</v>
      </c>
      <c r="C2459" s="4">
        <v>671</v>
      </c>
      <c r="D2459" s="4">
        <f t="shared" si="1"/>
        <v>67.099999999999994</v>
      </c>
      <c r="E2459" s="4" t="s">
        <v>2826</v>
      </c>
      <c r="F2459" s="4">
        <v>-61960</v>
      </c>
      <c r="G2459" s="4">
        <v>50</v>
      </c>
      <c r="H2459" s="4">
        <v>-10</v>
      </c>
      <c r="I2459" s="4">
        <v>50</v>
      </c>
      <c r="J2459" s="4" t="s">
        <v>1210</v>
      </c>
    </row>
    <row r="2460" spans="1:10" ht="12.75" customHeight="1">
      <c r="A2460" s="4" t="str">
        <f t="shared" si="0"/>
        <v>15067.2</v>
      </c>
      <c r="B2460" s="4">
        <v>150</v>
      </c>
      <c r="C2460" s="4">
        <v>672</v>
      </c>
      <c r="D2460" s="4">
        <f t="shared" si="1"/>
        <v>67.2</v>
      </c>
      <c r="E2460" s="4" t="s">
        <v>2827</v>
      </c>
      <c r="F2460" s="4">
        <v>-61960</v>
      </c>
      <c r="G2460" s="4">
        <v>50</v>
      </c>
      <c r="H2460" s="4" t="s">
        <v>2828</v>
      </c>
      <c r="I2460" s="4">
        <v>751</v>
      </c>
      <c r="J2460" s="4" t="s">
        <v>88</v>
      </c>
    </row>
    <row r="2461" spans="1:10" ht="12.75" customHeight="1">
      <c r="A2461" s="4" t="str">
        <f t="shared" si="0"/>
        <v>15068</v>
      </c>
      <c r="B2461" s="4">
        <v>150</v>
      </c>
      <c r="C2461" s="4">
        <v>680</v>
      </c>
      <c r="D2461" s="4">
        <f t="shared" si="1"/>
        <v>68</v>
      </c>
      <c r="E2461" s="4" t="s">
        <v>2829</v>
      </c>
      <c r="F2461" s="4">
        <v>-57833</v>
      </c>
      <c r="G2461" s="4">
        <v>17</v>
      </c>
      <c r="H2461" s="4">
        <v>18.5</v>
      </c>
      <c r="I2461" s="4" t="s">
        <v>6</v>
      </c>
      <c r="J2461" s="4">
        <v>0.7</v>
      </c>
    </row>
    <row r="2462" spans="1:10" ht="12.75" customHeight="1">
      <c r="A2462" s="4" t="str">
        <f t="shared" si="0"/>
        <v>15069</v>
      </c>
      <c r="B2462" s="4">
        <v>150</v>
      </c>
      <c r="C2462" s="4">
        <v>690</v>
      </c>
      <c r="D2462" s="4">
        <f t="shared" si="1"/>
        <v>69</v>
      </c>
      <c r="E2462" s="4" t="s">
        <v>2830</v>
      </c>
      <c r="F2462" s="4">
        <v>-46610</v>
      </c>
      <c r="G2462" s="4">
        <v>200</v>
      </c>
      <c r="H2462" s="4" t="s">
        <v>1415</v>
      </c>
      <c r="I2462" s="4">
        <v>3</v>
      </c>
      <c r="J2462" s="4" t="s">
        <v>6</v>
      </c>
    </row>
    <row r="2463" spans="1:10" ht="12.75" customHeight="1">
      <c r="A2463" s="4" t="str">
        <f t="shared" si="0"/>
        <v>15069.1</v>
      </c>
      <c r="B2463" s="4">
        <v>150</v>
      </c>
      <c r="C2463" s="4">
        <v>691</v>
      </c>
      <c r="D2463" s="4">
        <f t="shared" si="1"/>
        <v>69.099999999999994</v>
      </c>
      <c r="E2463" s="4" t="s">
        <v>2831</v>
      </c>
      <c r="F2463" s="4">
        <v>-46470</v>
      </c>
      <c r="G2463" s="4">
        <v>240</v>
      </c>
      <c r="H2463" s="4">
        <v>140</v>
      </c>
      <c r="I2463" s="4">
        <v>140</v>
      </c>
      <c r="J2463" s="4" t="s">
        <v>1415</v>
      </c>
    </row>
    <row r="2464" spans="1:10" ht="12.75" customHeight="1">
      <c r="A2464" s="4" t="str">
        <f t="shared" si="0"/>
        <v>15069.2</v>
      </c>
      <c r="B2464" s="4">
        <v>150</v>
      </c>
      <c r="C2464" s="4">
        <v>692</v>
      </c>
      <c r="D2464" s="4">
        <f t="shared" si="1"/>
        <v>69.2</v>
      </c>
      <c r="E2464" s="4" t="s">
        <v>2832</v>
      </c>
      <c r="F2464" s="4">
        <v>-45800</v>
      </c>
      <c r="G2464" s="4">
        <v>240</v>
      </c>
      <c r="H2464" s="4">
        <v>810</v>
      </c>
      <c r="I2464" s="4">
        <v>140</v>
      </c>
      <c r="J2464" s="4">
        <v>5.2</v>
      </c>
    </row>
    <row r="2465" spans="1:10" ht="12.75" customHeight="1">
      <c r="A2465" s="4" t="str">
        <f t="shared" si="0"/>
        <v>15070</v>
      </c>
      <c r="B2465" s="4">
        <v>150</v>
      </c>
      <c r="C2465" s="4">
        <v>700</v>
      </c>
      <c r="D2465" s="4">
        <f t="shared" si="1"/>
        <v>70</v>
      </c>
      <c r="E2465" s="4" t="s">
        <v>2833</v>
      </c>
      <c r="F2465" s="4">
        <v>-38730</v>
      </c>
      <c r="G2465" s="4">
        <v>400</v>
      </c>
      <c r="H2465" s="4">
        <v>700</v>
      </c>
      <c r="I2465" s="4" t="s">
        <v>33</v>
      </c>
      <c r="J2465" s="4" t="s">
        <v>389</v>
      </c>
    </row>
    <row r="2466" spans="1:10" ht="12.75" customHeight="1">
      <c r="A2466" s="4" t="str">
        <f t="shared" si="0"/>
        <v>15071</v>
      </c>
      <c r="B2466" s="4">
        <v>150</v>
      </c>
      <c r="C2466" s="4">
        <v>710</v>
      </c>
      <c r="D2466" s="4">
        <f t="shared" si="1"/>
        <v>71</v>
      </c>
      <c r="E2466" s="4" t="s">
        <v>2834</v>
      </c>
      <c r="F2466" s="4">
        <v>-24940</v>
      </c>
      <c r="G2466" s="4">
        <v>500</v>
      </c>
      <c r="H2466" s="4">
        <v>46</v>
      </c>
      <c r="I2466" s="4" t="s">
        <v>33</v>
      </c>
      <c r="J2466" s="4">
        <v>6</v>
      </c>
    </row>
    <row r="2467" spans="1:10" ht="12.75" customHeight="1">
      <c r="A2467" s="4" t="str">
        <f t="shared" si="0"/>
        <v>15071.1</v>
      </c>
      <c r="B2467" s="4">
        <v>150</v>
      </c>
      <c r="C2467" s="4">
        <v>711</v>
      </c>
      <c r="D2467" s="4">
        <f t="shared" si="1"/>
        <v>71.099999999999994</v>
      </c>
      <c r="E2467" s="4" t="s">
        <v>2835</v>
      </c>
      <c r="F2467" s="4">
        <v>-24900</v>
      </c>
      <c r="G2467" s="4">
        <v>500</v>
      </c>
      <c r="H2467" s="4">
        <v>34</v>
      </c>
      <c r="I2467" s="4">
        <v>15</v>
      </c>
      <c r="J2467" s="4" t="s">
        <v>30</v>
      </c>
    </row>
    <row r="2468" spans="1:10" ht="12.75" customHeight="1">
      <c r="A2468" s="4" t="str">
        <f t="shared" si="0"/>
        <v>15155</v>
      </c>
      <c r="B2468" s="4">
        <v>151</v>
      </c>
      <c r="C2468" s="4">
        <v>550</v>
      </c>
      <c r="D2468" s="4">
        <f t="shared" si="1"/>
        <v>55</v>
      </c>
      <c r="E2468" s="4" t="s">
        <v>2836</v>
      </c>
      <c r="F2468" s="4">
        <v>-35220</v>
      </c>
      <c r="G2468" s="4">
        <v>500</v>
      </c>
      <c r="H2468" s="4">
        <v>60</v>
      </c>
      <c r="I2468" s="4" t="s">
        <v>33</v>
      </c>
      <c r="J2468" s="4" t="s">
        <v>2788</v>
      </c>
    </row>
    <row r="2469" spans="1:10" ht="12.75" customHeight="1">
      <c r="A2469" s="4" t="str">
        <f t="shared" si="0"/>
        <v>15156</v>
      </c>
      <c r="B2469" s="4">
        <v>151</v>
      </c>
      <c r="C2469" s="4">
        <v>560</v>
      </c>
      <c r="D2469" s="4">
        <f t="shared" si="1"/>
        <v>56</v>
      </c>
      <c r="E2469" s="4" t="s">
        <v>2837</v>
      </c>
      <c r="F2469" s="4">
        <v>-45820</v>
      </c>
      <c r="G2469" s="4">
        <v>400</v>
      </c>
      <c r="H2469" s="4">
        <v>200</v>
      </c>
      <c r="I2469" s="4" t="s">
        <v>33</v>
      </c>
      <c r="J2469" s="4" t="s">
        <v>733</v>
      </c>
    </row>
    <row r="2470" spans="1:10" ht="12.75" customHeight="1">
      <c r="A2470" s="4" t="str">
        <f t="shared" si="0"/>
        <v>15157</v>
      </c>
      <c r="B2470" s="4">
        <v>151</v>
      </c>
      <c r="C2470" s="4">
        <v>570</v>
      </c>
      <c r="D2470" s="4">
        <f t="shared" si="1"/>
        <v>57</v>
      </c>
      <c r="E2470" s="4" t="s">
        <v>2838</v>
      </c>
      <c r="F2470" s="4">
        <v>-54290</v>
      </c>
      <c r="G2470" s="4">
        <v>400</v>
      </c>
      <c r="H2470" s="4">
        <v>300</v>
      </c>
      <c r="I2470" s="4" t="s">
        <v>33</v>
      </c>
      <c r="J2470" s="4" t="s">
        <v>733</v>
      </c>
    </row>
    <row r="2471" spans="1:10" ht="12.75" customHeight="1">
      <c r="A2471" s="4" t="str">
        <f t="shared" si="0"/>
        <v>15158</v>
      </c>
      <c r="B2471" s="4">
        <v>151</v>
      </c>
      <c r="C2471" s="4">
        <v>580</v>
      </c>
      <c r="D2471" s="4">
        <f t="shared" si="1"/>
        <v>58</v>
      </c>
      <c r="E2471" s="4" t="s">
        <v>2839</v>
      </c>
      <c r="F2471" s="4">
        <v>-61500</v>
      </c>
      <c r="G2471" s="4">
        <v>100</v>
      </c>
      <c r="H2471" s="4">
        <v>1.02</v>
      </c>
      <c r="I2471" s="4" t="s">
        <v>6</v>
      </c>
      <c r="J2471" s="4">
        <v>0.06</v>
      </c>
    </row>
    <row r="2472" spans="1:10" ht="12.75" customHeight="1">
      <c r="A2472" s="4" t="str">
        <f t="shared" si="0"/>
        <v>15159</v>
      </c>
      <c r="B2472" s="4">
        <v>151</v>
      </c>
      <c r="C2472" s="4">
        <v>590</v>
      </c>
      <c r="D2472" s="4">
        <f t="shared" si="1"/>
        <v>59</v>
      </c>
      <c r="E2472" s="4" t="s">
        <v>2840</v>
      </c>
      <c r="F2472" s="4">
        <v>-66771</v>
      </c>
      <c r="G2472" s="4">
        <v>23</v>
      </c>
      <c r="H2472" s="4">
        <v>18.899999999999999</v>
      </c>
      <c r="I2472" s="4" t="s">
        <v>6</v>
      </c>
      <c r="J2472" s="4">
        <v>7.0000000000000007E-2</v>
      </c>
    </row>
    <row r="2473" spans="1:10" ht="12.75" customHeight="1">
      <c r="A2473" s="4" t="str">
        <f t="shared" si="0"/>
        <v>15160</v>
      </c>
      <c r="B2473" s="4">
        <v>151</v>
      </c>
      <c r="C2473" s="4">
        <v>600</v>
      </c>
      <c r="D2473" s="4">
        <f t="shared" si="1"/>
        <v>60</v>
      </c>
      <c r="E2473" s="4" t="s">
        <v>2841</v>
      </c>
      <c r="F2473" s="4">
        <v>-70953</v>
      </c>
      <c r="G2473" s="4">
        <v>3</v>
      </c>
      <c r="H2473" s="4">
        <v>12.44</v>
      </c>
      <c r="I2473" s="4" t="s">
        <v>80</v>
      </c>
      <c r="J2473" s="4">
        <v>7.0000000000000007E-2</v>
      </c>
    </row>
    <row r="2474" spans="1:10" ht="12.75" customHeight="1">
      <c r="A2474" s="4" t="str">
        <f t="shared" si="0"/>
        <v>15161</v>
      </c>
      <c r="B2474" s="4">
        <v>151</v>
      </c>
      <c r="C2474" s="4">
        <v>610</v>
      </c>
      <c r="D2474" s="4">
        <f t="shared" si="1"/>
        <v>61</v>
      </c>
      <c r="E2474" s="4" t="s">
        <v>2842</v>
      </c>
      <c r="F2474" s="4">
        <v>-73395</v>
      </c>
      <c r="G2474" s="4">
        <v>5</v>
      </c>
      <c r="H2474" s="4">
        <v>28.4</v>
      </c>
      <c r="I2474" s="4" t="s">
        <v>223</v>
      </c>
      <c r="J2474" s="4">
        <v>0.04</v>
      </c>
    </row>
    <row r="2475" spans="1:10" ht="12.75" customHeight="1">
      <c r="A2475" s="4" t="str">
        <f t="shared" si="0"/>
        <v>15162</v>
      </c>
      <c r="B2475" s="4">
        <v>151</v>
      </c>
      <c r="C2475" s="4">
        <v>620</v>
      </c>
      <c r="D2475" s="4">
        <f t="shared" si="1"/>
        <v>62</v>
      </c>
      <c r="E2475" s="4" t="s">
        <v>2843</v>
      </c>
      <c r="F2475" s="4">
        <v>-74582.5</v>
      </c>
      <c r="G2475" s="4">
        <v>2.4</v>
      </c>
      <c r="H2475" s="4">
        <v>90</v>
      </c>
      <c r="I2475" s="4" t="s">
        <v>14</v>
      </c>
      <c r="J2475" s="4">
        <v>8</v>
      </c>
    </row>
    <row r="2476" spans="1:10" ht="12.75" customHeight="1">
      <c r="A2476" s="4" t="str">
        <f t="shared" si="0"/>
        <v>15162.1</v>
      </c>
      <c r="B2476" s="4">
        <v>151</v>
      </c>
      <c r="C2476" s="4">
        <v>621</v>
      </c>
      <c r="D2476" s="4">
        <f t="shared" si="1"/>
        <v>62.1</v>
      </c>
      <c r="E2476" s="4" t="s">
        <v>2844</v>
      </c>
      <c r="F2476" s="4">
        <v>-74321.399999999994</v>
      </c>
      <c r="G2476" s="4">
        <v>2.4</v>
      </c>
      <c r="H2476" s="4">
        <v>261.13</v>
      </c>
      <c r="I2476" s="4">
        <v>0.04</v>
      </c>
      <c r="J2476" s="4">
        <v>1.4</v>
      </c>
    </row>
    <row r="2477" spans="1:10" ht="12.75" customHeight="1">
      <c r="A2477" s="4" t="str">
        <f t="shared" si="0"/>
        <v>15163</v>
      </c>
      <c r="B2477" s="4">
        <v>151</v>
      </c>
      <c r="C2477" s="4">
        <v>630</v>
      </c>
      <c r="D2477" s="4">
        <f t="shared" si="1"/>
        <v>63</v>
      </c>
      <c r="E2477" s="4" t="s">
        <v>2845</v>
      </c>
      <c r="F2477" s="4">
        <v>-74659.100000000006</v>
      </c>
      <c r="G2477" s="4">
        <v>2.5</v>
      </c>
      <c r="H2477" s="4" t="s">
        <v>8</v>
      </c>
      <c r="I2477" s="4" t="s">
        <v>145</v>
      </c>
      <c r="J2477" s="4">
        <v>97</v>
      </c>
    </row>
    <row r="2478" spans="1:10" ht="12.75" customHeight="1">
      <c r="A2478" s="4" t="str">
        <f t="shared" si="0"/>
        <v>15163.1</v>
      </c>
      <c r="B2478" s="4">
        <v>151</v>
      </c>
      <c r="C2478" s="4">
        <v>631</v>
      </c>
      <c r="D2478" s="4">
        <f t="shared" si="1"/>
        <v>63.1</v>
      </c>
      <c r="E2478" s="4" t="s">
        <v>2846</v>
      </c>
      <c r="F2478" s="4">
        <v>-74462.899999999994</v>
      </c>
      <c r="G2478" s="4">
        <v>2.5</v>
      </c>
      <c r="H2478" s="4">
        <v>196.245</v>
      </c>
      <c r="I2478" s="4">
        <v>0.01</v>
      </c>
      <c r="J2478" s="4">
        <v>58.9</v>
      </c>
    </row>
    <row r="2479" spans="1:10" ht="12.75" customHeight="1">
      <c r="A2479" s="4" t="str">
        <f t="shared" si="0"/>
        <v>15164</v>
      </c>
      <c r="B2479" s="4">
        <v>151</v>
      </c>
      <c r="C2479" s="4">
        <v>640</v>
      </c>
      <c r="D2479" s="4">
        <f t="shared" si="1"/>
        <v>64</v>
      </c>
      <c r="E2479" s="4" t="s">
        <v>2847</v>
      </c>
      <c r="F2479" s="4">
        <v>-74195</v>
      </c>
      <c r="G2479" s="4">
        <v>4</v>
      </c>
      <c r="H2479" s="4">
        <v>124</v>
      </c>
      <c r="I2479" s="4" t="s">
        <v>48</v>
      </c>
      <c r="J2479" s="4">
        <v>1</v>
      </c>
    </row>
    <row r="2480" spans="1:10" ht="12.75" customHeight="1">
      <c r="A2480" s="4" t="str">
        <f t="shared" si="0"/>
        <v>15165</v>
      </c>
      <c r="B2480" s="4">
        <v>151</v>
      </c>
      <c r="C2480" s="4">
        <v>650</v>
      </c>
      <c r="D2480" s="4">
        <f t="shared" si="1"/>
        <v>65</v>
      </c>
      <c r="E2480" s="4" t="s">
        <v>2848</v>
      </c>
      <c r="F2480" s="4">
        <v>-71630</v>
      </c>
      <c r="G2480" s="4">
        <v>5</v>
      </c>
      <c r="H2480" s="4">
        <v>17.609000000000002</v>
      </c>
      <c r="I2480" s="4" t="s">
        <v>223</v>
      </c>
      <c r="J2480" s="4">
        <v>1E-3</v>
      </c>
    </row>
    <row r="2481" spans="1:10" ht="12.75" customHeight="1">
      <c r="A2481" s="4" t="str">
        <f t="shared" si="0"/>
        <v>15165.1</v>
      </c>
      <c r="B2481" s="4">
        <v>151</v>
      </c>
      <c r="C2481" s="4">
        <v>651</v>
      </c>
      <c r="D2481" s="4">
        <f t="shared" si="1"/>
        <v>65.099999999999994</v>
      </c>
      <c r="E2481" s="4" t="s">
        <v>2849</v>
      </c>
      <c r="F2481" s="4">
        <v>-71530</v>
      </c>
      <c r="G2481" s="4">
        <v>5</v>
      </c>
      <c r="H2481" s="4">
        <v>99.54</v>
      </c>
      <c r="I2481" s="4">
        <v>0.06</v>
      </c>
      <c r="J2481" s="4">
        <v>25</v>
      </c>
    </row>
    <row r="2482" spans="1:10" ht="12.75" customHeight="1">
      <c r="A2482" s="4" t="str">
        <f t="shared" si="0"/>
        <v>15166</v>
      </c>
      <c r="B2482" s="4">
        <v>151</v>
      </c>
      <c r="C2482" s="4">
        <v>660</v>
      </c>
      <c r="D2482" s="4">
        <f t="shared" si="1"/>
        <v>66</v>
      </c>
      <c r="E2482" s="4" t="s">
        <v>2850</v>
      </c>
      <c r="F2482" s="4">
        <v>-68759</v>
      </c>
      <c r="G2482" s="4">
        <v>4</v>
      </c>
      <c r="H2482" s="4">
        <v>17.899999999999999</v>
      </c>
      <c r="I2482" s="4" t="s">
        <v>80</v>
      </c>
      <c r="J2482" s="4">
        <v>0.3</v>
      </c>
    </row>
    <row r="2483" spans="1:10" ht="12.75" customHeight="1">
      <c r="A2483" s="4" t="str">
        <f t="shared" si="0"/>
        <v>15167</v>
      </c>
      <c r="B2483" s="4">
        <v>151</v>
      </c>
      <c r="C2483" s="4">
        <v>670</v>
      </c>
      <c r="D2483" s="4">
        <f t="shared" si="1"/>
        <v>67</v>
      </c>
      <c r="E2483" s="4" t="s">
        <v>2851</v>
      </c>
      <c r="F2483" s="4">
        <v>-63632</v>
      </c>
      <c r="G2483" s="4">
        <v>12</v>
      </c>
      <c r="H2483" s="4">
        <v>35.200000000000003</v>
      </c>
      <c r="I2483" s="4" t="s">
        <v>6</v>
      </c>
      <c r="J2483" s="4">
        <v>0.1</v>
      </c>
    </row>
    <row r="2484" spans="1:10" ht="12.75" customHeight="1">
      <c r="A2484" s="4" t="str">
        <f t="shared" si="0"/>
        <v>15167.1</v>
      </c>
      <c r="B2484" s="4">
        <v>151</v>
      </c>
      <c r="C2484" s="4">
        <v>671</v>
      </c>
      <c r="D2484" s="4">
        <f t="shared" si="1"/>
        <v>67.099999999999994</v>
      </c>
      <c r="E2484" s="4" t="s">
        <v>2852</v>
      </c>
      <c r="F2484" s="4">
        <v>-63591</v>
      </c>
      <c r="G2484" s="4">
        <v>12</v>
      </c>
      <c r="H2484" s="4">
        <v>41</v>
      </c>
      <c r="I2484" s="4">
        <v>0.2</v>
      </c>
      <c r="J2484" s="4">
        <v>47.2</v>
      </c>
    </row>
    <row r="2485" spans="1:10" ht="12.75" customHeight="1">
      <c r="A2485" s="4" t="str">
        <f t="shared" si="0"/>
        <v>15168</v>
      </c>
      <c r="B2485" s="4">
        <v>151</v>
      </c>
      <c r="C2485" s="4">
        <v>680</v>
      </c>
      <c r="D2485" s="4">
        <f t="shared" si="1"/>
        <v>68</v>
      </c>
      <c r="E2485" s="4" t="s">
        <v>2853</v>
      </c>
      <c r="F2485" s="4">
        <v>-58266</v>
      </c>
      <c r="G2485" s="4">
        <v>16</v>
      </c>
      <c r="H2485" s="4">
        <v>23.5</v>
      </c>
      <c r="I2485" s="4" t="s">
        <v>6</v>
      </c>
      <c r="J2485" s="4">
        <v>1.3</v>
      </c>
    </row>
    <row r="2486" spans="1:10" ht="12.75" customHeight="1">
      <c r="A2486" s="4" t="str">
        <f t="shared" si="0"/>
        <v>15168.1</v>
      </c>
      <c r="B2486" s="4">
        <v>151</v>
      </c>
      <c r="C2486" s="4">
        <v>681</v>
      </c>
      <c r="D2486" s="4">
        <f t="shared" si="1"/>
        <v>68.099999999999994</v>
      </c>
      <c r="E2486" s="4" t="s">
        <v>2854</v>
      </c>
      <c r="F2486" s="4">
        <v>-55681</v>
      </c>
      <c r="G2486" s="4">
        <v>16</v>
      </c>
      <c r="H2486" s="4">
        <v>2585.5</v>
      </c>
      <c r="I2486" s="4">
        <v>0.6</v>
      </c>
      <c r="J2486" s="4">
        <v>580</v>
      </c>
    </row>
    <row r="2487" spans="1:10" ht="12.75" customHeight="1">
      <c r="A2487" s="4" t="str">
        <f t="shared" si="0"/>
        <v>15169</v>
      </c>
      <c r="B2487" s="4">
        <v>151</v>
      </c>
      <c r="C2487" s="4">
        <v>690</v>
      </c>
      <c r="D2487" s="4">
        <f t="shared" si="1"/>
        <v>69</v>
      </c>
      <c r="E2487" s="4" t="s">
        <v>2855</v>
      </c>
      <c r="F2487" s="4">
        <v>-50782</v>
      </c>
      <c r="G2487" s="4">
        <v>20</v>
      </c>
      <c r="H2487" s="4" t="s">
        <v>999</v>
      </c>
      <c r="I2487" s="4">
        <v>4.17</v>
      </c>
      <c r="J2487" s="4" t="s">
        <v>6</v>
      </c>
    </row>
    <row r="2488" spans="1:10" ht="12.75" customHeight="1">
      <c r="A2488" s="4" t="str">
        <f t="shared" si="0"/>
        <v>15169.1</v>
      </c>
      <c r="B2488" s="4">
        <v>151</v>
      </c>
      <c r="C2488" s="4">
        <v>691</v>
      </c>
      <c r="D2488" s="4">
        <f t="shared" si="1"/>
        <v>69.099999999999994</v>
      </c>
      <c r="E2488" s="4" t="s">
        <v>2856</v>
      </c>
      <c r="F2488" s="4">
        <v>-50690</v>
      </c>
      <c r="G2488" s="4">
        <v>21</v>
      </c>
      <c r="H2488" s="4">
        <v>92</v>
      </c>
      <c r="I2488" s="4">
        <v>7</v>
      </c>
      <c r="J2488" s="4" t="s">
        <v>2857</v>
      </c>
    </row>
    <row r="2489" spans="1:10" ht="12.75" customHeight="1">
      <c r="A2489" s="4" t="str">
        <f t="shared" si="0"/>
        <v>15169.2</v>
      </c>
      <c r="B2489" s="4">
        <v>151</v>
      </c>
      <c r="C2489" s="4">
        <v>692</v>
      </c>
      <c r="D2489" s="4">
        <f t="shared" si="1"/>
        <v>69.2</v>
      </c>
      <c r="E2489" s="4" t="s">
        <v>2858</v>
      </c>
      <c r="F2489" s="4">
        <v>-48126</v>
      </c>
      <c r="G2489" s="4">
        <v>20</v>
      </c>
      <c r="H2489" s="4">
        <v>2655.67</v>
      </c>
      <c r="I2489" s="4">
        <v>0.22</v>
      </c>
      <c r="J2489" s="4">
        <v>451</v>
      </c>
    </row>
    <row r="2490" spans="1:10" ht="12.75" customHeight="1">
      <c r="A2490" s="4" t="str">
        <f t="shared" si="0"/>
        <v>15170</v>
      </c>
      <c r="B2490" s="4">
        <v>151</v>
      </c>
      <c r="C2490" s="4">
        <v>700</v>
      </c>
      <c r="D2490" s="4">
        <f t="shared" si="1"/>
        <v>70</v>
      </c>
      <c r="E2490" s="4" t="s">
        <v>2859</v>
      </c>
      <c r="F2490" s="4">
        <v>-41540</v>
      </c>
      <c r="G2490" s="4">
        <v>300</v>
      </c>
      <c r="H2490" s="4">
        <v>1.6</v>
      </c>
      <c r="I2490" s="4" t="s">
        <v>6</v>
      </c>
      <c r="J2490" s="4">
        <v>0.5</v>
      </c>
    </row>
    <row r="2491" spans="1:10" ht="12.75" customHeight="1">
      <c r="A2491" s="4" t="str">
        <f t="shared" si="0"/>
        <v>15170.1</v>
      </c>
      <c r="B2491" s="4">
        <v>151</v>
      </c>
      <c r="C2491" s="4">
        <v>701</v>
      </c>
      <c r="D2491" s="4">
        <f t="shared" si="1"/>
        <v>70.099999999999994</v>
      </c>
      <c r="E2491" s="4" t="s">
        <v>2860</v>
      </c>
      <c r="F2491" s="4">
        <v>-40790</v>
      </c>
      <c r="G2491" s="4">
        <v>320</v>
      </c>
      <c r="H2491" s="4">
        <v>750</v>
      </c>
      <c r="I2491" s="4">
        <v>100</v>
      </c>
      <c r="J2491" s="4">
        <v>1.6</v>
      </c>
    </row>
    <row r="2492" spans="1:10" ht="12.75" customHeight="1">
      <c r="A2492" s="4" t="str">
        <f t="shared" si="0"/>
        <v>15170.2</v>
      </c>
      <c r="B2492" s="4">
        <v>151</v>
      </c>
      <c r="C2492" s="4">
        <v>702</v>
      </c>
      <c r="D2492" s="4">
        <f t="shared" si="1"/>
        <v>70.2</v>
      </c>
      <c r="E2492" s="4" t="s">
        <v>2861</v>
      </c>
      <c r="F2492" s="4">
        <v>-39750</v>
      </c>
      <c r="G2492" s="4">
        <v>580</v>
      </c>
      <c r="H2492" s="4">
        <v>1790</v>
      </c>
      <c r="I2492" s="4">
        <v>500</v>
      </c>
      <c r="J2492" s="4">
        <v>2.6</v>
      </c>
    </row>
    <row r="2493" spans="1:10" ht="12.75" customHeight="1">
      <c r="A2493" s="4" t="str">
        <f t="shared" si="0"/>
        <v>15170.3</v>
      </c>
      <c r="B2493" s="4">
        <v>151</v>
      </c>
      <c r="C2493" s="4">
        <v>703</v>
      </c>
      <c r="D2493" s="4">
        <f t="shared" si="1"/>
        <v>70.3</v>
      </c>
      <c r="E2493" s="4" t="s">
        <v>2862</v>
      </c>
      <c r="F2493" s="4">
        <v>-39090</v>
      </c>
      <c r="G2493" s="4">
        <v>580</v>
      </c>
      <c r="H2493" s="4">
        <v>2450</v>
      </c>
      <c r="I2493" s="4">
        <v>500</v>
      </c>
      <c r="J2493" s="4">
        <v>20</v>
      </c>
    </row>
    <row r="2494" spans="1:10" ht="12.75" customHeight="1">
      <c r="A2494" s="4" t="str">
        <f t="shared" si="0"/>
        <v>15171</v>
      </c>
      <c r="B2494" s="4">
        <v>151</v>
      </c>
      <c r="C2494" s="4">
        <v>710</v>
      </c>
      <c r="D2494" s="4">
        <f t="shared" si="1"/>
        <v>71</v>
      </c>
      <c r="E2494" s="4" t="s">
        <v>2863</v>
      </c>
      <c r="F2494" s="4">
        <v>-30200</v>
      </c>
      <c r="G2494" s="4">
        <v>400</v>
      </c>
      <c r="H2494" s="4">
        <v>80.599999999999994</v>
      </c>
      <c r="I2494" s="4" t="s">
        <v>33</v>
      </c>
      <c r="J2494" s="4">
        <v>1.9</v>
      </c>
    </row>
    <row r="2495" spans="1:10" ht="12.75" customHeight="1">
      <c r="A2495" s="4" t="str">
        <f t="shared" si="0"/>
        <v>15171.1</v>
      </c>
      <c r="B2495" s="4">
        <v>151</v>
      </c>
      <c r="C2495" s="4">
        <v>711</v>
      </c>
      <c r="D2495" s="4">
        <f t="shared" si="1"/>
        <v>71.099999999999994</v>
      </c>
      <c r="E2495" s="4" t="s">
        <v>2864</v>
      </c>
      <c r="F2495" s="4">
        <v>-30130</v>
      </c>
      <c r="G2495" s="4">
        <v>400</v>
      </c>
      <c r="H2495" s="4">
        <v>77</v>
      </c>
      <c r="I2495" s="4">
        <v>5</v>
      </c>
      <c r="J2495" s="4" t="s">
        <v>30</v>
      </c>
    </row>
    <row r="2496" spans="1:10" ht="12.75" customHeight="1">
      <c r="A2496" s="4" t="str">
        <f t="shared" si="0"/>
        <v>15256</v>
      </c>
      <c r="B2496" s="4">
        <v>152</v>
      </c>
      <c r="C2496" s="4">
        <v>560</v>
      </c>
      <c r="D2496" s="4">
        <f t="shared" si="1"/>
        <v>56</v>
      </c>
      <c r="E2496" s="4" t="s">
        <v>2865</v>
      </c>
      <c r="F2496" s="4">
        <v>-42600</v>
      </c>
      <c r="G2496" s="4">
        <v>500</v>
      </c>
      <c r="H2496" s="4">
        <v>100</v>
      </c>
      <c r="I2496" s="4" t="s">
        <v>33</v>
      </c>
      <c r="J2496" s="4" t="s">
        <v>22</v>
      </c>
    </row>
    <row r="2497" spans="1:10" ht="12.75" customHeight="1">
      <c r="A2497" s="4" t="str">
        <f t="shared" si="0"/>
        <v>15257</v>
      </c>
      <c r="B2497" s="4">
        <v>152</v>
      </c>
      <c r="C2497" s="4">
        <v>570</v>
      </c>
      <c r="D2497" s="4">
        <f t="shared" si="1"/>
        <v>57</v>
      </c>
      <c r="E2497" s="4" t="s">
        <v>2866</v>
      </c>
      <c r="F2497" s="4">
        <v>-50070</v>
      </c>
      <c r="G2497" s="4">
        <v>400</v>
      </c>
      <c r="H2497" s="4">
        <v>200</v>
      </c>
      <c r="I2497" s="4" t="s">
        <v>33</v>
      </c>
      <c r="J2497" s="4" t="s">
        <v>733</v>
      </c>
    </row>
    <row r="2498" spans="1:10" ht="12.75" customHeight="1">
      <c r="A2498" s="4" t="str">
        <f t="shared" si="0"/>
        <v>15258</v>
      </c>
      <c r="B2498" s="4">
        <v>152</v>
      </c>
      <c r="C2498" s="4">
        <v>580</v>
      </c>
      <c r="D2498" s="4">
        <f t="shared" si="1"/>
        <v>58</v>
      </c>
      <c r="E2498" s="4" t="s">
        <v>2867</v>
      </c>
      <c r="F2498" s="4">
        <v>-59110</v>
      </c>
      <c r="G2498" s="4">
        <v>200</v>
      </c>
      <c r="H2498" s="4">
        <v>1.1000000000000001</v>
      </c>
      <c r="I2498" s="4" t="s">
        <v>6</v>
      </c>
      <c r="J2498" s="4">
        <v>0.3</v>
      </c>
    </row>
    <row r="2499" spans="1:10" ht="12.75" customHeight="1">
      <c r="A2499" s="4" t="str">
        <f t="shared" si="0"/>
        <v>15259</v>
      </c>
      <c r="B2499" s="4">
        <v>152</v>
      </c>
      <c r="C2499" s="4">
        <v>590</v>
      </c>
      <c r="D2499" s="4">
        <f t="shared" si="1"/>
        <v>59</v>
      </c>
      <c r="E2499" s="4" t="s">
        <v>2868</v>
      </c>
      <c r="F2499" s="4">
        <v>-63810</v>
      </c>
      <c r="G2499" s="4">
        <v>120</v>
      </c>
      <c r="H2499" s="4">
        <v>3.63</v>
      </c>
      <c r="I2499" s="4" t="s">
        <v>6</v>
      </c>
      <c r="J2499" s="4">
        <v>0.12</v>
      </c>
    </row>
    <row r="2500" spans="1:10" ht="12.75" customHeight="1">
      <c r="A2500" s="4" t="str">
        <f t="shared" si="0"/>
        <v>15260</v>
      </c>
      <c r="B2500" s="4">
        <v>152</v>
      </c>
      <c r="C2500" s="4">
        <v>600</v>
      </c>
      <c r="D2500" s="4">
        <f t="shared" si="1"/>
        <v>60</v>
      </c>
      <c r="E2500" s="4" t="s">
        <v>2869</v>
      </c>
      <c r="F2500" s="4">
        <v>-70158</v>
      </c>
      <c r="G2500" s="4">
        <v>25</v>
      </c>
      <c r="H2500" s="4">
        <v>11.4</v>
      </c>
      <c r="I2500" s="4" t="s">
        <v>80</v>
      </c>
      <c r="J2500" s="4">
        <v>0.2</v>
      </c>
    </row>
    <row r="2501" spans="1:10" ht="12.75" customHeight="1">
      <c r="A2501" s="4" t="str">
        <f t="shared" si="0"/>
        <v>15261</v>
      </c>
      <c r="B2501" s="4">
        <v>152</v>
      </c>
      <c r="C2501" s="4">
        <v>610</v>
      </c>
      <c r="D2501" s="4">
        <f t="shared" si="1"/>
        <v>61</v>
      </c>
      <c r="E2501" s="4" t="s">
        <v>2870</v>
      </c>
      <c r="F2501" s="4">
        <v>-71262</v>
      </c>
      <c r="G2501" s="4">
        <v>26</v>
      </c>
      <c r="H2501" s="4" t="s">
        <v>541</v>
      </c>
      <c r="I2501" s="4">
        <v>4.12</v>
      </c>
      <c r="J2501" s="4" t="s">
        <v>80</v>
      </c>
    </row>
    <row r="2502" spans="1:10" ht="12.75" customHeight="1">
      <c r="A2502" s="4" t="str">
        <f t="shared" si="0"/>
        <v>15261.1</v>
      </c>
      <c r="B2502" s="4">
        <v>152</v>
      </c>
      <c r="C2502" s="4">
        <v>611</v>
      </c>
      <c r="D2502" s="4">
        <f t="shared" si="1"/>
        <v>61.1</v>
      </c>
      <c r="E2502" s="4" t="s">
        <v>2871</v>
      </c>
      <c r="F2502" s="4">
        <v>-71120</v>
      </c>
      <c r="G2502" s="4">
        <v>80</v>
      </c>
      <c r="H2502" s="4">
        <v>140</v>
      </c>
      <c r="I2502" s="4">
        <v>90</v>
      </c>
      <c r="J2502" s="4" t="s">
        <v>1210</v>
      </c>
    </row>
    <row r="2503" spans="1:10" ht="12.75" customHeight="1">
      <c r="A2503" s="4" t="str">
        <f t="shared" si="0"/>
        <v>15261.2</v>
      </c>
      <c r="B2503" s="4">
        <v>152</v>
      </c>
      <c r="C2503" s="4">
        <v>612</v>
      </c>
      <c r="D2503" s="4">
        <f t="shared" si="1"/>
        <v>61.2</v>
      </c>
      <c r="E2503" s="4" t="s">
        <v>2872</v>
      </c>
      <c r="F2503" s="4">
        <v>-71010</v>
      </c>
      <c r="G2503" s="4">
        <v>150</v>
      </c>
      <c r="H2503" s="4">
        <v>250</v>
      </c>
      <c r="I2503" s="4">
        <v>150</v>
      </c>
      <c r="J2503" s="4" t="s">
        <v>541</v>
      </c>
    </row>
    <row r="2504" spans="1:10" ht="12.75" customHeight="1">
      <c r="A2504" s="4" t="str">
        <f t="shared" si="0"/>
        <v>15262</v>
      </c>
      <c r="B2504" s="4">
        <v>152</v>
      </c>
      <c r="C2504" s="4">
        <v>620</v>
      </c>
      <c r="D2504" s="4">
        <f t="shared" si="1"/>
        <v>62</v>
      </c>
      <c r="E2504" s="4" t="s">
        <v>2873</v>
      </c>
      <c r="F2504" s="4">
        <v>-74768.800000000003</v>
      </c>
      <c r="G2504" s="4">
        <v>2.5</v>
      </c>
      <c r="H2504" s="4" t="s">
        <v>8</v>
      </c>
      <c r="I2504" s="4" t="s">
        <v>22</v>
      </c>
      <c r="J2504" s="4">
        <v>97</v>
      </c>
    </row>
    <row r="2505" spans="1:10" ht="12.75" customHeight="1">
      <c r="A2505" s="4" t="str">
        <f t="shared" si="0"/>
        <v>15263</v>
      </c>
      <c r="B2505" s="4">
        <v>152</v>
      </c>
      <c r="C2505" s="4">
        <v>630</v>
      </c>
      <c r="D2505" s="4">
        <f t="shared" si="1"/>
        <v>63</v>
      </c>
      <c r="E2505" s="4" t="s">
        <v>2874</v>
      </c>
      <c r="F2505" s="4">
        <v>-72894.5</v>
      </c>
      <c r="G2505" s="4">
        <v>2.5</v>
      </c>
      <c r="H2505" s="4">
        <v>13.537000000000001</v>
      </c>
      <c r="I2505" s="4" t="s">
        <v>14</v>
      </c>
      <c r="J2505" s="4">
        <v>6.0000000000000001E-3</v>
      </c>
    </row>
    <row r="2506" spans="1:10" ht="12.75" customHeight="1">
      <c r="A2506" s="4" t="str">
        <f t="shared" si="0"/>
        <v>15263.1</v>
      </c>
      <c r="B2506" s="4">
        <v>152</v>
      </c>
      <c r="C2506" s="4">
        <v>631</v>
      </c>
      <c r="D2506" s="4">
        <f t="shared" si="1"/>
        <v>63.1</v>
      </c>
      <c r="E2506" s="4" t="s">
        <v>2875</v>
      </c>
      <c r="F2506" s="4">
        <v>-72848.899999999994</v>
      </c>
      <c r="G2506" s="4">
        <v>2.5</v>
      </c>
      <c r="H2506" s="4">
        <v>45.599800000000002</v>
      </c>
      <c r="I2506" s="4">
        <v>4.0000000000000002E-4</v>
      </c>
      <c r="J2506" s="4">
        <v>9.3116000000000003</v>
      </c>
    </row>
    <row r="2507" spans="1:10" ht="12.75" customHeight="1">
      <c r="A2507" s="4" t="str">
        <f t="shared" si="0"/>
        <v>15263.2</v>
      </c>
      <c r="B2507" s="4">
        <v>152</v>
      </c>
      <c r="C2507" s="4">
        <v>632</v>
      </c>
      <c r="D2507" s="4">
        <f t="shared" si="1"/>
        <v>63.2</v>
      </c>
      <c r="E2507" s="4" t="s">
        <v>2876</v>
      </c>
      <c r="F2507" s="4">
        <v>-72746.600000000006</v>
      </c>
      <c r="G2507" s="4">
        <v>2.5</v>
      </c>
      <c r="H2507" s="4">
        <v>147.86000000000001</v>
      </c>
      <c r="I2507" s="4">
        <v>0.1</v>
      </c>
      <c r="J2507" s="4">
        <v>96</v>
      </c>
    </row>
    <row r="2508" spans="1:10" ht="12.75" customHeight="1">
      <c r="A2508" s="4" t="str">
        <f t="shared" si="0"/>
        <v>15264</v>
      </c>
      <c r="B2508" s="4">
        <v>152</v>
      </c>
      <c r="C2508" s="4">
        <v>640</v>
      </c>
      <c r="D2508" s="4">
        <f t="shared" si="1"/>
        <v>64</v>
      </c>
      <c r="E2508" s="4" t="s">
        <v>2877</v>
      </c>
      <c r="F2508" s="4">
        <v>-74714.2</v>
      </c>
      <c r="G2508" s="4">
        <v>2.5</v>
      </c>
      <c r="H2508" s="4">
        <v>108</v>
      </c>
      <c r="I2508" s="4" t="s">
        <v>1957</v>
      </c>
      <c r="J2508" s="4">
        <v>8</v>
      </c>
    </row>
    <row r="2509" spans="1:10" ht="12.75" customHeight="1">
      <c r="A2509" s="4" t="str">
        <f t="shared" si="0"/>
        <v>15265</v>
      </c>
      <c r="B2509" s="4">
        <v>152</v>
      </c>
      <c r="C2509" s="4">
        <v>650</v>
      </c>
      <c r="D2509" s="4">
        <f t="shared" si="1"/>
        <v>65</v>
      </c>
      <c r="E2509" s="4" t="s">
        <v>2878</v>
      </c>
      <c r="F2509" s="4">
        <v>-70720</v>
      </c>
      <c r="G2509" s="4">
        <v>40</v>
      </c>
      <c r="H2509" s="4">
        <v>17.5</v>
      </c>
      <c r="I2509" s="4" t="s">
        <v>223</v>
      </c>
      <c r="J2509" s="4">
        <v>0.1</v>
      </c>
    </row>
    <row r="2510" spans="1:10" ht="12.75" customHeight="1">
      <c r="A2510" s="4" t="str">
        <f t="shared" si="0"/>
        <v>15265.1</v>
      </c>
      <c r="B2510" s="4">
        <v>152</v>
      </c>
      <c r="C2510" s="4">
        <v>651</v>
      </c>
      <c r="D2510" s="4">
        <f t="shared" si="1"/>
        <v>65.099999999999994</v>
      </c>
      <c r="E2510" s="4" t="s">
        <v>2879</v>
      </c>
      <c r="F2510" s="4">
        <v>-70220</v>
      </c>
      <c r="G2510" s="4">
        <v>40</v>
      </c>
      <c r="H2510" s="4">
        <v>501.74</v>
      </c>
      <c r="I2510" s="4">
        <v>0.19</v>
      </c>
      <c r="J2510" s="4">
        <v>4.2</v>
      </c>
    </row>
    <row r="2511" spans="1:10" ht="12.75" customHeight="1">
      <c r="A2511" s="4" t="str">
        <f t="shared" si="0"/>
        <v>15266</v>
      </c>
      <c r="B2511" s="4">
        <v>152</v>
      </c>
      <c r="C2511" s="4">
        <v>660</v>
      </c>
      <c r="D2511" s="4">
        <f t="shared" si="1"/>
        <v>66</v>
      </c>
      <c r="E2511" s="4" t="s">
        <v>2880</v>
      </c>
      <c r="F2511" s="4">
        <v>-70124</v>
      </c>
      <c r="G2511" s="4">
        <v>5</v>
      </c>
      <c r="H2511" s="4">
        <v>2.38</v>
      </c>
      <c r="I2511" s="4" t="s">
        <v>223</v>
      </c>
      <c r="J2511" s="4">
        <v>0.02</v>
      </c>
    </row>
    <row r="2512" spans="1:10" ht="12.75" customHeight="1">
      <c r="A2512" s="4" t="str">
        <f t="shared" si="0"/>
        <v>15267</v>
      </c>
      <c r="B2512" s="4">
        <v>152</v>
      </c>
      <c r="C2512" s="4">
        <v>670</v>
      </c>
      <c r="D2512" s="4">
        <f t="shared" si="1"/>
        <v>67</v>
      </c>
      <c r="E2512" s="4" t="s">
        <v>2881</v>
      </c>
      <c r="F2512" s="4">
        <v>-63608</v>
      </c>
      <c r="G2512" s="4">
        <v>14</v>
      </c>
      <c r="H2512" s="4">
        <v>161.80000000000001</v>
      </c>
      <c r="I2512" s="4" t="s">
        <v>6</v>
      </c>
      <c r="J2512" s="4">
        <v>0.3</v>
      </c>
    </row>
    <row r="2513" spans="1:10" ht="12.75" customHeight="1">
      <c r="A2513" s="4" t="str">
        <f t="shared" si="0"/>
        <v>15267.1</v>
      </c>
      <c r="B2513" s="4">
        <v>152</v>
      </c>
      <c r="C2513" s="4">
        <v>671</v>
      </c>
      <c r="D2513" s="4">
        <f t="shared" si="1"/>
        <v>67.099999999999994</v>
      </c>
      <c r="E2513" s="4" t="s">
        <v>2882</v>
      </c>
      <c r="F2513" s="4">
        <v>-63448</v>
      </c>
      <c r="G2513" s="4">
        <v>14</v>
      </c>
      <c r="H2513" s="4">
        <v>160</v>
      </c>
      <c r="I2513" s="4">
        <v>1</v>
      </c>
      <c r="J2513" s="4">
        <v>50</v>
      </c>
    </row>
    <row r="2514" spans="1:10" ht="12.75" customHeight="1">
      <c r="A2514" s="4" t="str">
        <f t="shared" si="0"/>
        <v>15267.2</v>
      </c>
      <c r="B2514" s="4">
        <v>152</v>
      </c>
      <c r="C2514" s="4">
        <v>672</v>
      </c>
      <c r="D2514" s="4">
        <f t="shared" si="1"/>
        <v>67.2</v>
      </c>
      <c r="E2514" s="4" t="s">
        <v>2883</v>
      </c>
      <c r="F2514" s="4">
        <v>-60588</v>
      </c>
      <c r="G2514" s="4">
        <v>14</v>
      </c>
      <c r="H2514" s="4">
        <v>3019.59</v>
      </c>
      <c r="I2514" s="4">
        <v>0.19</v>
      </c>
      <c r="J2514" s="4">
        <v>8.4</v>
      </c>
    </row>
    <row r="2515" spans="1:10" ht="12.75" customHeight="1">
      <c r="A2515" s="4" t="str">
        <f t="shared" si="0"/>
        <v>15268</v>
      </c>
      <c r="B2515" s="4">
        <v>152</v>
      </c>
      <c r="C2515" s="4">
        <v>680</v>
      </c>
      <c r="D2515" s="4">
        <f t="shared" si="1"/>
        <v>68</v>
      </c>
      <c r="E2515" s="4" t="s">
        <v>2884</v>
      </c>
      <c r="F2515" s="4">
        <v>-60500</v>
      </c>
      <c r="G2515" s="4">
        <v>11</v>
      </c>
      <c r="H2515" s="4">
        <v>10.3</v>
      </c>
      <c r="I2515" s="4" t="s">
        <v>6</v>
      </c>
      <c r="J2515" s="4">
        <v>0.1</v>
      </c>
    </row>
    <row r="2516" spans="1:10" ht="12.75" customHeight="1">
      <c r="A2516" s="4" t="str">
        <f t="shared" si="0"/>
        <v>15269</v>
      </c>
      <c r="B2516" s="4">
        <v>152</v>
      </c>
      <c r="C2516" s="4">
        <v>690</v>
      </c>
      <c r="D2516" s="4">
        <f t="shared" si="1"/>
        <v>69</v>
      </c>
      <c r="E2516" s="4" t="s">
        <v>2885</v>
      </c>
      <c r="F2516" s="4">
        <v>-51770</v>
      </c>
      <c r="G2516" s="4">
        <v>70</v>
      </c>
      <c r="H2516" s="4" t="s">
        <v>541</v>
      </c>
      <c r="I2516" s="4">
        <v>8</v>
      </c>
      <c r="J2516" s="4" t="s">
        <v>6</v>
      </c>
    </row>
    <row r="2517" spans="1:10" ht="12.75" customHeight="1">
      <c r="A2517" s="4" t="str">
        <f t="shared" si="0"/>
        <v>15269.1</v>
      </c>
      <c r="B2517" s="4">
        <v>152</v>
      </c>
      <c r="C2517" s="4">
        <v>691</v>
      </c>
      <c r="D2517" s="4">
        <f t="shared" si="1"/>
        <v>69.099999999999994</v>
      </c>
      <c r="E2517" s="4" t="s">
        <v>2886</v>
      </c>
      <c r="F2517" s="4">
        <v>-51670</v>
      </c>
      <c r="G2517" s="4">
        <v>110</v>
      </c>
      <c r="H2517" s="4">
        <v>100</v>
      </c>
      <c r="I2517" s="4">
        <v>80</v>
      </c>
      <c r="J2517" s="4" t="s">
        <v>541</v>
      </c>
    </row>
    <row r="2518" spans="1:10" ht="12.75" customHeight="1">
      <c r="A2518" s="4" t="str">
        <f t="shared" si="0"/>
        <v>15270</v>
      </c>
      <c r="B2518" s="4">
        <v>152</v>
      </c>
      <c r="C2518" s="4">
        <v>700</v>
      </c>
      <c r="D2518" s="4">
        <f t="shared" si="1"/>
        <v>70</v>
      </c>
      <c r="E2518" s="4" t="s">
        <v>2887</v>
      </c>
      <c r="F2518" s="4">
        <v>-46310</v>
      </c>
      <c r="G2518" s="4">
        <v>210</v>
      </c>
      <c r="H2518" s="4">
        <v>3.04</v>
      </c>
      <c r="I2518" s="4" t="s">
        <v>6</v>
      </c>
      <c r="J2518" s="4">
        <v>0.06</v>
      </c>
    </row>
    <row r="2519" spans="1:10" ht="12.75" customHeight="1">
      <c r="A2519" s="4" t="str">
        <f t="shared" si="0"/>
        <v>15271</v>
      </c>
      <c r="B2519" s="4">
        <v>152</v>
      </c>
      <c r="C2519" s="4">
        <v>710</v>
      </c>
      <c r="D2519" s="4">
        <f t="shared" si="1"/>
        <v>71</v>
      </c>
      <c r="E2519" s="4" t="s">
        <v>2888</v>
      </c>
      <c r="F2519" s="4">
        <v>-33420</v>
      </c>
      <c r="G2519" s="4">
        <v>200</v>
      </c>
      <c r="H2519" s="4">
        <v>650</v>
      </c>
      <c r="I2519" s="4" t="s">
        <v>33</v>
      </c>
      <c r="J2519" s="4">
        <v>70</v>
      </c>
    </row>
    <row r="2520" spans="1:10" ht="12.75" customHeight="1">
      <c r="A2520" s="4" t="str">
        <f t="shared" si="0"/>
        <v>15356</v>
      </c>
      <c r="B2520" s="4">
        <v>153</v>
      </c>
      <c r="C2520" s="4">
        <v>560</v>
      </c>
      <c r="D2520" s="4">
        <f t="shared" si="1"/>
        <v>56</v>
      </c>
      <c r="E2520" s="4" t="s">
        <v>2889</v>
      </c>
      <c r="F2520" s="4">
        <v>-37620</v>
      </c>
      <c r="G2520" s="4">
        <v>800</v>
      </c>
      <c r="H2520" s="4">
        <v>80</v>
      </c>
      <c r="I2520" s="4" t="s">
        <v>33</v>
      </c>
      <c r="J2520" s="4" t="s">
        <v>607</v>
      </c>
    </row>
    <row r="2521" spans="1:10" ht="12.75" customHeight="1">
      <c r="A2521" s="4" t="str">
        <f t="shared" si="0"/>
        <v>15357</v>
      </c>
      <c r="B2521" s="4">
        <v>153</v>
      </c>
      <c r="C2521" s="4">
        <v>570</v>
      </c>
      <c r="D2521" s="4">
        <f t="shared" si="1"/>
        <v>57</v>
      </c>
      <c r="E2521" s="4" t="s">
        <v>2890</v>
      </c>
      <c r="F2521" s="4">
        <v>-46930</v>
      </c>
      <c r="G2521" s="4">
        <v>600</v>
      </c>
      <c r="H2521" s="4">
        <v>150</v>
      </c>
      <c r="I2521" s="4" t="s">
        <v>33</v>
      </c>
      <c r="J2521" s="4" t="s">
        <v>733</v>
      </c>
    </row>
    <row r="2522" spans="1:10" ht="12.75" customHeight="1">
      <c r="A2522" s="4" t="str">
        <f t="shared" si="0"/>
        <v>15358</v>
      </c>
      <c r="B2522" s="4">
        <v>153</v>
      </c>
      <c r="C2522" s="4">
        <v>580</v>
      </c>
      <c r="D2522" s="4">
        <f t="shared" si="1"/>
        <v>58</v>
      </c>
      <c r="E2522" s="4" t="s">
        <v>2891</v>
      </c>
      <c r="F2522" s="4">
        <v>-55350</v>
      </c>
      <c r="G2522" s="4">
        <v>400</v>
      </c>
      <c r="H2522" s="4">
        <v>500</v>
      </c>
      <c r="I2522" s="4" t="s">
        <v>33</v>
      </c>
      <c r="J2522" s="4" t="s">
        <v>733</v>
      </c>
    </row>
    <row r="2523" spans="1:10" ht="12.75" customHeight="1">
      <c r="A2523" s="4" t="str">
        <f t="shared" si="0"/>
        <v>15359</v>
      </c>
      <c r="B2523" s="4">
        <v>153</v>
      </c>
      <c r="C2523" s="4">
        <v>590</v>
      </c>
      <c r="D2523" s="4">
        <f t="shared" si="1"/>
        <v>59</v>
      </c>
      <c r="E2523" s="4" t="s">
        <v>2892</v>
      </c>
      <c r="F2523" s="4">
        <v>-61630</v>
      </c>
      <c r="G2523" s="4">
        <v>100</v>
      </c>
      <c r="H2523" s="4">
        <v>4.28</v>
      </c>
      <c r="I2523" s="4" t="s">
        <v>6</v>
      </c>
      <c r="J2523" s="4">
        <v>0.11</v>
      </c>
    </row>
    <row r="2524" spans="1:10" ht="12.75" customHeight="1">
      <c r="A2524" s="4" t="str">
        <f t="shared" si="0"/>
        <v>15360</v>
      </c>
      <c r="B2524" s="4">
        <v>153</v>
      </c>
      <c r="C2524" s="4">
        <v>600</v>
      </c>
      <c r="D2524" s="4">
        <f t="shared" si="1"/>
        <v>60</v>
      </c>
      <c r="E2524" s="4" t="s">
        <v>2893</v>
      </c>
      <c r="F2524" s="4">
        <v>-67349</v>
      </c>
      <c r="G2524" s="4">
        <v>27</v>
      </c>
      <c r="H2524" s="4">
        <v>31.6</v>
      </c>
      <c r="I2524" s="4" t="s">
        <v>6</v>
      </c>
      <c r="J2524" s="4">
        <v>1</v>
      </c>
    </row>
    <row r="2525" spans="1:10" ht="12.75" customHeight="1">
      <c r="A2525" s="4" t="str">
        <f t="shared" si="0"/>
        <v>15361</v>
      </c>
      <c r="B2525" s="4">
        <v>153</v>
      </c>
      <c r="C2525" s="4">
        <v>610</v>
      </c>
      <c r="D2525" s="4">
        <f t="shared" si="1"/>
        <v>61</v>
      </c>
      <c r="E2525" s="4" t="s">
        <v>2894</v>
      </c>
      <c r="F2525" s="4">
        <v>-70685</v>
      </c>
      <c r="G2525" s="4">
        <v>11</v>
      </c>
      <c r="H2525" s="4">
        <v>5.25</v>
      </c>
      <c r="I2525" s="4" t="s">
        <v>80</v>
      </c>
      <c r="J2525" s="4">
        <v>0.02</v>
      </c>
    </row>
    <row r="2526" spans="1:10" ht="12.75" customHeight="1">
      <c r="A2526" s="4" t="str">
        <f t="shared" si="0"/>
        <v>15362</v>
      </c>
      <c r="B2526" s="4">
        <v>153</v>
      </c>
      <c r="C2526" s="4">
        <v>620</v>
      </c>
      <c r="D2526" s="4">
        <f t="shared" si="1"/>
        <v>62</v>
      </c>
      <c r="E2526" s="4" t="s">
        <v>2895</v>
      </c>
      <c r="F2526" s="4">
        <v>-72565.8</v>
      </c>
      <c r="G2526" s="4">
        <v>2.5</v>
      </c>
      <c r="H2526" s="4">
        <v>46.283999999999999</v>
      </c>
      <c r="I2526" s="4" t="s">
        <v>223</v>
      </c>
      <c r="J2526" s="4">
        <v>4.0000000000000001E-3</v>
      </c>
    </row>
    <row r="2527" spans="1:10" ht="12.75" customHeight="1">
      <c r="A2527" s="4" t="str">
        <f t="shared" si="0"/>
        <v>15362.1</v>
      </c>
      <c r="B2527" s="4">
        <v>153</v>
      </c>
      <c r="C2527" s="4">
        <v>621</v>
      </c>
      <c r="D2527" s="4">
        <f t="shared" si="1"/>
        <v>62.1</v>
      </c>
      <c r="E2527" s="4" t="s">
        <v>2896</v>
      </c>
      <c r="F2527" s="4">
        <v>-72467.399999999994</v>
      </c>
      <c r="G2527" s="4">
        <v>2.5</v>
      </c>
      <c r="H2527" s="4">
        <v>98.37</v>
      </c>
      <c r="I2527" s="4">
        <v>0.1</v>
      </c>
      <c r="J2527" s="4">
        <v>10.6</v>
      </c>
    </row>
    <row r="2528" spans="1:10" ht="12.75" customHeight="1">
      <c r="A2528" s="4" t="str">
        <f t="shared" si="0"/>
        <v>15363</v>
      </c>
      <c r="B2528" s="4">
        <v>153</v>
      </c>
      <c r="C2528" s="4">
        <v>630</v>
      </c>
      <c r="D2528" s="4">
        <f t="shared" si="1"/>
        <v>63</v>
      </c>
      <c r="E2528" s="4" t="s">
        <v>2897</v>
      </c>
      <c r="F2528" s="4">
        <v>-73373.5</v>
      </c>
      <c r="G2528" s="4">
        <v>2.5</v>
      </c>
      <c r="H2528" s="4" t="s">
        <v>8</v>
      </c>
      <c r="I2528" s="4" t="s">
        <v>145</v>
      </c>
      <c r="J2528" s="4">
        <v>98</v>
      </c>
    </row>
    <row r="2529" spans="1:10" ht="12.75" customHeight="1">
      <c r="A2529" s="4" t="str">
        <f t="shared" si="0"/>
        <v>15364</v>
      </c>
      <c r="B2529" s="4">
        <v>153</v>
      </c>
      <c r="C2529" s="4">
        <v>640</v>
      </c>
      <c r="D2529" s="4">
        <f t="shared" si="1"/>
        <v>64</v>
      </c>
      <c r="E2529" s="4" t="s">
        <v>2898</v>
      </c>
      <c r="F2529" s="4">
        <v>-72889.8</v>
      </c>
      <c r="G2529" s="4">
        <v>2.5</v>
      </c>
      <c r="H2529" s="4">
        <v>240.4</v>
      </c>
      <c r="I2529" s="4" t="s">
        <v>48</v>
      </c>
      <c r="J2529" s="4">
        <v>1</v>
      </c>
    </row>
    <row r="2530" spans="1:10" ht="12.75" customHeight="1">
      <c r="A2530" s="4" t="str">
        <f t="shared" si="0"/>
        <v>15364.1</v>
      </c>
      <c r="B2530" s="4">
        <v>153</v>
      </c>
      <c r="C2530" s="4">
        <v>641</v>
      </c>
      <c r="D2530" s="4">
        <f t="shared" si="1"/>
        <v>64.099999999999994</v>
      </c>
      <c r="E2530" s="4" t="s">
        <v>2899</v>
      </c>
      <c r="F2530" s="4">
        <v>-72794.600000000006</v>
      </c>
      <c r="G2530" s="4">
        <v>2.5</v>
      </c>
      <c r="H2530" s="4">
        <v>95.173699999999997</v>
      </c>
      <c r="I2530" s="4">
        <v>1.2000000000000001E-3</v>
      </c>
      <c r="J2530" s="4">
        <v>3.5</v>
      </c>
    </row>
    <row r="2531" spans="1:10" ht="12.75" customHeight="1">
      <c r="A2531" s="4" t="str">
        <f t="shared" si="0"/>
        <v>15364.2</v>
      </c>
      <c r="B2531" s="4">
        <v>153</v>
      </c>
      <c r="C2531" s="4">
        <v>642</v>
      </c>
      <c r="D2531" s="4">
        <f t="shared" si="1"/>
        <v>64.2</v>
      </c>
      <c r="E2531" s="4" t="s">
        <v>2900</v>
      </c>
      <c r="F2531" s="4">
        <v>-72718.600000000006</v>
      </c>
      <c r="G2531" s="4">
        <v>2.5</v>
      </c>
      <c r="H2531" s="4">
        <v>171.18899999999999</v>
      </c>
      <c r="I2531" s="4">
        <v>5.0000000000000001E-3</v>
      </c>
      <c r="J2531" s="4">
        <v>76</v>
      </c>
    </row>
    <row r="2532" spans="1:10" ht="12.75" customHeight="1">
      <c r="A2532" s="4" t="str">
        <f t="shared" si="0"/>
        <v>15365</v>
      </c>
      <c r="B2532" s="4">
        <v>153</v>
      </c>
      <c r="C2532" s="4">
        <v>650</v>
      </c>
      <c r="D2532" s="4">
        <f t="shared" si="1"/>
        <v>65</v>
      </c>
      <c r="E2532" s="4" t="s">
        <v>2901</v>
      </c>
      <c r="F2532" s="4">
        <v>-71320</v>
      </c>
      <c r="G2532" s="4">
        <v>4</v>
      </c>
      <c r="H2532" s="4">
        <v>2.34</v>
      </c>
      <c r="I2532" s="4" t="s">
        <v>48</v>
      </c>
      <c r="J2532" s="4">
        <v>0.01</v>
      </c>
    </row>
    <row r="2533" spans="1:10" ht="12.75" customHeight="1">
      <c r="A2533" s="4" t="str">
        <f t="shared" si="0"/>
        <v>15365.1</v>
      </c>
      <c r="B2533" s="4">
        <v>153</v>
      </c>
      <c r="C2533" s="4">
        <v>651</v>
      </c>
      <c r="D2533" s="4">
        <f t="shared" si="1"/>
        <v>65.099999999999994</v>
      </c>
      <c r="E2533" s="4" t="s">
        <v>2902</v>
      </c>
      <c r="F2533" s="4">
        <v>-71157</v>
      </c>
      <c r="G2533" s="4">
        <v>4</v>
      </c>
      <c r="H2533" s="4">
        <v>163.17500000000001</v>
      </c>
      <c r="I2533" s="4">
        <v>5.0000000000000001E-3</v>
      </c>
      <c r="J2533" s="4">
        <v>186</v>
      </c>
    </row>
    <row r="2534" spans="1:10" ht="12.75" customHeight="1">
      <c r="A2534" s="4" t="str">
        <f t="shared" si="0"/>
        <v>15366</v>
      </c>
      <c r="B2534" s="4">
        <v>153</v>
      </c>
      <c r="C2534" s="4">
        <v>660</v>
      </c>
      <c r="D2534" s="4">
        <f t="shared" si="1"/>
        <v>66</v>
      </c>
      <c r="E2534" s="4" t="s">
        <v>2903</v>
      </c>
      <c r="F2534" s="4">
        <v>-69150</v>
      </c>
      <c r="G2534" s="4">
        <v>5</v>
      </c>
      <c r="H2534" s="4">
        <v>6.4</v>
      </c>
      <c r="I2534" s="4" t="s">
        <v>223</v>
      </c>
      <c r="J2534" s="4">
        <v>0.1</v>
      </c>
    </row>
    <row r="2535" spans="1:10" ht="12.75" customHeight="1">
      <c r="A2535" s="4" t="str">
        <f t="shared" si="0"/>
        <v>15367</v>
      </c>
      <c r="B2535" s="4">
        <v>153</v>
      </c>
      <c r="C2535" s="4">
        <v>670</v>
      </c>
      <c r="D2535" s="4">
        <f t="shared" si="1"/>
        <v>67</v>
      </c>
      <c r="E2535" s="4" t="s">
        <v>2904</v>
      </c>
      <c r="F2535" s="4">
        <v>-65019</v>
      </c>
      <c r="G2535" s="4">
        <v>6</v>
      </c>
      <c r="H2535" s="4">
        <v>2.0099999999999998</v>
      </c>
      <c r="I2535" s="4" t="s">
        <v>80</v>
      </c>
      <c r="J2535" s="4">
        <v>0.03</v>
      </c>
    </row>
    <row r="2536" spans="1:10" ht="12.75" customHeight="1">
      <c r="A2536" s="4" t="str">
        <f t="shared" si="0"/>
        <v>15367.1</v>
      </c>
      <c r="B2536" s="4">
        <v>153</v>
      </c>
      <c r="C2536" s="4">
        <v>671</v>
      </c>
      <c r="D2536" s="4">
        <f t="shared" si="1"/>
        <v>67.099999999999994</v>
      </c>
      <c r="E2536" s="4" t="s">
        <v>2905</v>
      </c>
      <c r="F2536" s="4">
        <v>-64950</v>
      </c>
      <c r="G2536" s="4">
        <v>6</v>
      </c>
      <c r="H2536" s="4">
        <v>68.7</v>
      </c>
      <c r="I2536" s="4">
        <v>0.3</v>
      </c>
      <c r="J2536" s="4">
        <v>9.3000000000000007</v>
      </c>
    </row>
    <row r="2537" spans="1:10" ht="12.75" customHeight="1">
      <c r="A2537" s="4" t="str">
        <f t="shared" si="0"/>
        <v>15368</v>
      </c>
      <c r="B2537" s="4">
        <v>153</v>
      </c>
      <c r="C2537" s="4">
        <v>680</v>
      </c>
      <c r="D2537" s="4">
        <f t="shared" si="1"/>
        <v>68</v>
      </c>
      <c r="E2537" s="4" t="s">
        <v>2906</v>
      </c>
      <c r="F2537" s="4">
        <v>-60488</v>
      </c>
      <c r="G2537" s="4">
        <v>9</v>
      </c>
      <c r="H2537" s="4">
        <v>37.1</v>
      </c>
      <c r="I2537" s="4" t="s">
        <v>6</v>
      </c>
      <c r="J2537" s="4">
        <v>0.2</v>
      </c>
    </row>
    <row r="2538" spans="1:10" ht="12.75" customHeight="1">
      <c r="A2538" s="4" t="str">
        <f t="shared" si="0"/>
        <v>15369</v>
      </c>
      <c r="B2538" s="4">
        <v>153</v>
      </c>
      <c r="C2538" s="4">
        <v>690</v>
      </c>
      <c r="D2538" s="4">
        <f t="shared" si="1"/>
        <v>69</v>
      </c>
      <c r="E2538" s="4" t="s">
        <v>2907</v>
      </c>
      <c r="F2538" s="4">
        <v>-54015</v>
      </c>
      <c r="G2538" s="4">
        <v>18</v>
      </c>
      <c r="H2538" s="4">
        <v>1.48</v>
      </c>
      <c r="I2538" s="4" t="s">
        <v>6</v>
      </c>
      <c r="J2538" s="4">
        <v>0.01</v>
      </c>
    </row>
    <row r="2539" spans="1:10" ht="12.75" customHeight="1">
      <c r="A2539" s="4" t="str">
        <f t="shared" si="0"/>
        <v>15369.1</v>
      </c>
      <c r="B2539" s="4">
        <v>153</v>
      </c>
      <c r="C2539" s="4">
        <v>691</v>
      </c>
      <c r="D2539" s="4">
        <f t="shared" si="1"/>
        <v>69.099999999999994</v>
      </c>
      <c r="E2539" s="4" t="s">
        <v>2908</v>
      </c>
      <c r="F2539" s="4">
        <v>-53972</v>
      </c>
      <c r="G2539" s="4">
        <v>18</v>
      </c>
      <c r="H2539" s="4">
        <v>43.2</v>
      </c>
      <c r="I2539" s="4">
        <v>0.2</v>
      </c>
      <c r="J2539" s="4">
        <v>2.5</v>
      </c>
    </row>
    <row r="2540" spans="1:10" ht="12.75" customHeight="1">
      <c r="A2540" s="4" t="str">
        <f t="shared" si="0"/>
        <v>15370</v>
      </c>
      <c r="B2540" s="4">
        <v>153</v>
      </c>
      <c r="C2540" s="4">
        <v>700</v>
      </c>
      <c r="D2540" s="4">
        <f t="shared" si="1"/>
        <v>70</v>
      </c>
      <c r="E2540" s="4" t="s">
        <v>2909</v>
      </c>
      <c r="F2540" s="4">
        <v>-47060</v>
      </c>
      <c r="G2540" s="4">
        <v>200</v>
      </c>
      <c r="H2540" s="4">
        <v>4.2</v>
      </c>
      <c r="I2540" s="4" t="s">
        <v>6</v>
      </c>
      <c r="J2540" s="4">
        <v>0.2</v>
      </c>
    </row>
    <row r="2541" spans="1:10" ht="12.75" customHeight="1">
      <c r="A2541" s="4" t="str">
        <f t="shared" si="0"/>
        <v>15370.1</v>
      </c>
      <c r="B2541" s="4">
        <v>153</v>
      </c>
      <c r="C2541" s="4">
        <v>701</v>
      </c>
      <c r="D2541" s="4">
        <f t="shared" si="1"/>
        <v>70.099999999999994</v>
      </c>
      <c r="E2541" s="4" t="s">
        <v>2910</v>
      </c>
      <c r="F2541" s="4">
        <v>-44360</v>
      </c>
      <c r="G2541" s="4">
        <v>220</v>
      </c>
      <c r="H2541" s="4">
        <v>2700</v>
      </c>
      <c r="I2541" s="4">
        <v>100</v>
      </c>
      <c r="J2541" s="4">
        <v>15</v>
      </c>
    </row>
    <row r="2542" spans="1:10" ht="12.75" customHeight="1">
      <c r="A2542" s="4" t="str">
        <f t="shared" si="0"/>
        <v>15371</v>
      </c>
      <c r="B2542" s="4">
        <v>153</v>
      </c>
      <c r="C2542" s="4">
        <v>710</v>
      </c>
      <c r="D2542" s="4">
        <f t="shared" si="1"/>
        <v>71</v>
      </c>
      <c r="E2542" s="4" t="s">
        <v>2911</v>
      </c>
      <c r="F2542" s="4">
        <v>-38410</v>
      </c>
      <c r="G2542" s="4">
        <v>210</v>
      </c>
      <c r="H2542" s="4">
        <v>900</v>
      </c>
      <c r="I2542" s="4" t="s">
        <v>33</v>
      </c>
      <c r="J2542" s="4">
        <v>200</v>
      </c>
    </row>
    <row r="2543" spans="1:10" ht="12.75" customHeight="1">
      <c r="A2543" s="4" t="str">
        <f t="shared" si="0"/>
        <v>15371.1</v>
      </c>
      <c r="B2543" s="4">
        <v>153</v>
      </c>
      <c r="C2543" s="4">
        <v>711</v>
      </c>
      <c r="D2543" s="4">
        <f t="shared" si="1"/>
        <v>71.099999999999994</v>
      </c>
      <c r="E2543" s="4" t="s">
        <v>2912</v>
      </c>
      <c r="F2543" s="4">
        <v>-38330</v>
      </c>
      <c r="G2543" s="4">
        <v>210</v>
      </c>
      <c r="H2543" s="4">
        <v>80</v>
      </c>
      <c r="I2543" s="4">
        <v>5</v>
      </c>
      <c r="J2543" s="4">
        <v>1</v>
      </c>
    </row>
    <row r="2544" spans="1:10" ht="12.75" customHeight="1">
      <c r="A2544" s="4" t="str">
        <f t="shared" si="0"/>
        <v>15371.2</v>
      </c>
      <c r="B2544" s="4">
        <v>153</v>
      </c>
      <c r="C2544" s="4">
        <v>712</v>
      </c>
      <c r="D2544" s="4">
        <f t="shared" si="1"/>
        <v>71.2</v>
      </c>
      <c r="E2544" s="4" t="s">
        <v>2913</v>
      </c>
      <c r="F2544" s="4">
        <v>-35780</v>
      </c>
      <c r="G2544" s="4">
        <v>210</v>
      </c>
      <c r="H2544" s="4">
        <v>2632.9</v>
      </c>
      <c r="I2544" s="4">
        <v>0.5</v>
      </c>
      <c r="J2544" s="4">
        <v>15</v>
      </c>
    </row>
    <row r="2545" spans="1:10" ht="12.75" customHeight="1">
      <c r="A2545" s="4" t="str">
        <f t="shared" si="0"/>
        <v>15372</v>
      </c>
      <c r="B2545" s="4">
        <v>153</v>
      </c>
      <c r="C2545" s="4">
        <v>720</v>
      </c>
      <c r="D2545" s="4">
        <f t="shared" si="1"/>
        <v>72</v>
      </c>
      <c r="E2545" s="4" t="s">
        <v>2914</v>
      </c>
      <c r="F2545" s="4">
        <v>-27300</v>
      </c>
      <c r="G2545" s="4">
        <v>500</v>
      </c>
      <c r="H2545" s="4">
        <v>400</v>
      </c>
      <c r="I2545" s="4" t="s">
        <v>33</v>
      </c>
      <c r="J2545" s="4" t="s">
        <v>389</v>
      </c>
    </row>
    <row r="2546" spans="1:10" ht="12.75" customHeight="1">
      <c r="A2546" s="4" t="str">
        <f t="shared" si="0"/>
        <v>15372.1</v>
      </c>
      <c r="B2546" s="4">
        <v>153</v>
      </c>
      <c r="C2546" s="4">
        <v>721</v>
      </c>
      <c r="D2546" s="4">
        <f t="shared" si="1"/>
        <v>72.099999999999994</v>
      </c>
      <c r="E2546" s="4" t="s">
        <v>2915</v>
      </c>
      <c r="F2546" s="4">
        <v>-26550</v>
      </c>
      <c r="G2546" s="4">
        <v>510</v>
      </c>
      <c r="H2546" s="4">
        <v>750</v>
      </c>
      <c r="I2546" s="4">
        <v>100</v>
      </c>
      <c r="J2546" s="4">
        <v>500</v>
      </c>
    </row>
    <row r="2547" spans="1:10" ht="12.75" customHeight="1">
      <c r="A2547" s="4" t="str">
        <f t="shared" si="0"/>
        <v>15457</v>
      </c>
      <c r="B2547" s="4">
        <v>154</v>
      </c>
      <c r="C2547" s="4">
        <v>570</v>
      </c>
      <c r="D2547" s="4">
        <f t="shared" si="1"/>
        <v>57</v>
      </c>
      <c r="E2547" s="4" t="s">
        <v>2916</v>
      </c>
      <c r="F2547" s="4">
        <v>-42380</v>
      </c>
      <c r="G2547" s="4">
        <v>600</v>
      </c>
      <c r="H2547" s="4">
        <v>100</v>
      </c>
      <c r="I2547" s="4" t="s">
        <v>33</v>
      </c>
      <c r="J2547" s="4" t="s">
        <v>491</v>
      </c>
    </row>
    <row r="2548" spans="1:10" ht="12.75" customHeight="1">
      <c r="A2548" s="4" t="str">
        <f t="shared" si="0"/>
        <v>15458</v>
      </c>
      <c r="B2548" s="4">
        <v>154</v>
      </c>
      <c r="C2548" s="4">
        <v>580</v>
      </c>
      <c r="D2548" s="4">
        <f t="shared" si="1"/>
        <v>58</v>
      </c>
      <c r="E2548" s="4" t="s">
        <v>2917</v>
      </c>
      <c r="F2548" s="4">
        <v>-52700</v>
      </c>
      <c r="G2548" s="4">
        <v>500</v>
      </c>
      <c r="H2548" s="4">
        <v>300</v>
      </c>
      <c r="I2548" s="4" t="s">
        <v>33</v>
      </c>
      <c r="J2548" s="4" t="s">
        <v>733</v>
      </c>
    </row>
    <row r="2549" spans="1:10" ht="12.75" customHeight="1">
      <c r="A2549" s="4" t="str">
        <f t="shared" si="0"/>
        <v>15459</v>
      </c>
      <c r="B2549" s="4">
        <v>154</v>
      </c>
      <c r="C2549" s="4">
        <v>590</v>
      </c>
      <c r="D2549" s="4">
        <f t="shared" si="1"/>
        <v>59</v>
      </c>
      <c r="E2549" s="4" t="s">
        <v>2918</v>
      </c>
      <c r="F2549" s="4">
        <v>-58200</v>
      </c>
      <c r="G2549" s="4">
        <v>150</v>
      </c>
      <c r="H2549" s="4">
        <v>2.2999999999999998</v>
      </c>
      <c r="I2549" s="4" t="s">
        <v>6</v>
      </c>
      <c r="J2549" s="4">
        <v>0.1</v>
      </c>
    </row>
    <row r="2550" spans="1:10" ht="12.75" customHeight="1">
      <c r="A2550" s="4" t="str">
        <f t="shared" si="0"/>
        <v>15460</v>
      </c>
      <c r="B2550" s="4">
        <v>154</v>
      </c>
      <c r="C2550" s="4">
        <v>600</v>
      </c>
      <c r="D2550" s="4">
        <f t="shared" si="1"/>
        <v>60</v>
      </c>
      <c r="E2550" s="4" t="s">
        <v>2919</v>
      </c>
      <c r="F2550" s="4">
        <v>-65690</v>
      </c>
      <c r="G2550" s="4">
        <v>110</v>
      </c>
      <c r="H2550" s="4">
        <v>25.9</v>
      </c>
      <c r="I2550" s="4" t="s">
        <v>6</v>
      </c>
      <c r="J2550" s="4">
        <v>0.2</v>
      </c>
    </row>
    <row r="2551" spans="1:10" ht="12.75" customHeight="1">
      <c r="A2551" s="4" t="str">
        <f t="shared" si="0"/>
        <v>15460.1</v>
      </c>
      <c r="B2551" s="4">
        <v>154</v>
      </c>
      <c r="C2551" s="4">
        <v>601</v>
      </c>
      <c r="D2551" s="4">
        <f t="shared" si="1"/>
        <v>60.1</v>
      </c>
      <c r="E2551" s="4" t="s">
        <v>2920</v>
      </c>
      <c r="F2551" s="4">
        <v>-65210</v>
      </c>
      <c r="G2551" s="4">
        <v>190</v>
      </c>
      <c r="H2551" s="4">
        <v>480</v>
      </c>
      <c r="I2551" s="4">
        <v>150</v>
      </c>
      <c r="J2551" s="4">
        <v>1.3</v>
      </c>
    </row>
    <row r="2552" spans="1:10" ht="12.75" customHeight="1">
      <c r="A2552" s="4" t="str">
        <f t="shared" si="0"/>
        <v>15460.2</v>
      </c>
      <c r="B2552" s="4">
        <v>154</v>
      </c>
      <c r="C2552" s="4">
        <v>602</v>
      </c>
      <c r="D2552" s="4">
        <f t="shared" si="1"/>
        <v>60.2</v>
      </c>
      <c r="E2552" s="4" t="s">
        <v>2921</v>
      </c>
      <c r="F2552" s="4">
        <v>-64340</v>
      </c>
      <c r="G2552" s="4">
        <v>110</v>
      </c>
      <c r="H2552" s="4">
        <v>1349</v>
      </c>
      <c r="I2552" s="4">
        <v>10</v>
      </c>
      <c r="J2552" s="4" t="s">
        <v>2227</v>
      </c>
    </row>
    <row r="2553" spans="1:10" ht="12.75" customHeight="1">
      <c r="A2553" s="4" t="str">
        <f t="shared" si="0"/>
        <v>15461</v>
      </c>
      <c r="B2553" s="4">
        <v>154</v>
      </c>
      <c r="C2553" s="4">
        <v>610</v>
      </c>
      <c r="D2553" s="4">
        <f t="shared" si="1"/>
        <v>61</v>
      </c>
      <c r="E2553" s="4" t="s">
        <v>2922</v>
      </c>
      <c r="F2553" s="4">
        <v>-68500</v>
      </c>
      <c r="G2553" s="4">
        <v>40</v>
      </c>
      <c r="H2553" s="4" t="s">
        <v>1415</v>
      </c>
      <c r="I2553" s="4">
        <v>1.73</v>
      </c>
      <c r="J2553" s="4" t="s">
        <v>80</v>
      </c>
    </row>
    <row r="2554" spans="1:10" ht="12.75" customHeight="1">
      <c r="A2554" s="4" t="str">
        <f t="shared" si="0"/>
        <v>15461.1</v>
      </c>
      <c r="B2554" s="4">
        <v>154</v>
      </c>
      <c r="C2554" s="4">
        <v>611</v>
      </c>
      <c r="D2554" s="4">
        <f t="shared" si="1"/>
        <v>61.1</v>
      </c>
      <c r="E2554" s="4" t="s">
        <v>2923</v>
      </c>
      <c r="F2554" s="4">
        <v>-68380</v>
      </c>
      <c r="G2554" s="4">
        <v>110</v>
      </c>
      <c r="H2554" s="4">
        <v>120</v>
      </c>
      <c r="I2554" s="4">
        <v>120</v>
      </c>
      <c r="J2554" s="4" t="s">
        <v>1417</v>
      </c>
    </row>
    <row r="2555" spans="1:10" ht="12.75" customHeight="1">
      <c r="A2555" s="4" t="str">
        <f t="shared" si="0"/>
        <v>15462</v>
      </c>
      <c r="B2555" s="4">
        <v>154</v>
      </c>
      <c r="C2555" s="4">
        <v>620</v>
      </c>
      <c r="D2555" s="4">
        <f t="shared" si="1"/>
        <v>62</v>
      </c>
      <c r="E2555" s="4" t="s">
        <v>2924</v>
      </c>
      <c r="F2555" s="4">
        <v>-72461.600000000006</v>
      </c>
      <c r="G2555" s="4">
        <v>2.5</v>
      </c>
      <c r="H2555" s="4" t="s">
        <v>8</v>
      </c>
      <c r="I2555" s="4" t="s">
        <v>899</v>
      </c>
      <c r="J2555" s="4" t="s">
        <v>22</v>
      </c>
    </row>
    <row r="2556" spans="1:10" ht="12.75" customHeight="1">
      <c r="A2556" s="4" t="str">
        <f t="shared" si="0"/>
        <v>15463</v>
      </c>
      <c r="B2556" s="4">
        <v>154</v>
      </c>
      <c r="C2556" s="4">
        <v>630</v>
      </c>
      <c r="D2556" s="4">
        <f t="shared" si="1"/>
        <v>63</v>
      </c>
      <c r="E2556" s="4" t="s">
        <v>2925</v>
      </c>
      <c r="F2556" s="4">
        <v>-71744.399999999994</v>
      </c>
      <c r="G2556" s="4">
        <v>2.5</v>
      </c>
      <c r="H2556" s="4">
        <v>8.593</v>
      </c>
      <c r="I2556" s="4" t="s">
        <v>14</v>
      </c>
      <c r="J2556" s="4">
        <v>4.0000000000000001E-3</v>
      </c>
    </row>
    <row r="2557" spans="1:10" ht="12.75" customHeight="1">
      <c r="A2557" s="4" t="str">
        <f t="shared" si="0"/>
        <v>15463.1</v>
      </c>
      <c r="B2557" s="4">
        <v>154</v>
      </c>
      <c r="C2557" s="4">
        <v>631</v>
      </c>
      <c r="D2557" s="4">
        <f t="shared" si="1"/>
        <v>63.1</v>
      </c>
      <c r="E2557" s="4" t="s">
        <v>2926</v>
      </c>
      <c r="F2557" s="4">
        <v>-71599.100000000006</v>
      </c>
      <c r="G2557" s="4">
        <v>2.5</v>
      </c>
      <c r="H2557" s="4">
        <v>145.30000000000001</v>
      </c>
      <c r="I2557" s="4">
        <v>0.3</v>
      </c>
      <c r="J2557" s="4">
        <v>46.3</v>
      </c>
    </row>
    <row r="2558" spans="1:10" ht="12.75" customHeight="1">
      <c r="A2558" s="4" t="str">
        <f t="shared" si="0"/>
        <v>15464</v>
      </c>
      <c r="B2558" s="4">
        <v>154</v>
      </c>
      <c r="C2558" s="4">
        <v>640</v>
      </c>
      <c r="D2558" s="4">
        <f t="shared" si="1"/>
        <v>64</v>
      </c>
      <c r="E2558" s="4" t="s">
        <v>2927</v>
      </c>
      <c r="F2558" s="4">
        <v>-73713.2</v>
      </c>
      <c r="G2558" s="4">
        <v>2.5</v>
      </c>
      <c r="H2558" s="4" t="s">
        <v>8</v>
      </c>
      <c r="I2558" s="4" t="s">
        <v>22</v>
      </c>
      <c r="J2558" s="4">
        <v>98</v>
      </c>
    </row>
    <row r="2559" spans="1:10" ht="12.75" customHeight="1">
      <c r="A2559" s="4" t="str">
        <f t="shared" si="0"/>
        <v>15465</v>
      </c>
      <c r="B2559" s="4">
        <v>154</v>
      </c>
      <c r="C2559" s="4">
        <v>650</v>
      </c>
      <c r="D2559" s="4">
        <f t="shared" si="1"/>
        <v>65</v>
      </c>
      <c r="E2559" s="4" t="s">
        <v>2928</v>
      </c>
      <c r="F2559" s="4">
        <v>-70160</v>
      </c>
      <c r="G2559" s="4">
        <v>50</v>
      </c>
      <c r="H2559" s="4" t="s">
        <v>541</v>
      </c>
      <c r="I2559" s="4">
        <v>21.5</v>
      </c>
      <c r="J2559" s="4" t="s">
        <v>223</v>
      </c>
    </row>
    <row r="2560" spans="1:10" ht="12.75" customHeight="1">
      <c r="A2560" s="4" t="str">
        <f t="shared" si="0"/>
        <v>15465.1</v>
      </c>
      <c r="B2560" s="4">
        <v>154</v>
      </c>
      <c r="C2560" s="4">
        <v>651</v>
      </c>
      <c r="D2560" s="4">
        <f t="shared" si="1"/>
        <v>65.099999999999994</v>
      </c>
      <c r="E2560" s="4" t="s">
        <v>2929</v>
      </c>
      <c r="F2560" s="4">
        <v>-70150</v>
      </c>
      <c r="G2560" s="4">
        <v>50</v>
      </c>
      <c r="H2560" s="4">
        <v>12</v>
      </c>
      <c r="I2560" s="4">
        <v>7</v>
      </c>
      <c r="J2560" s="4" t="s">
        <v>541</v>
      </c>
    </row>
    <row r="2561" spans="1:10" ht="12.75" customHeight="1">
      <c r="A2561" s="4" t="str">
        <f t="shared" si="0"/>
        <v>15465.2</v>
      </c>
      <c r="B2561" s="4">
        <v>154</v>
      </c>
      <c r="C2561" s="4">
        <v>652</v>
      </c>
      <c r="D2561" s="4">
        <f t="shared" si="1"/>
        <v>65.2</v>
      </c>
      <c r="E2561" s="4" t="s">
        <v>2930</v>
      </c>
      <c r="F2561" s="4">
        <v>-69960</v>
      </c>
      <c r="G2561" s="4">
        <v>160</v>
      </c>
      <c r="H2561" s="4">
        <v>200</v>
      </c>
      <c r="I2561" s="4">
        <v>150</v>
      </c>
      <c r="J2561" s="4" t="s">
        <v>541</v>
      </c>
    </row>
    <row r="2562" spans="1:10" ht="12.75" customHeight="1">
      <c r="A2562" s="4" t="str">
        <f t="shared" si="0"/>
        <v>15466</v>
      </c>
      <c r="B2562" s="4">
        <v>154</v>
      </c>
      <c r="C2562" s="4">
        <v>660</v>
      </c>
      <c r="D2562" s="4">
        <f t="shared" si="1"/>
        <v>66</v>
      </c>
      <c r="E2562" s="4" t="s">
        <v>2931</v>
      </c>
      <c r="F2562" s="4">
        <v>-70398</v>
      </c>
      <c r="G2562" s="4">
        <v>8</v>
      </c>
      <c r="H2562" s="4">
        <v>3</v>
      </c>
      <c r="I2562" s="4" t="s">
        <v>69</v>
      </c>
      <c r="J2562" s="4">
        <v>1.5</v>
      </c>
    </row>
    <row r="2563" spans="1:10" ht="12.75" customHeight="1">
      <c r="A2563" s="4" t="str">
        <f t="shared" si="0"/>
        <v>15467</v>
      </c>
      <c r="B2563" s="4">
        <v>154</v>
      </c>
      <c r="C2563" s="4">
        <v>670</v>
      </c>
      <c r="D2563" s="4">
        <f t="shared" si="1"/>
        <v>67</v>
      </c>
      <c r="E2563" s="4" t="s">
        <v>2932</v>
      </c>
      <c r="F2563" s="4">
        <v>-64644</v>
      </c>
      <c r="G2563" s="4">
        <v>8</v>
      </c>
      <c r="H2563" s="4">
        <v>11.76</v>
      </c>
      <c r="I2563" s="4" t="s">
        <v>80</v>
      </c>
      <c r="J2563" s="4">
        <v>0.19</v>
      </c>
    </row>
    <row r="2564" spans="1:10" ht="12.75" customHeight="1">
      <c r="A2564" s="4" t="str">
        <f t="shared" si="0"/>
        <v>15467.1</v>
      </c>
      <c r="B2564" s="4">
        <v>154</v>
      </c>
      <c r="C2564" s="4">
        <v>671</v>
      </c>
      <c r="D2564" s="4">
        <f t="shared" si="1"/>
        <v>67.099999999999994</v>
      </c>
      <c r="E2564" s="4" t="s">
        <v>2933</v>
      </c>
      <c r="F2564" s="4">
        <v>-64406</v>
      </c>
      <c r="G2564" s="4">
        <v>28</v>
      </c>
      <c r="H2564" s="4">
        <v>238</v>
      </c>
      <c r="I2564" s="4">
        <v>30</v>
      </c>
      <c r="J2564" s="4" t="s">
        <v>2857</v>
      </c>
    </row>
    <row r="2565" spans="1:10" ht="12.75" customHeight="1">
      <c r="A2565" s="4" t="str">
        <f t="shared" si="0"/>
        <v>15468</v>
      </c>
      <c r="B2565" s="4">
        <v>154</v>
      </c>
      <c r="C2565" s="4">
        <v>680</v>
      </c>
      <c r="D2565" s="4">
        <f t="shared" si="1"/>
        <v>68</v>
      </c>
      <c r="E2565" s="4" t="s">
        <v>2934</v>
      </c>
      <c r="F2565" s="4">
        <v>-62612</v>
      </c>
      <c r="G2565" s="4">
        <v>5</v>
      </c>
      <c r="H2565" s="4">
        <v>3.73</v>
      </c>
      <c r="I2565" s="4" t="s">
        <v>80</v>
      </c>
      <c r="J2565" s="4">
        <v>0.09</v>
      </c>
    </row>
    <row r="2566" spans="1:10" ht="12.75" customHeight="1">
      <c r="A2566" s="4" t="str">
        <f t="shared" si="0"/>
        <v>15469</v>
      </c>
      <c r="B2566" s="4">
        <v>154</v>
      </c>
      <c r="C2566" s="4">
        <v>690</v>
      </c>
      <c r="D2566" s="4">
        <f t="shared" si="1"/>
        <v>69</v>
      </c>
      <c r="E2566" s="4" t="s">
        <v>2935</v>
      </c>
      <c r="F2566" s="4">
        <v>-54429</v>
      </c>
      <c r="G2566" s="4">
        <v>14</v>
      </c>
      <c r="H2566" s="4" t="s">
        <v>541</v>
      </c>
      <c r="I2566" s="4">
        <v>8.1</v>
      </c>
      <c r="J2566" s="4" t="s">
        <v>6</v>
      </c>
    </row>
    <row r="2567" spans="1:10" ht="12.75" customHeight="1">
      <c r="A2567" s="4" t="str">
        <f t="shared" si="0"/>
        <v>15469.1</v>
      </c>
      <c r="B2567" s="4">
        <v>154</v>
      </c>
      <c r="C2567" s="4">
        <v>691</v>
      </c>
      <c r="D2567" s="4">
        <f t="shared" si="1"/>
        <v>69.099999999999994</v>
      </c>
      <c r="E2567" s="4" t="s">
        <v>2936</v>
      </c>
      <c r="F2567" s="4">
        <v>-54360</v>
      </c>
      <c r="G2567" s="4">
        <v>50</v>
      </c>
      <c r="H2567" s="4">
        <v>70</v>
      </c>
      <c r="I2567" s="4">
        <v>50</v>
      </c>
      <c r="J2567" s="4" t="s">
        <v>1210</v>
      </c>
    </row>
    <row r="2568" spans="1:10" ht="12.75" customHeight="1">
      <c r="A2568" s="4" t="str">
        <f t="shared" si="0"/>
        <v>15470</v>
      </c>
      <c r="B2568" s="4">
        <v>154</v>
      </c>
      <c r="C2568" s="4">
        <v>700</v>
      </c>
      <c r="D2568" s="4">
        <f t="shared" si="1"/>
        <v>70</v>
      </c>
      <c r="E2568" s="4" t="s">
        <v>2937</v>
      </c>
      <c r="F2568" s="4">
        <v>-49934</v>
      </c>
      <c r="G2568" s="4">
        <v>17</v>
      </c>
      <c r="H2568" s="4">
        <v>409</v>
      </c>
      <c r="I2568" s="4" t="s">
        <v>33</v>
      </c>
      <c r="J2568" s="4">
        <v>2</v>
      </c>
    </row>
    <row r="2569" spans="1:10" ht="12.75" customHeight="1">
      <c r="A2569" s="4" t="str">
        <f t="shared" si="0"/>
        <v>15471</v>
      </c>
      <c r="B2569" s="4">
        <v>154</v>
      </c>
      <c r="C2569" s="4">
        <v>710</v>
      </c>
      <c r="D2569" s="4">
        <f t="shared" si="1"/>
        <v>71</v>
      </c>
      <c r="E2569" s="4" t="s">
        <v>2938</v>
      </c>
      <c r="F2569" s="4">
        <v>-39570</v>
      </c>
      <c r="G2569" s="4">
        <v>200</v>
      </c>
      <c r="H2569" s="4">
        <v>1</v>
      </c>
      <c r="I2569" s="4" t="s">
        <v>6</v>
      </c>
      <c r="J2569" s="4" t="s">
        <v>2939</v>
      </c>
    </row>
    <row r="2570" spans="1:10" ht="12.75" customHeight="1">
      <c r="A2570" s="4" t="str">
        <f t="shared" si="0"/>
        <v>15471.1</v>
      </c>
      <c r="B2570" s="4">
        <v>154</v>
      </c>
      <c r="C2570" s="4">
        <v>711</v>
      </c>
      <c r="D2570" s="4">
        <f t="shared" si="1"/>
        <v>71.099999999999994</v>
      </c>
      <c r="E2570" s="4" t="s">
        <v>2940</v>
      </c>
      <c r="F2570" s="4">
        <v>-39510</v>
      </c>
      <c r="G2570" s="4">
        <v>200</v>
      </c>
      <c r="H2570" s="4">
        <v>58</v>
      </c>
      <c r="I2570" s="4">
        <v>13</v>
      </c>
      <c r="J2570" s="4" t="s">
        <v>2857</v>
      </c>
    </row>
    <row r="2571" spans="1:10" ht="12.75" customHeight="1">
      <c r="A2571" s="4" t="str">
        <f t="shared" si="0"/>
        <v>15471.2</v>
      </c>
      <c r="B2571" s="4">
        <v>154</v>
      </c>
      <c r="C2571" s="4">
        <v>712</v>
      </c>
      <c r="D2571" s="4">
        <f t="shared" si="1"/>
        <v>71.2</v>
      </c>
      <c r="E2571" s="4" t="s">
        <v>2941</v>
      </c>
      <c r="F2571" s="4">
        <v>-37300</v>
      </c>
      <c r="G2571" s="4">
        <v>600</v>
      </c>
      <c r="H2571" s="4" t="s">
        <v>2942</v>
      </c>
      <c r="I2571" s="4">
        <v>35</v>
      </c>
      <c r="J2571" s="4" t="s">
        <v>968</v>
      </c>
    </row>
    <row r="2572" spans="1:10" ht="12.75" customHeight="1">
      <c r="A2572" s="4" t="str">
        <f t="shared" si="0"/>
        <v>15472</v>
      </c>
      <c r="B2572" s="4">
        <v>154</v>
      </c>
      <c r="C2572" s="4">
        <v>720</v>
      </c>
      <c r="D2572" s="4">
        <f t="shared" si="1"/>
        <v>72</v>
      </c>
      <c r="E2572" s="4" t="s">
        <v>2943</v>
      </c>
      <c r="F2572" s="4">
        <v>-32730</v>
      </c>
      <c r="G2572" s="4">
        <v>500</v>
      </c>
      <c r="H2572" s="4">
        <v>2</v>
      </c>
      <c r="I2572" s="4" t="s">
        <v>6</v>
      </c>
      <c r="J2572" s="4">
        <v>1</v>
      </c>
    </row>
    <row r="2573" spans="1:10" ht="12.75" customHeight="1">
      <c r="A2573" s="4" t="str">
        <f t="shared" si="0"/>
        <v>15557</v>
      </c>
      <c r="B2573" s="4">
        <v>155</v>
      </c>
      <c r="C2573" s="4">
        <v>570</v>
      </c>
      <c r="D2573" s="4">
        <f t="shared" si="1"/>
        <v>57</v>
      </c>
      <c r="E2573" s="4" t="s">
        <v>2944</v>
      </c>
      <c r="F2573" s="4">
        <v>-38800</v>
      </c>
      <c r="G2573" s="4">
        <v>800</v>
      </c>
      <c r="H2573" s="4">
        <v>60</v>
      </c>
      <c r="I2573" s="4" t="s">
        <v>33</v>
      </c>
      <c r="J2573" s="4" t="s">
        <v>145</v>
      </c>
    </row>
    <row r="2574" spans="1:10" ht="12.75" customHeight="1">
      <c r="A2574" s="4" t="str">
        <f t="shared" si="0"/>
        <v>15558</v>
      </c>
      <c r="B2574" s="4">
        <v>155</v>
      </c>
      <c r="C2574" s="4">
        <v>580</v>
      </c>
      <c r="D2574" s="4">
        <f t="shared" si="1"/>
        <v>58</v>
      </c>
      <c r="E2574" s="4" t="s">
        <v>2945</v>
      </c>
      <c r="F2574" s="4">
        <v>-48400</v>
      </c>
      <c r="G2574" s="4">
        <v>600</v>
      </c>
      <c r="H2574" s="4">
        <v>200</v>
      </c>
      <c r="I2574" s="4" t="s">
        <v>33</v>
      </c>
      <c r="J2574" s="4" t="s">
        <v>733</v>
      </c>
    </row>
    <row r="2575" spans="1:10" ht="12.75" customHeight="1">
      <c r="A2575" s="4" t="str">
        <f t="shared" si="0"/>
        <v>15559</v>
      </c>
      <c r="B2575" s="4">
        <v>155</v>
      </c>
      <c r="C2575" s="4">
        <v>590</v>
      </c>
      <c r="D2575" s="4">
        <f t="shared" si="1"/>
        <v>59</v>
      </c>
      <c r="E2575" s="4" t="s">
        <v>2946</v>
      </c>
      <c r="F2575" s="4">
        <v>-55780</v>
      </c>
      <c r="G2575" s="4">
        <v>300</v>
      </c>
      <c r="H2575" s="4">
        <v>1</v>
      </c>
      <c r="I2575" s="4" t="s">
        <v>6</v>
      </c>
      <c r="J2575" s="4" t="s">
        <v>733</v>
      </c>
    </row>
    <row r="2576" spans="1:10" ht="12.75" customHeight="1">
      <c r="A2576" s="4" t="str">
        <f t="shared" si="0"/>
        <v>15560</v>
      </c>
      <c r="B2576" s="4">
        <v>155</v>
      </c>
      <c r="C2576" s="4">
        <v>600</v>
      </c>
      <c r="D2576" s="4">
        <f t="shared" si="1"/>
        <v>60</v>
      </c>
      <c r="E2576" s="4" t="s">
        <v>2947</v>
      </c>
      <c r="F2576" s="4">
        <v>-62470</v>
      </c>
      <c r="G2576" s="4">
        <v>150</v>
      </c>
      <c r="H2576" s="4">
        <v>8.9</v>
      </c>
      <c r="I2576" s="4" t="s">
        <v>6</v>
      </c>
      <c r="J2576" s="4">
        <v>0.2</v>
      </c>
    </row>
    <row r="2577" spans="1:10" ht="12.75" customHeight="1">
      <c r="A2577" s="4" t="str">
        <f t="shared" si="0"/>
        <v>15561</v>
      </c>
      <c r="B2577" s="4">
        <v>155</v>
      </c>
      <c r="C2577" s="4">
        <v>610</v>
      </c>
      <c r="D2577" s="4">
        <f t="shared" si="1"/>
        <v>61</v>
      </c>
      <c r="E2577" s="4" t="s">
        <v>2948</v>
      </c>
      <c r="F2577" s="4">
        <v>-66970</v>
      </c>
      <c r="G2577" s="4">
        <v>30</v>
      </c>
      <c r="H2577" s="4">
        <v>41.5</v>
      </c>
      <c r="I2577" s="4" t="s">
        <v>6</v>
      </c>
      <c r="J2577" s="4">
        <v>0.2</v>
      </c>
    </row>
    <row r="2578" spans="1:10" ht="12.75" customHeight="1">
      <c r="A2578" s="4" t="str">
        <f t="shared" si="0"/>
        <v>15562</v>
      </c>
      <c r="B2578" s="4">
        <v>155</v>
      </c>
      <c r="C2578" s="4">
        <v>620</v>
      </c>
      <c r="D2578" s="4">
        <f t="shared" si="1"/>
        <v>62</v>
      </c>
      <c r="E2578" s="4" t="s">
        <v>2949</v>
      </c>
      <c r="F2578" s="4">
        <v>-70197.2</v>
      </c>
      <c r="G2578" s="4">
        <v>2.6</v>
      </c>
      <c r="H2578" s="4">
        <v>22.3</v>
      </c>
      <c r="I2578" s="4" t="s">
        <v>80</v>
      </c>
      <c r="J2578" s="4">
        <v>0.2</v>
      </c>
    </row>
    <row r="2579" spans="1:10" ht="12.75" customHeight="1">
      <c r="A2579" s="4" t="str">
        <f t="shared" si="0"/>
        <v>15563</v>
      </c>
      <c r="B2579" s="4">
        <v>155</v>
      </c>
      <c r="C2579" s="4">
        <v>630</v>
      </c>
      <c r="D2579" s="4">
        <f t="shared" si="1"/>
        <v>63</v>
      </c>
      <c r="E2579" s="4" t="s">
        <v>2950</v>
      </c>
      <c r="F2579" s="4">
        <v>-71824.5</v>
      </c>
      <c r="G2579" s="4">
        <v>2.5</v>
      </c>
      <c r="H2579" s="4">
        <v>4.7610999999999999</v>
      </c>
      <c r="I2579" s="4" t="s">
        <v>14</v>
      </c>
      <c r="J2579" s="4">
        <v>1.3000000000000002E-3</v>
      </c>
    </row>
    <row r="2580" spans="1:10" ht="12.75" customHeight="1">
      <c r="A2580" s="4" t="str">
        <f t="shared" si="0"/>
        <v>15564</v>
      </c>
      <c r="B2580" s="4">
        <v>155</v>
      </c>
      <c r="C2580" s="4">
        <v>640</v>
      </c>
      <c r="D2580" s="4">
        <f t="shared" si="1"/>
        <v>64</v>
      </c>
      <c r="E2580" s="4" t="s">
        <v>2951</v>
      </c>
      <c r="F2580" s="4">
        <v>-72077.100000000006</v>
      </c>
      <c r="G2580" s="4">
        <v>2.5</v>
      </c>
      <c r="H2580" s="4" t="s">
        <v>8</v>
      </c>
      <c r="I2580" s="4" t="s">
        <v>46</v>
      </c>
      <c r="J2580" s="4">
        <v>97</v>
      </c>
    </row>
    <row r="2581" spans="1:10" ht="12.75" customHeight="1">
      <c r="A2581" s="4" t="str">
        <f t="shared" si="0"/>
        <v>15564.1</v>
      </c>
      <c r="B2581" s="4">
        <v>155</v>
      </c>
      <c r="C2581" s="4">
        <v>641</v>
      </c>
      <c r="D2581" s="4">
        <f t="shared" si="1"/>
        <v>64.099999999999994</v>
      </c>
      <c r="E2581" s="4" t="s">
        <v>2952</v>
      </c>
      <c r="F2581" s="4">
        <v>-71956.100000000006</v>
      </c>
      <c r="G2581" s="4">
        <v>2.5</v>
      </c>
      <c r="H2581" s="4">
        <v>121.05</v>
      </c>
      <c r="I2581" s="4">
        <v>0.19</v>
      </c>
      <c r="J2581" s="4">
        <v>32</v>
      </c>
    </row>
    <row r="2582" spans="1:10" ht="12.75" customHeight="1">
      <c r="A2582" s="4" t="str">
        <f t="shared" si="0"/>
        <v>15565</v>
      </c>
      <c r="B2582" s="4">
        <v>155</v>
      </c>
      <c r="C2582" s="4">
        <v>650</v>
      </c>
      <c r="D2582" s="4">
        <f t="shared" si="1"/>
        <v>65</v>
      </c>
      <c r="E2582" s="4" t="s">
        <v>2953</v>
      </c>
      <c r="F2582" s="4">
        <v>-71254</v>
      </c>
      <c r="G2582" s="4">
        <v>12</v>
      </c>
      <c r="H2582" s="4">
        <v>5.32</v>
      </c>
      <c r="I2582" s="4" t="s">
        <v>48</v>
      </c>
      <c r="J2582" s="4">
        <v>0.06</v>
      </c>
    </row>
    <row r="2583" spans="1:10" ht="12.75" customHeight="1">
      <c r="A2583" s="4" t="str">
        <f t="shared" si="0"/>
        <v>15566</v>
      </c>
      <c r="B2583" s="4">
        <v>155</v>
      </c>
      <c r="C2583" s="4">
        <v>660</v>
      </c>
      <c r="D2583" s="4">
        <f t="shared" si="1"/>
        <v>66</v>
      </c>
      <c r="E2583" s="4" t="s">
        <v>2954</v>
      </c>
      <c r="F2583" s="4">
        <v>-69160</v>
      </c>
      <c r="G2583" s="4">
        <v>12</v>
      </c>
      <c r="H2583" s="4">
        <v>9.9</v>
      </c>
      <c r="I2583" s="4" t="s">
        <v>223</v>
      </c>
      <c r="J2583" s="4">
        <v>0.2</v>
      </c>
    </row>
    <row r="2584" spans="1:10" ht="12.75" customHeight="1">
      <c r="A2584" s="4" t="str">
        <f t="shared" si="0"/>
        <v>15566.1</v>
      </c>
      <c r="B2584" s="4">
        <v>155</v>
      </c>
      <c r="C2584" s="4">
        <v>661</v>
      </c>
      <c r="D2584" s="4">
        <f t="shared" si="1"/>
        <v>66.099999999999994</v>
      </c>
      <c r="E2584" s="4" t="s">
        <v>2955</v>
      </c>
      <c r="F2584" s="4">
        <v>-68926</v>
      </c>
      <c r="G2584" s="4">
        <v>12</v>
      </c>
      <c r="H2584" s="4">
        <v>234.33</v>
      </c>
      <c r="I2584" s="4">
        <v>0.03</v>
      </c>
      <c r="J2584" s="4">
        <v>6</v>
      </c>
    </row>
    <row r="2585" spans="1:10" ht="12.75" customHeight="1">
      <c r="A2585" s="4" t="str">
        <f t="shared" si="0"/>
        <v>15567</v>
      </c>
      <c r="B2585" s="4">
        <v>155</v>
      </c>
      <c r="C2585" s="4">
        <v>670</v>
      </c>
      <c r="D2585" s="4">
        <f t="shared" si="1"/>
        <v>67</v>
      </c>
      <c r="E2585" s="4" t="s">
        <v>2956</v>
      </c>
      <c r="F2585" s="4">
        <v>-66040</v>
      </c>
      <c r="G2585" s="4">
        <v>18</v>
      </c>
      <c r="H2585" s="4">
        <v>48</v>
      </c>
      <c r="I2585" s="4" t="s">
        <v>80</v>
      </c>
      <c r="J2585" s="4">
        <v>1</v>
      </c>
    </row>
    <row r="2586" spans="1:10" ht="12.75" customHeight="1">
      <c r="A2586" s="4" t="str">
        <f t="shared" si="0"/>
        <v>15567.1</v>
      </c>
      <c r="B2586" s="4">
        <v>155</v>
      </c>
      <c r="C2586" s="4">
        <v>671</v>
      </c>
      <c r="D2586" s="4">
        <f t="shared" si="1"/>
        <v>67.099999999999994</v>
      </c>
      <c r="E2586" s="4" t="s">
        <v>2957</v>
      </c>
      <c r="F2586" s="4">
        <v>-65898</v>
      </c>
      <c r="G2586" s="4">
        <v>18</v>
      </c>
      <c r="H2586" s="4">
        <v>141.97</v>
      </c>
      <c r="I2586" s="4">
        <v>0.11</v>
      </c>
      <c r="J2586" s="4">
        <v>880</v>
      </c>
    </row>
    <row r="2587" spans="1:10" ht="12.75" customHeight="1">
      <c r="A2587" s="4" t="str">
        <f t="shared" si="0"/>
        <v>15568</v>
      </c>
      <c r="B2587" s="4">
        <v>155</v>
      </c>
      <c r="C2587" s="4">
        <v>680</v>
      </c>
      <c r="D2587" s="4">
        <f t="shared" si="1"/>
        <v>68</v>
      </c>
      <c r="E2587" s="4" t="s">
        <v>2958</v>
      </c>
      <c r="F2587" s="4">
        <v>-62215</v>
      </c>
      <c r="G2587" s="4">
        <v>7</v>
      </c>
      <c r="H2587" s="4">
        <v>5.3</v>
      </c>
      <c r="I2587" s="4" t="s">
        <v>80</v>
      </c>
      <c r="J2587" s="4">
        <v>0.3</v>
      </c>
    </row>
    <row r="2588" spans="1:10" ht="12.75" customHeight="1">
      <c r="A2588" s="4" t="str">
        <f t="shared" si="0"/>
        <v>15569</v>
      </c>
      <c r="B2588" s="4">
        <v>155</v>
      </c>
      <c r="C2588" s="4">
        <v>690</v>
      </c>
      <c r="D2588" s="4">
        <f t="shared" si="1"/>
        <v>69</v>
      </c>
      <c r="E2588" s="4" t="s">
        <v>2959</v>
      </c>
      <c r="F2588" s="4">
        <v>-56635</v>
      </c>
      <c r="G2588" s="4">
        <v>13</v>
      </c>
      <c r="H2588" s="4">
        <v>21.6</v>
      </c>
      <c r="I2588" s="4" t="s">
        <v>6</v>
      </c>
      <c r="J2588" s="4">
        <v>0.2</v>
      </c>
    </row>
    <row r="2589" spans="1:10" ht="12.75" customHeight="1">
      <c r="A2589" s="4" t="str">
        <f t="shared" si="0"/>
        <v>15569.1</v>
      </c>
      <c r="B2589" s="4">
        <v>155</v>
      </c>
      <c r="C2589" s="4">
        <v>691</v>
      </c>
      <c r="D2589" s="4">
        <f t="shared" si="1"/>
        <v>69.099999999999994</v>
      </c>
      <c r="E2589" s="4" t="s">
        <v>2960</v>
      </c>
      <c r="F2589" s="4">
        <v>-56594</v>
      </c>
      <c r="G2589" s="4">
        <v>14</v>
      </c>
      <c r="H2589" s="4">
        <v>41</v>
      </c>
      <c r="I2589" s="4">
        <v>6</v>
      </c>
      <c r="J2589" s="4">
        <v>45</v>
      </c>
    </row>
    <row r="2590" spans="1:10" ht="12.75" customHeight="1">
      <c r="A2590" s="4" t="str">
        <f t="shared" si="0"/>
        <v>15570</v>
      </c>
      <c r="B2590" s="4">
        <v>155</v>
      </c>
      <c r="C2590" s="4">
        <v>700</v>
      </c>
      <c r="D2590" s="4">
        <f t="shared" si="1"/>
        <v>70</v>
      </c>
      <c r="E2590" s="4" t="s">
        <v>2961</v>
      </c>
      <c r="F2590" s="4">
        <v>-50503</v>
      </c>
      <c r="G2590" s="4">
        <v>17</v>
      </c>
      <c r="H2590" s="4">
        <v>1.7930000000000001</v>
      </c>
      <c r="I2590" s="4" t="s">
        <v>6</v>
      </c>
      <c r="J2590" s="4">
        <v>1.9E-2</v>
      </c>
    </row>
    <row r="2591" spans="1:10" ht="12.75" customHeight="1">
      <c r="A2591" s="4" t="str">
        <f t="shared" si="0"/>
        <v>15571</v>
      </c>
      <c r="B2591" s="4">
        <v>155</v>
      </c>
      <c r="C2591" s="4">
        <v>710</v>
      </c>
      <c r="D2591" s="4">
        <f t="shared" si="1"/>
        <v>71</v>
      </c>
      <c r="E2591" s="4" t="s">
        <v>2962</v>
      </c>
      <c r="F2591" s="4">
        <v>-42554</v>
      </c>
      <c r="G2591" s="4">
        <v>20</v>
      </c>
      <c r="H2591" s="4" t="s">
        <v>999</v>
      </c>
      <c r="I2591" s="4">
        <v>68.599999999999994</v>
      </c>
      <c r="J2591" s="4" t="s">
        <v>33</v>
      </c>
    </row>
    <row r="2592" spans="1:10" ht="12.75" customHeight="1">
      <c r="A2592" s="4" t="str">
        <f t="shared" si="0"/>
        <v>15571.1</v>
      </c>
      <c r="B2592" s="4">
        <v>155</v>
      </c>
      <c r="C2592" s="4">
        <v>711</v>
      </c>
      <c r="D2592" s="4">
        <f t="shared" si="1"/>
        <v>71.099999999999994</v>
      </c>
      <c r="E2592" s="4" t="s">
        <v>2963</v>
      </c>
      <c r="F2592" s="4">
        <v>-42534</v>
      </c>
      <c r="G2592" s="4">
        <v>21</v>
      </c>
      <c r="H2592" s="4">
        <v>20</v>
      </c>
      <c r="I2592" s="4">
        <v>6</v>
      </c>
      <c r="J2592" s="4" t="s">
        <v>2857</v>
      </c>
    </row>
    <row r="2593" spans="1:10" ht="12.75" customHeight="1">
      <c r="A2593" s="4" t="str">
        <f t="shared" si="0"/>
        <v>15571.2</v>
      </c>
      <c r="B2593" s="4">
        <v>155</v>
      </c>
      <c r="C2593" s="4">
        <v>712</v>
      </c>
      <c r="D2593" s="4">
        <f t="shared" si="1"/>
        <v>71.2</v>
      </c>
      <c r="E2593" s="4" t="s">
        <v>2964</v>
      </c>
      <c r="F2593" s="4">
        <v>-40773</v>
      </c>
      <c r="G2593" s="4">
        <v>20</v>
      </c>
      <c r="H2593" s="4">
        <v>1781</v>
      </c>
      <c r="I2593" s="4">
        <v>2</v>
      </c>
      <c r="J2593" s="4" t="s">
        <v>2857</v>
      </c>
    </row>
    <row r="2594" spans="1:10" ht="12.75" customHeight="1">
      <c r="A2594" s="4" t="str">
        <f t="shared" si="0"/>
        <v>15572</v>
      </c>
      <c r="B2594" s="4">
        <v>155</v>
      </c>
      <c r="C2594" s="4">
        <v>720</v>
      </c>
      <c r="D2594" s="4">
        <f t="shared" si="1"/>
        <v>72</v>
      </c>
      <c r="E2594" s="4" t="s">
        <v>2965</v>
      </c>
      <c r="F2594" s="4">
        <v>-34100</v>
      </c>
      <c r="G2594" s="4">
        <v>400</v>
      </c>
      <c r="H2594" s="4">
        <v>890</v>
      </c>
      <c r="I2594" s="4" t="s">
        <v>33</v>
      </c>
      <c r="J2594" s="4">
        <v>120</v>
      </c>
    </row>
    <row r="2595" spans="1:10" ht="12.75" customHeight="1">
      <c r="A2595" s="4" t="str">
        <f t="shared" si="0"/>
        <v>15573</v>
      </c>
      <c r="B2595" s="4">
        <v>155</v>
      </c>
      <c r="C2595" s="4">
        <v>730</v>
      </c>
      <c r="D2595" s="4">
        <f t="shared" si="1"/>
        <v>73</v>
      </c>
      <c r="E2595" s="4" t="s">
        <v>2966</v>
      </c>
      <c r="F2595" s="4">
        <v>-23670</v>
      </c>
      <c r="G2595" s="4">
        <v>500</v>
      </c>
      <c r="H2595" s="4">
        <v>13</v>
      </c>
      <c r="I2595" s="4" t="s">
        <v>968</v>
      </c>
      <c r="J2595" s="4">
        <v>4</v>
      </c>
    </row>
    <row r="2596" spans="1:10" ht="12.75" customHeight="1">
      <c r="A2596" s="4" t="str">
        <f t="shared" si="0"/>
        <v>15658</v>
      </c>
      <c r="B2596" s="4">
        <v>156</v>
      </c>
      <c r="C2596" s="4">
        <v>580</v>
      </c>
      <c r="D2596" s="4">
        <f t="shared" si="1"/>
        <v>58</v>
      </c>
      <c r="E2596" s="4" t="s">
        <v>2967</v>
      </c>
      <c r="F2596" s="4">
        <v>-45400</v>
      </c>
      <c r="G2596" s="4">
        <v>600</v>
      </c>
      <c r="H2596" s="4">
        <v>150</v>
      </c>
      <c r="I2596" s="4" t="s">
        <v>33</v>
      </c>
      <c r="J2596" s="4" t="s">
        <v>22</v>
      </c>
    </row>
    <row r="2597" spans="1:10" ht="12.75" customHeight="1">
      <c r="A2597" s="4" t="str">
        <f t="shared" si="0"/>
        <v>15659</v>
      </c>
      <c r="B2597" s="4">
        <v>156</v>
      </c>
      <c r="C2597" s="4">
        <v>590</v>
      </c>
      <c r="D2597" s="4">
        <f t="shared" si="1"/>
        <v>59</v>
      </c>
      <c r="E2597" s="4" t="s">
        <v>2968</v>
      </c>
      <c r="F2597" s="4">
        <v>-51910</v>
      </c>
      <c r="G2597" s="4">
        <v>400</v>
      </c>
      <c r="H2597" s="4">
        <v>500</v>
      </c>
      <c r="I2597" s="4" t="s">
        <v>33</v>
      </c>
      <c r="J2597" s="4" t="s">
        <v>733</v>
      </c>
    </row>
    <row r="2598" spans="1:10" ht="12.75" customHeight="1">
      <c r="A2598" s="4" t="str">
        <f t="shared" si="0"/>
        <v>15660</v>
      </c>
      <c r="B2598" s="4">
        <v>156</v>
      </c>
      <c r="C2598" s="4">
        <v>600</v>
      </c>
      <c r="D2598" s="4">
        <f t="shared" si="1"/>
        <v>60</v>
      </c>
      <c r="E2598" s="4" t="s">
        <v>2969</v>
      </c>
      <c r="F2598" s="4">
        <v>-60530</v>
      </c>
      <c r="G2598" s="4">
        <v>200</v>
      </c>
      <c r="H2598" s="4">
        <v>5.49</v>
      </c>
      <c r="I2598" s="4" t="s">
        <v>6</v>
      </c>
      <c r="J2598" s="4">
        <v>7.0000000000000007E-2</v>
      </c>
    </row>
    <row r="2599" spans="1:10" ht="12.75" customHeight="1">
      <c r="A2599" s="4" t="str">
        <f t="shared" si="0"/>
        <v>15660.1</v>
      </c>
      <c r="B2599" s="4">
        <v>156</v>
      </c>
      <c r="C2599" s="4">
        <v>601</v>
      </c>
      <c r="D2599" s="4">
        <f t="shared" si="1"/>
        <v>60.1</v>
      </c>
      <c r="E2599" s="4" t="s">
        <v>2970</v>
      </c>
      <c r="F2599" s="4">
        <v>-59100</v>
      </c>
      <c r="G2599" s="4">
        <v>200</v>
      </c>
      <c r="H2599" s="4">
        <v>1432</v>
      </c>
      <c r="I2599" s="4">
        <v>5</v>
      </c>
      <c r="J2599" s="4">
        <v>135</v>
      </c>
    </row>
    <row r="2600" spans="1:10" ht="12.75" customHeight="1">
      <c r="A2600" s="4" t="str">
        <f t="shared" si="0"/>
        <v>15661</v>
      </c>
      <c r="B2600" s="4">
        <v>156</v>
      </c>
      <c r="C2600" s="4">
        <v>610</v>
      </c>
      <c r="D2600" s="4">
        <f t="shared" si="1"/>
        <v>61</v>
      </c>
      <c r="E2600" s="4" t="s">
        <v>2971</v>
      </c>
      <c r="F2600" s="4">
        <v>-64220</v>
      </c>
      <c r="G2600" s="4">
        <v>30</v>
      </c>
      <c r="H2600" s="4">
        <v>26.7</v>
      </c>
      <c r="I2600" s="4" t="s">
        <v>6</v>
      </c>
      <c r="J2600" s="4">
        <v>0.1</v>
      </c>
    </row>
    <row r="2601" spans="1:10" ht="12.75" customHeight="1">
      <c r="A2601" s="4" t="str">
        <f t="shared" si="0"/>
        <v>15662</v>
      </c>
      <c r="B2601" s="4">
        <v>156</v>
      </c>
      <c r="C2601" s="4">
        <v>620</v>
      </c>
      <c r="D2601" s="4">
        <f t="shared" si="1"/>
        <v>62</v>
      </c>
      <c r="E2601" s="4" t="s">
        <v>2972</v>
      </c>
      <c r="F2601" s="4">
        <v>-69370</v>
      </c>
      <c r="G2601" s="4">
        <v>10</v>
      </c>
      <c r="H2601" s="4">
        <v>9.4</v>
      </c>
      <c r="I2601" s="4" t="s">
        <v>223</v>
      </c>
      <c r="J2601" s="4">
        <v>0.2</v>
      </c>
    </row>
    <row r="2602" spans="1:10" ht="12.75" customHeight="1">
      <c r="A2602" s="4" t="str">
        <f t="shared" si="0"/>
        <v>15662.1</v>
      </c>
      <c r="B2602" s="4">
        <v>156</v>
      </c>
      <c r="C2602" s="4">
        <v>621</v>
      </c>
      <c r="D2602" s="4">
        <f t="shared" si="1"/>
        <v>62.1</v>
      </c>
      <c r="E2602" s="4" t="s">
        <v>2973</v>
      </c>
      <c r="F2602" s="4">
        <v>-67972</v>
      </c>
      <c r="G2602" s="4">
        <v>10</v>
      </c>
      <c r="H2602" s="4">
        <v>1397.55</v>
      </c>
      <c r="I2602" s="4">
        <v>0.09</v>
      </c>
      <c r="J2602" s="4">
        <v>185</v>
      </c>
    </row>
    <row r="2603" spans="1:10" ht="12.75" customHeight="1">
      <c r="A2603" s="4" t="str">
        <f t="shared" si="0"/>
        <v>15663</v>
      </c>
      <c r="B2603" s="4">
        <v>156</v>
      </c>
      <c r="C2603" s="4">
        <v>630</v>
      </c>
      <c r="D2603" s="4">
        <f t="shared" si="1"/>
        <v>63</v>
      </c>
      <c r="E2603" s="4" t="s">
        <v>2974</v>
      </c>
      <c r="F2603" s="4">
        <v>-70093</v>
      </c>
      <c r="G2603" s="4">
        <v>6</v>
      </c>
      <c r="H2603" s="4">
        <v>15.19</v>
      </c>
      <c r="I2603" s="4" t="s">
        <v>48</v>
      </c>
      <c r="J2603" s="4">
        <v>0.08</v>
      </c>
    </row>
    <row r="2604" spans="1:10" ht="12.75" customHeight="1">
      <c r="A2604" s="4" t="str">
        <f t="shared" si="0"/>
        <v>15664</v>
      </c>
      <c r="B2604" s="4">
        <v>156</v>
      </c>
      <c r="C2604" s="4">
        <v>640</v>
      </c>
      <c r="D2604" s="4">
        <f t="shared" si="1"/>
        <v>64</v>
      </c>
      <c r="E2604" s="4" t="s">
        <v>2975</v>
      </c>
      <c r="F2604" s="4">
        <v>-72542.2</v>
      </c>
      <c r="G2604" s="4">
        <v>2.5</v>
      </c>
      <c r="H2604" s="4" t="s">
        <v>8</v>
      </c>
      <c r="I2604" s="4" t="s">
        <v>22</v>
      </c>
      <c r="J2604" s="4">
        <v>3</v>
      </c>
    </row>
    <row r="2605" spans="1:10" ht="12.75" customHeight="1">
      <c r="A2605" s="4" t="str">
        <f t="shared" si="0"/>
        <v>15664.1</v>
      </c>
      <c r="B2605" s="4">
        <v>156</v>
      </c>
      <c r="C2605" s="4">
        <v>641</v>
      </c>
      <c r="D2605" s="4">
        <f t="shared" si="1"/>
        <v>64.099999999999994</v>
      </c>
      <c r="E2605" s="4" t="s">
        <v>2976</v>
      </c>
      <c r="F2605" s="4">
        <v>-70404.600000000006</v>
      </c>
      <c r="G2605" s="4">
        <v>2.5</v>
      </c>
      <c r="H2605" s="4">
        <v>2137.6</v>
      </c>
      <c r="I2605" s="4">
        <v>0.05</v>
      </c>
      <c r="J2605" s="4">
        <v>1.3</v>
      </c>
    </row>
    <row r="2606" spans="1:10" ht="12.75" customHeight="1">
      <c r="A2606" s="4" t="str">
        <f t="shared" si="0"/>
        <v>15665</v>
      </c>
      <c r="B2606" s="4">
        <v>156</v>
      </c>
      <c r="C2606" s="4">
        <v>650</v>
      </c>
      <c r="D2606" s="4">
        <f t="shared" si="1"/>
        <v>65</v>
      </c>
      <c r="E2606" s="4" t="s">
        <v>2977</v>
      </c>
      <c r="F2606" s="4">
        <v>-70098</v>
      </c>
      <c r="G2606" s="4">
        <v>4</v>
      </c>
      <c r="H2606" s="4">
        <v>5.35</v>
      </c>
      <c r="I2606" s="4" t="s">
        <v>48</v>
      </c>
      <c r="J2606" s="4">
        <v>0.1</v>
      </c>
    </row>
    <row r="2607" spans="1:10" ht="12.75" customHeight="1">
      <c r="A2607" s="4" t="str">
        <f t="shared" si="0"/>
        <v>15665.1</v>
      </c>
      <c r="B2607" s="4">
        <v>156</v>
      </c>
      <c r="C2607" s="4">
        <v>651</v>
      </c>
      <c r="D2607" s="4">
        <f t="shared" si="1"/>
        <v>65.099999999999994</v>
      </c>
      <c r="E2607" s="4" t="s">
        <v>2978</v>
      </c>
      <c r="F2607" s="4">
        <v>-70044</v>
      </c>
      <c r="G2607" s="4">
        <v>5</v>
      </c>
      <c r="H2607" s="4">
        <v>54</v>
      </c>
      <c r="I2607" s="4">
        <v>3</v>
      </c>
      <c r="J2607" s="4">
        <v>24.4</v>
      </c>
    </row>
    <row r="2608" spans="1:10" ht="12.75" customHeight="1">
      <c r="A2608" s="4" t="str">
        <f t="shared" si="0"/>
        <v>15665.2</v>
      </c>
      <c r="B2608" s="4">
        <v>156</v>
      </c>
      <c r="C2608" s="4">
        <v>652</v>
      </c>
      <c r="D2608" s="4">
        <f t="shared" si="1"/>
        <v>65.2</v>
      </c>
      <c r="E2608" s="4" t="s">
        <v>2979</v>
      </c>
      <c r="F2608" s="4">
        <v>-70010</v>
      </c>
      <c r="G2608" s="4">
        <v>4</v>
      </c>
      <c r="H2608" s="4">
        <v>88.4</v>
      </c>
      <c r="I2608" s="4">
        <v>0.2</v>
      </c>
      <c r="J2608" s="4">
        <v>5.3</v>
      </c>
    </row>
    <row r="2609" spans="1:10" ht="12.75" customHeight="1">
      <c r="A2609" s="4" t="str">
        <f t="shared" si="0"/>
        <v>15666</v>
      </c>
      <c r="B2609" s="4">
        <v>156</v>
      </c>
      <c r="C2609" s="4">
        <v>660</v>
      </c>
      <c r="D2609" s="4">
        <f t="shared" si="1"/>
        <v>66</v>
      </c>
      <c r="E2609" s="4" t="s">
        <v>2980</v>
      </c>
      <c r="F2609" s="4">
        <v>-70530</v>
      </c>
      <c r="G2609" s="4">
        <v>7</v>
      </c>
      <c r="H2609" s="4" t="s">
        <v>8</v>
      </c>
      <c r="I2609" s="4" t="s">
        <v>2981</v>
      </c>
      <c r="J2609" s="4" t="s">
        <v>22</v>
      </c>
    </row>
    <row r="2610" spans="1:10" ht="12.75" customHeight="1">
      <c r="A2610" s="4" t="str">
        <f t="shared" si="0"/>
        <v>15667</v>
      </c>
      <c r="B2610" s="4">
        <v>156</v>
      </c>
      <c r="C2610" s="4">
        <v>670</v>
      </c>
      <c r="D2610" s="4">
        <f t="shared" si="1"/>
        <v>67</v>
      </c>
      <c r="E2610" s="4" t="s">
        <v>2982</v>
      </c>
      <c r="F2610" s="4">
        <v>-65350</v>
      </c>
      <c r="G2610" s="4">
        <v>40</v>
      </c>
      <c r="H2610" s="4">
        <v>56</v>
      </c>
      <c r="I2610" s="4" t="s">
        <v>80</v>
      </c>
      <c r="J2610" s="4">
        <v>1</v>
      </c>
    </row>
    <row r="2611" spans="1:10" ht="12.75" customHeight="1">
      <c r="A2611" s="4" t="str">
        <f t="shared" si="0"/>
        <v>15667.1</v>
      </c>
      <c r="B2611" s="4">
        <v>156</v>
      </c>
      <c r="C2611" s="4">
        <v>671</v>
      </c>
      <c r="D2611" s="4">
        <f t="shared" si="1"/>
        <v>67.099999999999994</v>
      </c>
      <c r="E2611" s="4" t="s">
        <v>2983</v>
      </c>
      <c r="F2611" s="4">
        <v>-65300</v>
      </c>
      <c r="G2611" s="4">
        <v>40</v>
      </c>
      <c r="H2611" s="4">
        <v>52.4</v>
      </c>
      <c r="I2611" s="4">
        <v>0.5</v>
      </c>
      <c r="J2611" s="4">
        <v>9.5</v>
      </c>
    </row>
    <row r="2612" spans="1:10" ht="12.75" customHeight="1">
      <c r="A2612" s="4" t="str">
        <f t="shared" si="0"/>
        <v>15667.2</v>
      </c>
      <c r="B2612" s="4">
        <v>156</v>
      </c>
      <c r="C2612" s="4">
        <v>672</v>
      </c>
      <c r="D2612" s="4">
        <f t="shared" si="1"/>
        <v>67.2</v>
      </c>
      <c r="E2612" s="4" t="s">
        <v>2984</v>
      </c>
      <c r="F2612" s="4">
        <v>-65250</v>
      </c>
      <c r="G2612" s="4">
        <v>60</v>
      </c>
      <c r="H2612" s="4">
        <v>100</v>
      </c>
      <c r="I2612" s="4">
        <v>50</v>
      </c>
      <c r="J2612" s="4">
        <v>7.8</v>
      </c>
    </row>
    <row r="2613" spans="1:10" ht="12.75" customHeight="1">
      <c r="A2613" s="4" t="str">
        <f t="shared" si="0"/>
        <v>15668</v>
      </c>
      <c r="B2613" s="4">
        <v>156</v>
      </c>
      <c r="C2613" s="4">
        <v>680</v>
      </c>
      <c r="D2613" s="4">
        <f t="shared" si="1"/>
        <v>68</v>
      </c>
      <c r="E2613" s="4" t="s">
        <v>2985</v>
      </c>
      <c r="F2613" s="4">
        <v>-64213</v>
      </c>
      <c r="G2613" s="4">
        <v>24</v>
      </c>
      <c r="H2613" s="4">
        <v>19.5</v>
      </c>
      <c r="I2613" s="4" t="s">
        <v>80</v>
      </c>
      <c r="J2613" s="4">
        <v>1</v>
      </c>
    </row>
    <row r="2614" spans="1:10" ht="12.75" customHeight="1">
      <c r="A2614" s="4" t="str">
        <f t="shared" si="0"/>
        <v>15669</v>
      </c>
      <c r="B2614" s="4">
        <v>156</v>
      </c>
      <c r="C2614" s="4">
        <v>690</v>
      </c>
      <c r="D2614" s="4">
        <f t="shared" si="1"/>
        <v>69</v>
      </c>
      <c r="E2614" s="4" t="s">
        <v>2986</v>
      </c>
      <c r="F2614" s="4">
        <v>-56840</v>
      </c>
      <c r="G2614" s="4">
        <v>16</v>
      </c>
      <c r="H2614" s="4">
        <v>83.8</v>
      </c>
      <c r="I2614" s="4" t="s">
        <v>6</v>
      </c>
      <c r="J2614" s="4">
        <v>1.8</v>
      </c>
    </row>
    <row r="2615" spans="1:10" ht="12.75" customHeight="1">
      <c r="A2615" s="4" t="str">
        <f t="shared" si="0"/>
        <v>15669.1</v>
      </c>
      <c r="B2615" s="4">
        <v>156</v>
      </c>
      <c r="C2615" s="4">
        <v>691</v>
      </c>
      <c r="D2615" s="4">
        <f t="shared" si="1"/>
        <v>69.099999999999994</v>
      </c>
      <c r="E2615" s="4" t="s">
        <v>2987</v>
      </c>
      <c r="F2615" s="4">
        <v>-56636</v>
      </c>
      <c r="G2615" s="4">
        <v>16</v>
      </c>
      <c r="H2615" s="4">
        <v>203.6</v>
      </c>
      <c r="I2615" s="4">
        <v>0.5</v>
      </c>
      <c r="J2615" s="4" t="s">
        <v>2988</v>
      </c>
    </row>
    <row r="2616" spans="1:10" ht="12.75" customHeight="1">
      <c r="A2616" s="4" t="str">
        <f t="shared" si="0"/>
        <v>15669.2</v>
      </c>
      <c r="B2616" s="4">
        <v>156</v>
      </c>
      <c r="C2616" s="4">
        <v>692</v>
      </c>
      <c r="D2616" s="4">
        <f t="shared" si="1"/>
        <v>69.2</v>
      </c>
      <c r="E2616" s="4" t="s">
        <v>2989</v>
      </c>
      <c r="F2616" s="4" t="s">
        <v>1246</v>
      </c>
      <c r="G2616" s="4" t="s">
        <v>17</v>
      </c>
      <c r="H2616" s="4">
        <v>19</v>
      </c>
      <c r="I2616" s="4" t="s">
        <v>6</v>
      </c>
      <c r="J2616" s="4">
        <v>3</v>
      </c>
    </row>
    <row r="2617" spans="1:10" ht="12.75" customHeight="1">
      <c r="A2617" s="4" t="str">
        <f t="shared" si="0"/>
        <v>15670</v>
      </c>
      <c r="B2617" s="4">
        <v>156</v>
      </c>
      <c r="C2617" s="4">
        <v>700</v>
      </c>
      <c r="D2617" s="4">
        <f t="shared" si="1"/>
        <v>70</v>
      </c>
      <c r="E2617" s="4" t="s">
        <v>2990</v>
      </c>
      <c r="F2617" s="4">
        <v>-53264</v>
      </c>
      <c r="G2617" s="4">
        <v>11</v>
      </c>
      <c r="H2617" s="4">
        <v>26.1</v>
      </c>
      <c r="I2617" s="4" t="s">
        <v>6</v>
      </c>
      <c r="J2617" s="4">
        <v>0.7</v>
      </c>
    </row>
    <row r="2618" spans="1:10" ht="12.75" customHeight="1">
      <c r="A2618" s="4" t="str">
        <f t="shared" si="0"/>
        <v>15671</v>
      </c>
      <c r="B2618" s="4">
        <v>156</v>
      </c>
      <c r="C2618" s="4">
        <v>710</v>
      </c>
      <c r="D2618" s="4">
        <f t="shared" si="1"/>
        <v>71</v>
      </c>
      <c r="E2618" s="4" t="s">
        <v>2991</v>
      </c>
      <c r="F2618" s="4">
        <v>-43750</v>
      </c>
      <c r="G2618" s="4">
        <v>70</v>
      </c>
      <c r="H2618" s="4" t="s">
        <v>541</v>
      </c>
      <c r="I2618" s="4">
        <v>494</v>
      </c>
      <c r="J2618" s="4" t="s">
        <v>33</v>
      </c>
    </row>
    <row r="2619" spans="1:10" ht="12.75" customHeight="1">
      <c r="A2619" s="4" t="str">
        <f t="shared" si="0"/>
        <v>15671.1</v>
      </c>
      <c r="B2619" s="4">
        <v>156</v>
      </c>
      <c r="C2619" s="4">
        <v>711</v>
      </c>
      <c r="D2619" s="4">
        <f t="shared" si="1"/>
        <v>71.099999999999994</v>
      </c>
      <c r="E2619" s="4" t="s">
        <v>2992</v>
      </c>
      <c r="F2619" s="4">
        <v>-43530</v>
      </c>
      <c r="G2619" s="4">
        <v>110</v>
      </c>
      <c r="H2619" s="4">
        <v>220</v>
      </c>
      <c r="I2619" s="4">
        <v>80</v>
      </c>
      <c r="J2619" s="4" t="s">
        <v>541</v>
      </c>
    </row>
    <row r="2620" spans="1:10" ht="12.75" customHeight="1">
      <c r="A2620" s="4" t="str">
        <f t="shared" si="0"/>
        <v>15672</v>
      </c>
      <c r="B2620" s="4">
        <v>156</v>
      </c>
      <c r="C2620" s="4">
        <v>720</v>
      </c>
      <c r="D2620" s="4">
        <f t="shared" si="1"/>
        <v>72</v>
      </c>
      <c r="E2620" s="4" t="s">
        <v>2993</v>
      </c>
      <c r="F2620" s="4">
        <v>-37850</v>
      </c>
      <c r="G2620" s="4">
        <v>210</v>
      </c>
      <c r="H2620" s="4">
        <v>23</v>
      </c>
      <c r="I2620" s="4" t="s">
        <v>33</v>
      </c>
      <c r="J2620" s="4">
        <v>1</v>
      </c>
    </row>
    <row r="2621" spans="1:10" ht="12.75" customHeight="1">
      <c r="A2621" s="4" t="str">
        <f t="shared" si="0"/>
        <v>15672.1</v>
      </c>
      <c r="B2621" s="4">
        <v>156</v>
      </c>
      <c r="C2621" s="4">
        <v>721</v>
      </c>
      <c r="D2621" s="4">
        <f t="shared" si="1"/>
        <v>72.099999999999994</v>
      </c>
      <c r="E2621" s="4" t="s">
        <v>2994</v>
      </c>
      <c r="F2621" s="4">
        <v>-35890</v>
      </c>
      <c r="G2621" s="4">
        <v>210</v>
      </c>
      <c r="H2621" s="4">
        <v>1959</v>
      </c>
      <c r="I2621" s="4">
        <v>1</v>
      </c>
      <c r="J2621" s="4" t="s">
        <v>2857</v>
      </c>
    </row>
    <row r="2622" spans="1:10" ht="12.75" customHeight="1">
      <c r="A2622" s="4" t="str">
        <f t="shared" si="0"/>
        <v>15673</v>
      </c>
      <c r="B2622" s="4">
        <v>156</v>
      </c>
      <c r="C2622" s="4">
        <v>730</v>
      </c>
      <c r="D2622" s="4">
        <f t="shared" si="1"/>
        <v>73</v>
      </c>
      <c r="E2622" s="4" t="s">
        <v>2995</v>
      </c>
      <c r="F2622" s="4">
        <v>-25800</v>
      </c>
      <c r="G2622" s="4">
        <v>400</v>
      </c>
      <c r="H2622" s="4">
        <v>144</v>
      </c>
      <c r="I2622" s="4" t="s">
        <v>33</v>
      </c>
      <c r="J2622" s="4">
        <v>24</v>
      </c>
    </row>
    <row r="2623" spans="1:10" ht="12.75" customHeight="1">
      <c r="A2623" s="4" t="str">
        <f t="shared" si="0"/>
        <v>15673.1</v>
      </c>
      <c r="B2623" s="4">
        <v>156</v>
      </c>
      <c r="C2623" s="4">
        <v>731</v>
      </c>
      <c r="D2623" s="4">
        <f t="shared" si="1"/>
        <v>73.099999999999994</v>
      </c>
      <c r="E2623" s="4" t="s">
        <v>2996</v>
      </c>
      <c r="F2623" s="4">
        <v>-25700</v>
      </c>
      <c r="G2623" s="4">
        <v>400</v>
      </c>
      <c r="H2623" s="4">
        <v>100</v>
      </c>
      <c r="I2623" s="4">
        <v>8</v>
      </c>
      <c r="J2623" s="4" t="s">
        <v>2857</v>
      </c>
    </row>
    <row r="2624" spans="1:10" ht="12.75" customHeight="1">
      <c r="A2624" s="4" t="str">
        <f t="shared" si="0"/>
        <v>15758</v>
      </c>
      <c r="B2624" s="4">
        <v>157</v>
      </c>
      <c r="C2624" s="4">
        <v>580</v>
      </c>
      <c r="D2624" s="4">
        <f t="shared" si="1"/>
        <v>58</v>
      </c>
      <c r="E2624" s="4" t="s">
        <v>2997</v>
      </c>
      <c r="F2624" s="4">
        <v>-40670</v>
      </c>
      <c r="G2624" s="4">
        <v>700</v>
      </c>
      <c r="H2624" s="4">
        <v>50</v>
      </c>
      <c r="I2624" s="4" t="s">
        <v>33</v>
      </c>
      <c r="J2624" s="4" t="s">
        <v>2147</v>
      </c>
    </row>
    <row r="2625" spans="1:10" ht="12.75" customHeight="1">
      <c r="A2625" s="4" t="str">
        <f t="shared" si="0"/>
        <v>15759</v>
      </c>
      <c r="B2625" s="4">
        <v>157</v>
      </c>
      <c r="C2625" s="4">
        <v>590</v>
      </c>
      <c r="D2625" s="4">
        <f t="shared" si="1"/>
        <v>59</v>
      </c>
      <c r="E2625" s="4" t="s">
        <v>2998</v>
      </c>
      <c r="F2625" s="4">
        <v>-48970</v>
      </c>
      <c r="G2625" s="4">
        <v>400</v>
      </c>
      <c r="H2625" s="4">
        <v>300</v>
      </c>
      <c r="I2625" s="4" t="s">
        <v>33</v>
      </c>
      <c r="J2625" s="4" t="s">
        <v>607</v>
      </c>
    </row>
    <row r="2626" spans="1:10" ht="12.75" customHeight="1">
      <c r="A2626" s="4" t="str">
        <f t="shared" si="0"/>
        <v>15760</v>
      </c>
      <c r="B2626" s="4">
        <v>157</v>
      </c>
      <c r="C2626" s="4">
        <v>600</v>
      </c>
      <c r="D2626" s="4">
        <f t="shared" si="1"/>
        <v>60</v>
      </c>
      <c r="E2626" s="4" t="s">
        <v>2999</v>
      </c>
      <c r="F2626" s="4">
        <v>-56790</v>
      </c>
      <c r="G2626" s="4">
        <v>200</v>
      </c>
      <c r="H2626" s="4">
        <v>2</v>
      </c>
      <c r="I2626" s="4" t="s">
        <v>6</v>
      </c>
      <c r="J2626" s="4" t="s">
        <v>733</v>
      </c>
    </row>
    <row r="2627" spans="1:10" ht="12.75" customHeight="1">
      <c r="A2627" s="4" t="str">
        <f t="shared" si="0"/>
        <v>15761</v>
      </c>
      <c r="B2627" s="4">
        <v>157</v>
      </c>
      <c r="C2627" s="4">
        <v>610</v>
      </c>
      <c r="D2627" s="4">
        <f t="shared" si="1"/>
        <v>61</v>
      </c>
      <c r="E2627" s="4" t="s">
        <v>3000</v>
      </c>
      <c r="F2627" s="4">
        <v>-62370</v>
      </c>
      <c r="G2627" s="4">
        <v>110</v>
      </c>
      <c r="H2627" s="4">
        <v>10.56</v>
      </c>
      <c r="I2627" s="4" t="s">
        <v>6</v>
      </c>
      <c r="J2627" s="4">
        <v>0.1</v>
      </c>
    </row>
    <row r="2628" spans="1:10" ht="12.75" customHeight="1">
      <c r="A2628" s="4" t="str">
        <f t="shared" si="0"/>
        <v>15762</v>
      </c>
      <c r="B2628" s="4">
        <v>157</v>
      </c>
      <c r="C2628" s="4">
        <v>620</v>
      </c>
      <c r="D2628" s="4">
        <f t="shared" si="1"/>
        <v>62</v>
      </c>
      <c r="E2628" s="4" t="s">
        <v>3001</v>
      </c>
      <c r="F2628" s="4">
        <v>-66730</v>
      </c>
      <c r="G2628" s="4">
        <v>50</v>
      </c>
      <c r="H2628" s="4">
        <v>8.0299999999999994</v>
      </c>
      <c r="I2628" s="4" t="s">
        <v>80</v>
      </c>
      <c r="J2628" s="4">
        <v>7.0000000000000007E-2</v>
      </c>
    </row>
    <row r="2629" spans="1:10" ht="12.75" customHeight="1">
      <c r="A2629" s="4" t="str">
        <f t="shared" si="0"/>
        <v>15763</v>
      </c>
      <c r="B2629" s="4">
        <v>157</v>
      </c>
      <c r="C2629" s="4">
        <v>630</v>
      </c>
      <c r="D2629" s="4">
        <f t="shared" si="1"/>
        <v>63</v>
      </c>
      <c r="E2629" s="4" t="s">
        <v>3002</v>
      </c>
      <c r="F2629" s="4">
        <v>-69467</v>
      </c>
      <c r="G2629" s="4">
        <v>5</v>
      </c>
      <c r="H2629" s="4">
        <v>15.18</v>
      </c>
      <c r="I2629" s="4" t="s">
        <v>223</v>
      </c>
      <c r="J2629" s="4">
        <v>0.03</v>
      </c>
    </row>
    <row r="2630" spans="1:10" ht="12.75" customHeight="1">
      <c r="A2630" s="4" t="str">
        <f t="shared" si="0"/>
        <v>15764</v>
      </c>
      <c r="B2630" s="4">
        <v>157</v>
      </c>
      <c r="C2630" s="4">
        <v>640</v>
      </c>
      <c r="D2630" s="4">
        <f t="shared" si="1"/>
        <v>64</v>
      </c>
      <c r="E2630" s="4" t="s">
        <v>3003</v>
      </c>
      <c r="F2630" s="4">
        <v>-70830.7</v>
      </c>
      <c r="G2630" s="4">
        <v>2.5</v>
      </c>
      <c r="H2630" s="4" t="s">
        <v>8</v>
      </c>
      <c r="I2630" s="4" t="s">
        <v>46</v>
      </c>
      <c r="J2630" s="4">
        <v>96</v>
      </c>
    </row>
    <row r="2631" spans="1:10" ht="12.75" customHeight="1">
      <c r="A2631" s="4" t="str">
        <f t="shared" si="0"/>
        <v>15765</v>
      </c>
      <c r="B2631" s="4">
        <v>157</v>
      </c>
      <c r="C2631" s="4">
        <v>650</v>
      </c>
      <c r="D2631" s="4">
        <f t="shared" si="1"/>
        <v>65</v>
      </c>
      <c r="E2631" s="4" t="s">
        <v>3004</v>
      </c>
      <c r="F2631" s="4">
        <v>-70770.600000000006</v>
      </c>
      <c r="G2631" s="4">
        <v>2.5</v>
      </c>
      <c r="H2631" s="4">
        <v>71</v>
      </c>
      <c r="I2631" s="4" t="s">
        <v>14</v>
      </c>
      <c r="J2631" s="4">
        <v>7</v>
      </c>
    </row>
    <row r="2632" spans="1:10" ht="12.75" customHeight="1">
      <c r="A2632" s="4" t="str">
        <f t="shared" si="0"/>
        <v>15766</v>
      </c>
      <c r="B2632" s="4">
        <v>157</v>
      </c>
      <c r="C2632" s="4">
        <v>660</v>
      </c>
      <c r="D2632" s="4">
        <f t="shared" si="1"/>
        <v>66</v>
      </c>
      <c r="E2632" s="4" t="s">
        <v>3005</v>
      </c>
      <c r="F2632" s="4">
        <v>-69428</v>
      </c>
      <c r="G2632" s="4">
        <v>7</v>
      </c>
      <c r="H2632" s="4">
        <v>8.14</v>
      </c>
      <c r="I2632" s="4" t="s">
        <v>223</v>
      </c>
      <c r="J2632" s="4">
        <v>0.04</v>
      </c>
    </row>
    <row r="2633" spans="1:10" ht="12.75" customHeight="1">
      <c r="A2633" s="4" t="str">
        <f t="shared" si="0"/>
        <v>15766.1</v>
      </c>
      <c r="B2633" s="4">
        <v>157</v>
      </c>
      <c r="C2633" s="4">
        <v>661</v>
      </c>
      <c r="D2633" s="4">
        <f t="shared" si="1"/>
        <v>66.099999999999994</v>
      </c>
      <c r="E2633" s="4" t="s">
        <v>3006</v>
      </c>
      <c r="F2633" s="4">
        <v>-69229</v>
      </c>
      <c r="G2633" s="4">
        <v>7</v>
      </c>
      <c r="H2633" s="4">
        <v>199.38</v>
      </c>
      <c r="I2633" s="4">
        <v>7.0000000000000007E-2</v>
      </c>
      <c r="J2633" s="4">
        <v>21.6</v>
      </c>
    </row>
    <row r="2634" spans="1:10" ht="12.75" customHeight="1">
      <c r="A2634" s="4" t="str">
        <f t="shared" si="0"/>
        <v>15767</v>
      </c>
      <c r="B2634" s="4">
        <v>157</v>
      </c>
      <c r="C2634" s="4">
        <v>670</v>
      </c>
      <c r="D2634" s="4">
        <f t="shared" si="1"/>
        <v>67</v>
      </c>
      <c r="E2634" s="4" t="s">
        <v>3007</v>
      </c>
      <c r="F2634" s="4">
        <v>-66829</v>
      </c>
      <c r="G2634" s="4">
        <v>24</v>
      </c>
      <c r="H2634" s="4">
        <v>12.6</v>
      </c>
      <c r="I2634" s="4" t="s">
        <v>80</v>
      </c>
      <c r="J2634" s="4">
        <v>0.2</v>
      </c>
    </row>
    <row r="2635" spans="1:10" ht="12.75" customHeight="1">
      <c r="A2635" s="4" t="str">
        <f t="shared" si="0"/>
        <v>15768</v>
      </c>
      <c r="B2635" s="4">
        <v>157</v>
      </c>
      <c r="C2635" s="4">
        <v>680</v>
      </c>
      <c r="D2635" s="4">
        <f t="shared" si="1"/>
        <v>68</v>
      </c>
      <c r="E2635" s="4" t="s">
        <v>3008</v>
      </c>
      <c r="F2635" s="4">
        <v>-63420</v>
      </c>
      <c r="G2635" s="4">
        <v>28</v>
      </c>
      <c r="H2635" s="4">
        <v>18.649999999999999</v>
      </c>
      <c r="I2635" s="4" t="s">
        <v>80</v>
      </c>
      <c r="J2635" s="4">
        <v>0.1</v>
      </c>
    </row>
    <row r="2636" spans="1:10" ht="12.75" customHeight="1">
      <c r="A2636" s="4" t="str">
        <f t="shared" si="0"/>
        <v>15768.1</v>
      </c>
      <c r="B2636" s="4">
        <v>157</v>
      </c>
      <c r="C2636" s="4">
        <v>681</v>
      </c>
      <c r="D2636" s="4">
        <f t="shared" si="1"/>
        <v>68.099999999999994</v>
      </c>
      <c r="E2636" s="4" t="s">
        <v>3009</v>
      </c>
      <c r="F2636" s="4">
        <v>-63265</v>
      </c>
      <c r="G2636" s="4">
        <v>28</v>
      </c>
      <c r="H2636" s="4">
        <v>155.4</v>
      </c>
      <c r="I2636" s="4">
        <v>0.3</v>
      </c>
      <c r="J2636" s="4">
        <v>76</v>
      </c>
    </row>
    <row r="2637" spans="1:10" ht="12.75" customHeight="1">
      <c r="A2637" s="4" t="str">
        <f t="shared" si="0"/>
        <v>15769</v>
      </c>
      <c r="B2637" s="4">
        <v>157</v>
      </c>
      <c r="C2637" s="4">
        <v>690</v>
      </c>
      <c r="D2637" s="4">
        <f t="shared" si="1"/>
        <v>69</v>
      </c>
      <c r="E2637" s="4" t="s">
        <v>3010</v>
      </c>
      <c r="F2637" s="4">
        <v>-58709</v>
      </c>
      <c r="G2637" s="4">
        <v>28</v>
      </c>
      <c r="H2637" s="4">
        <v>3.63</v>
      </c>
      <c r="I2637" s="4" t="s">
        <v>80</v>
      </c>
      <c r="J2637" s="4">
        <v>0.09</v>
      </c>
    </row>
    <row r="2638" spans="1:10" ht="12.75" customHeight="1">
      <c r="A2638" s="4" t="str">
        <f t="shared" si="0"/>
        <v>15770</v>
      </c>
      <c r="B2638" s="4">
        <v>157</v>
      </c>
      <c r="C2638" s="4">
        <v>700</v>
      </c>
      <c r="D2638" s="4">
        <f t="shared" si="1"/>
        <v>70</v>
      </c>
      <c r="E2638" s="4" t="s">
        <v>3011</v>
      </c>
      <c r="F2638" s="4">
        <v>-53442</v>
      </c>
      <c r="G2638" s="4">
        <v>10</v>
      </c>
      <c r="H2638" s="4">
        <v>38.6</v>
      </c>
      <c r="I2638" s="4" t="s">
        <v>6</v>
      </c>
      <c r="J2638" s="4">
        <v>1</v>
      </c>
    </row>
    <row r="2639" spans="1:10" ht="12.75" customHeight="1">
      <c r="A2639" s="4" t="str">
        <f t="shared" si="0"/>
        <v>15771</v>
      </c>
      <c r="B2639" s="4">
        <v>157</v>
      </c>
      <c r="C2639" s="4">
        <v>710</v>
      </c>
      <c r="D2639" s="4">
        <f t="shared" si="1"/>
        <v>71</v>
      </c>
      <c r="E2639" s="4" t="s">
        <v>3012</v>
      </c>
      <c r="F2639" s="4">
        <v>-46483</v>
      </c>
      <c r="G2639" s="4">
        <v>19</v>
      </c>
      <c r="H2639" s="4">
        <v>6.8</v>
      </c>
      <c r="I2639" s="4" t="s">
        <v>6</v>
      </c>
      <c r="J2639" s="4">
        <v>1.8</v>
      </c>
    </row>
    <row r="2640" spans="1:10" ht="12.75" customHeight="1">
      <c r="A2640" s="4" t="str">
        <f t="shared" si="0"/>
        <v>15771.1</v>
      </c>
      <c r="B2640" s="4">
        <v>157</v>
      </c>
      <c r="C2640" s="4">
        <v>711</v>
      </c>
      <c r="D2640" s="4">
        <f t="shared" si="1"/>
        <v>71.099999999999994</v>
      </c>
      <c r="E2640" s="4" t="s">
        <v>3013</v>
      </c>
      <c r="F2640" s="4">
        <v>-46462</v>
      </c>
      <c r="G2640" s="4">
        <v>19</v>
      </c>
      <c r="H2640" s="4">
        <v>21</v>
      </c>
      <c r="I2640" s="4">
        <v>2</v>
      </c>
      <c r="J2640" s="4" t="s">
        <v>2857</v>
      </c>
    </row>
    <row r="2641" spans="1:10" ht="12.75" customHeight="1">
      <c r="A2641" s="4" t="str">
        <f t="shared" si="0"/>
        <v>15772</v>
      </c>
      <c r="B2641" s="4">
        <v>157</v>
      </c>
      <c r="C2641" s="4">
        <v>720</v>
      </c>
      <c r="D2641" s="4">
        <f t="shared" si="1"/>
        <v>72</v>
      </c>
      <c r="E2641" s="4" t="s">
        <v>3014</v>
      </c>
      <c r="F2641" s="4">
        <v>-38750</v>
      </c>
      <c r="G2641" s="4">
        <v>200</v>
      </c>
      <c r="H2641" s="4">
        <v>115</v>
      </c>
      <c r="I2641" s="4" t="s">
        <v>33</v>
      </c>
      <c r="J2641" s="4">
        <v>1</v>
      </c>
    </row>
    <row r="2642" spans="1:10" ht="12.75" customHeight="1">
      <c r="A2642" s="4" t="str">
        <f t="shared" si="0"/>
        <v>15773</v>
      </c>
      <c r="B2642" s="4">
        <v>157</v>
      </c>
      <c r="C2642" s="4">
        <v>730</v>
      </c>
      <c r="D2642" s="4">
        <f t="shared" si="1"/>
        <v>73</v>
      </c>
      <c r="E2642" s="4" t="s">
        <v>3015</v>
      </c>
      <c r="F2642" s="4">
        <v>-29630</v>
      </c>
      <c r="G2642" s="4">
        <v>210</v>
      </c>
      <c r="H2642" s="4">
        <v>10.1</v>
      </c>
      <c r="I2642" s="4" t="s">
        <v>33</v>
      </c>
      <c r="J2642" s="4">
        <v>0.4</v>
      </c>
    </row>
    <row r="2643" spans="1:10" ht="12.75" customHeight="1">
      <c r="A2643" s="4" t="str">
        <f t="shared" si="0"/>
        <v>15773.1</v>
      </c>
      <c r="B2643" s="4">
        <v>157</v>
      </c>
      <c r="C2643" s="4">
        <v>731</v>
      </c>
      <c r="D2643" s="4">
        <f t="shared" si="1"/>
        <v>73.099999999999994</v>
      </c>
      <c r="E2643" s="4" t="s">
        <v>3016</v>
      </c>
      <c r="F2643" s="4">
        <v>-29610</v>
      </c>
      <c r="G2643" s="4">
        <v>210</v>
      </c>
      <c r="H2643" s="4">
        <v>22</v>
      </c>
      <c r="I2643" s="4">
        <v>5</v>
      </c>
      <c r="J2643" s="4">
        <v>4.3</v>
      </c>
    </row>
    <row r="2644" spans="1:10" ht="12.75" customHeight="1">
      <c r="A2644" s="4" t="str">
        <f t="shared" si="0"/>
        <v>15773.2</v>
      </c>
      <c r="B2644" s="4">
        <v>157</v>
      </c>
      <c r="C2644" s="4">
        <v>732</v>
      </c>
      <c r="D2644" s="4">
        <f t="shared" si="1"/>
        <v>73.2</v>
      </c>
      <c r="E2644" s="4" t="s">
        <v>3017</v>
      </c>
      <c r="F2644" s="4">
        <v>-28040</v>
      </c>
      <c r="G2644" s="4">
        <v>210</v>
      </c>
      <c r="H2644" s="4">
        <v>1593</v>
      </c>
      <c r="I2644" s="4">
        <v>9</v>
      </c>
      <c r="J2644" s="4" t="s">
        <v>2857</v>
      </c>
    </row>
    <row r="2645" spans="1:10" ht="12.75" customHeight="1">
      <c r="A2645" s="4" t="str">
        <f t="shared" si="0"/>
        <v>15859</v>
      </c>
      <c r="B2645" s="4">
        <v>158</v>
      </c>
      <c r="C2645" s="4">
        <v>590</v>
      </c>
      <c r="D2645" s="4">
        <f t="shared" si="1"/>
        <v>59</v>
      </c>
      <c r="E2645" s="4" t="s">
        <v>3018</v>
      </c>
      <c r="F2645" s="4">
        <v>-44730</v>
      </c>
      <c r="G2645" s="4">
        <v>600</v>
      </c>
      <c r="H2645" s="4">
        <v>200</v>
      </c>
      <c r="I2645" s="4" t="s">
        <v>33</v>
      </c>
      <c r="J2645" s="4" t="s">
        <v>491</v>
      </c>
    </row>
    <row r="2646" spans="1:10" ht="12.75" customHeight="1">
      <c r="A2646" s="4" t="str">
        <f t="shared" si="0"/>
        <v>15860</v>
      </c>
      <c r="B2646" s="4">
        <v>158</v>
      </c>
      <c r="C2646" s="4">
        <v>600</v>
      </c>
      <c r="D2646" s="4">
        <f t="shared" si="1"/>
        <v>60</v>
      </c>
      <c r="E2646" s="4" t="s">
        <v>3019</v>
      </c>
      <c r="F2646" s="4">
        <v>-54400</v>
      </c>
      <c r="G2646" s="4">
        <v>400</v>
      </c>
      <c r="H2646" s="4">
        <v>700</v>
      </c>
      <c r="I2646" s="4" t="s">
        <v>33</v>
      </c>
      <c r="J2646" s="4" t="s">
        <v>733</v>
      </c>
    </row>
    <row r="2647" spans="1:10" ht="12.75" customHeight="1">
      <c r="A2647" s="4" t="str">
        <f t="shared" si="0"/>
        <v>15861</v>
      </c>
      <c r="B2647" s="4">
        <v>158</v>
      </c>
      <c r="C2647" s="4">
        <v>610</v>
      </c>
      <c r="D2647" s="4">
        <f t="shared" si="1"/>
        <v>61</v>
      </c>
      <c r="E2647" s="4" t="s">
        <v>3020</v>
      </c>
      <c r="F2647" s="4">
        <v>-59090</v>
      </c>
      <c r="G2647" s="4">
        <v>130</v>
      </c>
      <c r="H2647" s="4">
        <v>4.8</v>
      </c>
      <c r="I2647" s="4" t="s">
        <v>6</v>
      </c>
      <c r="J2647" s="4">
        <v>0.5</v>
      </c>
    </row>
    <row r="2648" spans="1:10" ht="12.75" customHeight="1">
      <c r="A2648" s="4" t="str">
        <f t="shared" si="0"/>
        <v>15862</v>
      </c>
      <c r="B2648" s="4">
        <v>158</v>
      </c>
      <c r="C2648" s="4">
        <v>620</v>
      </c>
      <c r="D2648" s="4">
        <f t="shared" si="1"/>
        <v>62</v>
      </c>
      <c r="E2648" s="4" t="s">
        <v>3021</v>
      </c>
      <c r="F2648" s="4">
        <v>-65210</v>
      </c>
      <c r="G2648" s="4">
        <v>80</v>
      </c>
      <c r="H2648" s="4">
        <v>5.3</v>
      </c>
      <c r="I2648" s="4" t="s">
        <v>80</v>
      </c>
      <c r="J2648" s="4">
        <v>0.03</v>
      </c>
    </row>
    <row r="2649" spans="1:10" ht="12.75" customHeight="1">
      <c r="A2649" s="4" t="str">
        <f t="shared" si="0"/>
        <v>15863</v>
      </c>
      <c r="B2649" s="4">
        <v>158</v>
      </c>
      <c r="C2649" s="4">
        <v>630</v>
      </c>
      <c r="D2649" s="4">
        <f t="shared" si="1"/>
        <v>63</v>
      </c>
      <c r="E2649" s="4" t="s">
        <v>3022</v>
      </c>
      <c r="F2649" s="4">
        <v>-67210</v>
      </c>
      <c r="G2649" s="4">
        <v>80</v>
      </c>
      <c r="H2649" s="4">
        <v>45.9</v>
      </c>
      <c r="I2649" s="4" t="s">
        <v>80</v>
      </c>
      <c r="J2649" s="4">
        <v>0.2</v>
      </c>
    </row>
    <row r="2650" spans="1:10" ht="12.75" customHeight="1">
      <c r="A2650" s="4" t="str">
        <f t="shared" si="0"/>
        <v>15864</v>
      </c>
      <c r="B2650" s="4">
        <v>158</v>
      </c>
      <c r="C2650" s="4">
        <v>640</v>
      </c>
      <c r="D2650" s="4">
        <f t="shared" si="1"/>
        <v>64</v>
      </c>
      <c r="E2650" s="4" t="s">
        <v>3023</v>
      </c>
      <c r="F2650" s="4">
        <v>-70696.800000000003</v>
      </c>
      <c r="G2650" s="4">
        <v>2.5</v>
      </c>
      <c r="H2650" s="4" t="s">
        <v>8</v>
      </c>
      <c r="I2650" s="4" t="s">
        <v>22</v>
      </c>
      <c r="J2650" s="4">
        <v>96</v>
      </c>
    </row>
    <row r="2651" spans="1:10" ht="12.75" customHeight="1">
      <c r="A2651" s="4" t="str">
        <f t="shared" si="0"/>
        <v>15865</v>
      </c>
      <c r="B2651" s="4">
        <v>158</v>
      </c>
      <c r="C2651" s="4">
        <v>650</v>
      </c>
      <c r="D2651" s="4">
        <f t="shared" si="1"/>
        <v>65</v>
      </c>
      <c r="E2651" s="4" t="s">
        <v>3024</v>
      </c>
      <c r="F2651" s="4">
        <v>-69477.2</v>
      </c>
      <c r="G2651" s="4">
        <v>2.6</v>
      </c>
      <c r="H2651" s="4">
        <v>180</v>
      </c>
      <c r="I2651" s="4" t="s">
        <v>14</v>
      </c>
      <c r="J2651" s="4">
        <v>11</v>
      </c>
    </row>
    <row r="2652" spans="1:10" ht="12.75" customHeight="1">
      <c r="A2652" s="4" t="str">
        <f t="shared" si="0"/>
        <v>15865.1</v>
      </c>
      <c r="B2652" s="4">
        <v>158</v>
      </c>
      <c r="C2652" s="4">
        <v>651</v>
      </c>
      <c r="D2652" s="4">
        <f t="shared" si="1"/>
        <v>65.099999999999994</v>
      </c>
      <c r="E2652" s="4" t="s">
        <v>3025</v>
      </c>
      <c r="F2652" s="4">
        <v>-69366.899999999994</v>
      </c>
      <c r="G2652" s="4">
        <v>2.9</v>
      </c>
      <c r="H2652" s="4">
        <v>110.3</v>
      </c>
      <c r="I2652" s="4">
        <v>1.2</v>
      </c>
      <c r="J2652" s="4">
        <v>10.7</v>
      </c>
    </row>
    <row r="2653" spans="1:10" ht="12.75" customHeight="1">
      <c r="A2653" s="4" t="str">
        <f t="shared" si="0"/>
        <v>15865.2</v>
      </c>
      <c r="B2653" s="4">
        <v>158</v>
      </c>
      <c r="C2653" s="4">
        <v>652</v>
      </c>
      <c r="D2653" s="4">
        <f t="shared" si="1"/>
        <v>65.2</v>
      </c>
      <c r="E2653" s="4" t="s">
        <v>3026</v>
      </c>
      <c r="F2653" s="4">
        <v>-69088.800000000003</v>
      </c>
      <c r="G2653" s="4">
        <v>2.6</v>
      </c>
      <c r="H2653" s="4">
        <v>388.37</v>
      </c>
      <c r="I2653" s="4">
        <v>0.15</v>
      </c>
      <c r="J2653" s="4">
        <v>395</v>
      </c>
    </row>
    <row r="2654" spans="1:10" ht="12.75" customHeight="1">
      <c r="A2654" s="4" t="str">
        <f t="shared" si="0"/>
        <v>15866</v>
      </c>
      <c r="B2654" s="4">
        <v>158</v>
      </c>
      <c r="C2654" s="4">
        <v>660</v>
      </c>
      <c r="D2654" s="4">
        <f t="shared" si="1"/>
        <v>66</v>
      </c>
      <c r="E2654" s="4" t="s">
        <v>3027</v>
      </c>
      <c r="F2654" s="4">
        <v>-70412</v>
      </c>
      <c r="G2654" s="4">
        <v>3</v>
      </c>
      <c r="H2654" s="4" t="s">
        <v>8</v>
      </c>
      <c r="I2654" s="4" t="s">
        <v>22</v>
      </c>
      <c r="J2654" s="4">
        <v>96</v>
      </c>
    </row>
    <row r="2655" spans="1:10" ht="12.75" customHeight="1">
      <c r="A2655" s="4" t="str">
        <f t="shared" si="0"/>
        <v>15867</v>
      </c>
      <c r="B2655" s="4">
        <v>158</v>
      </c>
      <c r="C2655" s="4">
        <v>670</v>
      </c>
      <c r="D2655" s="4">
        <f t="shared" si="1"/>
        <v>67</v>
      </c>
      <c r="E2655" s="4" t="s">
        <v>3028</v>
      </c>
      <c r="F2655" s="4">
        <v>-66191</v>
      </c>
      <c r="G2655" s="4">
        <v>27</v>
      </c>
      <c r="H2655" s="4">
        <v>11.3</v>
      </c>
      <c r="I2655" s="4" t="s">
        <v>80</v>
      </c>
      <c r="J2655" s="4">
        <v>0.4</v>
      </c>
    </row>
    <row r="2656" spans="1:10" ht="12.75" customHeight="1">
      <c r="A2656" s="4" t="str">
        <f t="shared" si="0"/>
        <v>15867.1</v>
      </c>
      <c r="B2656" s="4">
        <v>158</v>
      </c>
      <c r="C2656" s="4">
        <v>671</v>
      </c>
      <c r="D2656" s="4">
        <f t="shared" si="1"/>
        <v>67.099999999999994</v>
      </c>
      <c r="E2656" s="4" t="s">
        <v>3029</v>
      </c>
      <c r="F2656" s="4">
        <v>-66124</v>
      </c>
      <c r="G2656" s="4">
        <v>27</v>
      </c>
      <c r="H2656" s="4">
        <v>67.2</v>
      </c>
      <c r="I2656" s="4">
        <v>0.01</v>
      </c>
      <c r="J2656" s="4">
        <v>28</v>
      </c>
    </row>
    <row r="2657" spans="1:10" ht="12.75" customHeight="1">
      <c r="A2657" s="4" t="str">
        <f t="shared" si="0"/>
        <v>15867.2</v>
      </c>
      <c r="B2657" s="4">
        <v>158</v>
      </c>
      <c r="C2657" s="4">
        <v>672</v>
      </c>
      <c r="D2657" s="4">
        <f t="shared" si="1"/>
        <v>67.2</v>
      </c>
      <c r="E2657" s="4" t="s">
        <v>3030</v>
      </c>
      <c r="F2657" s="4">
        <v>-66010</v>
      </c>
      <c r="G2657" s="4">
        <v>80</v>
      </c>
      <c r="H2657" s="4">
        <v>180</v>
      </c>
      <c r="I2657" s="4">
        <v>70</v>
      </c>
      <c r="J2657" s="4">
        <v>21.3</v>
      </c>
    </row>
    <row r="2658" spans="1:10" ht="12.75" customHeight="1">
      <c r="A2658" s="4" t="str">
        <f t="shared" si="0"/>
        <v>15868</v>
      </c>
      <c r="B2658" s="4">
        <v>158</v>
      </c>
      <c r="C2658" s="4">
        <v>680</v>
      </c>
      <c r="D2658" s="4">
        <f t="shared" si="1"/>
        <v>68</v>
      </c>
      <c r="E2658" s="4" t="s">
        <v>3031</v>
      </c>
      <c r="F2658" s="4">
        <v>-65304</v>
      </c>
      <c r="G2658" s="4">
        <v>25</v>
      </c>
      <c r="H2658" s="4">
        <v>2.29</v>
      </c>
      <c r="I2658" s="4" t="s">
        <v>223</v>
      </c>
      <c r="J2658" s="4">
        <v>0.06</v>
      </c>
    </row>
    <row r="2659" spans="1:10" ht="12.75" customHeight="1">
      <c r="A2659" s="4" t="str">
        <f t="shared" si="0"/>
        <v>15869</v>
      </c>
      <c r="B2659" s="4">
        <v>158</v>
      </c>
      <c r="C2659" s="4">
        <v>690</v>
      </c>
      <c r="D2659" s="4">
        <f t="shared" si="1"/>
        <v>69</v>
      </c>
      <c r="E2659" s="4" t="s">
        <v>3032</v>
      </c>
      <c r="F2659" s="4">
        <v>-58703</v>
      </c>
      <c r="G2659" s="4">
        <v>25</v>
      </c>
      <c r="H2659" s="4" t="s">
        <v>541</v>
      </c>
      <c r="I2659" s="4">
        <v>3.98</v>
      </c>
      <c r="J2659" s="4" t="s">
        <v>80</v>
      </c>
    </row>
    <row r="2660" spans="1:10" ht="12.75" customHeight="1">
      <c r="A2660" s="4" t="str">
        <f t="shared" si="0"/>
        <v>15869.1</v>
      </c>
      <c r="B2660" s="4">
        <v>158</v>
      </c>
      <c r="C2660" s="4">
        <v>691</v>
      </c>
      <c r="D2660" s="4">
        <f t="shared" si="1"/>
        <v>69.099999999999994</v>
      </c>
      <c r="E2660" s="4" t="s">
        <v>3033</v>
      </c>
      <c r="F2660" s="4">
        <v>-58650</v>
      </c>
      <c r="G2660" s="4">
        <v>100</v>
      </c>
      <c r="H2660" s="4">
        <v>50</v>
      </c>
      <c r="I2660" s="4">
        <v>100</v>
      </c>
      <c r="J2660" s="4" t="s">
        <v>541</v>
      </c>
    </row>
    <row r="2661" spans="1:10" ht="12.75" customHeight="1">
      <c r="A2661" s="4" t="str">
        <f t="shared" si="0"/>
        <v>15870</v>
      </c>
      <c r="B2661" s="4">
        <v>158</v>
      </c>
      <c r="C2661" s="4">
        <v>700</v>
      </c>
      <c r="D2661" s="4">
        <f t="shared" si="1"/>
        <v>70</v>
      </c>
      <c r="E2661" s="4" t="s">
        <v>3034</v>
      </c>
      <c r="F2661" s="4">
        <v>-56015</v>
      </c>
      <c r="G2661" s="4">
        <v>8</v>
      </c>
      <c r="H2661" s="4">
        <v>1.49</v>
      </c>
      <c r="I2661" s="4" t="s">
        <v>80</v>
      </c>
      <c r="J2661" s="4">
        <v>0.13</v>
      </c>
    </row>
    <row r="2662" spans="1:10" ht="12.75" customHeight="1">
      <c r="A2662" s="4" t="str">
        <f t="shared" si="0"/>
        <v>15871</v>
      </c>
      <c r="B2662" s="4">
        <v>158</v>
      </c>
      <c r="C2662" s="4">
        <v>710</v>
      </c>
      <c r="D2662" s="4">
        <f t="shared" si="1"/>
        <v>71</v>
      </c>
      <c r="E2662" s="4" t="s">
        <v>3035</v>
      </c>
      <c r="F2662" s="4">
        <v>-47214</v>
      </c>
      <c r="G2662" s="4">
        <v>15</v>
      </c>
      <c r="H2662" s="4">
        <v>10.6</v>
      </c>
      <c r="I2662" s="4" t="s">
        <v>6</v>
      </c>
      <c r="J2662" s="4">
        <v>0.3</v>
      </c>
    </row>
    <row r="2663" spans="1:10" ht="12.75" customHeight="1">
      <c r="A2663" s="4" t="str">
        <f t="shared" si="0"/>
        <v>15872</v>
      </c>
      <c r="B2663" s="4">
        <v>158</v>
      </c>
      <c r="C2663" s="4">
        <v>720</v>
      </c>
      <c r="D2663" s="4">
        <f t="shared" si="1"/>
        <v>72</v>
      </c>
      <c r="E2663" s="4" t="s">
        <v>3036</v>
      </c>
      <c r="F2663" s="4">
        <v>-42104</v>
      </c>
      <c r="G2663" s="4">
        <v>18</v>
      </c>
      <c r="H2663" s="4">
        <v>2.84</v>
      </c>
      <c r="I2663" s="4" t="s">
        <v>6</v>
      </c>
      <c r="J2663" s="4">
        <v>7.0000000000000007E-2</v>
      </c>
    </row>
    <row r="2664" spans="1:10" ht="12.75" customHeight="1">
      <c r="A2664" s="4" t="str">
        <f t="shared" si="0"/>
        <v>15873</v>
      </c>
      <c r="B2664" s="4">
        <v>158</v>
      </c>
      <c r="C2664" s="4">
        <v>730</v>
      </c>
      <c r="D2664" s="4">
        <f t="shared" si="1"/>
        <v>73</v>
      </c>
      <c r="E2664" s="4" t="s">
        <v>3037</v>
      </c>
      <c r="F2664" s="4">
        <v>-31020</v>
      </c>
      <c r="G2664" s="4">
        <v>200</v>
      </c>
      <c r="H2664" s="4" t="s">
        <v>999</v>
      </c>
      <c r="I2664" s="4">
        <v>49</v>
      </c>
      <c r="J2664" s="4" t="s">
        <v>33</v>
      </c>
    </row>
    <row r="2665" spans="1:10" ht="12.75" customHeight="1">
      <c r="A2665" s="4" t="str">
        <f t="shared" si="0"/>
        <v>15873.1</v>
      </c>
      <c r="B2665" s="4">
        <v>158</v>
      </c>
      <c r="C2665" s="4">
        <v>731</v>
      </c>
      <c r="D2665" s="4">
        <f t="shared" si="1"/>
        <v>73.099999999999994</v>
      </c>
      <c r="E2665" s="4" t="s">
        <v>3038</v>
      </c>
      <c r="F2665" s="4">
        <v>-30880</v>
      </c>
      <c r="G2665" s="4">
        <v>200</v>
      </c>
      <c r="H2665" s="4">
        <v>140</v>
      </c>
      <c r="I2665" s="4">
        <v>12</v>
      </c>
      <c r="J2665" s="4" t="s">
        <v>2857</v>
      </c>
    </row>
    <row r="2666" spans="1:10" ht="12.75" customHeight="1">
      <c r="A2666" s="4" t="str">
        <f t="shared" si="0"/>
        <v>15874</v>
      </c>
      <c r="B2666" s="4">
        <v>158</v>
      </c>
      <c r="C2666" s="4">
        <v>740</v>
      </c>
      <c r="D2666" s="4">
        <f t="shared" si="1"/>
        <v>74</v>
      </c>
      <c r="E2666" s="4" t="s">
        <v>3039</v>
      </c>
      <c r="F2666" s="4">
        <v>-23700</v>
      </c>
      <c r="G2666" s="4">
        <v>500</v>
      </c>
      <c r="H2666" s="4">
        <v>1.37</v>
      </c>
      <c r="I2666" s="4" t="s">
        <v>33</v>
      </c>
      <c r="J2666" s="4">
        <v>0.17</v>
      </c>
    </row>
    <row r="2667" spans="1:10" ht="12.75" customHeight="1">
      <c r="A2667" s="4" t="str">
        <f t="shared" si="0"/>
        <v>15874.1</v>
      </c>
      <c r="B2667" s="4">
        <v>158</v>
      </c>
      <c r="C2667" s="4">
        <v>741</v>
      </c>
      <c r="D2667" s="4">
        <f t="shared" si="1"/>
        <v>74.099999999999994</v>
      </c>
      <c r="E2667" s="4" t="s">
        <v>3040</v>
      </c>
      <c r="F2667" s="4">
        <v>-21810</v>
      </c>
      <c r="G2667" s="4">
        <v>500</v>
      </c>
      <c r="H2667" s="4">
        <v>1889</v>
      </c>
      <c r="I2667" s="4">
        <v>8</v>
      </c>
      <c r="J2667" s="4" t="s">
        <v>2857</v>
      </c>
    </row>
    <row r="2668" spans="1:10" ht="12.75" customHeight="1">
      <c r="A2668" s="4" t="str">
        <f t="shared" si="0"/>
        <v>15959</v>
      </c>
      <c r="B2668" s="4">
        <v>159</v>
      </c>
      <c r="C2668" s="4">
        <v>590</v>
      </c>
      <c r="D2668" s="4">
        <f t="shared" si="1"/>
        <v>59</v>
      </c>
      <c r="E2668" s="4" t="s">
        <v>3041</v>
      </c>
      <c r="F2668" s="4">
        <v>-41450</v>
      </c>
      <c r="G2668" s="4">
        <v>700</v>
      </c>
      <c r="H2668" s="4">
        <v>100</v>
      </c>
      <c r="I2668" s="4" t="s">
        <v>33</v>
      </c>
      <c r="J2668" s="4" t="s">
        <v>607</v>
      </c>
    </row>
    <row r="2669" spans="1:10" ht="12.75" customHeight="1">
      <c r="A2669" s="4" t="str">
        <f t="shared" si="0"/>
        <v>15960</v>
      </c>
      <c r="B2669" s="4">
        <v>159</v>
      </c>
      <c r="C2669" s="4">
        <v>600</v>
      </c>
      <c r="D2669" s="4">
        <f t="shared" si="1"/>
        <v>60</v>
      </c>
      <c r="E2669" s="4" t="s">
        <v>3042</v>
      </c>
      <c r="F2669" s="4">
        <v>-50220</v>
      </c>
      <c r="G2669" s="4">
        <v>500</v>
      </c>
      <c r="H2669" s="4">
        <v>500</v>
      </c>
      <c r="I2669" s="4" t="s">
        <v>33</v>
      </c>
      <c r="J2669" s="4" t="s">
        <v>2147</v>
      </c>
    </row>
    <row r="2670" spans="1:10" ht="12.75" customHeight="1">
      <c r="A2670" s="4" t="str">
        <f t="shared" si="0"/>
        <v>15961</v>
      </c>
      <c r="B2670" s="4">
        <v>159</v>
      </c>
      <c r="C2670" s="4">
        <v>610</v>
      </c>
      <c r="D2670" s="4">
        <f t="shared" si="1"/>
        <v>61</v>
      </c>
      <c r="E2670" s="4" t="s">
        <v>3043</v>
      </c>
      <c r="F2670" s="4">
        <v>-56850</v>
      </c>
      <c r="G2670" s="4">
        <v>200</v>
      </c>
      <c r="H2670" s="4">
        <v>1.47</v>
      </c>
      <c r="I2670" s="4" t="s">
        <v>6</v>
      </c>
      <c r="J2670" s="4">
        <v>0.15</v>
      </c>
    </row>
    <row r="2671" spans="1:10" ht="12.75" customHeight="1">
      <c r="A2671" s="4" t="str">
        <f t="shared" si="0"/>
        <v>15962</v>
      </c>
      <c r="B2671" s="4">
        <v>159</v>
      </c>
      <c r="C2671" s="4">
        <v>620</v>
      </c>
      <c r="D2671" s="4">
        <f t="shared" si="1"/>
        <v>62</v>
      </c>
      <c r="E2671" s="4" t="s">
        <v>3044</v>
      </c>
      <c r="F2671" s="4">
        <v>-62210</v>
      </c>
      <c r="G2671" s="4">
        <v>100</v>
      </c>
      <c r="H2671" s="4">
        <v>11.37</v>
      </c>
      <c r="I2671" s="4" t="s">
        <v>6</v>
      </c>
      <c r="J2671" s="4">
        <v>0.15</v>
      </c>
    </row>
    <row r="2672" spans="1:10" ht="12.75" customHeight="1">
      <c r="A2672" s="4" t="str">
        <f t="shared" si="0"/>
        <v>15963</v>
      </c>
      <c r="B2672" s="4">
        <v>159</v>
      </c>
      <c r="C2672" s="4">
        <v>630</v>
      </c>
      <c r="D2672" s="4">
        <f t="shared" si="1"/>
        <v>63</v>
      </c>
      <c r="E2672" s="4" t="s">
        <v>3045</v>
      </c>
      <c r="F2672" s="4">
        <v>-66053</v>
      </c>
      <c r="G2672" s="4">
        <v>7</v>
      </c>
      <c r="H2672" s="4">
        <v>18.100000000000001</v>
      </c>
      <c r="I2672" s="4" t="s">
        <v>80</v>
      </c>
      <c r="J2672" s="4">
        <v>0.1</v>
      </c>
    </row>
    <row r="2673" spans="1:10" ht="12.75" customHeight="1">
      <c r="A2673" s="4" t="str">
        <f t="shared" si="0"/>
        <v>15964</v>
      </c>
      <c r="B2673" s="4">
        <v>159</v>
      </c>
      <c r="C2673" s="4">
        <v>640</v>
      </c>
      <c r="D2673" s="4">
        <f t="shared" si="1"/>
        <v>64</v>
      </c>
      <c r="E2673" s="4" t="s">
        <v>3046</v>
      </c>
      <c r="F2673" s="4">
        <v>-68568.5</v>
      </c>
      <c r="G2673" s="4">
        <v>2.5</v>
      </c>
      <c r="H2673" s="4">
        <v>18.478999999999999</v>
      </c>
      <c r="I2673" s="4" t="s">
        <v>223</v>
      </c>
      <c r="J2673" s="4">
        <v>4.0000000000000001E-3</v>
      </c>
    </row>
    <row r="2674" spans="1:10" ht="12.75" customHeight="1">
      <c r="A2674" s="4" t="str">
        <f t="shared" si="0"/>
        <v>15965</v>
      </c>
      <c r="B2674" s="4">
        <v>159</v>
      </c>
      <c r="C2674" s="4">
        <v>650</v>
      </c>
      <c r="D2674" s="4">
        <f t="shared" si="1"/>
        <v>65</v>
      </c>
      <c r="E2674" s="4" t="s">
        <v>3047</v>
      </c>
      <c r="F2674" s="4">
        <v>-69539</v>
      </c>
      <c r="G2674" s="4">
        <v>2.6</v>
      </c>
      <c r="H2674" s="4" t="s">
        <v>8</v>
      </c>
      <c r="I2674" s="4" t="s">
        <v>188</v>
      </c>
      <c r="J2674" s="4">
        <v>3</v>
      </c>
    </row>
    <row r="2675" spans="1:10" ht="12.75" customHeight="1">
      <c r="A2675" s="4" t="str">
        <f t="shared" si="0"/>
        <v>15966</v>
      </c>
      <c r="B2675" s="4">
        <v>159</v>
      </c>
      <c r="C2675" s="4">
        <v>660</v>
      </c>
      <c r="D2675" s="4">
        <f t="shared" si="1"/>
        <v>66</v>
      </c>
      <c r="E2675" s="4" t="s">
        <v>3048</v>
      </c>
      <c r="F2675" s="4">
        <v>-69173.5</v>
      </c>
      <c r="G2675" s="4">
        <v>2.7</v>
      </c>
      <c r="H2675" s="4">
        <v>144.4</v>
      </c>
      <c r="I2675" s="4" t="s">
        <v>48</v>
      </c>
      <c r="J2675" s="4">
        <v>0.2</v>
      </c>
    </row>
    <row r="2676" spans="1:10" ht="12.75" customHeight="1">
      <c r="A2676" s="4" t="str">
        <f t="shared" si="0"/>
        <v>15966.1</v>
      </c>
      <c r="B2676" s="4">
        <v>159</v>
      </c>
      <c r="C2676" s="4">
        <v>661</v>
      </c>
      <c r="D2676" s="4">
        <f t="shared" si="1"/>
        <v>66.099999999999994</v>
      </c>
      <c r="E2676" s="4" t="s">
        <v>3049</v>
      </c>
      <c r="F2676" s="4">
        <v>-68820.7</v>
      </c>
      <c r="G2676" s="4">
        <v>2.7</v>
      </c>
      <c r="H2676" s="4">
        <v>352.77</v>
      </c>
      <c r="I2676" s="4">
        <v>0.14000000000000001</v>
      </c>
      <c r="J2676" s="4">
        <v>122</v>
      </c>
    </row>
    <row r="2677" spans="1:10" ht="12.75" customHeight="1">
      <c r="A2677" s="4" t="str">
        <f t="shared" si="0"/>
        <v>15967</v>
      </c>
      <c r="B2677" s="4">
        <v>159</v>
      </c>
      <c r="C2677" s="4">
        <v>670</v>
      </c>
      <c r="D2677" s="4">
        <f t="shared" si="1"/>
        <v>67</v>
      </c>
      <c r="E2677" s="4" t="s">
        <v>3050</v>
      </c>
      <c r="F2677" s="4">
        <v>-67336</v>
      </c>
      <c r="G2677" s="4">
        <v>4</v>
      </c>
      <c r="H2677" s="4">
        <v>33.049999999999997</v>
      </c>
      <c r="I2677" s="4" t="s">
        <v>80</v>
      </c>
      <c r="J2677" s="4">
        <v>0.11</v>
      </c>
    </row>
    <row r="2678" spans="1:10" ht="12.75" customHeight="1">
      <c r="A2678" s="4" t="str">
        <f t="shared" si="0"/>
        <v>15967.1</v>
      </c>
      <c r="B2678" s="4">
        <v>159</v>
      </c>
      <c r="C2678" s="4">
        <v>671</v>
      </c>
      <c r="D2678" s="4">
        <f t="shared" si="1"/>
        <v>67.099999999999994</v>
      </c>
      <c r="E2678" s="4" t="s">
        <v>3051</v>
      </c>
      <c r="F2678" s="4">
        <v>-67130</v>
      </c>
      <c r="G2678" s="4">
        <v>4</v>
      </c>
      <c r="H2678" s="4">
        <v>205.91</v>
      </c>
      <c r="I2678" s="4">
        <v>0.05</v>
      </c>
      <c r="J2678" s="4">
        <v>8.3000000000000007</v>
      </c>
    </row>
    <row r="2679" spans="1:10" ht="12.75" customHeight="1">
      <c r="A2679" s="4" t="str">
        <f t="shared" si="0"/>
        <v>15968</v>
      </c>
      <c r="B2679" s="4">
        <v>159</v>
      </c>
      <c r="C2679" s="4">
        <v>680</v>
      </c>
      <c r="D2679" s="4">
        <f t="shared" si="1"/>
        <v>68</v>
      </c>
      <c r="E2679" s="4" t="s">
        <v>3052</v>
      </c>
      <c r="F2679" s="4">
        <v>-64567</v>
      </c>
      <c r="G2679" s="4">
        <v>4</v>
      </c>
      <c r="H2679" s="4">
        <v>36</v>
      </c>
      <c r="I2679" s="4" t="s">
        <v>80</v>
      </c>
      <c r="J2679" s="4">
        <v>1</v>
      </c>
    </row>
    <row r="2680" spans="1:10" ht="12.75" customHeight="1">
      <c r="A2680" s="4" t="str">
        <f t="shared" si="0"/>
        <v>15968.1</v>
      </c>
      <c r="B2680" s="4">
        <v>159</v>
      </c>
      <c r="C2680" s="4">
        <v>681</v>
      </c>
      <c r="D2680" s="4">
        <f t="shared" si="1"/>
        <v>68.099999999999994</v>
      </c>
      <c r="E2680" s="4" t="s">
        <v>3053</v>
      </c>
      <c r="F2680" s="4">
        <v>-64384</v>
      </c>
      <c r="G2680" s="4">
        <v>4</v>
      </c>
      <c r="H2680" s="4">
        <v>182.602</v>
      </c>
      <c r="I2680" s="4">
        <v>2.4E-2</v>
      </c>
      <c r="J2680" s="4">
        <v>337</v>
      </c>
    </row>
    <row r="2681" spans="1:10" ht="12.75" customHeight="1">
      <c r="A2681" s="4" t="str">
        <f t="shared" si="0"/>
        <v>15968.2</v>
      </c>
      <c r="B2681" s="4">
        <v>159</v>
      </c>
      <c r="C2681" s="4">
        <v>682</v>
      </c>
      <c r="D2681" s="4">
        <f t="shared" si="1"/>
        <v>68.2</v>
      </c>
      <c r="E2681" s="4" t="s">
        <v>3054</v>
      </c>
      <c r="F2681" s="4">
        <v>-64138</v>
      </c>
      <c r="G2681" s="4">
        <v>4</v>
      </c>
      <c r="H2681" s="4">
        <v>429.05</v>
      </c>
      <c r="I2681" s="4">
        <v>0.03</v>
      </c>
      <c r="J2681" s="4">
        <v>590</v>
      </c>
    </row>
    <row r="2682" spans="1:10" ht="12.75" customHeight="1">
      <c r="A2682" s="4" t="str">
        <f t="shared" si="0"/>
        <v>15969</v>
      </c>
      <c r="B2682" s="4">
        <v>159</v>
      </c>
      <c r="C2682" s="4">
        <v>690</v>
      </c>
      <c r="D2682" s="4">
        <f t="shared" si="1"/>
        <v>69</v>
      </c>
      <c r="E2682" s="4" t="s">
        <v>3055</v>
      </c>
      <c r="F2682" s="4">
        <v>-60570</v>
      </c>
      <c r="G2682" s="4">
        <v>28</v>
      </c>
      <c r="H2682" s="4">
        <v>9.1300000000000008</v>
      </c>
      <c r="I2682" s="4" t="s">
        <v>80</v>
      </c>
      <c r="J2682" s="4">
        <v>0.16</v>
      </c>
    </row>
    <row r="2683" spans="1:10" ht="12.75" customHeight="1">
      <c r="A2683" s="4" t="str">
        <f t="shared" si="0"/>
        <v>15970</v>
      </c>
      <c r="B2683" s="4">
        <v>159</v>
      </c>
      <c r="C2683" s="4">
        <v>700</v>
      </c>
      <c r="D2683" s="4">
        <f t="shared" si="1"/>
        <v>70</v>
      </c>
      <c r="E2683" s="4" t="s">
        <v>3056</v>
      </c>
      <c r="F2683" s="4">
        <v>-55843</v>
      </c>
      <c r="G2683" s="4">
        <v>18</v>
      </c>
      <c r="H2683" s="4">
        <v>1.72</v>
      </c>
      <c r="I2683" s="4" t="s">
        <v>80</v>
      </c>
      <c r="J2683" s="4">
        <v>0.1</v>
      </c>
    </row>
    <row r="2684" spans="1:10" ht="12.75" customHeight="1">
      <c r="A2684" s="4" t="str">
        <f t="shared" si="0"/>
        <v>15971</v>
      </c>
      <c r="B2684" s="4">
        <v>159</v>
      </c>
      <c r="C2684" s="4">
        <v>710</v>
      </c>
      <c r="D2684" s="4">
        <f t="shared" si="1"/>
        <v>71</v>
      </c>
      <c r="E2684" s="4" t="s">
        <v>3057</v>
      </c>
      <c r="F2684" s="4">
        <v>-49710</v>
      </c>
      <c r="G2684" s="4">
        <v>40</v>
      </c>
      <c r="H2684" s="4" t="s">
        <v>541</v>
      </c>
      <c r="I2684" s="4">
        <v>12.1</v>
      </c>
      <c r="J2684" s="4" t="s">
        <v>6</v>
      </c>
    </row>
    <row r="2685" spans="1:10" ht="12.75" customHeight="1">
      <c r="A2685" s="4" t="str">
        <f t="shared" si="0"/>
        <v>15971.1</v>
      </c>
      <c r="B2685" s="4">
        <v>159</v>
      </c>
      <c r="C2685" s="4">
        <v>711</v>
      </c>
      <c r="D2685" s="4">
        <f t="shared" si="1"/>
        <v>71.099999999999994</v>
      </c>
      <c r="E2685" s="4" t="s">
        <v>3058</v>
      </c>
      <c r="F2685" s="4">
        <v>-49610</v>
      </c>
      <c r="G2685" s="4">
        <v>90</v>
      </c>
      <c r="H2685" s="4">
        <v>100</v>
      </c>
      <c r="I2685" s="4">
        <v>80</v>
      </c>
      <c r="J2685" s="4" t="s">
        <v>541</v>
      </c>
    </row>
    <row r="2686" spans="1:10" ht="12.75" customHeight="1">
      <c r="A2686" s="4" t="str">
        <f t="shared" si="0"/>
        <v>15972</v>
      </c>
      <c r="B2686" s="4">
        <v>159</v>
      </c>
      <c r="C2686" s="4">
        <v>720</v>
      </c>
      <c r="D2686" s="4">
        <f t="shared" si="1"/>
        <v>72</v>
      </c>
      <c r="E2686" s="4" t="s">
        <v>3059</v>
      </c>
      <c r="F2686" s="4">
        <v>-42854</v>
      </c>
      <c r="G2686" s="4">
        <v>17</v>
      </c>
      <c r="H2686" s="4">
        <v>5.2</v>
      </c>
      <c r="I2686" s="4" t="s">
        <v>6</v>
      </c>
      <c r="J2686" s="4">
        <v>0.1</v>
      </c>
    </row>
    <row r="2687" spans="1:10" ht="12.75" customHeight="1">
      <c r="A2687" s="4" t="str">
        <f t="shared" si="0"/>
        <v>15973</v>
      </c>
      <c r="B2687" s="4">
        <v>159</v>
      </c>
      <c r="C2687" s="4">
        <v>730</v>
      </c>
      <c r="D2687" s="4">
        <f t="shared" si="1"/>
        <v>73</v>
      </c>
      <c r="E2687" s="4" t="s">
        <v>3060</v>
      </c>
      <c r="F2687" s="4">
        <v>-34448</v>
      </c>
      <c r="G2687" s="4">
        <v>21</v>
      </c>
      <c r="H2687" s="4">
        <v>1.04</v>
      </c>
      <c r="I2687" s="4" t="s">
        <v>6</v>
      </c>
      <c r="J2687" s="4">
        <v>0.09</v>
      </c>
    </row>
    <row r="2688" spans="1:10" ht="12.75" customHeight="1">
      <c r="A2688" s="4" t="str">
        <f t="shared" si="0"/>
        <v>15973.1</v>
      </c>
      <c r="B2688" s="4">
        <v>159</v>
      </c>
      <c r="C2688" s="4">
        <v>731</v>
      </c>
      <c r="D2688" s="4">
        <f t="shared" si="1"/>
        <v>73.099999999999994</v>
      </c>
      <c r="E2688" s="4" t="s">
        <v>3061</v>
      </c>
      <c r="F2688" s="4">
        <v>-34385</v>
      </c>
      <c r="G2688" s="4">
        <v>20</v>
      </c>
      <c r="H2688" s="4">
        <v>64</v>
      </c>
      <c r="I2688" s="4">
        <v>5</v>
      </c>
      <c r="J2688" s="4" t="s">
        <v>2857</v>
      </c>
    </row>
    <row r="2689" spans="1:10" ht="12.75" customHeight="1">
      <c r="A2689" s="4" t="str">
        <f t="shared" si="0"/>
        <v>15974</v>
      </c>
      <c r="B2689" s="4">
        <v>159</v>
      </c>
      <c r="C2689" s="4">
        <v>740</v>
      </c>
      <c r="D2689" s="4">
        <f t="shared" si="1"/>
        <v>74</v>
      </c>
      <c r="E2689" s="4" t="s">
        <v>3062</v>
      </c>
      <c r="F2689" s="4">
        <v>-25230</v>
      </c>
      <c r="G2689" s="4">
        <v>400</v>
      </c>
      <c r="H2689" s="4">
        <v>8.1999999999999993</v>
      </c>
      <c r="I2689" s="4" t="s">
        <v>33</v>
      </c>
      <c r="J2689" s="4">
        <v>0.7</v>
      </c>
    </row>
    <row r="2690" spans="1:10" ht="12.75" customHeight="1">
      <c r="A2690" s="4" t="str">
        <f t="shared" si="0"/>
        <v>16060</v>
      </c>
      <c r="B2690" s="4">
        <v>160</v>
      </c>
      <c r="C2690" s="4">
        <v>600</v>
      </c>
      <c r="D2690" s="4">
        <f t="shared" si="1"/>
        <v>60</v>
      </c>
      <c r="E2690" s="4" t="s">
        <v>3063</v>
      </c>
      <c r="F2690" s="4">
        <v>-47420</v>
      </c>
      <c r="G2690" s="4">
        <v>600</v>
      </c>
      <c r="H2690" s="4">
        <v>300</v>
      </c>
      <c r="I2690" s="4" t="s">
        <v>33</v>
      </c>
      <c r="J2690" s="4" t="s">
        <v>22</v>
      </c>
    </row>
    <row r="2691" spans="1:10" ht="12.75" customHeight="1">
      <c r="A2691" s="4" t="str">
        <f t="shared" si="0"/>
        <v>16061</v>
      </c>
      <c r="B2691" s="4">
        <v>160</v>
      </c>
      <c r="C2691" s="4">
        <v>610</v>
      </c>
      <c r="D2691" s="4">
        <f t="shared" si="1"/>
        <v>61</v>
      </c>
      <c r="E2691" s="4" t="s">
        <v>3064</v>
      </c>
      <c r="F2691" s="4">
        <v>-53100</v>
      </c>
      <c r="G2691" s="4">
        <v>300</v>
      </c>
      <c r="H2691" s="4">
        <v>2</v>
      </c>
      <c r="I2691" s="4" t="s">
        <v>6</v>
      </c>
      <c r="J2691" s="4" t="s">
        <v>491</v>
      </c>
    </row>
    <row r="2692" spans="1:10" ht="12.75" customHeight="1">
      <c r="A2692" s="4" t="str">
        <f t="shared" si="0"/>
        <v>16062</v>
      </c>
      <c r="B2692" s="4">
        <v>160</v>
      </c>
      <c r="C2692" s="4">
        <v>620</v>
      </c>
      <c r="D2692" s="4">
        <f t="shared" si="1"/>
        <v>62</v>
      </c>
      <c r="E2692" s="4" t="s">
        <v>3065</v>
      </c>
      <c r="F2692" s="4">
        <v>-60420</v>
      </c>
      <c r="G2692" s="4">
        <v>200</v>
      </c>
      <c r="H2692" s="4">
        <v>9.6</v>
      </c>
      <c r="I2692" s="4" t="s">
        <v>6</v>
      </c>
      <c r="J2692" s="4">
        <v>0.3</v>
      </c>
    </row>
    <row r="2693" spans="1:10" ht="12.75" customHeight="1">
      <c r="A2693" s="4" t="str">
        <f t="shared" si="0"/>
        <v>16063</v>
      </c>
      <c r="B2693" s="4">
        <v>160</v>
      </c>
      <c r="C2693" s="4">
        <v>630</v>
      </c>
      <c r="D2693" s="4">
        <f t="shared" si="1"/>
        <v>63</v>
      </c>
      <c r="E2693" s="4" t="s">
        <v>3066</v>
      </c>
      <c r="F2693" s="4">
        <v>-63370</v>
      </c>
      <c r="G2693" s="4">
        <v>200</v>
      </c>
      <c r="H2693" s="4">
        <v>38</v>
      </c>
      <c r="I2693" s="4" t="s">
        <v>6</v>
      </c>
      <c r="J2693" s="4">
        <v>4</v>
      </c>
    </row>
    <row r="2694" spans="1:10" ht="12.75" customHeight="1">
      <c r="A2694" s="4" t="str">
        <f t="shared" si="0"/>
        <v>16064</v>
      </c>
      <c r="B2694" s="4">
        <v>160</v>
      </c>
      <c r="C2694" s="4">
        <v>640</v>
      </c>
      <c r="D2694" s="4">
        <f t="shared" si="1"/>
        <v>64</v>
      </c>
      <c r="E2694" s="4" t="s">
        <v>3067</v>
      </c>
      <c r="F2694" s="4">
        <v>-67948.600000000006</v>
      </c>
      <c r="G2694" s="4">
        <v>2.6</v>
      </c>
      <c r="H2694" s="4" t="s">
        <v>8</v>
      </c>
      <c r="I2694" s="4" t="s">
        <v>3068</v>
      </c>
      <c r="J2694" s="4" t="s">
        <v>22</v>
      </c>
    </row>
    <row r="2695" spans="1:10" ht="12.75" customHeight="1">
      <c r="A2695" s="4" t="str">
        <f t="shared" si="0"/>
        <v>16065</v>
      </c>
      <c r="B2695" s="4">
        <v>160</v>
      </c>
      <c r="C2695" s="4">
        <v>650</v>
      </c>
      <c r="D2695" s="4">
        <f t="shared" si="1"/>
        <v>65</v>
      </c>
      <c r="E2695" s="4" t="s">
        <v>3069</v>
      </c>
      <c r="F2695" s="4">
        <v>-67842.899999999994</v>
      </c>
      <c r="G2695" s="4">
        <v>2.6</v>
      </c>
      <c r="H2695" s="4">
        <v>72.3</v>
      </c>
      <c r="I2695" s="4" t="s">
        <v>48</v>
      </c>
      <c r="J2695" s="4">
        <v>0.2</v>
      </c>
    </row>
    <row r="2696" spans="1:10" ht="12.75" customHeight="1">
      <c r="A2696" s="4" t="str">
        <f t="shared" si="0"/>
        <v>16066</v>
      </c>
      <c r="B2696" s="4">
        <v>160</v>
      </c>
      <c r="C2696" s="4">
        <v>660</v>
      </c>
      <c r="D2696" s="4">
        <f t="shared" si="1"/>
        <v>66</v>
      </c>
      <c r="E2696" s="4" t="s">
        <v>3070</v>
      </c>
      <c r="F2696" s="4">
        <v>-69678.100000000006</v>
      </c>
      <c r="G2696" s="4">
        <v>2.5</v>
      </c>
      <c r="H2696" s="4" t="s">
        <v>8</v>
      </c>
      <c r="I2696" s="4" t="s">
        <v>22</v>
      </c>
      <c r="J2696" s="4">
        <v>97</v>
      </c>
    </row>
    <row r="2697" spans="1:10" ht="12.75" customHeight="1">
      <c r="A2697" s="4" t="str">
        <f t="shared" si="0"/>
        <v>16067</v>
      </c>
      <c r="B2697" s="4">
        <v>160</v>
      </c>
      <c r="C2697" s="4">
        <v>670</v>
      </c>
      <c r="D2697" s="4">
        <f t="shared" si="1"/>
        <v>67</v>
      </c>
      <c r="E2697" s="4" t="s">
        <v>3071</v>
      </c>
      <c r="F2697" s="4">
        <v>-66388</v>
      </c>
      <c r="G2697" s="4">
        <v>15</v>
      </c>
      <c r="H2697" s="4">
        <v>25.6</v>
      </c>
      <c r="I2697" s="4" t="s">
        <v>80</v>
      </c>
      <c r="J2697" s="4">
        <v>0.3</v>
      </c>
    </row>
    <row r="2698" spans="1:10" ht="12.75" customHeight="1">
      <c r="A2698" s="4" t="str">
        <f t="shared" si="0"/>
        <v>16067.1</v>
      </c>
      <c r="B2698" s="4">
        <v>160</v>
      </c>
      <c r="C2698" s="4">
        <v>671</v>
      </c>
      <c r="D2698" s="4">
        <f t="shared" si="1"/>
        <v>67.099999999999994</v>
      </c>
      <c r="E2698" s="4" t="s">
        <v>3072</v>
      </c>
      <c r="F2698" s="4">
        <v>-66328</v>
      </c>
      <c r="G2698" s="4">
        <v>15</v>
      </c>
      <c r="H2698" s="4">
        <v>59.98</v>
      </c>
      <c r="I2698" s="4">
        <v>0.03</v>
      </c>
      <c r="J2698" s="4">
        <v>5.0199999999999996</v>
      </c>
    </row>
    <row r="2699" spans="1:10" ht="12.75" customHeight="1">
      <c r="A2699" s="4" t="str">
        <f t="shared" si="0"/>
        <v>16067.2</v>
      </c>
      <c r="B2699" s="4">
        <v>160</v>
      </c>
      <c r="C2699" s="4">
        <v>672</v>
      </c>
      <c r="D2699" s="4">
        <f t="shared" si="1"/>
        <v>67.2</v>
      </c>
      <c r="E2699" s="4" t="s">
        <v>3073</v>
      </c>
      <c r="F2699" s="4">
        <v>-66191</v>
      </c>
      <c r="G2699" s="4">
        <v>22</v>
      </c>
      <c r="H2699" s="4">
        <v>197</v>
      </c>
      <c r="I2699" s="4">
        <v>16</v>
      </c>
      <c r="J2699" s="4">
        <v>3</v>
      </c>
    </row>
    <row r="2700" spans="1:10" ht="12.75" customHeight="1">
      <c r="A2700" s="4" t="str">
        <f t="shared" si="0"/>
        <v>16068</v>
      </c>
      <c r="B2700" s="4">
        <v>160</v>
      </c>
      <c r="C2700" s="4">
        <v>680</v>
      </c>
      <c r="D2700" s="4">
        <f t="shared" si="1"/>
        <v>68</v>
      </c>
      <c r="E2700" s="4" t="s">
        <v>3074</v>
      </c>
      <c r="F2700" s="4">
        <v>-66058</v>
      </c>
      <c r="G2700" s="4">
        <v>24</v>
      </c>
      <c r="H2700" s="4">
        <v>28.58</v>
      </c>
      <c r="I2700" s="4" t="s">
        <v>223</v>
      </c>
      <c r="J2700" s="4">
        <v>0.09</v>
      </c>
    </row>
    <row r="2701" spans="1:10" ht="12.75" customHeight="1">
      <c r="A2701" s="4" t="str">
        <f t="shared" si="0"/>
        <v>16069</v>
      </c>
      <c r="B2701" s="4">
        <v>160</v>
      </c>
      <c r="C2701" s="4">
        <v>690</v>
      </c>
      <c r="D2701" s="4">
        <f t="shared" si="1"/>
        <v>69</v>
      </c>
      <c r="E2701" s="4" t="s">
        <v>3075</v>
      </c>
      <c r="F2701" s="4">
        <v>-60300</v>
      </c>
      <c r="G2701" s="4">
        <v>30</v>
      </c>
      <c r="H2701" s="4">
        <v>9.4</v>
      </c>
      <c r="I2701" s="4" t="s">
        <v>80</v>
      </c>
      <c r="J2701" s="4">
        <v>0.3</v>
      </c>
    </row>
    <row r="2702" spans="1:10" ht="12.75" customHeight="1">
      <c r="A2702" s="4" t="str">
        <f t="shared" si="0"/>
        <v>16069.1</v>
      </c>
      <c r="B2702" s="4">
        <v>160</v>
      </c>
      <c r="C2702" s="4">
        <v>691</v>
      </c>
      <c r="D2702" s="4">
        <f t="shared" si="1"/>
        <v>69.099999999999994</v>
      </c>
      <c r="E2702" s="4" t="s">
        <v>3076</v>
      </c>
      <c r="F2702" s="4">
        <v>-60230</v>
      </c>
      <c r="G2702" s="4">
        <v>40</v>
      </c>
      <c r="H2702" s="4">
        <v>70</v>
      </c>
      <c r="I2702" s="4">
        <v>20</v>
      </c>
      <c r="J2702" s="4">
        <v>74.5</v>
      </c>
    </row>
    <row r="2703" spans="1:10" ht="12.75" customHeight="1">
      <c r="A2703" s="4" t="str">
        <f t="shared" si="0"/>
        <v>16070</v>
      </c>
      <c r="B2703" s="4">
        <v>160</v>
      </c>
      <c r="C2703" s="4">
        <v>700</v>
      </c>
      <c r="D2703" s="4">
        <f t="shared" si="1"/>
        <v>70</v>
      </c>
      <c r="E2703" s="4" t="s">
        <v>3077</v>
      </c>
      <c r="F2703" s="4">
        <v>-58170</v>
      </c>
      <c r="G2703" s="4">
        <v>17</v>
      </c>
      <c r="H2703" s="4">
        <v>4.8</v>
      </c>
      <c r="I2703" s="4" t="s">
        <v>80</v>
      </c>
      <c r="J2703" s="4">
        <v>0.2</v>
      </c>
    </row>
    <row r="2704" spans="1:10" ht="12.75" customHeight="1">
      <c r="A2704" s="4" t="str">
        <f t="shared" si="0"/>
        <v>16071</v>
      </c>
      <c r="B2704" s="4">
        <v>160</v>
      </c>
      <c r="C2704" s="4">
        <v>710</v>
      </c>
      <c r="D2704" s="4">
        <f t="shared" si="1"/>
        <v>71</v>
      </c>
      <c r="E2704" s="4" t="s">
        <v>3078</v>
      </c>
      <c r="F2704" s="4">
        <v>-50270</v>
      </c>
      <c r="G2704" s="4">
        <v>60</v>
      </c>
      <c r="H2704" s="4" t="s">
        <v>541</v>
      </c>
      <c r="I2704" s="4">
        <v>36.1</v>
      </c>
      <c r="J2704" s="4" t="s">
        <v>6</v>
      </c>
    </row>
    <row r="2705" spans="1:10" ht="12.75" customHeight="1">
      <c r="A2705" s="4" t="str">
        <f t="shared" si="0"/>
        <v>16071.1</v>
      </c>
      <c r="B2705" s="4">
        <v>160</v>
      </c>
      <c r="C2705" s="4">
        <v>711</v>
      </c>
      <c r="D2705" s="4">
        <f t="shared" si="1"/>
        <v>71.099999999999994</v>
      </c>
      <c r="E2705" s="4" t="s">
        <v>3079</v>
      </c>
      <c r="F2705" s="4">
        <v>-50270</v>
      </c>
      <c r="G2705" s="4">
        <v>120</v>
      </c>
      <c r="H2705" s="4">
        <v>0</v>
      </c>
      <c r="I2705" s="4">
        <v>100</v>
      </c>
      <c r="J2705" s="4" t="s">
        <v>541</v>
      </c>
    </row>
    <row r="2706" spans="1:10" ht="12.75" customHeight="1">
      <c r="A2706" s="4" t="str">
        <f t="shared" si="0"/>
        <v>16072</v>
      </c>
      <c r="B2706" s="4">
        <v>160</v>
      </c>
      <c r="C2706" s="4">
        <v>720</v>
      </c>
      <c r="D2706" s="4">
        <f t="shared" si="1"/>
        <v>72</v>
      </c>
      <c r="E2706" s="4" t="s">
        <v>3080</v>
      </c>
      <c r="F2706" s="4">
        <v>-45937</v>
      </c>
      <c r="G2706" s="4">
        <v>12</v>
      </c>
      <c r="H2706" s="4">
        <v>13.6</v>
      </c>
      <c r="I2706" s="4" t="s">
        <v>6</v>
      </c>
      <c r="J2706" s="4">
        <v>0.2</v>
      </c>
    </row>
    <row r="2707" spans="1:10" ht="12.75" customHeight="1">
      <c r="A2707" s="4" t="str">
        <f t="shared" si="0"/>
        <v>16073</v>
      </c>
      <c r="B2707" s="4">
        <v>160</v>
      </c>
      <c r="C2707" s="4">
        <v>730</v>
      </c>
      <c r="D2707" s="4">
        <f t="shared" si="1"/>
        <v>73</v>
      </c>
      <c r="E2707" s="4" t="s">
        <v>3081</v>
      </c>
      <c r="F2707" s="4">
        <v>-35880</v>
      </c>
      <c r="G2707" s="4">
        <v>90</v>
      </c>
      <c r="H2707" s="4">
        <v>1.7</v>
      </c>
      <c r="I2707" s="4" t="s">
        <v>6</v>
      </c>
      <c r="J2707" s="4">
        <v>0.2</v>
      </c>
    </row>
    <row r="2708" spans="1:10" ht="12.75" customHeight="1">
      <c r="A2708" s="4" t="str">
        <f t="shared" si="0"/>
        <v>16073.1</v>
      </c>
      <c r="B2708" s="4">
        <v>160</v>
      </c>
      <c r="C2708" s="4">
        <v>731</v>
      </c>
      <c r="D2708" s="4">
        <f t="shared" si="1"/>
        <v>73.099999999999994</v>
      </c>
      <c r="E2708" s="4" t="s">
        <v>3082</v>
      </c>
      <c r="F2708" s="4">
        <v>-35560</v>
      </c>
      <c r="G2708" s="4">
        <v>110</v>
      </c>
      <c r="H2708" s="4">
        <v>310</v>
      </c>
      <c r="I2708" s="4">
        <v>90</v>
      </c>
      <c r="J2708" s="4">
        <v>1.55</v>
      </c>
    </row>
    <row r="2709" spans="1:10" ht="12.75" customHeight="1">
      <c r="A2709" s="4" t="str">
        <f t="shared" si="0"/>
        <v>16074</v>
      </c>
      <c r="B2709" s="4">
        <v>160</v>
      </c>
      <c r="C2709" s="4">
        <v>740</v>
      </c>
      <c r="D2709" s="4">
        <f t="shared" si="1"/>
        <v>74</v>
      </c>
      <c r="E2709" s="4" t="s">
        <v>3083</v>
      </c>
      <c r="F2709" s="4">
        <v>-29360</v>
      </c>
      <c r="G2709" s="4">
        <v>210</v>
      </c>
      <c r="H2709" s="4">
        <v>90</v>
      </c>
      <c r="I2709" s="4" t="s">
        <v>33</v>
      </c>
      <c r="J2709" s="4">
        <v>5</v>
      </c>
    </row>
    <row r="2710" spans="1:10" ht="12.75" customHeight="1">
      <c r="A2710" s="4" t="str">
        <f t="shared" si="0"/>
        <v>16075</v>
      </c>
      <c r="B2710" s="4">
        <v>160</v>
      </c>
      <c r="C2710" s="4">
        <v>750</v>
      </c>
      <c r="D2710" s="4">
        <f t="shared" si="1"/>
        <v>75</v>
      </c>
      <c r="E2710" s="4" t="s">
        <v>3084</v>
      </c>
      <c r="F2710" s="4">
        <v>-16660</v>
      </c>
      <c r="G2710" s="4">
        <v>400</v>
      </c>
      <c r="H2710" s="4">
        <v>860</v>
      </c>
      <c r="I2710" s="4" t="s">
        <v>968</v>
      </c>
      <c r="J2710" s="4">
        <v>120</v>
      </c>
    </row>
    <row r="2711" spans="1:10" ht="12.75" customHeight="1">
      <c r="A2711" s="4" t="str">
        <f t="shared" si="0"/>
        <v>16160</v>
      </c>
      <c r="B2711" s="4">
        <v>161</v>
      </c>
      <c r="C2711" s="4">
        <v>600</v>
      </c>
      <c r="D2711" s="4">
        <f t="shared" si="1"/>
        <v>60</v>
      </c>
      <c r="E2711" s="4" t="s">
        <v>3085</v>
      </c>
      <c r="F2711" s="4">
        <v>-42960</v>
      </c>
      <c r="G2711" s="4">
        <v>700</v>
      </c>
      <c r="H2711" s="4">
        <v>200</v>
      </c>
      <c r="I2711" s="4" t="s">
        <v>33</v>
      </c>
      <c r="J2711" s="4" t="s">
        <v>101</v>
      </c>
    </row>
    <row r="2712" spans="1:10" ht="12.75" customHeight="1">
      <c r="A2712" s="4" t="str">
        <f t="shared" si="0"/>
        <v>16161</v>
      </c>
      <c r="B2712" s="4">
        <v>161</v>
      </c>
      <c r="C2712" s="4">
        <v>610</v>
      </c>
      <c r="D2712" s="4">
        <f t="shared" si="1"/>
        <v>61</v>
      </c>
      <c r="E2712" s="4" t="s">
        <v>3086</v>
      </c>
      <c r="F2712" s="4">
        <v>-50430</v>
      </c>
      <c r="G2712" s="4">
        <v>500</v>
      </c>
      <c r="H2712" s="4">
        <v>700</v>
      </c>
      <c r="I2712" s="4" t="s">
        <v>33</v>
      </c>
      <c r="J2712" s="4" t="s">
        <v>607</v>
      </c>
    </row>
    <row r="2713" spans="1:10" ht="12.75" customHeight="1">
      <c r="A2713" s="4" t="str">
        <f t="shared" si="0"/>
        <v>16162</v>
      </c>
      <c r="B2713" s="4">
        <v>161</v>
      </c>
      <c r="C2713" s="4">
        <v>620</v>
      </c>
      <c r="D2713" s="4">
        <f t="shared" si="1"/>
        <v>62</v>
      </c>
      <c r="E2713" s="4" t="s">
        <v>3087</v>
      </c>
      <c r="F2713" s="4">
        <v>-56980</v>
      </c>
      <c r="G2713" s="4">
        <v>300</v>
      </c>
      <c r="H2713" s="4">
        <v>4.8</v>
      </c>
      <c r="I2713" s="4" t="s">
        <v>6</v>
      </c>
      <c r="J2713" s="4">
        <v>0.8</v>
      </c>
    </row>
    <row r="2714" spans="1:10" ht="12.75" customHeight="1">
      <c r="A2714" s="4" t="str">
        <f t="shared" si="0"/>
        <v>16163</v>
      </c>
      <c r="B2714" s="4">
        <v>161</v>
      </c>
      <c r="C2714" s="4">
        <v>630</v>
      </c>
      <c r="D2714" s="4">
        <f t="shared" si="1"/>
        <v>63</v>
      </c>
      <c r="E2714" s="4" t="s">
        <v>3088</v>
      </c>
      <c r="F2714" s="4">
        <v>-61780</v>
      </c>
      <c r="G2714" s="4">
        <v>300</v>
      </c>
      <c r="H2714" s="4">
        <v>26</v>
      </c>
      <c r="I2714" s="4" t="s">
        <v>6</v>
      </c>
      <c r="J2714" s="4">
        <v>3</v>
      </c>
    </row>
    <row r="2715" spans="1:10" ht="12.75" customHeight="1">
      <c r="A2715" s="4" t="str">
        <f t="shared" si="0"/>
        <v>16164</v>
      </c>
      <c r="B2715" s="4">
        <v>161</v>
      </c>
      <c r="C2715" s="4">
        <v>640</v>
      </c>
      <c r="D2715" s="4">
        <f t="shared" si="1"/>
        <v>64</v>
      </c>
      <c r="E2715" s="4" t="s">
        <v>3089</v>
      </c>
      <c r="F2715" s="4">
        <v>-65512.7</v>
      </c>
      <c r="G2715" s="4">
        <v>2.7</v>
      </c>
      <c r="H2715" s="4">
        <v>3.6459999999999999</v>
      </c>
      <c r="I2715" s="4" t="s">
        <v>80</v>
      </c>
      <c r="J2715" s="4">
        <v>3.0000000000000001E-3</v>
      </c>
    </row>
    <row r="2716" spans="1:10" ht="12.75" customHeight="1">
      <c r="A2716" s="4" t="str">
        <f t="shared" si="0"/>
        <v>16165</v>
      </c>
      <c r="B2716" s="4">
        <v>161</v>
      </c>
      <c r="C2716" s="4">
        <v>650</v>
      </c>
      <c r="D2716" s="4">
        <f t="shared" si="1"/>
        <v>65</v>
      </c>
      <c r="E2716" s="4" t="s">
        <v>3090</v>
      </c>
      <c r="F2716" s="4">
        <v>-67468.2</v>
      </c>
      <c r="G2716" s="4">
        <v>2.6</v>
      </c>
      <c r="H2716" s="4">
        <v>6.9059999999999997</v>
      </c>
      <c r="I2716" s="4" t="s">
        <v>48</v>
      </c>
      <c r="J2716" s="4">
        <v>1.9E-2</v>
      </c>
    </row>
    <row r="2717" spans="1:10" ht="12.75" customHeight="1">
      <c r="A2717" s="4" t="str">
        <f t="shared" si="0"/>
        <v>16166</v>
      </c>
      <c r="B2717" s="4">
        <v>161</v>
      </c>
      <c r="C2717" s="4">
        <v>660</v>
      </c>
      <c r="D2717" s="4">
        <f t="shared" si="1"/>
        <v>66</v>
      </c>
      <c r="E2717" s="4" t="s">
        <v>3091</v>
      </c>
      <c r="F2717" s="4">
        <v>-68061.100000000006</v>
      </c>
      <c r="G2717" s="4">
        <v>2.5</v>
      </c>
      <c r="H2717" s="4" t="s">
        <v>8</v>
      </c>
      <c r="I2717" s="4" t="s">
        <v>145</v>
      </c>
      <c r="J2717" s="4">
        <v>0</v>
      </c>
    </row>
    <row r="2718" spans="1:10" ht="12.75" customHeight="1">
      <c r="A2718" s="4" t="str">
        <f t="shared" si="0"/>
        <v>16167</v>
      </c>
      <c r="B2718" s="4">
        <v>161</v>
      </c>
      <c r="C2718" s="4">
        <v>670</v>
      </c>
      <c r="D2718" s="4">
        <f t="shared" si="1"/>
        <v>67</v>
      </c>
      <c r="E2718" s="4" t="s">
        <v>3092</v>
      </c>
      <c r="F2718" s="4">
        <v>-67203</v>
      </c>
      <c r="G2718" s="4">
        <v>3</v>
      </c>
      <c r="H2718" s="4">
        <v>2.48</v>
      </c>
      <c r="I2718" s="4" t="s">
        <v>223</v>
      </c>
      <c r="J2718" s="4">
        <v>0.05</v>
      </c>
    </row>
    <row r="2719" spans="1:10" ht="12.75" customHeight="1">
      <c r="A2719" s="4" t="str">
        <f t="shared" si="0"/>
        <v>16167.1</v>
      </c>
      <c r="B2719" s="4">
        <v>161</v>
      </c>
      <c r="C2719" s="4">
        <v>671</v>
      </c>
      <c r="D2719" s="4">
        <f t="shared" si="1"/>
        <v>67.099999999999994</v>
      </c>
      <c r="E2719" s="4" t="s">
        <v>3093</v>
      </c>
      <c r="F2719" s="4">
        <v>-66992</v>
      </c>
      <c r="G2719" s="4">
        <v>3</v>
      </c>
      <c r="H2719" s="4">
        <v>211.16</v>
      </c>
      <c r="I2719" s="4">
        <v>0.03</v>
      </c>
      <c r="J2719" s="4">
        <v>6.76</v>
      </c>
    </row>
    <row r="2720" spans="1:10" ht="12.75" customHeight="1">
      <c r="A2720" s="4" t="str">
        <f t="shared" si="0"/>
        <v>16168</v>
      </c>
      <c r="B2720" s="4">
        <v>161</v>
      </c>
      <c r="C2720" s="4">
        <v>680</v>
      </c>
      <c r="D2720" s="4">
        <f t="shared" si="1"/>
        <v>68</v>
      </c>
      <c r="E2720" s="4" t="s">
        <v>3094</v>
      </c>
      <c r="F2720" s="4">
        <v>-65209</v>
      </c>
      <c r="G2720" s="4">
        <v>9</v>
      </c>
      <c r="H2720" s="4">
        <v>3.21</v>
      </c>
      <c r="I2720" s="4" t="s">
        <v>223</v>
      </c>
      <c r="J2720" s="4">
        <v>0.03</v>
      </c>
    </row>
    <row r="2721" spans="1:10" ht="12.75" customHeight="1">
      <c r="A2721" s="4" t="str">
        <f t="shared" si="0"/>
        <v>16168.1</v>
      </c>
      <c r="B2721" s="4">
        <v>161</v>
      </c>
      <c r="C2721" s="4">
        <v>681</v>
      </c>
      <c r="D2721" s="4">
        <f t="shared" si="1"/>
        <v>68.099999999999994</v>
      </c>
      <c r="E2721" s="4" t="s">
        <v>3095</v>
      </c>
      <c r="F2721" s="4">
        <v>-64813</v>
      </c>
      <c r="G2721" s="4">
        <v>9</v>
      </c>
      <c r="H2721" s="4">
        <v>396.44</v>
      </c>
      <c r="I2721" s="4">
        <v>0.04</v>
      </c>
      <c r="J2721" s="4">
        <v>7.5</v>
      </c>
    </row>
    <row r="2722" spans="1:10" ht="12.75" customHeight="1">
      <c r="A2722" s="4" t="str">
        <f t="shared" si="0"/>
        <v>16169</v>
      </c>
      <c r="B2722" s="4">
        <v>161</v>
      </c>
      <c r="C2722" s="4">
        <v>690</v>
      </c>
      <c r="D2722" s="4">
        <f t="shared" si="1"/>
        <v>69</v>
      </c>
      <c r="E2722" s="4" t="s">
        <v>3096</v>
      </c>
      <c r="F2722" s="4">
        <v>-61899</v>
      </c>
      <c r="G2722" s="4">
        <v>28</v>
      </c>
      <c r="H2722" s="4">
        <v>30.2</v>
      </c>
      <c r="I2722" s="4" t="s">
        <v>80</v>
      </c>
      <c r="J2722" s="4">
        <v>0.8</v>
      </c>
    </row>
    <row r="2723" spans="1:10" ht="12.75" customHeight="1">
      <c r="A2723" s="4" t="str">
        <f t="shared" si="0"/>
        <v>16169.1</v>
      </c>
      <c r="B2723" s="4">
        <v>161</v>
      </c>
      <c r="C2723" s="4">
        <v>691</v>
      </c>
      <c r="D2723" s="4">
        <f t="shared" si="1"/>
        <v>69.099999999999994</v>
      </c>
      <c r="E2723" s="4" t="s">
        <v>3097</v>
      </c>
      <c r="F2723" s="4">
        <v>-61892</v>
      </c>
      <c r="G2723" s="4">
        <v>28</v>
      </c>
      <c r="H2723" s="4">
        <v>7.4</v>
      </c>
      <c r="I2723" s="4">
        <v>0.2</v>
      </c>
      <c r="J2723" s="4">
        <v>5</v>
      </c>
    </row>
    <row r="2724" spans="1:10" ht="12.75" customHeight="1">
      <c r="A2724" s="4" t="str">
        <f t="shared" si="0"/>
        <v>16170</v>
      </c>
      <c r="B2724" s="4">
        <v>161</v>
      </c>
      <c r="C2724" s="4">
        <v>700</v>
      </c>
      <c r="D2724" s="4">
        <f t="shared" si="1"/>
        <v>70</v>
      </c>
      <c r="E2724" s="4" t="s">
        <v>3098</v>
      </c>
      <c r="F2724" s="4">
        <v>-57844</v>
      </c>
      <c r="G2724" s="4">
        <v>16</v>
      </c>
      <c r="H2724" s="4">
        <v>4.2</v>
      </c>
      <c r="I2724" s="4" t="s">
        <v>80</v>
      </c>
      <c r="J2724" s="4">
        <v>0.2</v>
      </c>
    </row>
    <row r="2725" spans="1:10" ht="12.75" customHeight="1">
      <c r="A2725" s="4" t="str">
        <f t="shared" si="0"/>
        <v>16171</v>
      </c>
      <c r="B2725" s="4">
        <v>161</v>
      </c>
      <c r="C2725" s="4">
        <v>710</v>
      </c>
      <c r="D2725" s="4">
        <f t="shared" si="1"/>
        <v>71</v>
      </c>
      <c r="E2725" s="4" t="s">
        <v>3099</v>
      </c>
      <c r="F2725" s="4">
        <v>-52562</v>
      </c>
      <c r="G2725" s="4">
        <v>28</v>
      </c>
      <c r="H2725" s="4">
        <v>77</v>
      </c>
      <c r="I2725" s="4" t="s">
        <v>6</v>
      </c>
      <c r="J2725" s="4">
        <v>2</v>
      </c>
    </row>
    <row r="2726" spans="1:10" ht="12.75" customHeight="1">
      <c r="A2726" s="4" t="str">
        <f t="shared" si="0"/>
        <v>16171.1</v>
      </c>
      <c r="B2726" s="4">
        <v>161</v>
      </c>
      <c r="C2726" s="4">
        <v>711</v>
      </c>
      <c r="D2726" s="4">
        <f t="shared" si="1"/>
        <v>71.099999999999994</v>
      </c>
      <c r="E2726" s="4" t="s">
        <v>3100</v>
      </c>
      <c r="F2726" s="4">
        <v>-52400</v>
      </c>
      <c r="G2726" s="4">
        <v>30</v>
      </c>
      <c r="H2726" s="4">
        <v>166</v>
      </c>
      <c r="I2726" s="4">
        <v>18</v>
      </c>
      <c r="J2726" s="4">
        <v>7.3</v>
      </c>
    </row>
    <row r="2727" spans="1:10" ht="12.75" customHeight="1">
      <c r="A2727" s="4" t="str">
        <f t="shared" si="0"/>
        <v>16172</v>
      </c>
      <c r="B2727" s="4">
        <v>161</v>
      </c>
      <c r="C2727" s="4">
        <v>720</v>
      </c>
      <c r="D2727" s="4">
        <f t="shared" si="1"/>
        <v>72</v>
      </c>
      <c r="E2727" s="4" t="s">
        <v>3101</v>
      </c>
      <c r="F2727" s="4">
        <v>-46319</v>
      </c>
      <c r="G2727" s="4">
        <v>23</v>
      </c>
      <c r="H2727" s="4">
        <v>18.2</v>
      </c>
      <c r="I2727" s="4" t="s">
        <v>6</v>
      </c>
      <c r="J2727" s="4">
        <v>0.5</v>
      </c>
    </row>
    <row r="2728" spans="1:10" ht="12.75" customHeight="1">
      <c r="A2728" s="4" t="str">
        <f t="shared" si="0"/>
        <v>16173</v>
      </c>
      <c r="B2728" s="4">
        <v>161</v>
      </c>
      <c r="C2728" s="4">
        <v>730</v>
      </c>
      <c r="D2728" s="4">
        <f t="shared" si="1"/>
        <v>73</v>
      </c>
      <c r="E2728" s="4" t="s">
        <v>3102</v>
      </c>
      <c r="F2728" s="4">
        <v>-38730</v>
      </c>
      <c r="G2728" s="4">
        <v>60</v>
      </c>
      <c r="H2728" s="4" t="s">
        <v>1415</v>
      </c>
      <c r="I2728" s="4">
        <v>3</v>
      </c>
      <c r="J2728" s="4" t="s">
        <v>6</v>
      </c>
    </row>
    <row r="2729" spans="1:10" ht="12.75" customHeight="1">
      <c r="A2729" s="4" t="str">
        <f t="shared" si="0"/>
        <v>16173.1</v>
      </c>
      <c r="B2729" s="4">
        <v>161</v>
      </c>
      <c r="C2729" s="4">
        <v>731</v>
      </c>
      <c r="D2729" s="4">
        <f t="shared" si="1"/>
        <v>73.099999999999994</v>
      </c>
      <c r="E2729" s="4" t="s">
        <v>3103</v>
      </c>
      <c r="F2729" s="4">
        <v>-38684</v>
      </c>
      <c r="G2729" s="4">
        <v>23</v>
      </c>
      <c r="H2729" s="4">
        <v>50</v>
      </c>
      <c r="I2729" s="4">
        <v>50</v>
      </c>
      <c r="J2729" s="4" t="s">
        <v>1415</v>
      </c>
    </row>
    <row r="2730" spans="1:10" ht="12.75" customHeight="1">
      <c r="A2730" s="4" t="str">
        <f t="shared" si="0"/>
        <v>16174</v>
      </c>
      <c r="B2730" s="4">
        <v>161</v>
      </c>
      <c r="C2730" s="4">
        <v>740</v>
      </c>
      <c r="D2730" s="4">
        <f t="shared" si="1"/>
        <v>74</v>
      </c>
      <c r="E2730" s="4" t="s">
        <v>3104</v>
      </c>
      <c r="F2730" s="4">
        <v>-30410</v>
      </c>
      <c r="G2730" s="4">
        <v>200</v>
      </c>
      <c r="H2730" s="4">
        <v>409</v>
      </c>
      <c r="I2730" s="4" t="s">
        <v>33</v>
      </c>
      <c r="J2730" s="4">
        <v>16</v>
      </c>
    </row>
    <row r="2731" spans="1:10" ht="12.75" customHeight="1">
      <c r="A2731" s="4" t="str">
        <f t="shared" si="0"/>
        <v>16175</v>
      </c>
      <c r="B2731" s="4">
        <v>161</v>
      </c>
      <c r="C2731" s="4">
        <v>750</v>
      </c>
      <c r="D2731" s="4">
        <f t="shared" si="1"/>
        <v>75</v>
      </c>
      <c r="E2731" s="4" t="s">
        <v>3105</v>
      </c>
      <c r="F2731" s="4">
        <v>-20880</v>
      </c>
      <c r="G2731" s="4">
        <v>210</v>
      </c>
      <c r="H2731" s="4">
        <v>370</v>
      </c>
      <c r="I2731" s="4" t="s">
        <v>968</v>
      </c>
      <c r="J2731" s="4">
        <v>40</v>
      </c>
    </row>
    <row r="2732" spans="1:10" ht="12.75" customHeight="1">
      <c r="A2732" s="4" t="str">
        <f t="shared" si="0"/>
        <v>16175.1</v>
      </c>
      <c r="B2732" s="4">
        <v>161</v>
      </c>
      <c r="C2732" s="4">
        <v>751</v>
      </c>
      <c r="D2732" s="4">
        <f t="shared" si="1"/>
        <v>75.099999999999994</v>
      </c>
      <c r="E2732" s="4" t="s">
        <v>3106</v>
      </c>
      <c r="F2732" s="4">
        <v>-20750</v>
      </c>
      <c r="G2732" s="4">
        <v>210</v>
      </c>
      <c r="H2732" s="4">
        <v>123.8</v>
      </c>
      <c r="I2732" s="4">
        <v>1.3</v>
      </c>
      <c r="J2732" s="4">
        <v>15.6</v>
      </c>
    </row>
    <row r="2733" spans="1:10" ht="12.75" customHeight="1">
      <c r="A2733" s="4" t="str">
        <f t="shared" si="0"/>
        <v>16261</v>
      </c>
      <c r="B2733" s="4">
        <v>162</v>
      </c>
      <c r="C2733" s="4">
        <v>610</v>
      </c>
      <c r="D2733" s="4">
        <f t="shared" si="1"/>
        <v>61</v>
      </c>
      <c r="E2733" s="4" t="s">
        <v>3107</v>
      </c>
      <c r="F2733" s="4">
        <v>-46310</v>
      </c>
      <c r="G2733" s="4">
        <v>700</v>
      </c>
      <c r="H2733" s="4">
        <v>500</v>
      </c>
      <c r="I2733" s="4" t="s">
        <v>33</v>
      </c>
      <c r="J2733" s="4" t="s">
        <v>491</v>
      </c>
    </row>
    <row r="2734" spans="1:10" ht="12.75" customHeight="1">
      <c r="A2734" s="4" t="str">
        <f t="shared" si="0"/>
        <v>16262</v>
      </c>
      <c r="B2734" s="4">
        <v>162</v>
      </c>
      <c r="C2734" s="4">
        <v>620</v>
      </c>
      <c r="D2734" s="4">
        <f t="shared" si="1"/>
        <v>62</v>
      </c>
      <c r="E2734" s="4" t="s">
        <v>3108</v>
      </c>
      <c r="F2734" s="4">
        <v>-54750</v>
      </c>
      <c r="G2734" s="4">
        <v>500</v>
      </c>
      <c r="H2734" s="4">
        <v>2.4</v>
      </c>
      <c r="I2734" s="4" t="s">
        <v>6</v>
      </c>
      <c r="J2734" s="4">
        <v>0.5</v>
      </c>
    </row>
    <row r="2735" spans="1:10" ht="12.75" customHeight="1">
      <c r="A2735" s="4" t="str">
        <f t="shared" si="0"/>
        <v>16263</v>
      </c>
      <c r="B2735" s="4">
        <v>162</v>
      </c>
      <c r="C2735" s="4">
        <v>630</v>
      </c>
      <c r="D2735" s="4">
        <f t="shared" si="1"/>
        <v>63</v>
      </c>
      <c r="E2735" s="4" t="s">
        <v>3109</v>
      </c>
      <c r="F2735" s="4">
        <v>-58650</v>
      </c>
      <c r="G2735" s="4">
        <v>300</v>
      </c>
      <c r="H2735" s="4">
        <v>10.6</v>
      </c>
      <c r="I2735" s="4" t="s">
        <v>6</v>
      </c>
      <c r="J2735" s="4">
        <v>1</v>
      </c>
    </row>
    <row r="2736" spans="1:10" ht="12.75" customHeight="1">
      <c r="A2736" s="4" t="str">
        <f t="shared" si="0"/>
        <v>16264</v>
      </c>
      <c r="B2736" s="4">
        <v>162</v>
      </c>
      <c r="C2736" s="4">
        <v>640</v>
      </c>
      <c r="D2736" s="4">
        <f t="shared" si="1"/>
        <v>64</v>
      </c>
      <c r="E2736" s="4" t="s">
        <v>3110</v>
      </c>
      <c r="F2736" s="4">
        <v>-64287</v>
      </c>
      <c r="G2736" s="4">
        <v>5</v>
      </c>
      <c r="H2736" s="4">
        <v>8.4</v>
      </c>
      <c r="I2736" s="4" t="s">
        <v>80</v>
      </c>
      <c r="J2736" s="4">
        <v>0.2</v>
      </c>
    </row>
    <row r="2737" spans="1:10" ht="12.75" customHeight="1">
      <c r="A2737" s="4" t="str">
        <f t="shared" si="0"/>
        <v>16265</v>
      </c>
      <c r="B2737" s="4">
        <v>162</v>
      </c>
      <c r="C2737" s="4">
        <v>650</v>
      </c>
      <c r="D2737" s="4">
        <f t="shared" si="1"/>
        <v>65</v>
      </c>
      <c r="E2737" s="4" t="s">
        <v>3111</v>
      </c>
      <c r="F2737" s="4">
        <v>-65680</v>
      </c>
      <c r="G2737" s="4">
        <v>40</v>
      </c>
      <c r="H2737" s="4">
        <v>7.6</v>
      </c>
      <c r="I2737" s="4" t="s">
        <v>80</v>
      </c>
      <c r="J2737" s="4">
        <v>0.15</v>
      </c>
    </row>
    <row r="2738" spans="1:10" ht="12.75" customHeight="1">
      <c r="A2738" s="4" t="str">
        <f t="shared" si="0"/>
        <v>16266</v>
      </c>
      <c r="B2738" s="4">
        <v>162</v>
      </c>
      <c r="C2738" s="4">
        <v>660</v>
      </c>
      <c r="D2738" s="4">
        <f t="shared" si="1"/>
        <v>66</v>
      </c>
      <c r="E2738" s="4" t="s">
        <v>3112</v>
      </c>
      <c r="F2738" s="4">
        <v>-68186.8</v>
      </c>
      <c r="G2738" s="4">
        <v>2.5</v>
      </c>
      <c r="H2738" s="4" t="s">
        <v>8</v>
      </c>
      <c r="I2738" s="4" t="s">
        <v>22</v>
      </c>
      <c r="J2738" s="4">
        <v>99</v>
      </c>
    </row>
    <row r="2739" spans="1:10" ht="12.75" customHeight="1">
      <c r="A2739" s="4" t="str">
        <f t="shared" si="0"/>
        <v>16267</v>
      </c>
      <c r="B2739" s="4">
        <v>162</v>
      </c>
      <c r="C2739" s="4">
        <v>670</v>
      </c>
      <c r="D2739" s="4">
        <f t="shared" si="1"/>
        <v>67</v>
      </c>
      <c r="E2739" s="4" t="s">
        <v>3113</v>
      </c>
      <c r="F2739" s="4">
        <v>-66047</v>
      </c>
      <c r="G2739" s="4">
        <v>4</v>
      </c>
      <c r="H2739" s="4">
        <v>15</v>
      </c>
      <c r="I2739" s="4" t="s">
        <v>80</v>
      </c>
      <c r="J2739" s="4">
        <v>1</v>
      </c>
    </row>
    <row r="2740" spans="1:10" ht="12.75" customHeight="1">
      <c r="A2740" s="4" t="str">
        <f t="shared" si="0"/>
        <v>16267.1</v>
      </c>
      <c r="B2740" s="4">
        <v>162</v>
      </c>
      <c r="C2740" s="4">
        <v>671</v>
      </c>
      <c r="D2740" s="4">
        <f t="shared" si="1"/>
        <v>67.099999999999994</v>
      </c>
      <c r="E2740" s="4" t="s">
        <v>3114</v>
      </c>
      <c r="F2740" s="4">
        <v>-65941</v>
      </c>
      <c r="G2740" s="4">
        <v>8</v>
      </c>
      <c r="H2740" s="4">
        <v>106</v>
      </c>
      <c r="I2740" s="4">
        <v>7</v>
      </c>
      <c r="J2740" s="4">
        <v>67</v>
      </c>
    </row>
    <row r="2741" spans="1:10" ht="12.75" customHeight="1">
      <c r="A2741" s="4" t="str">
        <f t="shared" si="0"/>
        <v>16268</v>
      </c>
      <c r="B2741" s="4">
        <v>162</v>
      </c>
      <c r="C2741" s="4">
        <v>680</v>
      </c>
      <c r="D2741" s="4">
        <f t="shared" si="1"/>
        <v>68</v>
      </c>
      <c r="E2741" s="4" t="s">
        <v>3115</v>
      </c>
      <c r="F2741" s="4">
        <v>-66343</v>
      </c>
      <c r="G2741" s="4">
        <v>3</v>
      </c>
      <c r="H2741" s="4" t="s">
        <v>8</v>
      </c>
      <c r="I2741" s="4" t="s">
        <v>3116</v>
      </c>
      <c r="J2741" s="4" t="s">
        <v>22</v>
      </c>
    </row>
    <row r="2742" spans="1:10" ht="12.75" customHeight="1">
      <c r="A2742" s="4" t="str">
        <f t="shared" si="0"/>
        <v>16269</v>
      </c>
      <c r="B2742" s="4">
        <v>162</v>
      </c>
      <c r="C2742" s="4">
        <v>690</v>
      </c>
      <c r="D2742" s="4">
        <f t="shared" si="1"/>
        <v>69</v>
      </c>
      <c r="E2742" s="4" t="s">
        <v>3117</v>
      </c>
      <c r="F2742" s="4">
        <v>-61484</v>
      </c>
      <c r="G2742" s="4">
        <v>26</v>
      </c>
      <c r="H2742" s="4">
        <v>21.7</v>
      </c>
      <c r="I2742" s="4" t="s">
        <v>80</v>
      </c>
      <c r="J2742" s="4">
        <v>0.19</v>
      </c>
    </row>
    <row r="2743" spans="1:10" ht="12.75" customHeight="1">
      <c r="A2743" s="4" t="str">
        <f t="shared" si="0"/>
        <v>16269.1</v>
      </c>
      <c r="B2743" s="4">
        <v>162</v>
      </c>
      <c r="C2743" s="4">
        <v>691</v>
      </c>
      <c r="D2743" s="4">
        <f t="shared" si="1"/>
        <v>69.099999999999994</v>
      </c>
      <c r="E2743" s="4" t="s">
        <v>3118</v>
      </c>
      <c r="F2743" s="4">
        <v>-61350</v>
      </c>
      <c r="G2743" s="4">
        <v>50</v>
      </c>
      <c r="H2743" s="4">
        <v>130</v>
      </c>
      <c r="I2743" s="4">
        <v>40</v>
      </c>
      <c r="J2743" s="4">
        <v>24.3</v>
      </c>
    </row>
    <row r="2744" spans="1:10" ht="12.75" customHeight="1">
      <c r="A2744" s="4" t="str">
        <f t="shared" si="0"/>
        <v>16270</v>
      </c>
      <c r="B2744" s="4">
        <v>162</v>
      </c>
      <c r="C2744" s="4">
        <v>700</v>
      </c>
      <c r="D2744" s="4">
        <f t="shared" si="1"/>
        <v>70</v>
      </c>
      <c r="E2744" s="4" t="s">
        <v>3119</v>
      </c>
      <c r="F2744" s="4">
        <v>-59832</v>
      </c>
      <c r="G2744" s="4">
        <v>16</v>
      </c>
      <c r="H2744" s="4">
        <v>18.87</v>
      </c>
      <c r="I2744" s="4" t="s">
        <v>80</v>
      </c>
      <c r="J2744" s="4">
        <v>0.19</v>
      </c>
    </row>
    <row r="2745" spans="1:10" ht="12.75" customHeight="1">
      <c r="A2745" s="4" t="str">
        <f t="shared" si="0"/>
        <v>16271</v>
      </c>
      <c r="B2745" s="4">
        <v>162</v>
      </c>
      <c r="C2745" s="4">
        <v>710</v>
      </c>
      <c r="D2745" s="4">
        <f t="shared" si="1"/>
        <v>71</v>
      </c>
      <c r="E2745" s="4" t="s">
        <v>3120</v>
      </c>
      <c r="F2745" s="4">
        <v>-52840</v>
      </c>
      <c r="G2745" s="4">
        <v>80</v>
      </c>
      <c r="H2745" s="4" t="s">
        <v>541</v>
      </c>
      <c r="I2745" s="4">
        <v>1.37</v>
      </c>
      <c r="J2745" s="4" t="s">
        <v>80</v>
      </c>
    </row>
    <row r="2746" spans="1:10" ht="12.75" customHeight="1">
      <c r="A2746" s="4" t="str">
        <f t="shared" si="0"/>
        <v>16271.1</v>
      </c>
      <c r="B2746" s="4">
        <v>162</v>
      </c>
      <c r="C2746" s="4">
        <v>711</v>
      </c>
      <c r="D2746" s="4">
        <f t="shared" si="1"/>
        <v>71.099999999999994</v>
      </c>
      <c r="E2746" s="4" t="s">
        <v>3121</v>
      </c>
      <c r="F2746" s="4">
        <v>-52720</v>
      </c>
      <c r="G2746" s="4">
        <v>220</v>
      </c>
      <c r="H2746" s="4">
        <v>120</v>
      </c>
      <c r="I2746" s="4">
        <v>200</v>
      </c>
      <c r="J2746" s="4" t="s">
        <v>541</v>
      </c>
    </row>
    <row r="2747" spans="1:10" ht="12.75" customHeight="1">
      <c r="A2747" s="4" t="str">
        <f t="shared" si="0"/>
        <v>16271.2</v>
      </c>
      <c r="B2747" s="4">
        <v>162</v>
      </c>
      <c r="C2747" s="4">
        <v>712</v>
      </c>
      <c r="D2747" s="4">
        <f t="shared" si="1"/>
        <v>71.2</v>
      </c>
      <c r="E2747" s="4" t="s">
        <v>3122</v>
      </c>
      <c r="F2747" s="4">
        <v>-52540</v>
      </c>
      <c r="G2747" s="4">
        <v>220</v>
      </c>
      <c r="H2747" s="4">
        <v>300</v>
      </c>
      <c r="I2747" s="4">
        <v>200</v>
      </c>
      <c r="J2747" s="4" t="s">
        <v>541</v>
      </c>
    </row>
    <row r="2748" spans="1:10" ht="12.75" customHeight="1">
      <c r="A2748" s="4" t="str">
        <f t="shared" si="0"/>
        <v>16272</v>
      </c>
      <c r="B2748" s="4">
        <v>162</v>
      </c>
      <c r="C2748" s="4">
        <v>720</v>
      </c>
      <c r="D2748" s="4">
        <f t="shared" si="1"/>
        <v>72</v>
      </c>
      <c r="E2748" s="4" t="s">
        <v>3123</v>
      </c>
      <c r="F2748" s="4">
        <v>-49173</v>
      </c>
      <c r="G2748" s="4">
        <v>10</v>
      </c>
      <c r="H2748" s="4">
        <v>39.4</v>
      </c>
      <c r="I2748" s="4" t="s">
        <v>6</v>
      </c>
      <c r="J2748" s="4">
        <v>0.9</v>
      </c>
    </row>
    <row r="2749" spans="1:10" ht="12.75" customHeight="1">
      <c r="A2749" s="4" t="str">
        <f t="shared" si="0"/>
        <v>16273</v>
      </c>
      <c r="B2749" s="4">
        <v>162</v>
      </c>
      <c r="C2749" s="4">
        <v>730</v>
      </c>
      <c r="D2749" s="4">
        <f t="shared" si="1"/>
        <v>73</v>
      </c>
      <c r="E2749" s="4" t="s">
        <v>3124</v>
      </c>
      <c r="F2749" s="4">
        <v>-39780</v>
      </c>
      <c r="G2749" s="4">
        <v>50</v>
      </c>
      <c r="H2749" s="4">
        <v>3.57</v>
      </c>
      <c r="I2749" s="4" t="s">
        <v>6</v>
      </c>
      <c r="J2749" s="4">
        <v>0.12</v>
      </c>
    </row>
    <row r="2750" spans="1:10" ht="12.75" customHeight="1">
      <c r="A2750" s="4" t="str">
        <f t="shared" si="0"/>
        <v>16274</v>
      </c>
      <c r="B2750" s="4">
        <v>162</v>
      </c>
      <c r="C2750" s="4">
        <v>740</v>
      </c>
      <c r="D2750" s="4">
        <f t="shared" si="1"/>
        <v>74</v>
      </c>
      <c r="E2750" s="4" t="s">
        <v>3125</v>
      </c>
      <c r="F2750" s="4">
        <v>-34002</v>
      </c>
      <c r="G2750" s="4">
        <v>18</v>
      </c>
      <c r="H2750" s="4">
        <v>1.36</v>
      </c>
      <c r="I2750" s="4" t="s">
        <v>6</v>
      </c>
      <c r="J2750" s="4">
        <v>7.0000000000000007E-2</v>
      </c>
    </row>
    <row r="2751" spans="1:10" ht="12.75" customHeight="1">
      <c r="A2751" s="4" t="str">
        <f t="shared" si="0"/>
        <v>16275</v>
      </c>
      <c r="B2751" s="4">
        <v>162</v>
      </c>
      <c r="C2751" s="4">
        <v>750</v>
      </c>
      <c r="D2751" s="4">
        <f t="shared" si="1"/>
        <v>75</v>
      </c>
      <c r="E2751" s="4" t="s">
        <v>3126</v>
      </c>
      <c r="F2751" s="4">
        <v>-22350</v>
      </c>
      <c r="G2751" s="4">
        <v>200</v>
      </c>
      <c r="H2751" s="4">
        <v>107</v>
      </c>
      <c r="I2751" s="4" t="s">
        <v>33</v>
      </c>
      <c r="J2751" s="4">
        <v>13</v>
      </c>
    </row>
    <row r="2752" spans="1:10" ht="12.75" customHeight="1">
      <c r="A2752" s="4" t="str">
        <f t="shared" si="0"/>
        <v>16275.1</v>
      </c>
      <c r="B2752" s="4">
        <v>162</v>
      </c>
      <c r="C2752" s="4">
        <v>751</v>
      </c>
      <c r="D2752" s="4">
        <f t="shared" si="1"/>
        <v>75.099999999999994</v>
      </c>
      <c r="E2752" s="4" t="s">
        <v>3127</v>
      </c>
      <c r="F2752" s="4">
        <v>-22180</v>
      </c>
      <c r="G2752" s="4">
        <v>200</v>
      </c>
      <c r="H2752" s="4">
        <v>173</v>
      </c>
      <c r="I2752" s="4">
        <v>10</v>
      </c>
      <c r="J2752" s="4" t="s">
        <v>2857</v>
      </c>
    </row>
    <row r="2753" spans="1:10" ht="12.75" customHeight="1">
      <c r="A2753" s="4" t="str">
        <f t="shared" si="0"/>
        <v>16276</v>
      </c>
      <c r="B2753" s="4">
        <v>162</v>
      </c>
      <c r="C2753" s="4">
        <v>760</v>
      </c>
      <c r="D2753" s="4">
        <f t="shared" si="1"/>
        <v>76</v>
      </c>
      <c r="E2753" s="4" t="s">
        <v>3128</v>
      </c>
      <c r="F2753" s="4">
        <v>-14500</v>
      </c>
      <c r="G2753" s="4">
        <v>500</v>
      </c>
      <c r="H2753" s="4">
        <v>1.87</v>
      </c>
      <c r="I2753" s="4" t="s">
        <v>33</v>
      </c>
      <c r="J2753" s="4">
        <v>0.18</v>
      </c>
    </row>
    <row r="2754" spans="1:10" ht="12.75" customHeight="1">
      <c r="A2754" s="4" t="str">
        <f t="shared" si="0"/>
        <v>16361</v>
      </c>
      <c r="B2754" s="4">
        <v>163</v>
      </c>
      <c r="C2754" s="4">
        <v>610</v>
      </c>
      <c r="D2754" s="4">
        <f t="shared" si="1"/>
        <v>61</v>
      </c>
      <c r="E2754" s="4" t="s">
        <v>3129</v>
      </c>
      <c r="F2754" s="4">
        <v>-43150</v>
      </c>
      <c r="G2754" s="4">
        <v>800</v>
      </c>
      <c r="H2754" s="4">
        <v>200</v>
      </c>
      <c r="I2754" s="4" t="s">
        <v>33</v>
      </c>
      <c r="J2754" s="4" t="s">
        <v>607</v>
      </c>
    </row>
    <row r="2755" spans="1:10" ht="12.75" customHeight="1">
      <c r="A2755" s="4" t="str">
        <f t="shared" si="0"/>
        <v>16362</v>
      </c>
      <c r="B2755" s="4">
        <v>163</v>
      </c>
      <c r="C2755" s="4">
        <v>620</v>
      </c>
      <c r="D2755" s="4">
        <f t="shared" si="1"/>
        <v>62</v>
      </c>
      <c r="E2755" s="4" t="s">
        <v>3130</v>
      </c>
      <c r="F2755" s="4">
        <v>-50900</v>
      </c>
      <c r="G2755" s="4">
        <v>700</v>
      </c>
      <c r="H2755" s="4">
        <v>1</v>
      </c>
      <c r="I2755" s="4" t="s">
        <v>6</v>
      </c>
      <c r="J2755" s="4" t="s">
        <v>101</v>
      </c>
    </row>
    <row r="2756" spans="1:10" ht="12.75" customHeight="1">
      <c r="A2756" s="4" t="str">
        <f t="shared" si="0"/>
        <v>16363</v>
      </c>
      <c r="B2756" s="4">
        <v>163</v>
      </c>
      <c r="C2756" s="4">
        <v>630</v>
      </c>
      <c r="D2756" s="4">
        <f t="shared" si="1"/>
        <v>63</v>
      </c>
      <c r="E2756" s="4" t="s">
        <v>3131</v>
      </c>
      <c r="F2756" s="4">
        <v>-56630</v>
      </c>
      <c r="G2756" s="4">
        <v>500</v>
      </c>
      <c r="H2756" s="4">
        <v>6</v>
      </c>
      <c r="I2756" s="4" t="s">
        <v>6</v>
      </c>
      <c r="J2756" s="4" t="s">
        <v>145</v>
      </c>
    </row>
    <row r="2757" spans="1:10" ht="12.75" customHeight="1">
      <c r="A2757" s="4" t="str">
        <f t="shared" si="0"/>
        <v>16364</v>
      </c>
      <c r="B2757" s="4">
        <v>163</v>
      </c>
      <c r="C2757" s="4">
        <v>640</v>
      </c>
      <c r="D2757" s="4">
        <f t="shared" si="1"/>
        <v>64</v>
      </c>
      <c r="E2757" s="4" t="s">
        <v>3132</v>
      </c>
      <c r="F2757" s="4">
        <v>-61490</v>
      </c>
      <c r="G2757" s="4">
        <v>300</v>
      </c>
      <c r="H2757" s="4">
        <v>68</v>
      </c>
      <c r="I2757" s="4" t="s">
        <v>6</v>
      </c>
      <c r="J2757" s="4">
        <v>3</v>
      </c>
    </row>
    <row r="2758" spans="1:10" ht="12.75" customHeight="1">
      <c r="A2758" s="4" t="str">
        <f t="shared" si="0"/>
        <v>16365</v>
      </c>
      <c r="B2758" s="4">
        <v>163</v>
      </c>
      <c r="C2758" s="4">
        <v>650</v>
      </c>
      <c r="D2758" s="4">
        <f t="shared" si="1"/>
        <v>65</v>
      </c>
      <c r="E2758" s="4" t="s">
        <v>3133</v>
      </c>
      <c r="F2758" s="4">
        <v>-64601</v>
      </c>
      <c r="G2758" s="4">
        <v>5</v>
      </c>
      <c r="H2758" s="4">
        <v>19.5</v>
      </c>
      <c r="I2758" s="4" t="s">
        <v>80</v>
      </c>
      <c r="J2758" s="4">
        <v>0.3</v>
      </c>
    </row>
    <row r="2759" spans="1:10" ht="12.75" customHeight="1">
      <c r="A2759" s="4" t="str">
        <f t="shared" si="0"/>
        <v>16366</v>
      </c>
      <c r="B2759" s="4">
        <v>163</v>
      </c>
      <c r="C2759" s="4">
        <v>660</v>
      </c>
      <c r="D2759" s="4">
        <f t="shared" si="1"/>
        <v>66</v>
      </c>
      <c r="E2759" s="4" t="s">
        <v>3134</v>
      </c>
      <c r="F2759" s="4">
        <v>-66386.5</v>
      </c>
      <c r="G2759" s="4">
        <v>2.5</v>
      </c>
      <c r="H2759" s="4" t="s">
        <v>8</v>
      </c>
      <c r="I2759" s="4" t="s">
        <v>607</v>
      </c>
      <c r="J2759" s="4">
        <v>0</v>
      </c>
    </row>
    <row r="2760" spans="1:10" ht="12.75" customHeight="1">
      <c r="A2760" s="4" t="str">
        <f t="shared" si="0"/>
        <v>16367</v>
      </c>
      <c r="B2760" s="4">
        <v>163</v>
      </c>
      <c r="C2760" s="4">
        <v>670</v>
      </c>
      <c r="D2760" s="4">
        <f t="shared" si="1"/>
        <v>67</v>
      </c>
      <c r="E2760" s="4" t="s">
        <v>3135</v>
      </c>
      <c r="F2760" s="4">
        <v>-66383.899999999994</v>
      </c>
      <c r="G2760" s="4">
        <v>2.5</v>
      </c>
      <c r="H2760" s="4">
        <v>4.57</v>
      </c>
      <c r="I2760" s="4" t="s">
        <v>109</v>
      </c>
      <c r="J2760" s="4">
        <v>2.5000000000000001E-2</v>
      </c>
    </row>
    <row r="2761" spans="1:10" ht="12.75" customHeight="1">
      <c r="A2761" s="4" t="str">
        <f t="shared" si="0"/>
        <v>16367.1</v>
      </c>
      <c r="B2761" s="4">
        <v>163</v>
      </c>
      <c r="C2761" s="4">
        <v>671</v>
      </c>
      <c r="D2761" s="4">
        <f t="shared" si="1"/>
        <v>67.099999999999994</v>
      </c>
      <c r="E2761" s="4" t="s">
        <v>3136</v>
      </c>
      <c r="F2761" s="4">
        <v>-66086</v>
      </c>
      <c r="G2761" s="4">
        <v>2.5</v>
      </c>
      <c r="H2761" s="4">
        <v>297.88</v>
      </c>
      <c r="I2761" s="4">
        <v>7.0000000000000007E-2</v>
      </c>
      <c r="J2761" s="4">
        <v>1.0900000000000001</v>
      </c>
    </row>
    <row r="2762" spans="1:10" ht="12.75" customHeight="1">
      <c r="A2762" s="4" t="str">
        <f t="shared" si="0"/>
        <v>16368</v>
      </c>
      <c r="B2762" s="4">
        <v>163</v>
      </c>
      <c r="C2762" s="4">
        <v>680</v>
      </c>
      <c r="D2762" s="4">
        <f t="shared" si="1"/>
        <v>68</v>
      </c>
      <c r="E2762" s="4" t="s">
        <v>3137</v>
      </c>
      <c r="F2762" s="4">
        <v>-65174</v>
      </c>
      <c r="G2762" s="4">
        <v>5</v>
      </c>
      <c r="H2762" s="4">
        <v>75</v>
      </c>
      <c r="I2762" s="4" t="s">
        <v>80</v>
      </c>
      <c r="J2762" s="4">
        <v>0.4</v>
      </c>
    </row>
    <row r="2763" spans="1:10" ht="12.75" customHeight="1">
      <c r="A2763" s="4" t="str">
        <f t="shared" si="0"/>
        <v>16368.1</v>
      </c>
      <c r="B2763" s="4">
        <v>163</v>
      </c>
      <c r="C2763" s="4">
        <v>681</v>
      </c>
      <c r="D2763" s="4">
        <f t="shared" si="1"/>
        <v>68.099999999999994</v>
      </c>
      <c r="E2763" s="4" t="s">
        <v>3138</v>
      </c>
      <c r="F2763" s="4">
        <v>-64729</v>
      </c>
      <c r="G2763" s="4">
        <v>5</v>
      </c>
      <c r="H2763" s="4">
        <v>445.5</v>
      </c>
      <c r="I2763" s="4">
        <v>0.6</v>
      </c>
      <c r="J2763" s="4">
        <v>580</v>
      </c>
    </row>
    <row r="2764" spans="1:10" ht="12.75" customHeight="1">
      <c r="A2764" s="4" t="str">
        <f t="shared" si="0"/>
        <v>16369</v>
      </c>
      <c r="B2764" s="4">
        <v>163</v>
      </c>
      <c r="C2764" s="4">
        <v>690</v>
      </c>
      <c r="D2764" s="4">
        <f t="shared" si="1"/>
        <v>69</v>
      </c>
      <c r="E2764" s="4" t="s">
        <v>3139</v>
      </c>
      <c r="F2764" s="4">
        <v>-62735</v>
      </c>
      <c r="G2764" s="4">
        <v>6</v>
      </c>
      <c r="H2764" s="4">
        <v>1.81</v>
      </c>
      <c r="I2764" s="4" t="s">
        <v>223</v>
      </c>
      <c r="J2764" s="4">
        <v>5.0000000000000001E-3</v>
      </c>
    </row>
    <row r="2765" spans="1:10" ht="12.75" customHeight="1">
      <c r="A2765" s="4" t="str">
        <f t="shared" si="0"/>
        <v>16370</v>
      </c>
      <c r="B2765" s="4">
        <v>163</v>
      </c>
      <c r="C2765" s="4">
        <v>700</v>
      </c>
      <c r="D2765" s="4">
        <f t="shared" si="1"/>
        <v>70</v>
      </c>
      <c r="E2765" s="4" t="s">
        <v>3140</v>
      </c>
      <c r="F2765" s="4">
        <v>-59304</v>
      </c>
      <c r="G2765" s="4">
        <v>16</v>
      </c>
      <c r="H2765" s="4">
        <v>11.05</v>
      </c>
      <c r="I2765" s="4" t="s">
        <v>80</v>
      </c>
      <c r="J2765" s="4">
        <v>0.25</v>
      </c>
    </row>
    <row r="2766" spans="1:10" ht="12.75" customHeight="1">
      <c r="A2766" s="4" t="str">
        <f t="shared" si="0"/>
        <v>16371</v>
      </c>
      <c r="B2766" s="4">
        <v>163</v>
      </c>
      <c r="C2766" s="4">
        <v>710</v>
      </c>
      <c r="D2766" s="4">
        <f t="shared" si="1"/>
        <v>71</v>
      </c>
      <c r="E2766" s="4" t="s">
        <v>3141</v>
      </c>
      <c r="F2766" s="4">
        <v>-54791</v>
      </c>
      <c r="G2766" s="4">
        <v>28</v>
      </c>
      <c r="H2766" s="4">
        <v>3.97</v>
      </c>
      <c r="I2766" s="4" t="s">
        <v>80</v>
      </c>
      <c r="J2766" s="4">
        <v>0.13</v>
      </c>
    </row>
    <row r="2767" spans="1:10" ht="12.75" customHeight="1">
      <c r="A2767" s="4" t="str">
        <f t="shared" si="0"/>
        <v>16372</v>
      </c>
      <c r="B2767" s="4">
        <v>163</v>
      </c>
      <c r="C2767" s="4">
        <v>720</v>
      </c>
      <c r="D2767" s="4">
        <f t="shared" si="1"/>
        <v>72</v>
      </c>
      <c r="E2767" s="4" t="s">
        <v>3142</v>
      </c>
      <c r="F2767" s="4">
        <v>-49286</v>
      </c>
      <c r="G2767" s="4">
        <v>28</v>
      </c>
      <c r="H2767" s="4">
        <v>40</v>
      </c>
      <c r="I2767" s="4" t="s">
        <v>6</v>
      </c>
      <c r="J2767" s="4">
        <v>0.6</v>
      </c>
    </row>
    <row r="2768" spans="1:10" ht="12.75" customHeight="1">
      <c r="A2768" s="4" t="str">
        <f t="shared" si="0"/>
        <v>16373</v>
      </c>
      <c r="B2768" s="4">
        <v>163</v>
      </c>
      <c r="C2768" s="4">
        <v>730</v>
      </c>
      <c r="D2768" s="4">
        <f t="shared" si="1"/>
        <v>73</v>
      </c>
      <c r="E2768" s="4" t="s">
        <v>3143</v>
      </c>
      <c r="F2768" s="4">
        <v>-42540</v>
      </c>
      <c r="G2768" s="4">
        <v>40</v>
      </c>
      <c r="H2768" s="4">
        <v>10.6</v>
      </c>
      <c r="I2768" s="4" t="s">
        <v>6</v>
      </c>
      <c r="J2768" s="4">
        <v>1.8</v>
      </c>
    </row>
    <row r="2769" spans="1:10" ht="12.75" customHeight="1">
      <c r="A2769" s="4" t="str">
        <f t="shared" si="0"/>
        <v>16374</v>
      </c>
      <c r="B2769" s="4">
        <v>163</v>
      </c>
      <c r="C2769" s="4">
        <v>740</v>
      </c>
      <c r="D2769" s="4">
        <f t="shared" si="1"/>
        <v>74</v>
      </c>
      <c r="E2769" s="4" t="s">
        <v>3144</v>
      </c>
      <c r="F2769" s="4">
        <v>-34910</v>
      </c>
      <c r="G2769" s="4">
        <v>50</v>
      </c>
      <c r="H2769" s="4">
        <v>2.8</v>
      </c>
      <c r="I2769" s="4" t="s">
        <v>6</v>
      </c>
      <c r="J2769" s="4">
        <v>0.2</v>
      </c>
    </row>
    <row r="2770" spans="1:10" ht="12.75" customHeight="1">
      <c r="A2770" s="4" t="str">
        <f t="shared" si="0"/>
        <v>16375</v>
      </c>
      <c r="B2770" s="4">
        <v>163</v>
      </c>
      <c r="C2770" s="4">
        <v>750</v>
      </c>
      <c r="D2770" s="4">
        <f t="shared" si="1"/>
        <v>75</v>
      </c>
      <c r="E2770" s="4" t="s">
        <v>3145</v>
      </c>
      <c r="F2770" s="4">
        <v>-26007</v>
      </c>
      <c r="G2770" s="4">
        <v>20</v>
      </c>
      <c r="H2770" s="4">
        <v>390</v>
      </c>
      <c r="I2770" s="4" t="s">
        <v>33</v>
      </c>
      <c r="J2770" s="4">
        <v>70</v>
      </c>
    </row>
    <row r="2771" spans="1:10" ht="12.75" customHeight="1">
      <c r="A2771" s="4" t="str">
        <f t="shared" si="0"/>
        <v>16375.1</v>
      </c>
      <c r="B2771" s="4">
        <v>163</v>
      </c>
      <c r="C2771" s="4">
        <v>751</v>
      </c>
      <c r="D2771" s="4">
        <f t="shared" si="1"/>
        <v>75.099999999999994</v>
      </c>
      <c r="E2771" s="4" t="s">
        <v>3146</v>
      </c>
      <c r="F2771" s="4">
        <v>-25892</v>
      </c>
      <c r="G2771" s="4">
        <v>20</v>
      </c>
      <c r="H2771" s="4">
        <v>115</v>
      </c>
      <c r="I2771" s="4">
        <v>4</v>
      </c>
      <c r="J2771" s="4" t="s">
        <v>2857</v>
      </c>
    </row>
    <row r="2772" spans="1:10" ht="12.75" customHeight="1">
      <c r="A2772" s="4" t="str">
        <f t="shared" si="0"/>
        <v>16376</v>
      </c>
      <c r="B2772" s="4">
        <v>163</v>
      </c>
      <c r="C2772" s="4">
        <v>760</v>
      </c>
      <c r="D2772" s="4">
        <f t="shared" si="1"/>
        <v>76</v>
      </c>
      <c r="E2772" s="4" t="s">
        <v>3147</v>
      </c>
      <c r="F2772" s="4">
        <v>-16120</v>
      </c>
      <c r="G2772" s="4">
        <v>400</v>
      </c>
      <c r="H2772" s="4">
        <v>5.5</v>
      </c>
      <c r="I2772" s="4" t="s">
        <v>33</v>
      </c>
      <c r="J2772" s="4">
        <v>0.6</v>
      </c>
    </row>
    <row r="2773" spans="1:10" ht="12.75" customHeight="1">
      <c r="A2773" s="4" t="str">
        <f t="shared" si="0"/>
        <v>16462</v>
      </c>
      <c r="B2773" s="4">
        <v>164</v>
      </c>
      <c r="C2773" s="4">
        <v>620</v>
      </c>
      <c r="D2773" s="4">
        <f t="shared" si="1"/>
        <v>62</v>
      </c>
      <c r="E2773" s="4" t="s">
        <v>3148</v>
      </c>
      <c r="F2773" s="4">
        <v>-48180</v>
      </c>
      <c r="G2773" s="4">
        <v>800</v>
      </c>
      <c r="H2773" s="4">
        <v>500</v>
      </c>
      <c r="I2773" s="4" t="s">
        <v>33</v>
      </c>
      <c r="J2773" s="4" t="s">
        <v>22</v>
      </c>
    </row>
    <row r="2774" spans="1:10" ht="12.75" customHeight="1">
      <c r="A2774" s="4" t="str">
        <f t="shared" si="0"/>
        <v>16463</v>
      </c>
      <c r="B2774" s="4">
        <v>164</v>
      </c>
      <c r="C2774" s="4">
        <v>630</v>
      </c>
      <c r="D2774" s="4">
        <f t="shared" si="1"/>
        <v>63</v>
      </c>
      <c r="E2774" s="4" t="s">
        <v>3149</v>
      </c>
      <c r="F2774" s="4">
        <v>-53100</v>
      </c>
      <c r="G2774" s="4">
        <v>600</v>
      </c>
      <c r="H2774" s="4">
        <v>2</v>
      </c>
      <c r="I2774" s="4" t="s">
        <v>6</v>
      </c>
      <c r="J2774" s="4" t="s">
        <v>491</v>
      </c>
    </row>
    <row r="2775" spans="1:10" ht="12.75" customHeight="1">
      <c r="A2775" s="4" t="str">
        <f t="shared" si="0"/>
        <v>16464</v>
      </c>
      <c r="B2775" s="4">
        <v>164</v>
      </c>
      <c r="C2775" s="4">
        <v>640</v>
      </c>
      <c r="D2775" s="4">
        <f t="shared" si="1"/>
        <v>64</v>
      </c>
      <c r="E2775" s="4" t="s">
        <v>3150</v>
      </c>
      <c r="F2775" s="4">
        <v>-59750</v>
      </c>
      <c r="G2775" s="4">
        <v>400</v>
      </c>
      <c r="H2775" s="4">
        <v>45</v>
      </c>
      <c r="I2775" s="4" t="s">
        <v>6</v>
      </c>
      <c r="J2775" s="4">
        <v>3</v>
      </c>
    </row>
    <row r="2776" spans="1:10" ht="12.75" customHeight="1">
      <c r="A2776" s="4" t="str">
        <f t="shared" si="0"/>
        <v>16465</v>
      </c>
      <c r="B2776" s="4">
        <v>164</v>
      </c>
      <c r="C2776" s="4">
        <v>650</v>
      </c>
      <c r="D2776" s="4">
        <f t="shared" si="1"/>
        <v>65</v>
      </c>
      <c r="E2776" s="4" t="s">
        <v>3151</v>
      </c>
      <c r="F2776" s="4">
        <v>-62080</v>
      </c>
      <c r="G2776" s="4">
        <v>100</v>
      </c>
      <c r="H2776" s="4">
        <v>3</v>
      </c>
      <c r="I2776" s="4" t="s">
        <v>80</v>
      </c>
      <c r="J2776" s="4">
        <v>0.1</v>
      </c>
    </row>
    <row r="2777" spans="1:10" ht="12.75" customHeight="1">
      <c r="A2777" s="4" t="str">
        <f t="shared" si="0"/>
        <v>16466</v>
      </c>
      <c r="B2777" s="4">
        <v>164</v>
      </c>
      <c r="C2777" s="4">
        <v>660</v>
      </c>
      <c r="D2777" s="4">
        <f t="shared" si="1"/>
        <v>66</v>
      </c>
      <c r="E2777" s="4" t="s">
        <v>3152</v>
      </c>
      <c r="F2777" s="4">
        <v>-65973.3</v>
      </c>
      <c r="G2777" s="4">
        <v>2.5</v>
      </c>
      <c r="H2777" s="4" t="s">
        <v>8</v>
      </c>
      <c r="I2777" s="4" t="s">
        <v>22</v>
      </c>
      <c r="J2777" s="4">
        <v>1</v>
      </c>
    </row>
    <row r="2778" spans="1:10" ht="12.75" customHeight="1">
      <c r="A2778" s="4" t="str">
        <f t="shared" si="0"/>
        <v>16467</v>
      </c>
      <c r="B2778" s="4">
        <v>164</v>
      </c>
      <c r="C2778" s="4">
        <v>670</v>
      </c>
      <c r="D2778" s="4">
        <f t="shared" si="1"/>
        <v>67</v>
      </c>
      <c r="E2778" s="4" t="s">
        <v>3153</v>
      </c>
      <c r="F2778" s="4">
        <v>-64987.1</v>
      </c>
      <c r="G2778" s="4">
        <v>2.8</v>
      </c>
      <c r="H2778" s="4">
        <v>29</v>
      </c>
      <c r="I2778" s="4" t="s">
        <v>80</v>
      </c>
      <c r="J2778" s="4">
        <v>1</v>
      </c>
    </row>
    <row r="2779" spans="1:10" ht="12.75" customHeight="1">
      <c r="A2779" s="4" t="str">
        <f t="shared" si="0"/>
        <v>16467.1</v>
      </c>
      <c r="B2779" s="4">
        <v>164</v>
      </c>
      <c r="C2779" s="4">
        <v>671</v>
      </c>
      <c r="D2779" s="4">
        <f t="shared" si="1"/>
        <v>67.099999999999994</v>
      </c>
      <c r="E2779" s="4" t="s">
        <v>3154</v>
      </c>
      <c r="F2779" s="4">
        <v>-64847.3</v>
      </c>
      <c r="G2779" s="4">
        <v>2.8</v>
      </c>
      <c r="H2779" s="4">
        <v>139.77000000000001</v>
      </c>
      <c r="I2779" s="4">
        <v>0.08</v>
      </c>
      <c r="J2779" s="4">
        <v>38</v>
      </c>
    </row>
    <row r="2780" spans="1:10" ht="12.75" customHeight="1">
      <c r="A2780" s="4" t="str">
        <f t="shared" si="0"/>
        <v>16468</v>
      </c>
      <c r="B2780" s="4">
        <v>164</v>
      </c>
      <c r="C2780" s="4">
        <v>680</v>
      </c>
      <c r="D2780" s="4">
        <f t="shared" si="1"/>
        <v>68</v>
      </c>
      <c r="E2780" s="4" t="s">
        <v>3155</v>
      </c>
      <c r="F2780" s="4">
        <v>-65950</v>
      </c>
      <c r="G2780" s="4">
        <v>3</v>
      </c>
      <c r="H2780" s="4" t="s">
        <v>8</v>
      </c>
      <c r="I2780" s="4" t="s">
        <v>22</v>
      </c>
      <c r="J2780" s="4">
        <v>1</v>
      </c>
    </row>
    <row r="2781" spans="1:10" ht="12.75" customHeight="1">
      <c r="A2781" s="4" t="str">
        <f t="shared" si="0"/>
        <v>16469</v>
      </c>
      <c r="B2781" s="4">
        <v>164</v>
      </c>
      <c r="C2781" s="4">
        <v>690</v>
      </c>
      <c r="D2781" s="4">
        <f t="shared" si="1"/>
        <v>69</v>
      </c>
      <c r="E2781" s="4" t="s">
        <v>3156</v>
      </c>
      <c r="F2781" s="4">
        <v>-61888</v>
      </c>
      <c r="G2781" s="4">
        <v>28</v>
      </c>
      <c r="H2781" s="4" t="s">
        <v>541</v>
      </c>
      <c r="I2781" s="4">
        <v>2</v>
      </c>
      <c r="J2781" s="4" t="s">
        <v>80</v>
      </c>
    </row>
    <row r="2782" spans="1:10" ht="12.75" customHeight="1">
      <c r="A2782" s="4" t="str">
        <f t="shared" si="0"/>
        <v>16469.1</v>
      </c>
      <c r="B2782" s="4">
        <v>164</v>
      </c>
      <c r="C2782" s="4">
        <v>691</v>
      </c>
      <c r="D2782" s="4">
        <f t="shared" si="1"/>
        <v>69.099999999999994</v>
      </c>
      <c r="E2782" s="4" t="s">
        <v>3157</v>
      </c>
      <c r="F2782" s="4">
        <v>-61878</v>
      </c>
      <c r="G2782" s="4">
        <v>29</v>
      </c>
      <c r="H2782" s="4">
        <v>10</v>
      </c>
      <c r="I2782" s="4">
        <v>6</v>
      </c>
      <c r="J2782" s="4" t="s">
        <v>541</v>
      </c>
    </row>
    <row r="2783" spans="1:10" ht="12.75" customHeight="1">
      <c r="A2783" s="4" t="str">
        <f t="shared" si="0"/>
        <v>16470</v>
      </c>
      <c r="B2783" s="4">
        <v>164</v>
      </c>
      <c r="C2783" s="4">
        <v>700</v>
      </c>
      <c r="D2783" s="4">
        <f t="shared" si="1"/>
        <v>70</v>
      </c>
      <c r="E2783" s="4" t="s">
        <v>3158</v>
      </c>
      <c r="F2783" s="4">
        <v>-61023</v>
      </c>
      <c r="G2783" s="4">
        <v>16</v>
      </c>
      <c r="H2783" s="4">
        <v>75.8</v>
      </c>
      <c r="I2783" s="4" t="s">
        <v>80</v>
      </c>
      <c r="J2783" s="4">
        <v>1.7</v>
      </c>
    </row>
    <row r="2784" spans="1:10" ht="12.75" customHeight="1">
      <c r="A2784" s="4" t="str">
        <f t="shared" si="0"/>
        <v>16471</v>
      </c>
      <c r="B2784" s="4">
        <v>164</v>
      </c>
      <c r="C2784" s="4">
        <v>710</v>
      </c>
      <c r="D2784" s="4">
        <f t="shared" si="1"/>
        <v>71</v>
      </c>
      <c r="E2784" s="4" t="s">
        <v>3159</v>
      </c>
      <c r="F2784" s="4">
        <v>-54642</v>
      </c>
      <c r="G2784" s="4">
        <v>28</v>
      </c>
      <c r="H2784" s="4">
        <v>3.14</v>
      </c>
      <c r="I2784" s="4" t="s">
        <v>80</v>
      </c>
      <c r="J2784" s="4">
        <v>0.03</v>
      </c>
    </row>
    <row r="2785" spans="1:10" ht="12.75" customHeight="1">
      <c r="A2785" s="4" t="str">
        <f t="shared" si="0"/>
        <v>16472</v>
      </c>
      <c r="B2785" s="4">
        <v>164</v>
      </c>
      <c r="C2785" s="4">
        <v>720</v>
      </c>
      <c r="D2785" s="4">
        <f t="shared" si="1"/>
        <v>72</v>
      </c>
      <c r="E2785" s="4" t="s">
        <v>3160</v>
      </c>
      <c r="F2785" s="4">
        <v>-51822</v>
      </c>
      <c r="G2785" s="4">
        <v>20</v>
      </c>
      <c r="H2785" s="4">
        <v>111</v>
      </c>
      <c r="I2785" s="4" t="s">
        <v>6</v>
      </c>
      <c r="J2785" s="4">
        <v>8</v>
      </c>
    </row>
    <row r="2786" spans="1:10" ht="12.75" customHeight="1">
      <c r="A2786" s="4" t="str">
        <f t="shared" si="0"/>
        <v>16473</v>
      </c>
      <c r="B2786" s="4">
        <v>164</v>
      </c>
      <c r="C2786" s="4">
        <v>730</v>
      </c>
      <c r="D2786" s="4">
        <f t="shared" si="1"/>
        <v>73</v>
      </c>
      <c r="E2786" s="4" t="s">
        <v>3161</v>
      </c>
      <c r="F2786" s="4">
        <v>-43283</v>
      </c>
      <c r="G2786" s="4">
        <v>28</v>
      </c>
      <c r="H2786" s="4">
        <v>14.2</v>
      </c>
      <c r="I2786" s="4" t="s">
        <v>6</v>
      </c>
      <c r="J2786" s="4">
        <v>0.3</v>
      </c>
    </row>
    <row r="2787" spans="1:10" ht="12.75" customHeight="1">
      <c r="A2787" s="4" t="str">
        <f t="shared" si="0"/>
        <v>16474</v>
      </c>
      <c r="B2787" s="4">
        <v>164</v>
      </c>
      <c r="C2787" s="4">
        <v>740</v>
      </c>
      <c r="D2787" s="4">
        <f t="shared" si="1"/>
        <v>74</v>
      </c>
      <c r="E2787" s="4" t="s">
        <v>3162</v>
      </c>
      <c r="F2787" s="4">
        <v>-38234</v>
      </c>
      <c r="G2787" s="4">
        <v>12</v>
      </c>
      <c r="H2787" s="4">
        <v>6.3</v>
      </c>
      <c r="I2787" s="4" t="s">
        <v>6</v>
      </c>
      <c r="J2787" s="4">
        <v>0.2</v>
      </c>
    </row>
    <row r="2788" spans="1:10" ht="12.75" customHeight="1">
      <c r="A2788" s="4" t="str">
        <f t="shared" si="0"/>
        <v>16475</v>
      </c>
      <c r="B2788" s="4">
        <v>164</v>
      </c>
      <c r="C2788" s="4">
        <v>750</v>
      </c>
      <c r="D2788" s="4">
        <f t="shared" si="1"/>
        <v>75</v>
      </c>
      <c r="E2788" s="4" t="s">
        <v>3163</v>
      </c>
      <c r="F2788" s="4">
        <v>-27640</v>
      </c>
      <c r="G2788" s="4">
        <v>160</v>
      </c>
      <c r="H2788" s="4" t="s">
        <v>1415</v>
      </c>
      <c r="I2788" s="4" t="s">
        <v>3164</v>
      </c>
      <c r="J2788" s="4" t="s">
        <v>3165</v>
      </c>
    </row>
    <row r="2789" spans="1:10" ht="12.75" customHeight="1">
      <c r="A2789" s="4" t="str">
        <f t="shared" si="0"/>
        <v>16475.1</v>
      </c>
      <c r="B2789" s="4">
        <v>164</v>
      </c>
      <c r="C2789" s="4">
        <v>751</v>
      </c>
      <c r="D2789" s="4">
        <f t="shared" si="1"/>
        <v>75.099999999999994</v>
      </c>
      <c r="E2789" s="4" t="s">
        <v>3166</v>
      </c>
      <c r="F2789" s="4">
        <v>-27520</v>
      </c>
      <c r="G2789" s="4">
        <v>100</v>
      </c>
      <c r="H2789" s="4">
        <v>120</v>
      </c>
      <c r="I2789" s="4">
        <v>120</v>
      </c>
      <c r="J2789" s="4" t="s">
        <v>1415</v>
      </c>
    </row>
    <row r="2790" spans="1:10" ht="12.75" customHeight="1">
      <c r="A2790" s="4" t="str">
        <f t="shared" si="0"/>
        <v>16476</v>
      </c>
      <c r="B2790" s="4">
        <v>164</v>
      </c>
      <c r="C2790" s="4">
        <v>760</v>
      </c>
      <c r="D2790" s="4">
        <f t="shared" si="1"/>
        <v>76</v>
      </c>
      <c r="E2790" s="4" t="s">
        <v>3167</v>
      </c>
      <c r="F2790" s="4">
        <v>-20460</v>
      </c>
      <c r="G2790" s="4">
        <v>210</v>
      </c>
      <c r="H2790" s="4">
        <v>21</v>
      </c>
      <c r="I2790" s="4" t="s">
        <v>33</v>
      </c>
      <c r="J2790" s="4">
        <v>1</v>
      </c>
    </row>
    <row r="2791" spans="1:10" ht="12.75" customHeight="1">
      <c r="A2791" s="4" t="str">
        <f t="shared" si="0"/>
        <v>16477</v>
      </c>
      <c r="B2791" s="4">
        <v>164</v>
      </c>
      <c r="C2791" s="4">
        <v>770</v>
      </c>
      <c r="D2791" s="4">
        <f t="shared" si="1"/>
        <v>77</v>
      </c>
      <c r="E2791" s="4" t="s">
        <v>3168</v>
      </c>
      <c r="F2791" s="4">
        <v>-7270</v>
      </c>
      <c r="G2791" s="4">
        <v>410</v>
      </c>
      <c r="H2791" s="4" t="s">
        <v>999</v>
      </c>
      <c r="I2791" s="4">
        <v>1</v>
      </c>
      <c r="J2791" s="4" t="s">
        <v>33</v>
      </c>
    </row>
    <row r="2792" spans="1:10" ht="12.75" customHeight="1">
      <c r="A2792" s="4" t="str">
        <f t="shared" si="0"/>
        <v>16477.1</v>
      </c>
      <c r="B2792" s="4">
        <v>164</v>
      </c>
      <c r="C2792" s="4">
        <v>771</v>
      </c>
      <c r="D2792" s="4">
        <f t="shared" si="1"/>
        <v>77.099999999999994</v>
      </c>
      <c r="E2792" s="4" t="s">
        <v>3169</v>
      </c>
      <c r="F2792" s="4">
        <v>-7000</v>
      </c>
      <c r="G2792" s="4">
        <v>400</v>
      </c>
      <c r="H2792" s="4">
        <v>270</v>
      </c>
      <c r="I2792" s="4">
        <v>110</v>
      </c>
      <c r="J2792" s="4" t="s">
        <v>999</v>
      </c>
    </row>
    <row r="2793" spans="1:10" ht="12.75" customHeight="1">
      <c r="A2793" s="4" t="str">
        <f t="shared" si="0"/>
        <v>16562</v>
      </c>
      <c r="B2793" s="4">
        <v>165</v>
      </c>
      <c r="C2793" s="4">
        <v>620</v>
      </c>
      <c r="D2793" s="4">
        <f t="shared" si="1"/>
        <v>62</v>
      </c>
      <c r="E2793" s="4" t="s">
        <v>3170</v>
      </c>
      <c r="F2793" s="4">
        <v>-43800</v>
      </c>
      <c r="G2793" s="4">
        <v>900</v>
      </c>
      <c r="H2793" s="4">
        <v>200</v>
      </c>
      <c r="I2793" s="4" t="s">
        <v>33</v>
      </c>
      <c r="J2793" s="4" t="s">
        <v>607</v>
      </c>
    </row>
    <row r="2794" spans="1:10" ht="12.75" customHeight="1">
      <c r="A2794" s="4" t="str">
        <f t="shared" si="0"/>
        <v>16563</v>
      </c>
      <c r="B2794" s="4">
        <v>165</v>
      </c>
      <c r="C2794" s="4">
        <v>630</v>
      </c>
      <c r="D2794" s="4">
        <f t="shared" si="1"/>
        <v>63</v>
      </c>
      <c r="E2794" s="4" t="s">
        <v>3171</v>
      </c>
      <c r="F2794" s="4">
        <v>-50560</v>
      </c>
      <c r="G2794" s="4">
        <v>700</v>
      </c>
      <c r="H2794" s="4">
        <v>1</v>
      </c>
      <c r="I2794" s="4" t="s">
        <v>6</v>
      </c>
      <c r="J2794" s="4" t="s">
        <v>145</v>
      </c>
    </row>
    <row r="2795" spans="1:10" ht="12.75" customHeight="1">
      <c r="A2795" s="4" t="str">
        <f t="shared" si="0"/>
        <v>16564</v>
      </c>
      <c r="B2795" s="4">
        <v>165</v>
      </c>
      <c r="C2795" s="4">
        <v>640</v>
      </c>
      <c r="D2795" s="4">
        <f t="shared" si="1"/>
        <v>64</v>
      </c>
      <c r="E2795" s="4" t="s">
        <v>3172</v>
      </c>
      <c r="F2795" s="4">
        <v>-56470</v>
      </c>
      <c r="G2795" s="4">
        <v>500</v>
      </c>
      <c r="H2795" s="4">
        <v>10.3</v>
      </c>
      <c r="I2795" s="4" t="s">
        <v>6</v>
      </c>
      <c r="J2795" s="4">
        <v>1.6</v>
      </c>
    </row>
    <row r="2796" spans="1:10" ht="12.75" customHeight="1">
      <c r="A2796" s="4" t="str">
        <f t="shared" si="0"/>
        <v>16565</v>
      </c>
      <c r="B2796" s="4">
        <v>165</v>
      </c>
      <c r="C2796" s="4">
        <v>650</v>
      </c>
      <c r="D2796" s="4">
        <f t="shared" si="1"/>
        <v>65</v>
      </c>
      <c r="E2796" s="4" t="s">
        <v>3173</v>
      </c>
      <c r="F2796" s="4">
        <v>-60660</v>
      </c>
      <c r="G2796" s="4">
        <v>200</v>
      </c>
      <c r="H2796" s="4">
        <v>2.11</v>
      </c>
      <c r="I2796" s="4" t="s">
        <v>80</v>
      </c>
      <c r="J2796" s="4">
        <v>0.1</v>
      </c>
    </row>
    <row r="2797" spans="1:10" ht="12.75" customHeight="1">
      <c r="A2797" s="4" t="str">
        <f t="shared" si="0"/>
        <v>16566</v>
      </c>
      <c r="B2797" s="4">
        <v>165</v>
      </c>
      <c r="C2797" s="4">
        <v>660</v>
      </c>
      <c r="D2797" s="4">
        <f t="shared" si="1"/>
        <v>66</v>
      </c>
      <c r="E2797" s="4" t="s">
        <v>3174</v>
      </c>
      <c r="F2797" s="4">
        <v>-63617.9</v>
      </c>
      <c r="G2797" s="4">
        <v>2.5</v>
      </c>
      <c r="H2797" s="4">
        <v>2.3340000000000001</v>
      </c>
      <c r="I2797" s="4" t="s">
        <v>223</v>
      </c>
      <c r="J2797" s="4">
        <v>1E-3</v>
      </c>
    </row>
    <row r="2798" spans="1:10" ht="12.75" customHeight="1">
      <c r="A2798" s="4" t="str">
        <f t="shared" si="0"/>
        <v>16566.1</v>
      </c>
      <c r="B2798" s="4">
        <v>165</v>
      </c>
      <c r="C2798" s="4">
        <v>661</v>
      </c>
      <c r="D2798" s="4">
        <f t="shared" si="1"/>
        <v>66.099999999999994</v>
      </c>
      <c r="E2798" s="4" t="s">
        <v>3175</v>
      </c>
      <c r="F2798" s="4">
        <v>-63509.7</v>
      </c>
      <c r="G2798" s="4">
        <v>2.5</v>
      </c>
      <c r="H2798" s="4">
        <v>108.16</v>
      </c>
      <c r="I2798" s="4">
        <v>3.0000000000000001E-3</v>
      </c>
      <c r="J2798" s="4">
        <v>1.2570000000000001</v>
      </c>
    </row>
    <row r="2799" spans="1:10" ht="12.75" customHeight="1">
      <c r="A2799" s="4" t="str">
        <f t="shared" si="0"/>
        <v>16567</v>
      </c>
      <c r="B2799" s="4">
        <v>165</v>
      </c>
      <c r="C2799" s="4">
        <v>670</v>
      </c>
      <c r="D2799" s="4">
        <f t="shared" si="1"/>
        <v>67</v>
      </c>
      <c r="E2799" s="4" t="s">
        <v>3176</v>
      </c>
      <c r="F2799" s="4">
        <v>-64904.6</v>
      </c>
      <c r="G2799" s="4">
        <v>2.5</v>
      </c>
      <c r="H2799" s="4" t="s">
        <v>8</v>
      </c>
      <c r="I2799" s="4" t="s">
        <v>343</v>
      </c>
      <c r="J2799" s="4">
        <v>92</v>
      </c>
    </row>
    <row r="2800" spans="1:10" ht="12.75" customHeight="1">
      <c r="A2800" s="4" t="str">
        <f t="shared" si="0"/>
        <v>16568</v>
      </c>
      <c r="B2800" s="4">
        <v>165</v>
      </c>
      <c r="C2800" s="4">
        <v>680</v>
      </c>
      <c r="D2800" s="4">
        <f t="shared" si="1"/>
        <v>68</v>
      </c>
      <c r="E2800" s="4" t="s">
        <v>3177</v>
      </c>
      <c r="F2800" s="4">
        <v>-64528</v>
      </c>
      <c r="G2800" s="4">
        <v>3</v>
      </c>
      <c r="H2800" s="4">
        <v>10.36</v>
      </c>
      <c r="I2800" s="4" t="s">
        <v>223</v>
      </c>
      <c r="J2800" s="4">
        <v>0.04</v>
      </c>
    </row>
    <row r="2801" spans="1:10" ht="12.75" customHeight="1">
      <c r="A2801" s="4" t="str">
        <f t="shared" si="0"/>
        <v>16569</v>
      </c>
      <c r="B2801" s="4">
        <v>165</v>
      </c>
      <c r="C2801" s="4">
        <v>690</v>
      </c>
      <c r="D2801" s="4">
        <f t="shared" si="1"/>
        <v>69</v>
      </c>
      <c r="E2801" s="4" t="s">
        <v>3178</v>
      </c>
      <c r="F2801" s="4">
        <v>-62936</v>
      </c>
      <c r="G2801" s="4">
        <v>3</v>
      </c>
      <c r="H2801" s="4">
        <v>30.06</v>
      </c>
      <c r="I2801" s="4" t="s">
        <v>223</v>
      </c>
      <c r="J2801" s="4">
        <v>0.03</v>
      </c>
    </row>
    <row r="2802" spans="1:10" ht="12.75" customHeight="1">
      <c r="A2802" s="4" t="str">
        <f t="shared" si="0"/>
        <v>16570</v>
      </c>
      <c r="B2802" s="4">
        <v>165</v>
      </c>
      <c r="C2802" s="4">
        <v>700</v>
      </c>
      <c r="D2802" s="4">
        <f t="shared" si="1"/>
        <v>70</v>
      </c>
      <c r="E2802" s="4" t="s">
        <v>3179</v>
      </c>
      <c r="F2802" s="4">
        <v>-60287</v>
      </c>
      <c r="G2802" s="4">
        <v>28</v>
      </c>
      <c r="H2802" s="4">
        <v>9.9</v>
      </c>
      <c r="I2802" s="4" t="s">
        <v>80</v>
      </c>
      <c r="J2802" s="4">
        <v>0.3</v>
      </c>
    </row>
    <row r="2803" spans="1:10" ht="12.75" customHeight="1">
      <c r="A2803" s="4" t="str">
        <f t="shared" si="0"/>
        <v>16571</v>
      </c>
      <c r="B2803" s="4">
        <v>165</v>
      </c>
      <c r="C2803" s="4">
        <v>710</v>
      </c>
      <c r="D2803" s="4">
        <f t="shared" si="1"/>
        <v>71</v>
      </c>
      <c r="E2803" s="4" t="s">
        <v>3180</v>
      </c>
      <c r="F2803" s="4">
        <v>-56442</v>
      </c>
      <c r="G2803" s="4">
        <v>27</v>
      </c>
      <c r="H2803" s="4" t="s">
        <v>541</v>
      </c>
      <c r="I2803" s="4">
        <v>10.74</v>
      </c>
      <c r="J2803" s="4" t="s">
        <v>80</v>
      </c>
    </row>
    <row r="2804" spans="1:10" ht="12.75" customHeight="1">
      <c r="A2804" s="4" t="str">
        <f t="shared" si="0"/>
        <v>16572</v>
      </c>
      <c r="B2804" s="4">
        <v>165</v>
      </c>
      <c r="C2804" s="4">
        <v>720</v>
      </c>
      <c r="D2804" s="4">
        <f t="shared" si="1"/>
        <v>72</v>
      </c>
      <c r="E2804" s="4" t="s">
        <v>3181</v>
      </c>
      <c r="F2804" s="4">
        <v>-51636</v>
      </c>
      <c r="G2804" s="4">
        <v>28</v>
      </c>
      <c r="H2804" s="4">
        <v>76</v>
      </c>
      <c r="I2804" s="4" t="s">
        <v>6</v>
      </c>
      <c r="J2804" s="4">
        <v>4</v>
      </c>
    </row>
    <row r="2805" spans="1:10" ht="12.75" customHeight="1">
      <c r="A2805" s="4" t="str">
        <f t="shared" si="0"/>
        <v>16573</v>
      </c>
      <c r="B2805" s="4">
        <v>165</v>
      </c>
      <c r="C2805" s="4">
        <v>730</v>
      </c>
      <c r="D2805" s="4">
        <f t="shared" si="1"/>
        <v>73</v>
      </c>
      <c r="E2805" s="4" t="s">
        <v>3182</v>
      </c>
      <c r="F2805" s="4">
        <v>-45855</v>
      </c>
      <c r="G2805" s="4">
        <v>17</v>
      </c>
      <c r="H2805" s="4">
        <v>31</v>
      </c>
      <c r="I2805" s="4" t="s">
        <v>6</v>
      </c>
      <c r="J2805" s="4">
        <v>1.5</v>
      </c>
    </row>
    <row r="2806" spans="1:10" ht="12.75" customHeight="1">
      <c r="A2806" s="4" t="str">
        <f t="shared" si="0"/>
        <v>16573.3</v>
      </c>
      <c r="B2806" s="4">
        <v>165</v>
      </c>
      <c r="C2806" s="4">
        <v>733</v>
      </c>
      <c r="D2806" s="4">
        <f t="shared" si="1"/>
        <v>73.3</v>
      </c>
      <c r="E2806" s="4" t="s">
        <v>3183</v>
      </c>
      <c r="F2806" s="4">
        <v>-45800</v>
      </c>
      <c r="G2806" s="4">
        <v>30</v>
      </c>
      <c r="H2806" s="4">
        <v>60</v>
      </c>
      <c r="I2806" s="4">
        <v>30</v>
      </c>
      <c r="J2806" s="4" t="s">
        <v>2857</v>
      </c>
    </row>
    <row r="2807" spans="1:10" ht="12.75" customHeight="1">
      <c r="A2807" s="4" t="str">
        <f t="shared" si="0"/>
        <v>16574</v>
      </c>
      <c r="B2807" s="4">
        <v>165</v>
      </c>
      <c r="C2807" s="4">
        <v>740</v>
      </c>
      <c r="D2807" s="4">
        <f t="shared" si="1"/>
        <v>74</v>
      </c>
      <c r="E2807" s="4" t="s">
        <v>3184</v>
      </c>
      <c r="F2807" s="4">
        <v>-38862</v>
      </c>
      <c r="G2807" s="4">
        <v>25</v>
      </c>
      <c r="H2807" s="4">
        <v>5.0999999999999996</v>
      </c>
      <c r="I2807" s="4" t="s">
        <v>6</v>
      </c>
      <c r="J2807" s="4">
        <v>0.5</v>
      </c>
    </row>
    <row r="2808" spans="1:10" ht="12.75" customHeight="1">
      <c r="A2808" s="4" t="str">
        <f t="shared" si="0"/>
        <v>16575</v>
      </c>
      <c r="B2808" s="4">
        <v>165</v>
      </c>
      <c r="C2808" s="4">
        <v>750</v>
      </c>
      <c r="D2808" s="4">
        <f t="shared" si="1"/>
        <v>75</v>
      </c>
      <c r="E2808" s="4" t="s">
        <v>3185</v>
      </c>
      <c r="F2808" s="4">
        <v>-30657</v>
      </c>
      <c r="G2808" s="4">
        <v>28</v>
      </c>
      <c r="H2808" s="4" t="s">
        <v>1415</v>
      </c>
      <c r="I2808" s="4">
        <v>1</v>
      </c>
      <c r="J2808" s="4" t="s">
        <v>6</v>
      </c>
    </row>
    <row r="2809" spans="1:10" ht="12.75" customHeight="1">
      <c r="A2809" s="4" t="str">
        <f t="shared" si="0"/>
        <v>16575.1</v>
      </c>
      <c r="B2809" s="4">
        <v>165</v>
      </c>
      <c r="C2809" s="4">
        <v>751</v>
      </c>
      <c r="D2809" s="4">
        <f t="shared" si="1"/>
        <v>75.099999999999994</v>
      </c>
      <c r="E2809" s="4" t="s">
        <v>3186</v>
      </c>
      <c r="F2809" s="4">
        <v>-30610</v>
      </c>
      <c r="G2809" s="4">
        <v>23</v>
      </c>
      <c r="H2809" s="4">
        <v>47</v>
      </c>
      <c r="I2809" s="4">
        <v>26</v>
      </c>
      <c r="J2809" s="4" t="s">
        <v>3187</v>
      </c>
    </row>
    <row r="2810" spans="1:10" ht="12.75" customHeight="1">
      <c r="A2810" s="4" t="str">
        <f t="shared" si="0"/>
        <v>16576</v>
      </c>
      <c r="B2810" s="4">
        <v>165</v>
      </c>
      <c r="C2810" s="4">
        <v>760</v>
      </c>
      <c r="D2810" s="4">
        <f t="shared" si="1"/>
        <v>76</v>
      </c>
      <c r="E2810" s="4" t="s">
        <v>3188</v>
      </c>
      <c r="F2810" s="4">
        <v>-21650</v>
      </c>
      <c r="G2810" s="4">
        <v>200</v>
      </c>
      <c r="H2810" s="4">
        <v>71</v>
      </c>
      <c r="I2810" s="4" t="s">
        <v>33</v>
      </c>
      <c r="J2810" s="4">
        <v>3</v>
      </c>
    </row>
    <row r="2811" spans="1:10" ht="12.75" customHeight="1">
      <c r="A2811" s="4" t="str">
        <f t="shared" si="0"/>
        <v>16577</v>
      </c>
      <c r="B2811" s="4">
        <v>165</v>
      </c>
      <c r="C2811" s="4">
        <v>770</v>
      </c>
      <c r="D2811" s="4">
        <f t="shared" si="1"/>
        <v>77</v>
      </c>
      <c r="E2811" s="4" t="s">
        <v>3189</v>
      </c>
      <c r="F2811" s="4">
        <v>-11630</v>
      </c>
      <c r="G2811" s="4">
        <v>220</v>
      </c>
      <c r="H2811" s="4" t="s">
        <v>1409</v>
      </c>
      <c r="I2811" s="4" t="s">
        <v>968</v>
      </c>
      <c r="J2811" s="4" t="s">
        <v>9</v>
      </c>
    </row>
    <row r="2812" spans="1:10" ht="12.75" customHeight="1">
      <c r="A2812" s="4" t="str">
        <f t="shared" si="0"/>
        <v>16577.1</v>
      </c>
      <c r="B2812" s="4">
        <v>165</v>
      </c>
      <c r="C2812" s="4">
        <v>771</v>
      </c>
      <c r="D2812" s="4">
        <f t="shared" si="1"/>
        <v>77.099999999999994</v>
      </c>
      <c r="E2812" s="4" t="s">
        <v>3190</v>
      </c>
      <c r="F2812" s="4">
        <v>-11440</v>
      </c>
      <c r="G2812" s="4">
        <v>210</v>
      </c>
      <c r="H2812" s="4">
        <v>180</v>
      </c>
      <c r="I2812" s="4">
        <v>50</v>
      </c>
      <c r="J2812" s="4">
        <v>300</v>
      </c>
    </row>
    <row r="2813" spans="1:10" ht="12.75" customHeight="1">
      <c r="A2813" s="4" t="str">
        <f t="shared" si="0"/>
        <v>16663</v>
      </c>
      <c r="B2813" s="4">
        <v>166</v>
      </c>
      <c r="C2813" s="4">
        <v>630</v>
      </c>
      <c r="D2813" s="4">
        <f t="shared" si="1"/>
        <v>63</v>
      </c>
      <c r="E2813" s="4" t="s">
        <v>3191</v>
      </c>
      <c r="F2813" s="4">
        <v>-46600</v>
      </c>
      <c r="G2813" s="4">
        <v>800</v>
      </c>
      <c r="H2813" s="4">
        <v>400</v>
      </c>
      <c r="I2813" s="4" t="s">
        <v>33</v>
      </c>
      <c r="J2813" s="4" t="s">
        <v>491</v>
      </c>
    </row>
    <row r="2814" spans="1:10" ht="12.75" customHeight="1">
      <c r="A2814" s="4" t="str">
        <f t="shared" si="0"/>
        <v>16664</v>
      </c>
      <c r="B2814" s="4">
        <v>166</v>
      </c>
      <c r="C2814" s="4">
        <v>640</v>
      </c>
      <c r="D2814" s="4">
        <f t="shared" si="1"/>
        <v>64</v>
      </c>
      <c r="E2814" s="4" t="s">
        <v>3192</v>
      </c>
      <c r="F2814" s="4">
        <v>-54400</v>
      </c>
      <c r="G2814" s="4">
        <v>600</v>
      </c>
      <c r="H2814" s="4">
        <v>4.8</v>
      </c>
      <c r="I2814" s="4" t="s">
        <v>6</v>
      </c>
      <c r="J2814" s="4">
        <v>1</v>
      </c>
    </row>
    <row r="2815" spans="1:10" ht="12.75" customHeight="1">
      <c r="A2815" s="4" t="str">
        <f t="shared" si="0"/>
        <v>16665</v>
      </c>
      <c r="B2815" s="4">
        <v>166</v>
      </c>
      <c r="C2815" s="4">
        <v>650</v>
      </c>
      <c r="D2815" s="4">
        <f t="shared" si="1"/>
        <v>65</v>
      </c>
      <c r="E2815" s="4" t="s">
        <v>3193</v>
      </c>
      <c r="F2815" s="4">
        <v>-57760</v>
      </c>
      <c r="G2815" s="4">
        <v>100</v>
      </c>
      <c r="H2815" s="4">
        <v>25.6</v>
      </c>
      <c r="I2815" s="4" t="s">
        <v>6</v>
      </c>
      <c r="J2815" s="4">
        <v>2.2000000000000002</v>
      </c>
    </row>
    <row r="2816" spans="1:10" ht="12.75" customHeight="1">
      <c r="A2816" s="4" t="str">
        <f t="shared" si="0"/>
        <v>16666</v>
      </c>
      <c r="B2816" s="4">
        <v>166</v>
      </c>
      <c r="C2816" s="4">
        <v>660</v>
      </c>
      <c r="D2816" s="4">
        <f t="shared" si="1"/>
        <v>66</v>
      </c>
      <c r="E2816" s="4" t="s">
        <v>3194</v>
      </c>
      <c r="F2816" s="4">
        <v>-62590.1</v>
      </c>
      <c r="G2816" s="4">
        <v>2.6</v>
      </c>
      <c r="H2816" s="4">
        <v>81.599999999999994</v>
      </c>
      <c r="I2816" s="4" t="s">
        <v>223</v>
      </c>
      <c r="J2816" s="4">
        <v>0.1</v>
      </c>
    </row>
    <row r="2817" spans="1:10" ht="12.75" customHeight="1">
      <c r="A2817" s="4" t="str">
        <f t="shared" si="0"/>
        <v>16667</v>
      </c>
      <c r="B2817" s="4">
        <v>166</v>
      </c>
      <c r="C2817" s="4">
        <v>670</v>
      </c>
      <c r="D2817" s="4">
        <f t="shared" si="1"/>
        <v>67</v>
      </c>
      <c r="E2817" s="4" t="s">
        <v>3195</v>
      </c>
      <c r="F2817" s="4">
        <v>-63076.9</v>
      </c>
      <c r="G2817" s="4">
        <v>2.5</v>
      </c>
      <c r="H2817" s="4">
        <v>26.83</v>
      </c>
      <c r="I2817" s="4" t="s">
        <v>223</v>
      </c>
      <c r="J2817" s="4">
        <v>0.02</v>
      </c>
    </row>
    <row r="2818" spans="1:10" ht="12.75" customHeight="1">
      <c r="A2818" s="4" t="str">
        <f t="shared" si="0"/>
        <v>16667.1</v>
      </c>
      <c r="B2818" s="4">
        <v>166</v>
      </c>
      <c r="C2818" s="4">
        <v>671</v>
      </c>
      <c r="D2818" s="4">
        <f t="shared" si="1"/>
        <v>67.099999999999994</v>
      </c>
      <c r="E2818" s="4" t="s">
        <v>3196</v>
      </c>
      <c r="F2818" s="4">
        <v>-63070.9</v>
      </c>
      <c r="G2818" s="4">
        <v>2.5</v>
      </c>
      <c r="H2818" s="4">
        <v>5.9850000000000003</v>
      </c>
      <c r="I2818" s="4">
        <v>1.8000000000000002E-2</v>
      </c>
      <c r="J2818" s="4">
        <v>1.2</v>
      </c>
    </row>
    <row r="2819" spans="1:10" ht="12.75" customHeight="1">
      <c r="A2819" s="4" t="str">
        <f t="shared" si="0"/>
        <v>16668</v>
      </c>
      <c r="B2819" s="4">
        <v>166</v>
      </c>
      <c r="C2819" s="4">
        <v>680</v>
      </c>
      <c r="D2819" s="4">
        <f t="shared" si="1"/>
        <v>68</v>
      </c>
      <c r="E2819" s="4" t="s">
        <v>3197</v>
      </c>
      <c r="F2819" s="4">
        <v>-64931.6</v>
      </c>
      <c r="G2819" s="4">
        <v>2.5</v>
      </c>
      <c r="H2819" s="4" t="s">
        <v>8</v>
      </c>
      <c r="I2819" s="4" t="s">
        <v>22</v>
      </c>
      <c r="J2819" s="4">
        <v>92</v>
      </c>
    </row>
    <row r="2820" spans="1:10" ht="12.75" customHeight="1">
      <c r="A2820" s="4" t="str">
        <f t="shared" si="0"/>
        <v>16669</v>
      </c>
      <c r="B2820" s="4">
        <v>166</v>
      </c>
      <c r="C2820" s="4">
        <v>690</v>
      </c>
      <c r="D2820" s="4">
        <f t="shared" si="1"/>
        <v>69</v>
      </c>
      <c r="E2820" s="4" t="s">
        <v>3198</v>
      </c>
      <c r="F2820" s="4">
        <v>-61894</v>
      </c>
      <c r="G2820" s="4">
        <v>12</v>
      </c>
      <c r="H2820" s="4">
        <v>7.7</v>
      </c>
      <c r="I2820" s="4" t="s">
        <v>223</v>
      </c>
      <c r="J2820" s="4">
        <v>0.03</v>
      </c>
    </row>
    <row r="2821" spans="1:10" ht="12.75" customHeight="1">
      <c r="A2821" s="4" t="str">
        <f t="shared" si="0"/>
        <v>16669.1</v>
      </c>
      <c r="B2821" s="4">
        <v>166</v>
      </c>
      <c r="C2821" s="4">
        <v>691</v>
      </c>
      <c r="D2821" s="4">
        <f t="shared" si="1"/>
        <v>69.099999999999994</v>
      </c>
      <c r="E2821" s="4" t="s">
        <v>3199</v>
      </c>
      <c r="F2821" s="4">
        <v>-61772</v>
      </c>
      <c r="G2821" s="4">
        <v>14</v>
      </c>
      <c r="H2821" s="4">
        <v>122</v>
      </c>
      <c r="I2821" s="4">
        <v>8</v>
      </c>
      <c r="J2821" s="4">
        <v>340</v>
      </c>
    </row>
    <row r="2822" spans="1:10" ht="12.75" customHeight="1">
      <c r="A2822" s="4" t="str">
        <f t="shared" si="0"/>
        <v>16670</v>
      </c>
      <c r="B2822" s="4">
        <v>166</v>
      </c>
      <c r="C2822" s="4">
        <v>700</v>
      </c>
      <c r="D2822" s="4">
        <f t="shared" si="1"/>
        <v>70</v>
      </c>
      <c r="E2822" s="4" t="s">
        <v>3200</v>
      </c>
      <c r="F2822" s="4">
        <v>-61588</v>
      </c>
      <c r="G2822" s="4">
        <v>8</v>
      </c>
      <c r="H2822" s="4">
        <v>56.7</v>
      </c>
      <c r="I2822" s="4" t="s">
        <v>223</v>
      </c>
      <c r="J2822" s="4">
        <v>0.1</v>
      </c>
    </row>
    <row r="2823" spans="1:10" ht="12.75" customHeight="1">
      <c r="A2823" s="4" t="str">
        <f t="shared" si="0"/>
        <v>16671</v>
      </c>
      <c r="B2823" s="4">
        <v>166</v>
      </c>
      <c r="C2823" s="4">
        <v>710</v>
      </c>
      <c r="D2823" s="4">
        <f t="shared" si="1"/>
        <v>71</v>
      </c>
      <c r="E2823" s="4" t="s">
        <v>3201</v>
      </c>
      <c r="F2823" s="4">
        <v>-56021</v>
      </c>
      <c r="G2823" s="4">
        <v>30</v>
      </c>
      <c r="H2823" s="4">
        <v>2.65</v>
      </c>
      <c r="I2823" s="4" t="s">
        <v>80</v>
      </c>
      <c r="J2823" s="4">
        <v>0.1</v>
      </c>
    </row>
    <row r="2824" spans="1:10" ht="12.75" customHeight="1">
      <c r="A2824" s="4" t="str">
        <f t="shared" si="0"/>
        <v>16671.1</v>
      </c>
      <c r="B2824" s="4">
        <v>166</v>
      </c>
      <c r="C2824" s="4">
        <v>711</v>
      </c>
      <c r="D2824" s="4">
        <f t="shared" si="1"/>
        <v>71.099999999999994</v>
      </c>
      <c r="E2824" s="4" t="s">
        <v>3202</v>
      </c>
      <c r="F2824" s="4">
        <v>-55990</v>
      </c>
      <c r="G2824" s="4">
        <v>30</v>
      </c>
      <c r="H2824" s="4">
        <v>34.369999999999997</v>
      </c>
      <c r="I2824" s="4">
        <v>0.05</v>
      </c>
      <c r="J2824" s="4">
        <v>1.41</v>
      </c>
    </row>
    <row r="2825" spans="1:10" ht="12.75" customHeight="1">
      <c r="A2825" s="4" t="str">
        <f t="shared" si="0"/>
        <v>16671.2</v>
      </c>
      <c r="B2825" s="4">
        <v>166</v>
      </c>
      <c r="C2825" s="4">
        <v>712</v>
      </c>
      <c r="D2825" s="4">
        <f t="shared" si="1"/>
        <v>71.2</v>
      </c>
      <c r="E2825" s="4" t="s">
        <v>3203</v>
      </c>
      <c r="F2825" s="4">
        <v>-55980</v>
      </c>
      <c r="G2825" s="4">
        <v>30</v>
      </c>
      <c r="H2825" s="4">
        <v>42.9</v>
      </c>
      <c r="I2825" s="4">
        <v>0.5</v>
      </c>
      <c r="J2825" s="4">
        <v>2.12</v>
      </c>
    </row>
    <row r="2826" spans="1:10" ht="12.75" customHeight="1">
      <c r="A2826" s="4" t="str">
        <f t="shared" si="0"/>
        <v>16672</v>
      </c>
      <c r="B2826" s="4">
        <v>166</v>
      </c>
      <c r="C2826" s="4">
        <v>720</v>
      </c>
      <c r="D2826" s="4">
        <f t="shared" si="1"/>
        <v>72</v>
      </c>
      <c r="E2826" s="4" t="s">
        <v>3204</v>
      </c>
      <c r="F2826" s="4">
        <v>-53859</v>
      </c>
      <c r="G2826" s="4">
        <v>28</v>
      </c>
      <c r="H2826" s="4">
        <v>6.77</v>
      </c>
      <c r="I2826" s="4" t="s">
        <v>80</v>
      </c>
      <c r="J2826" s="4">
        <v>0.3</v>
      </c>
    </row>
    <row r="2827" spans="1:10" ht="12.75" customHeight="1">
      <c r="A2827" s="4" t="str">
        <f t="shared" si="0"/>
        <v>16673</v>
      </c>
      <c r="B2827" s="4">
        <v>166</v>
      </c>
      <c r="C2827" s="4">
        <v>730</v>
      </c>
      <c r="D2827" s="4">
        <f t="shared" si="1"/>
        <v>73</v>
      </c>
      <c r="E2827" s="4" t="s">
        <v>3205</v>
      </c>
      <c r="F2827" s="4">
        <v>-46098</v>
      </c>
      <c r="G2827" s="4">
        <v>28</v>
      </c>
      <c r="H2827" s="4">
        <v>34.4</v>
      </c>
      <c r="I2827" s="4" t="s">
        <v>6</v>
      </c>
      <c r="J2827" s="4">
        <v>0.5</v>
      </c>
    </row>
    <row r="2828" spans="1:10" ht="12.75" customHeight="1">
      <c r="A2828" s="4" t="str">
        <f t="shared" si="0"/>
        <v>16674</v>
      </c>
      <c r="B2828" s="4">
        <v>166</v>
      </c>
      <c r="C2828" s="4">
        <v>740</v>
      </c>
      <c r="D2828" s="4">
        <f t="shared" si="1"/>
        <v>74</v>
      </c>
      <c r="E2828" s="4" t="s">
        <v>3206</v>
      </c>
      <c r="F2828" s="4">
        <v>-41892</v>
      </c>
      <c r="G2828" s="4">
        <v>10</v>
      </c>
      <c r="H2828" s="4">
        <v>19.2</v>
      </c>
      <c r="I2828" s="4" t="s">
        <v>6</v>
      </c>
      <c r="J2828" s="4">
        <v>0.6</v>
      </c>
    </row>
    <row r="2829" spans="1:10" ht="12.75" customHeight="1">
      <c r="A2829" s="4" t="str">
        <f t="shared" si="0"/>
        <v>16675</v>
      </c>
      <c r="B2829" s="4">
        <v>166</v>
      </c>
      <c r="C2829" s="4">
        <v>750</v>
      </c>
      <c r="D2829" s="4">
        <f t="shared" si="1"/>
        <v>75</v>
      </c>
      <c r="E2829" s="4" t="s">
        <v>3207</v>
      </c>
      <c r="F2829" s="4">
        <v>-31850</v>
      </c>
      <c r="G2829" s="4">
        <v>90</v>
      </c>
      <c r="H2829" s="4" t="s">
        <v>999</v>
      </c>
      <c r="I2829" s="4">
        <v>2</v>
      </c>
      <c r="J2829" s="4" t="s">
        <v>6</v>
      </c>
    </row>
    <row r="2830" spans="1:10" ht="12.75" customHeight="1">
      <c r="A2830" s="4" t="str">
        <f t="shared" si="0"/>
        <v>16675.1</v>
      </c>
      <c r="B2830" s="4">
        <v>166</v>
      </c>
      <c r="C2830" s="4">
        <v>751</v>
      </c>
      <c r="D2830" s="4">
        <f t="shared" si="1"/>
        <v>75.099999999999994</v>
      </c>
      <c r="E2830" s="4" t="s">
        <v>3208</v>
      </c>
      <c r="F2830" s="4">
        <v>-31700</v>
      </c>
      <c r="G2830" s="4">
        <v>70</v>
      </c>
      <c r="H2830" s="4">
        <v>150</v>
      </c>
      <c r="I2830" s="4">
        <v>50</v>
      </c>
      <c r="J2830" s="4" t="s">
        <v>999</v>
      </c>
    </row>
    <row r="2831" spans="1:10" ht="12.75" customHeight="1">
      <c r="A2831" s="4" t="str">
        <f t="shared" si="0"/>
        <v>16675.3</v>
      </c>
      <c r="B2831" s="4">
        <v>166</v>
      </c>
      <c r="C2831" s="4">
        <v>753</v>
      </c>
      <c r="D2831" s="4">
        <f t="shared" si="1"/>
        <v>75.3</v>
      </c>
      <c r="E2831" s="4" t="s">
        <v>3209</v>
      </c>
      <c r="F2831" s="4">
        <v>-31700</v>
      </c>
      <c r="G2831" s="4">
        <v>100</v>
      </c>
      <c r="H2831" s="4">
        <v>150</v>
      </c>
      <c r="I2831" s="4">
        <v>50</v>
      </c>
      <c r="J2831" s="4" t="s">
        <v>3210</v>
      </c>
    </row>
    <row r="2832" spans="1:10" ht="12.75" customHeight="1">
      <c r="A2832" s="4" t="str">
        <f t="shared" si="0"/>
        <v>16676</v>
      </c>
      <c r="B2832" s="4">
        <v>166</v>
      </c>
      <c r="C2832" s="4">
        <v>760</v>
      </c>
      <c r="D2832" s="4">
        <f t="shared" si="1"/>
        <v>76</v>
      </c>
      <c r="E2832" s="4" t="s">
        <v>3211</v>
      </c>
      <c r="F2832" s="4">
        <v>-25438</v>
      </c>
      <c r="G2832" s="4">
        <v>18</v>
      </c>
      <c r="H2832" s="4">
        <v>216</v>
      </c>
      <c r="I2832" s="4" t="s">
        <v>33</v>
      </c>
      <c r="J2832" s="4">
        <v>9</v>
      </c>
    </row>
    <row r="2833" spans="1:10" ht="12.75" customHeight="1">
      <c r="A2833" s="4" t="str">
        <f t="shared" si="0"/>
        <v>16677</v>
      </c>
      <c r="B2833" s="4">
        <v>166</v>
      </c>
      <c r="C2833" s="4">
        <v>770</v>
      </c>
      <c r="D2833" s="4">
        <f t="shared" si="1"/>
        <v>77</v>
      </c>
      <c r="E2833" s="4" t="s">
        <v>3212</v>
      </c>
      <c r="F2833" s="4">
        <v>-13210</v>
      </c>
      <c r="G2833" s="4">
        <v>200</v>
      </c>
      <c r="H2833" s="4">
        <v>10.5</v>
      </c>
      <c r="I2833" s="4" t="s">
        <v>33</v>
      </c>
      <c r="J2833" s="4">
        <v>2.2000000000000002</v>
      </c>
    </row>
    <row r="2834" spans="1:10" ht="12.75" customHeight="1">
      <c r="A2834" s="4" t="str">
        <f t="shared" si="0"/>
        <v>16677.1</v>
      </c>
      <c r="B2834" s="4">
        <v>166</v>
      </c>
      <c r="C2834" s="4">
        <v>771</v>
      </c>
      <c r="D2834" s="4">
        <f t="shared" si="1"/>
        <v>77.099999999999994</v>
      </c>
      <c r="E2834" s="4" t="s">
        <v>3213</v>
      </c>
      <c r="F2834" s="4">
        <v>-13030</v>
      </c>
      <c r="G2834" s="4">
        <v>200</v>
      </c>
      <c r="H2834" s="4">
        <v>172</v>
      </c>
      <c r="I2834" s="4">
        <v>6</v>
      </c>
      <c r="J2834" s="4" t="s">
        <v>30</v>
      </c>
    </row>
    <row r="2835" spans="1:10" ht="12.75" customHeight="1">
      <c r="A2835" s="4" t="str">
        <f t="shared" si="0"/>
        <v>16678</v>
      </c>
      <c r="B2835" s="4">
        <v>166</v>
      </c>
      <c r="C2835" s="4">
        <v>780</v>
      </c>
      <c r="D2835" s="4">
        <f t="shared" si="1"/>
        <v>78</v>
      </c>
      <c r="E2835" s="4" t="s">
        <v>3214</v>
      </c>
      <c r="F2835" s="4">
        <v>-4790</v>
      </c>
      <c r="G2835" s="4">
        <v>500</v>
      </c>
      <c r="H2835" s="4">
        <v>300</v>
      </c>
      <c r="I2835" s="4" t="s">
        <v>968</v>
      </c>
      <c r="J2835" s="4">
        <v>100</v>
      </c>
    </row>
    <row r="2836" spans="1:10" ht="12.75" customHeight="1">
      <c r="A2836" s="4" t="str">
        <f t="shared" si="0"/>
        <v>16763</v>
      </c>
      <c r="B2836" s="4">
        <v>167</v>
      </c>
      <c r="C2836" s="4">
        <v>630</v>
      </c>
      <c r="D2836" s="4">
        <f t="shared" si="1"/>
        <v>63</v>
      </c>
      <c r="E2836" s="4" t="s">
        <v>3215</v>
      </c>
      <c r="F2836" s="4">
        <v>-43590</v>
      </c>
      <c r="G2836" s="4">
        <v>800</v>
      </c>
      <c r="H2836" s="4">
        <v>200</v>
      </c>
      <c r="I2836" s="4" t="s">
        <v>33</v>
      </c>
      <c r="J2836" s="4" t="s">
        <v>145</v>
      </c>
    </row>
    <row r="2837" spans="1:10" ht="12.75" customHeight="1">
      <c r="A2837" s="4" t="str">
        <f t="shared" si="0"/>
        <v>16764</v>
      </c>
      <c r="B2837" s="4">
        <v>167</v>
      </c>
      <c r="C2837" s="4">
        <v>640</v>
      </c>
      <c r="D2837" s="4">
        <f t="shared" si="1"/>
        <v>64</v>
      </c>
      <c r="E2837" s="4" t="s">
        <v>3216</v>
      </c>
      <c r="F2837" s="4">
        <v>-50700</v>
      </c>
      <c r="G2837" s="4">
        <v>600</v>
      </c>
      <c r="H2837" s="4">
        <v>3</v>
      </c>
      <c r="I2837" s="4" t="s">
        <v>6</v>
      </c>
      <c r="J2837" s="4" t="s">
        <v>607</v>
      </c>
    </row>
    <row r="2838" spans="1:10" ht="12.75" customHeight="1">
      <c r="A2838" s="4" t="str">
        <f t="shared" si="0"/>
        <v>16765</v>
      </c>
      <c r="B2838" s="4">
        <v>167</v>
      </c>
      <c r="C2838" s="4">
        <v>650</v>
      </c>
      <c r="D2838" s="4">
        <f t="shared" si="1"/>
        <v>65</v>
      </c>
      <c r="E2838" s="4" t="s">
        <v>3217</v>
      </c>
      <c r="F2838" s="4">
        <v>-55840</v>
      </c>
      <c r="G2838" s="4">
        <v>400</v>
      </c>
      <c r="H2838" s="4">
        <v>19</v>
      </c>
      <c r="I2838" s="4" t="s">
        <v>6</v>
      </c>
      <c r="J2838" s="4">
        <v>3</v>
      </c>
    </row>
    <row r="2839" spans="1:10" ht="12.75" customHeight="1">
      <c r="A2839" s="4" t="str">
        <f t="shared" si="0"/>
        <v>16766</v>
      </c>
      <c r="B2839" s="4">
        <v>167</v>
      </c>
      <c r="C2839" s="4">
        <v>660</v>
      </c>
      <c r="D2839" s="4">
        <f t="shared" si="1"/>
        <v>66</v>
      </c>
      <c r="E2839" s="4" t="s">
        <v>3218</v>
      </c>
      <c r="F2839" s="4">
        <v>-59940</v>
      </c>
      <c r="G2839" s="4">
        <v>60</v>
      </c>
      <c r="H2839" s="4">
        <v>6.2</v>
      </c>
      <c r="I2839" s="4" t="s">
        <v>80</v>
      </c>
      <c r="J2839" s="4">
        <v>0.08</v>
      </c>
    </row>
    <row r="2840" spans="1:10" ht="12.75" customHeight="1">
      <c r="A2840" s="4" t="str">
        <f t="shared" si="0"/>
        <v>16767</v>
      </c>
      <c r="B2840" s="4">
        <v>167</v>
      </c>
      <c r="C2840" s="4">
        <v>670</v>
      </c>
      <c r="D2840" s="4">
        <f t="shared" si="1"/>
        <v>67</v>
      </c>
      <c r="E2840" s="4" t="s">
        <v>3219</v>
      </c>
      <c r="F2840" s="4">
        <v>-62287</v>
      </c>
      <c r="G2840" s="4">
        <v>6</v>
      </c>
      <c r="H2840" s="4">
        <v>3.1</v>
      </c>
      <c r="I2840" s="4" t="s">
        <v>223</v>
      </c>
      <c r="J2840" s="4">
        <v>0.1</v>
      </c>
    </row>
    <row r="2841" spans="1:10" ht="12.75" customHeight="1">
      <c r="A2841" s="4" t="str">
        <f t="shared" si="0"/>
        <v>16767.1</v>
      </c>
      <c r="B2841" s="4">
        <v>167</v>
      </c>
      <c r="C2841" s="4">
        <v>671</v>
      </c>
      <c r="D2841" s="4">
        <f t="shared" si="1"/>
        <v>67.099999999999994</v>
      </c>
      <c r="E2841" s="4" t="s">
        <v>3220</v>
      </c>
      <c r="F2841" s="4">
        <v>-62028</v>
      </c>
      <c r="G2841" s="4">
        <v>6</v>
      </c>
      <c r="H2841" s="4">
        <v>259.33999999999997</v>
      </c>
      <c r="I2841" s="4">
        <v>0.11</v>
      </c>
      <c r="J2841" s="4">
        <v>6</v>
      </c>
    </row>
    <row r="2842" spans="1:10" ht="12.75" customHeight="1">
      <c r="A2842" s="4" t="str">
        <f t="shared" si="0"/>
        <v>16768</v>
      </c>
      <c r="B2842" s="4">
        <v>167</v>
      </c>
      <c r="C2842" s="4">
        <v>680</v>
      </c>
      <c r="D2842" s="4">
        <f t="shared" si="1"/>
        <v>68</v>
      </c>
      <c r="E2842" s="4" t="s">
        <v>3221</v>
      </c>
      <c r="F2842" s="4">
        <v>-63296.7</v>
      </c>
      <c r="G2842" s="4">
        <v>2.5</v>
      </c>
      <c r="H2842" s="4" t="s">
        <v>8</v>
      </c>
      <c r="I2842" s="4" t="s">
        <v>2147</v>
      </c>
      <c r="J2842" s="4">
        <v>0</v>
      </c>
    </row>
    <row r="2843" spans="1:10" ht="12.75" customHeight="1">
      <c r="A2843" s="4" t="str">
        <f t="shared" si="0"/>
        <v>16768.1</v>
      </c>
      <c r="B2843" s="4">
        <v>167</v>
      </c>
      <c r="C2843" s="4">
        <v>681</v>
      </c>
      <c r="D2843" s="4">
        <f t="shared" si="1"/>
        <v>68.099999999999994</v>
      </c>
      <c r="E2843" s="4" t="s">
        <v>3222</v>
      </c>
      <c r="F2843" s="4">
        <v>-63088.9</v>
      </c>
      <c r="G2843" s="4">
        <v>2.5</v>
      </c>
      <c r="H2843" s="4">
        <v>207.80099999999999</v>
      </c>
      <c r="I2843" s="4">
        <v>5.0000000000000001E-3</v>
      </c>
      <c r="J2843" s="4">
        <v>2.2690000000000001</v>
      </c>
    </row>
    <row r="2844" spans="1:10" ht="12.75" customHeight="1">
      <c r="A2844" s="4" t="str">
        <f t="shared" si="0"/>
        <v>16769</v>
      </c>
      <c r="B2844" s="4">
        <v>167</v>
      </c>
      <c r="C2844" s="4">
        <v>690</v>
      </c>
      <c r="D2844" s="4">
        <f t="shared" si="1"/>
        <v>69</v>
      </c>
      <c r="E2844" s="4" t="s">
        <v>3223</v>
      </c>
      <c r="F2844" s="4">
        <v>-62548.3</v>
      </c>
      <c r="G2844" s="4">
        <v>2.7</v>
      </c>
      <c r="H2844" s="4">
        <v>9.25</v>
      </c>
      <c r="I2844" s="4" t="s">
        <v>48</v>
      </c>
      <c r="J2844" s="4">
        <v>0.02</v>
      </c>
    </row>
    <row r="2845" spans="1:10" ht="12.75" customHeight="1">
      <c r="A2845" s="4" t="str">
        <f t="shared" si="0"/>
        <v>16769.1</v>
      </c>
      <c r="B2845" s="4">
        <v>167</v>
      </c>
      <c r="C2845" s="4">
        <v>691</v>
      </c>
      <c r="D2845" s="4">
        <f t="shared" si="1"/>
        <v>69.099999999999994</v>
      </c>
      <c r="E2845" s="4" t="s">
        <v>3224</v>
      </c>
      <c r="F2845" s="4">
        <v>-62368.800000000003</v>
      </c>
      <c r="G2845" s="4">
        <v>2.7</v>
      </c>
      <c r="H2845" s="4">
        <v>179.48</v>
      </c>
      <c r="I2845" s="4">
        <v>1.9E-2</v>
      </c>
      <c r="J2845" s="4">
        <v>1.1599999999999999</v>
      </c>
    </row>
    <row r="2846" spans="1:10" ht="12.75" customHeight="1">
      <c r="A2846" s="4" t="str">
        <f t="shared" si="0"/>
        <v>16769.2</v>
      </c>
      <c r="B2846" s="4">
        <v>167</v>
      </c>
      <c r="C2846" s="4">
        <v>692</v>
      </c>
      <c r="D2846" s="4">
        <f t="shared" si="1"/>
        <v>69.2</v>
      </c>
      <c r="E2846" s="4" t="s">
        <v>3225</v>
      </c>
      <c r="F2846" s="4">
        <v>-62255.5</v>
      </c>
      <c r="G2846" s="4">
        <v>2.7</v>
      </c>
      <c r="H2846" s="4">
        <v>292.82</v>
      </c>
      <c r="I2846" s="4">
        <v>0.02</v>
      </c>
      <c r="J2846" s="4">
        <v>0.9</v>
      </c>
    </row>
    <row r="2847" spans="1:10" ht="12.75" customHeight="1">
      <c r="A2847" s="4" t="str">
        <f t="shared" si="0"/>
        <v>16770</v>
      </c>
      <c r="B2847" s="4">
        <v>167</v>
      </c>
      <c r="C2847" s="4">
        <v>700</v>
      </c>
      <c r="D2847" s="4">
        <f t="shared" si="1"/>
        <v>70</v>
      </c>
      <c r="E2847" s="4" t="s">
        <v>3226</v>
      </c>
      <c r="F2847" s="4">
        <v>-60594</v>
      </c>
      <c r="G2847" s="4">
        <v>5</v>
      </c>
      <c r="H2847" s="4">
        <v>17.5</v>
      </c>
      <c r="I2847" s="4" t="s">
        <v>80</v>
      </c>
      <c r="J2847" s="4">
        <v>0.2</v>
      </c>
    </row>
    <row r="2848" spans="1:10" ht="12.75" customHeight="1">
      <c r="A2848" s="4" t="str">
        <f t="shared" si="0"/>
        <v>16771</v>
      </c>
      <c r="B2848" s="4">
        <v>167</v>
      </c>
      <c r="C2848" s="4">
        <v>710</v>
      </c>
      <c r="D2848" s="4">
        <f t="shared" si="1"/>
        <v>71</v>
      </c>
      <c r="E2848" s="4" t="s">
        <v>3227</v>
      </c>
      <c r="F2848" s="4">
        <v>-57500</v>
      </c>
      <c r="G2848" s="4">
        <v>30</v>
      </c>
      <c r="H2848" s="4" t="s">
        <v>541</v>
      </c>
      <c r="I2848" s="4">
        <v>51.5</v>
      </c>
      <c r="J2848" s="4" t="s">
        <v>80</v>
      </c>
    </row>
    <row r="2849" spans="1:10" ht="12.75" customHeight="1">
      <c r="A2849" s="4" t="str">
        <f t="shared" si="0"/>
        <v>16771.1</v>
      </c>
      <c r="B2849" s="4">
        <v>167</v>
      </c>
      <c r="C2849" s="4">
        <v>711</v>
      </c>
      <c r="D2849" s="4">
        <f t="shared" si="1"/>
        <v>71.099999999999994</v>
      </c>
      <c r="E2849" s="4" t="s">
        <v>3228</v>
      </c>
      <c r="F2849" s="4">
        <v>-57500</v>
      </c>
      <c r="G2849" s="4">
        <v>40</v>
      </c>
      <c r="H2849" s="4">
        <v>0</v>
      </c>
      <c r="I2849" s="4">
        <v>30</v>
      </c>
      <c r="J2849" s="4" t="s">
        <v>541</v>
      </c>
    </row>
    <row r="2850" spans="1:10" ht="12.75" customHeight="1">
      <c r="A2850" s="4" t="str">
        <f t="shared" si="0"/>
        <v>16772</v>
      </c>
      <c r="B2850" s="4">
        <v>167</v>
      </c>
      <c r="C2850" s="4">
        <v>720</v>
      </c>
      <c r="D2850" s="4">
        <f t="shared" si="1"/>
        <v>72</v>
      </c>
      <c r="E2850" s="4" t="s">
        <v>3229</v>
      </c>
      <c r="F2850" s="4">
        <v>-53468</v>
      </c>
      <c r="G2850" s="4">
        <v>28</v>
      </c>
      <c r="H2850" s="4">
        <v>2.0499999999999998</v>
      </c>
      <c r="I2850" s="4" t="s">
        <v>80</v>
      </c>
      <c r="J2850" s="4">
        <v>0.05</v>
      </c>
    </row>
    <row r="2851" spans="1:10" ht="12.75" customHeight="1">
      <c r="A2851" s="4" t="str">
        <f t="shared" si="0"/>
        <v>16773</v>
      </c>
      <c r="B2851" s="4">
        <v>167</v>
      </c>
      <c r="C2851" s="4">
        <v>730</v>
      </c>
      <c r="D2851" s="4">
        <f t="shared" si="1"/>
        <v>73</v>
      </c>
      <c r="E2851" s="4" t="s">
        <v>3230</v>
      </c>
      <c r="F2851" s="4">
        <v>-48351</v>
      </c>
      <c r="G2851" s="4">
        <v>28</v>
      </c>
      <c r="H2851" s="4">
        <v>1.33</v>
      </c>
      <c r="I2851" s="4" t="s">
        <v>80</v>
      </c>
      <c r="J2851" s="4">
        <v>7.0000000000000007E-2</v>
      </c>
    </row>
    <row r="2852" spans="1:10" ht="12.75" customHeight="1">
      <c r="A2852" s="4" t="str">
        <f t="shared" si="0"/>
        <v>16774</v>
      </c>
      <c r="B2852" s="4">
        <v>167</v>
      </c>
      <c r="C2852" s="4">
        <v>740</v>
      </c>
      <c r="D2852" s="4">
        <f t="shared" si="1"/>
        <v>74</v>
      </c>
      <c r="E2852" s="4" t="s">
        <v>3231</v>
      </c>
      <c r="F2852" s="4">
        <v>-42089</v>
      </c>
      <c r="G2852" s="4">
        <v>19</v>
      </c>
      <c r="H2852" s="4">
        <v>19.899999999999999</v>
      </c>
      <c r="I2852" s="4" t="s">
        <v>6</v>
      </c>
      <c r="J2852" s="4">
        <v>0.5</v>
      </c>
    </row>
    <row r="2853" spans="1:10" ht="12.75" customHeight="1">
      <c r="A2853" s="4" t="str">
        <f t="shared" si="0"/>
        <v>16775</v>
      </c>
      <c r="B2853" s="4">
        <v>167</v>
      </c>
      <c r="C2853" s="4">
        <v>750</v>
      </c>
      <c r="D2853" s="4">
        <f t="shared" si="1"/>
        <v>75</v>
      </c>
      <c r="E2853" s="4" t="s">
        <v>3232</v>
      </c>
      <c r="F2853" s="4">
        <v>-34840</v>
      </c>
      <c r="G2853" s="4">
        <v>50</v>
      </c>
      <c r="H2853" s="4" t="s">
        <v>999</v>
      </c>
      <c r="I2853" s="4">
        <v>3.4</v>
      </c>
      <c r="J2853" s="4" t="s">
        <v>6</v>
      </c>
    </row>
    <row r="2854" spans="1:10" ht="12.75" customHeight="1">
      <c r="A2854" s="4" t="str">
        <f t="shared" si="0"/>
        <v>16775.1</v>
      </c>
      <c r="B2854" s="4">
        <v>167</v>
      </c>
      <c r="C2854" s="4">
        <v>751</v>
      </c>
      <c r="D2854" s="4">
        <f t="shared" si="1"/>
        <v>75.099999999999994</v>
      </c>
      <c r="E2854" s="4" t="s">
        <v>3233</v>
      </c>
      <c r="F2854" s="4">
        <v>-34710</v>
      </c>
      <c r="G2854" s="4">
        <v>40</v>
      </c>
      <c r="H2854" s="4">
        <v>130</v>
      </c>
      <c r="I2854" s="4">
        <v>40</v>
      </c>
      <c r="J2854" s="4" t="s">
        <v>999</v>
      </c>
    </row>
    <row r="2855" spans="1:10" ht="12.75" customHeight="1">
      <c r="A2855" s="4" t="str">
        <f t="shared" si="0"/>
        <v>16776</v>
      </c>
      <c r="B2855" s="4">
        <v>167</v>
      </c>
      <c r="C2855" s="4">
        <v>760</v>
      </c>
      <c r="D2855" s="4">
        <f t="shared" si="1"/>
        <v>76</v>
      </c>
      <c r="E2855" s="4" t="s">
        <v>3234</v>
      </c>
      <c r="F2855" s="4">
        <v>-26500</v>
      </c>
      <c r="G2855" s="4">
        <v>70</v>
      </c>
      <c r="H2855" s="4">
        <v>810</v>
      </c>
      <c r="I2855" s="4" t="s">
        <v>33</v>
      </c>
      <c r="J2855" s="4">
        <v>60</v>
      </c>
    </row>
    <row r="2856" spans="1:10" ht="12.75" customHeight="1">
      <c r="A2856" s="4" t="str">
        <f t="shared" si="0"/>
        <v>16777</v>
      </c>
      <c r="B2856" s="4">
        <v>167</v>
      </c>
      <c r="C2856" s="4">
        <v>770</v>
      </c>
      <c r="D2856" s="4">
        <f t="shared" si="1"/>
        <v>77</v>
      </c>
      <c r="E2856" s="4" t="s">
        <v>3235</v>
      </c>
      <c r="F2856" s="4">
        <v>-17079</v>
      </c>
      <c r="G2856" s="4">
        <v>19</v>
      </c>
      <c r="H2856" s="4">
        <v>35.200000000000003</v>
      </c>
      <c r="I2856" s="4" t="s">
        <v>33</v>
      </c>
      <c r="J2856" s="4">
        <v>2</v>
      </c>
    </row>
    <row r="2857" spans="1:10" ht="12.75" customHeight="1">
      <c r="A2857" s="4" t="str">
        <f t="shared" si="0"/>
        <v>16777.1</v>
      </c>
      <c r="B2857" s="4">
        <v>167</v>
      </c>
      <c r="C2857" s="4">
        <v>771</v>
      </c>
      <c r="D2857" s="4">
        <f t="shared" si="1"/>
        <v>77.099999999999994</v>
      </c>
      <c r="E2857" s="4" t="s">
        <v>3236</v>
      </c>
      <c r="F2857" s="4">
        <v>-16903</v>
      </c>
      <c r="G2857" s="4">
        <v>19</v>
      </c>
      <c r="H2857" s="4">
        <v>175.3</v>
      </c>
      <c r="I2857" s="4">
        <v>2.2000000000000002</v>
      </c>
      <c r="J2857" s="4" t="s">
        <v>30</v>
      </c>
    </row>
    <row r="2858" spans="1:10" ht="12.75" customHeight="1">
      <c r="A2858" s="4" t="str">
        <f t="shared" si="0"/>
        <v>16778</v>
      </c>
      <c r="B2858" s="4">
        <v>167</v>
      </c>
      <c r="C2858" s="4">
        <v>780</v>
      </c>
      <c r="D2858" s="4">
        <f t="shared" si="1"/>
        <v>78</v>
      </c>
      <c r="E2858" s="4" t="s">
        <v>3237</v>
      </c>
      <c r="F2858" s="4">
        <v>-6540</v>
      </c>
      <c r="G2858" s="4">
        <v>410</v>
      </c>
      <c r="H2858" s="4">
        <v>700</v>
      </c>
      <c r="I2858" s="4" t="s">
        <v>968</v>
      </c>
      <c r="J2858" s="4">
        <v>200</v>
      </c>
    </row>
    <row r="2859" spans="1:10" ht="12.75" customHeight="1">
      <c r="A2859" s="4" t="str">
        <f t="shared" si="0"/>
        <v>16864</v>
      </c>
      <c r="B2859" s="4">
        <v>168</v>
      </c>
      <c r="C2859" s="4">
        <v>640</v>
      </c>
      <c r="D2859" s="4">
        <f t="shared" si="1"/>
        <v>64</v>
      </c>
      <c r="E2859" s="4" t="s">
        <v>3238</v>
      </c>
      <c r="F2859" s="4">
        <v>-48100</v>
      </c>
      <c r="G2859" s="4">
        <v>700</v>
      </c>
      <c r="H2859" s="4">
        <v>300</v>
      </c>
      <c r="I2859" s="4" t="s">
        <v>33</v>
      </c>
      <c r="J2859" s="4" t="s">
        <v>22</v>
      </c>
    </row>
    <row r="2860" spans="1:10" ht="12.75" customHeight="1">
      <c r="A2860" s="4" t="str">
        <f t="shared" si="0"/>
        <v>16865</v>
      </c>
      <c r="B2860" s="4">
        <v>168</v>
      </c>
      <c r="C2860" s="4">
        <v>650</v>
      </c>
      <c r="D2860" s="4">
        <f t="shared" si="1"/>
        <v>65</v>
      </c>
      <c r="E2860" s="4" t="s">
        <v>3239</v>
      </c>
      <c r="F2860" s="4">
        <v>-52500</v>
      </c>
      <c r="G2860" s="4">
        <v>500</v>
      </c>
      <c r="H2860" s="4">
        <v>8.1999999999999993</v>
      </c>
      <c r="I2860" s="4" t="s">
        <v>6</v>
      </c>
      <c r="J2860" s="4">
        <v>1.3</v>
      </c>
    </row>
    <row r="2861" spans="1:10" ht="12.75" customHeight="1">
      <c r="A2861" s="4" t="str">
        <f t="shared" si="0"/>
        <v>16866</v>
      </c>
      <c r="B2861" s="4">
        <v>168</v>
      </c>
      <c r="C2861" s="4">
        <v>660</v>
      </c>
      <c r="D2861" s="4">
        <f t="shared" si="1"/>
        <v>66</v>
      </c>
      <c r="E2861" s="4" t="s">
        <v>3240</v>
      </c>
      <c r="F2861" s="4">
        <v>-58560</v>
      </c>
      <c r="G2861" s="4">
        <v>140</v>
      </c>
      <c r="H2861" s="4">
        <v>8.6999999999999993</v>
      </c>
      <c r="I2861" s="4" t="s">
        <v>80</v>
      </c>
      <c r="J2861" s="4">
        <v>0.3</v>
      </c>
    </row>
    <row r="2862" spans="1:10" ht="12.75" customHeight="1">
      <c r="A2862" s="4" t="str">
        <f t="shared" si="0"/>
        <v>16867</v>
      </c>
      <c r="B2862" s="4">
        <v>168</v>
      </c>
      <c r="C2862" s="4">
        <v>670</v>
      </c>
      <c r="D2862" s="4">
        <f t="shared" si="1"/>
        <v>67</v>
      </c>
      <c r="E2862" s="4" t="s">
        <v>3241</v>
      </c>
      <c r="F2862" s="4">
        <v>-60070</v>
      </c>
      <c r="G2862" s="4">
        <v>30</v>
      </c>
      <c r="H2862" s="4">
        <v>2.99</v>
      </c>
      <c r="I2862" s="4" t="s">
        <v>80</v>
      </c>
      <c r="J2862" s="4">
        <v>7.0000000000000007E-2</v>
      </c>
    </row>
    <row r="2863" spans="1:10" ht="12.75" customHeight="1">
      <c r="A2863" s="4" t="str">
        <f t="shared" si="0"/>
        <v>16867.1</v>
      </c>
      <c r="B2863" s="4">
        <v>168</v>
      </c>
      <c r="C2863" s="4">
        <v>671</v>
      </c>
      <c r="D2863" s="4">
        <f t="shared" si="1"/>
        <v>67.099999999999994</v>
      </c>
      <c r="E2863" s="4" t="s">
        <v>3242</v>
      </c>
      <c r="F2863" s="4">
        <v>-60010</v>
      </c>
      <c r="G2863" s="4">
        <v>30</v>
      </c>
      <c r="H2863" s="4">
        <v>59</v>
      </c>
      <c r="I2863" s="4">
        <v>1</v>
      </c>
      <c r="J2863" s="4">
        <v>132</v>
      </c>
    </row>
    <row r="2864" spans="1:10" ht="12.75" customHeight="1">
      <c r="A2864" s="4" t="str">
        <f t="shared" si="0"/>
        <v>16868</v>
      </c>
      <c r="B2864" s="4">
        <v>168</v>
      </c>
      <c r="C2864" s="4">
        <v>680</v>
      </c>
      <c r="D2864" s="4">
        <f t="shared" si="1"/>
        <v>68</v>
      </c>
      <c r="E2864" s="4" t="s">
        <v>3243</v>
      </c>
      <c r="F2864" s="4">
        <v>-62996.7</v>
      </c>
      <c r="G2864" s="4">
        <v>2.5</v>
      </c>
      <c r="H2864" s="4" t="s">
        <v>8</v>
      </c>
      <c r="I2864" s="4" t="s">
        <v>22</v>
      </c>
      <c r="J2864" s="4">
        <v>94</v>
      </c>
    </row>
    <row r="2865" spans="1:10" ht="12.75" customHeight="1">
      <c r="A2865" s="4" t="str">
        <f t="shared" si="0"/>
        <v>16869</v>
      </c>
      <c r="B2865" s="4">
        <v>168</v>
      </c>
      <c r="C2865" s="4">
        <v>690</v>
      </c>
      <c r="D2865" s="4">
        <f t="shared" si="1"/>
        <v>69</v>
      </c>
      <c r="E2865" s="4" t="s">
        <v>3244</v>
      </c>
      <c r="F2865" s="4">
        <v>-61317.7</v>
      </c>
      <c r="G2865" s="4">
        <v>2.9</v>
      </c>
      <c r="H2865" s="4">
        <v>93.1</v>
      </c>
      <c r="I2865" s="4" t="s">
        <v>48</v>
      </c>
      <c r="J2865" s="4">
        <v>0.2</v>
      </c>
    </row>
    <row r="2866" spans="1:10" ht="12.75" customHeight="1">
      <c r="A2866" s="4" t="str">
        <f t="shared" si="0"/>
        <v>16870</v>
      </c>
      <c r="B2866" s="4">
        <v>168</v>
      </c>
      <c r="C2866" s="4">
        <v>700</v>
      </c>
      <c r="D2866" s="4">
        <f t="shared" si="1"/>
        <v>70</v>
      </c>
      <c r="E2866" s="4" t="s">
        <v>3245</v>
      </c>
      <c r="F2866" s="4">
        <v>-61575</v>
      </c>
      <c r="G2866" s="4">
        <v>4</v>
      </c>
      <c r="H2866" s="4" t="s">
        <v>8</v>
      </c>
      <c r="I2866" s="4" t="s">
        <v>3246</v>
      </c>
      <c r="J2866" s="4" t="s">
        <v>22</v>
      </c>
    </row>
    <row r="2867" spans="1:10" ht="12.75" customHeight="1">
      <c r="A2867" s="4" t="str">
        <f t="shared" si="0"/>
        <v>16871</v>
      </c>
      <c r="B2867" s="4">
        <v>168</v>
      </c>
      <c r="C2867" s="4">
        <v>710</v>
      </c>
      <c r="D2867" s="4">
        <f t="shared" si="1"/>
        <v>71</v>
      </c>
      <c r="E2867" s="4" t="s">
        <v>3247</v>
      </c>
      <c r="F2867" s="4">
        <v>-57060</v>
      </c>
      <c r="G2867" s="4">
        <v>50</v>
      </c>
      <c r="H2867" s="4" t="s">
        <v>541</v>
      </c>
      <c r="I2867" s="4">
        <v>5.5</v>
      </c>
      <c r="J2867" s="4" t="s">
        <v>80</v>
      </c>
    </row>
    <row r="2868" spans="1:10" ht="12.75" customHeight="1">
      <c r="A2868" s="4" t="str">
        <f t="shared" si="0"/>
        <v>16871.1</v>
      </c>
      <c r="B2868" s="4">
        <v>168</v>
      </c>
      <c r="C2868" s="4">
        <v>711</v>
      </c>
      <c r="D2868" s="4">
        <f t="shared" si="1"/>
        <v>71.099999999999994</v>
      </c>
      <c r="E2868" s="4" t="s">
        <v>3248</v>
      </c>
      <c r="F2868" s="4">
        <v>-56880</v>
      </c>
      <c r="G2868" s="4">
        <v>100</v>
      </c>
      <c r="H2868" s="4">
        <v>180</v>
      </c>
      <c r="I2868" s="4">
        <v>110</v>
      </c>
      <c r="J2868" s="4" t="s">
        <v>1210</v>
      </c>
    </row>
    <row r="2869" spans="1:10" ht="12.75" customHeight="1">
      <c r="A2869" s="4" t="str">
        <f t="shared" si="0"/>
        <v>16872</v>
      </c>
      <c r="B2869" s="4">
        <v>168</v>
      </c>
      <c r="C2869" s="4">
        <v>720</v>
      </c>
      <c r="D2869" s="4">
        <f t="shared" si="1"/>
        <v>72</v>
      </c>
      <c r="E2869" s="4" t="s">
        <v>3249</v>
      </c>
      <c r="F2869" s="4">
        <v>-55361</v>
      </c>
      <c r="G2869" s="4">
        <v>28</v>
      </c>
      <c r="H2869" s="4">
        <v>25.95</v>
      </c>
      <c r="I2869" s="4" t="s">
        <v>80</v>
      </c>
      <c r="J2869" s="4">
        <v>0.2</v>
      </c>
    </row>
    <row r="2870" spans="1:10" ht="12.75" customHeight="1">
      <c r="A2870" s="4" t="str">
        <f t="shared" si="0"/>
        <v>16873</v>
      </c>
      <c r="B2870" s="4">
        <v>168</v>
      </c>
      <c r="C2870" s="4">
        <v>730</v>
      </c>
      <c r="D2870" s="4">
        <f t="shared" si="1"/>
        <v>73</v>
      </c>
      <c r="E2870" s="4" t="s">
        <v>3250</v>
      </c>
      <c r="F2870" s="4">
        <v>-48394</v>
      </c>
      <c r="G2870" s="4">
        <v>28</v>
      </c>
      <c r="H2870" s="4">
        <v>2</v>
      </c>
      <c r="I2870" s="4" t="s">
        <v>80</v>
      </c>
      <c r="J2870" s="4">
        <v>0.1</v>
      </c>
    </row>
    <row r="2871" spans="1:10" ht="12.75" customHeight="1">
      <c r="A2871" s="4" t="str">
        <f t="shared" si="0"/>
        <v>16874</v>
      </c>
      <c r="B2871" s="4">
        <v>168</v>
      </c>
      <c r="C2871" s="4">
        <v>740</v>
      </c>
      <c r="D2871" s="4">
        <f t="shared" si="1"/>
        <v>74</v>
      </c>
      <c r="E2871" s="4" t="s">
        <v>3251</v>
      </c>
      <c r="F2871" s="4">
        <v>-44890</v>
      </c>
      <c r="G2871" s="4">
        <v>16</v>
      </c>
      <c r="H2871" s="4">
        <v>51</v>
      </c>
      <c r="I2871" s="4" t="s">
        <v>6</v>
      </c>
      <c r="J2871" s="4">
        <v>2</v>
      </c>
    </row>
    <row r="2872" spans="1:10" ht="12.75" customHeight="1">
      <c r="A2872" s="4" t="str">
        <f t="shared" si="0"/>
        <v>16875</v>
      </c>
      <c r="B2872" s="4">
        <v>168</v>
      </c>
      <c r="C2872" s="4">
        <v>750</v>
      </c>
      <c r="D2872" s="4">
        <f t="shared" si="1"/>
        <v>75</v>
      </c>
      <c r="E2872" s="4" t="s">
        <v>3252</v>
      </c>
      <c r="F2872" s="4">
        <v>-35790</v>
      </c>
      <c r="G2872" s="4">
        <v>30</v>
      </c>
      <c r="H2872" s="4">
        <v>4.4000000000000004</v>
      </c>
      <c r="I2872" s="4" t="s">
        <v>6</v>
      </c>
      <c r="J2872" s="4">
        <v>0.1</v>
      </c>
    </row>
    <row r="2873" spans="1:10" ht="12.75" customHeight="1">
      <c r="A2873" s="4" t="str">
        <f t="shared" si="0"/>
        <v>16875.1</v>
      </c>
      <c r="B2873" s="4">
        <v>168</v>
      </c>
      <c r="C2873" s="4">
        <v>751</v>
      </c>
      <c r="D2873" s="4">
        <f t="shared" si="1"/>
        <v>75.099999999999994</v>
      </c>
      <c r="E2873" s="4" t="s">
        <v>3253</v>
      </c>
      <c r="F2873" s="4" t="s">
        <v>1246</v>
      </c>
      <c r="G2873" s="4" t="s">
        <v>17</v>
      </c>
      <c r="H2873" s="4">
        <v>6.6</v>
      </c>
      <c r="I2873" s="4" t="s">
        <v>6</v>
      </c>
      <c r="J2873" s="4">
        <v>1.5</v>
      </c>
    </row>
    <row r="2874" spans="1:10" ht="12.75" customHeight="1">
      <c r="A2874" s="4" t="str">
        <f t="shared" si="0"/>
        <v>16876</v>
      </c>
      <c r="B2874" s="4">
        <v>168</v>
      </c>
      <c r="C2874" s="4">
        <v>760</v>
      </c>
      <c r="D2874" s="4">
        <f t="shared" si="1"/>
        <v>76</v>
      </c>
      <c r="E2874" s="4" t="s">
        <v>3254</v>
      </c>
      <c r="F2874" s="4">
        <v>-29991</v>
      </c>
      <c r="G2874" s="4">
        <v>12</v>
      </c>
      <c r="H2874" s="4">
        <v>2.06</v>
      </c>
      <c r="I2874" s="4" t="s">
        <v>6</v>
      </c>
      <c r="J2874" s="4">
        <v>0.06</v>
      </c>
    </row>
    <row r="2875" spans="1:10" ht="12.75" customHeight="1">
      <c r="A2875" s="4" t="str">
        <f t="shared" si="0"/>
        <v>16877</v>
      </c>
      <c r="B2875" s="4">
        <v>168</v>
      </c>
      <c r="C2875" s="4">
        <v>770</v>
      </c>
      <c r="D2875" s="4">
        <f t="shared" si="1"/>
        <v>77</v>
      </c>
      <c r="E2875" s="4" t="s">
        <v>3255</v>
      </c>
      <c r="F2875" s="4">
        <v>-18740</v>
      </c>
      <c r="G2875" s="4">
        <v>150</v>
      </c>
      <c r="H2875" s="4" t="s">
        <v>541</v>
      </c>
      <c r="I2875" s="4">
        <v>161</v>
      </c>
      <c r="J2875" s="4" t="s">
        <v>33</v>
      </c>
    </row>
    <row r="2876" spans="1:10" ht="12.75" customHeight="1">
      <c r="A2876" s="4" t="str">
        <f t="shared" si="0"/>
        <v>16877.1</v>
      </c>
      <c r="B2876" s="4">
        <v>168</v>
      </c>
      <c r="C2876" s="4">
        <v>771</v>
      </c>
      <c r="D2876" s="4">
        <f t="shared" si="1"/>
        <v>77.099999999999994</v>
      </c>
      <c r="E2876" s="4" t="s">
        <v>3256</v>
      </c>
      <c r="F2876" s="4">
        <v>-18690</v>
      </c>
      <c r="G2876" s="4">
        <v>110</v>
      </c>
      <c r="H2876" s="4">
        <v>50</v>
      </c>
      <c r="I2876" s="4">
        <v>100</v>
      </c>
      <c r="J2876" s="4" t="s">
        <v>541</v>
      </c>
    </row>
    <row r="2877" spans="1:10" ht="12.75" customHeight="1">
      <c r="A2877" s="4" t="str">
        <f t="shared" si="0"/>
        <v>16878</v>
      </c>
      <c r="B2877" s="4">
        <v>168</v>
      </c>
      <c r="C2877" s="4">
        <v>780</v>
      </c>
      <c r="D2877" s="4">
        <f t="shared" si="1"/>
        <v>78</v>
      </c>
      <c r="E2877" s="4" t="s">
        <v>3257</v>
      </c>
      <c r="F2877" s="4">
        <v>-11040</v>
      </c>
      <c r="G2877" s="4">
        <v>210</v>
      </c>
      <c r="H2877" s="4">
        <v>2</v>
      </c>
      <c r="I2877" s="4" t="s">
        <v>33</v>
      </c>
      <c r="J2877" s="4">
        <v>0.18</v>
      </c>
    </row>
    <row r="2878" spans="1:10" ht="12.75" customHeight="1">
      <c r="A2878" s="4" t="str">
        <f t="shared" si="0"/>
        <v>16964</v>
      </c>
      <c r="B2878" s="4">
        <v>169</v>
      </c>
      <c r="C2878" s="4">
        <v>640</v>
      </c>
      <c r="D2878" s="4">
        <f t="shared" si="1"/>
        <v>64</v>
      </c>
      <c r="E2878" s="4" t="s">
        <v>3258</v>
      </c>
      <c r="F2878" s="4">
        <v>-43900</v>
      </c>
      <c r="G2878" s="4">
        <v>800</v>
      </c>
      <c r="H2878" s="4">
        <v>1</v>
      </c>
      <c r="I2878" s="4" t="s">
        <v>6</v>
      </c>
      <c r="J2878" s="4" t="s">
        <v>343</v>
      </c>
    </row>
    <row r="2879" spans="1:10" ht="12.75" customHeight="1">
      <c r="A2879" s="4" t="str">
        <f t="shared" si="0"/>
        <v>16965</v>
      </c>
      <c r="B2879" s="4">
        <v>169</v>
      </c>
      <c r="C2879" s="4">
        <v>650</v>
      </c>
      <c r="D2879" s="4">
        <f t="shared" si="1"/>
        <v>65</v>
      </c>
      <c r="E2879" s="4" t="s">
        <v>3259</v>
      </c>
      <c r="F2879" s="4">
        <v>-50100</v>
      </c>
      <c r="G2879" s="4">
        <v>600</v>
      </c>
      <c r="H2879" s="4">
        <v>2</v>
      </c>
      <c r="I2879" s="4" t="s">
        <v>6</v>
      </c>
      <c r="J2879" s="4" t="s">
        <v>188</v>
      </c>
    </row>
    <row r="2880" spans="1:10" ht="12.75" customHeight="1">
      <c r="A2880" s="4" t="str">
        <f t="shared" si="0"/>
        <v>16966</v>
      </c>
      <c r="B2880" s="4">
        <v>169</v>
      </c>
      <c r="C2880" s="4">
        <v>660</v>
      </c>
      <c r="D2880" s="4">
        <f t="shared" si="1"/>
        <v>66</v>
      </c>
      <c r="E2880" s="4" t="s">
        <v>3260</v>
      </c>
      <c r="F2880" s="4">
        <v>-55600</v>
      </c>
      <c r="G2880" s="4">
        <v>300</v>
      </c>
      <c r="H2880" s="4">
        <v>39</v>
      </c>
      <c r="I2880" s="4" t="s">
        <v>6</v>
      </c>
      <c r="J2880" s="4">
        <v>8</v>
      </c>
    </row>
    <row r="2881" spans="1:10" ht="12.75" customHeight="1">
      <c r="A2881" s="4" t="str">
        <f t="shared" si="0"/>
        <v>16967</v>
      </c>
      <c r="B2881" s="4">
        <v>169</v>
      </c>
      <c r="C2881" s="4">
        <v>670</v>
      </c>
      <c r="D2881" s="4">
        <f t="shared" si="1"/>
        <v>67</v>
      </c>
      <c r="E2881" s="4" t="s">
        <v>3261</v>
      </c>
      <c r="F2881" s="4">
        <v>-58803</v>
      </c>
      <c r="G2881" s="4">
        <v>20</v>
      </c>
      <c r="H2881" s="4">
        <v>4.7</v>
      </c>
      <c r="I2881" s="4" t="s">
        <v>80</v>
      </c>
      <c r="J2881" s="4">
        <v>0.1</v>
      </c>
    </row>
    <row r="2882" spans="1:10" ht="12.75" customHeight="1">
      <c r="A2882" s="4" t="str">
        <f t="shared" si="0"/>
        <v>16968</v>
      </c>
      <c r="B2882" s="4">
        <v>169</v>
      </c>
      <c r="C2882" s="4">
        <v>680</v>
      </c>
      <c r="D2882" s="4">
        <f t="shared" si="1"/>
        <v>68</v>
      </c>
      <c r="E2882" s="4" t="s">
        <v>3262</v>
      </c>
      <c r="F2882" s="4">
        <v>-60928.7</v>
      </c>
      <c r="G2882" s="4">
        <v>2.5</v>
      </c>
      <c r="H2882" s="4">
        <v>9.4</v>
      </c>
      <c r="I2882" s="4" t="s">
        <v>48</v>
      </c>
      <c r="J2882" s="4">
        <v>0.02</v>
      </c>
    </row>
    <row r="2883" spans="1:10" ht="12.75" customHeight="1">
      <c r="A2883" s="4" t="str">
        <f t="shared" si="0"/>
        <v>16969</v>
      </c>
      <c r="B2883" s="4">
        <v>169</v>
      </c>
      <c r="C2883" s="4">
        <v>690</v>
      </c>
      <c r="D2883" s="4">
        <f t="shared" si="1"/>
        <v>69</v>
      </c>
      <c r="E2883" s="4" t="s">
        <v>3263</v>
      </c>
      <c r="F2883" s="4">
        <v>-61280</v>
      </c>
      <c r="G2883" s="4">
        <v>2.5</v>
      </c>
      <c r="H2883" s="4" t="s">
        <v>8</v>
      </c>
      <c r="I2883" s="4" t="s">
        <v>9</v>
      </c>
      <c r="J2883" s="4">
        <v>91</v>
      </c>
    </row>
    <row r="2884" spans="1:10" ht="12.75" customHeight="1">
      <c r="A2884" s="4" t="str">
        <f t="shared" si="0"/>
        <v>16970</v>
      </c>
      <c r="B2884" s="4">
        <v>169</v>
      </c>
      <c r="C2884" s="4">
        <v>700</v>
      </c>
      <c r="D2884" s="4">
        <f t="shared" si="1"/>
        <v>70</v>
      </c>
      <c r="E2884" s="4" t="s">
        <v>3264</v>
      </c>
      <c r="F2884" s="4">
        <v>-60370</v>
      </c>
      <c r="G2884" s="4">
        <v>4</v>
      </c>
      <c r="H2884" s="4">
        <v>32.026000000000003</v>
      </c>
      <c r="I2884" s="4" t="s">
        <v>48</v>
      </c>
      <c r="J2884" s="4">
        <v>5.0000000000000001E-3</v>
      </c>
    </row>
    <row r="2885" spans="1:10" ht="12.75" customHeight="1">
      <c r="A2885" s="4" t="str">
        <f t="shared" si="0"/>
        <v>16970.1</v>
      </c>
      <c r="B2885" s="4">
        <v>169</v>
      </c>
      <c r="C2885" s="4">
        <v>701</v>
      </c>
      <c r="D2885" s="4">
        <f t="shared" si="1"/>
        <v>70.099999999999994</v>
      </c>
      <c r="E2885" s="4" t="s">
        <v>3265</v>
      </c>
      <c r="F2885" s="4">
        <v>-60346</v>
      </c>
      <c r="G2885" s="4">
        <v>4</v>
      </c>
      <c r="H2885" s="4">
        <v>24.199000000000002</v>
      </c>
      <c r="I2885" s="4">
        <v>3.0000000000000001E-3</v>
      </c>
      <c r="J2885" s="4">
        <v>46</v>
      </c>
    </row>
    <row r="2886" spans="1:10" ht="12.75" customHeight="1">
      <c r="A2886" s="4" t="str">
        <f t="shared" si="0"/>
        <v>16971</v>
      </c>
      <c r="B2886" s="4">
        <v>169</v>
      </c>
      <c r="C2886" s="4">
        <v>710</v>
      </c>
      <c r="D2886" s="4">
        <f t="shared" si="1"/>
        <v>71</v>
      </c>
      <c r="E2886" s="4" t="s">
        <v>3266</v>
      </c>
      <c r="F2886" s="4">
        <v>-58077</v>
      </c>
      <c r="G2886" s="4">
        <v>5</v>
      </c>
      <c r="H2886" s="4">
        <v>34.06</v>
      </c>
      <c r="I2886" s="4" t="s">
        <v>223</v>
      </c>
      <c r="J2886" s="4">
        <v>0.05</v>
      </c>
    </row>
    <row r="2887" spans="1:10" ht="12.75" customHeight="1">
      <c r="A2887" s="4" t="str">
        <f t="shared" si="0"/>
        <v>16971.1</v>
      </c>
      <c r="B2887" s="4">
        <v>169</v>
      </c>
      <c r="C2887" s="4">
        <v>711</v>
      </c>
      <c r="D2887" s="4">
        <f t="shared" si="1"/>
        <v>71.099999999999994</v>
      </c>
      <c r="E2887" s="4" t="s">
        <v>3267</v>
      </c>
      <c r="F2887" s="4">
        <v>-58048</v>
      </c>
      <c r="G2887" s="4">
        <v>5</v>
      </c>
      <c r="H2887" s="4">
        <v>29</v>
      </c>
      <c r="I2887" s="4">
        <v>0.5</v>
      </c>
      <c r="J2887" s="4">
        <v>160</v>
      </c>
    </row>
    <row r="2888" spans="1:10" ht="12.75" customHeight="1">
      <c r="A2888" s="4" t="str">
        <f t="shared" si="0"/>
        <v>16972</v>
      </c>
      <c r="B2888" s="4">
        <v>169</v>
      </c>
      <c r="C2888" s="4">
        <v>720</v>
      </c>
      <c r="D2888" s="4">
        <f t="shared" si="1"/>
        <v>72</v>
      </c>
      <c r="E2888" s="4" t="s">
        <v>3268</v>
      </c>
      <c r="F2888" s="4">
        <v>-54717</v>
      </c>
      <c r="G2888" s="4">
        <v>28</v>
      </c>
      <c r="H2888" s="4">
        <v>3.24</v>
      </c>
      <c r="I2888" s="4" t="s">
        <v>80</v>
      </c>
      <c r="J2888" s="4">
        <v>0.04</v>
      </c>
    </row>
    <row r="2889" spans="1:10" ht="12.75" customHeight="1">
      <c r="A2889" s="4" t="str">
        <f t="shared" si="0"/>
        <v>16973</v>
      </c>
      <c r="B2889" s="4">
        <v>169</v>
      </c>
      <c r="C2889" s="4">
        <v>730</v>
      </c>
      <c r="D2889" s="4">
        <f t="shared" si="1"/>
        <v>73</v>
      </c>
      <c r="E2889" s="4" t="s">
        <v>3269</v>
      </c>
      <c r="F2889" s="4">
        <v>-50290</v>
      </c>
      <c r="G2889" s="4">
        <v>28</v>
      </c>
      <c r="H2889" s="4">
        <v>4.9000000000000004</v>
      </c>
      <c r="I2889" s="4" t="s">
        <v>80</v>
      </c>
      <c r="J2889" s="4">
        <v>0.4</v>
      </c>
    </row>
    <row r="2890" spans="1:10" ht="12.75" customHeight="1">
      <c r="A2890" s="4" t="str">
        <f t="shared" si="0"/>
        <v>16974</v>
      </c>
      <c r="B2890" s="4">
        <v>169</v>
      </c>
      <c r="C2890" s="4">
        <v>740</v>
      </c>
      <c r="D2890" s="4">
        <f t="shared" si="1"/>
        <v>74</v>
      </c>
      <c r="E2890" s="4" t="s">
        <v>3270</v>
      </c>
      <c r="F2890" s="4">
        <v>-44918</v>
      </c>
      <c r="G2890" s="4">
        <v>15</v>
      </c>
      <c r="H2890" s="4">
        <v>76</v>
      </c>
      <c r="I2890" s="4" t="s">
        <v>6</v>
      </c>
      <c r="J2890" s="4">
        <v>6</v>
      </c>
    </row>
    <row r="2891" spans="1:10" ht="12.75" customHeight="1">
      <c r="A2891" s="4" t="str">
        <f t="shared" si="0"/>
        <v>16975</v>
      </c>
      <c r="B2891" s="4">
        <v>169</v>
      </c>
      <c r="C2891" s="4">
        <v>750</v>
      </c>
      <c r="D2891" s="4">
        <f t="shared" si="1"/>
        <v>75</v>
      </c>
      <c r="E2891" s="4" t="s">
        <v>3271</v>
      </c>
      <c r="F2891" s="4">
        <v>-38386</v>
      </c>
      <c r="G2891" s="4">
        <v>28</v>
      </c>
      <c r="H2891" s="4">
        <v>8.1</v>
      </c>
      <c r="I2891" s="4" t="s">
        <v>6</v>
      </c>
      <c r="J2891" s="4">
        <v>0.5</v>
      </c>
    </row>
    <row r="2892" spans="1:10" ht="12.75" customHeight="1">
      <c r="A2892" s="4" t="str">
        <f t="shared" si="0"/>
        <v>16975.1</v>
      </c>
      <c r="B2892" s="4">
        <v>169</v>
      </c>
      <c r="C2892" s="4">
        <v>751</v>
      </c>
      <c r="D2892" s="4">
        <f t="shared" si="1"/>
        <v>75.099999999999994</v>
      </c>
      <c r="E2892" s="4" t="s">
        <v>3272</v>
      </c>
      <c r="F2892" s="4">
        <v>-38241</v>
      </c>
      <c r="G2892" s="4">
        <v>17</v>
      </c>
      <c r="H2892" s="4">
        <v>145</v>
      </c>
      <c r="I2892" s="4">
        <v>29</v>
      </c>
      <c r="J2892" s="4" t="s">
        <v>2857</v>
      </c>
    </row>
    <row r="2893" spans="1:10" ht="12.75" customHeight="1">
      <c r="A2893" s="4" t="str">
        <f t="shared" si="0"/>
        <v>16976</v>
      </c>
      <c r="B2893" s="4">
        <v>169</v>
      </c>
      <c r="C2893" s="4">
        <v>760</v>
      </c>
      <c r="D2893" s="4">
        <f t="shared" si="1"/>
        <v>76</v>
      </c>
      <c r="E2893" s="4" t="s">
        <v>3273</v>
      </c>
      <c r="F2893" s="4">
        <v>-30721</v>
      </c>
      <c r="G2893" s="4">
        <v>25</v>
      </c>
      <c r="H2893" s="4">
        <v>3.46</v>
      </c>
      <c r="I2893" s="4" t="s">
        <v>6</v>
      </c>
      <c r="J2893" s="4">
        <v>0.11</v>
      </c>
    </row>
    <row r="2894" spans="1:10" ht="12.75" customHeight="1">
      <c r="A2894" s="4" t="str">
        <f t="shared" si="0"/>
        <v>16977</v>
      </c>
      <c r="B2894" s="4">
        <v>169</v>
      </c>
      <c r="C2894" s="4">
        <v>770</v>
      </c>
      <c r="D2894" s="4">
        <f t="shared" si="1"/>
        <v>77</v>
      </c>
      <c r="E2894" s="4" t="s">
        <v>3274</v>
      </c>
      <c r="F2894" s="4">
        <v>-22081</v>
      </c>
      <c r="G2894" s="4">
        <v>26</v>
      </c>
      <c r="H2894" s="4" t="s">
        <v>999</v>
      </c>
      <c r="I2894" s="4">
        <v>780</v>
      </c>
      <c r="J2894" s="4" t="s">
        <v>33</v>
      </c>
    </row>
    <row r="2895" spans="1:10" ht="12.75" customHeight="1">
      <c r="A2895" s="4" t="str">
        <f t="shared" si="0"/>
        <v>16977.1</v>
      </c>
      <c r="B2895" s="4">
        <v>169</v>
      </c>
      <c r="C2895" s="4">
        <v>771</v>
      </c>
      <c r="D2895" s="4">
        <f t="shared" si="1"/>
        <v>77.099999999999994</v>
      </c>
      <c r="E2895" s="4" t="s">
        <v>3275</v>
      </c>
      <c r="F2895" s="4">
        <v>-21927</v>
      </c>
      <c r="G2895" s="4">
        <v>22</v>
      </c>
      <c r="H2895" s="4">
        <v>154</v>
      </c>
      <c r="I2895" s="4">
        <v>24</v>
      </c>
      <c r="J2895" s="4" t="s">
        <v>2857</v>
      </c>
    </row>
    <row r="2896" spans="1:10" ht="12.75" customHeight="1">
      <c r="A2896" s="4" t="str">
        <f t="shared" si="0"/>
        <v>16978</v>
      </c>
      <c r="B2896" s="4">
        <v>169</v>
      </c>
      <c r="C2896" s="4">
        <v>780</v>
      </c>
      <c r="D2896" s="4">
        <f t="shared" si="1"/>
        <v>78</v>
      </c>
      <c r="E2896" s="4" t="s">
        <v>3276</v>
      </c>
      <c r="F2896" s="4">
        <v>-12380</v>
      </c>
      <c r="G2896" s="4">
        <v>200</v>
      </c>
      <c r="H2896" s="4">
        <v>3.7</v>
      </c>
      <c r="I2896" s="4" t="s">
        <v>33</v>
      </c>
      <c r="J2896" s="4">
        <v>1.5</v>
      </c>
    </row>
    <row r="2897" spans="1:10" ht="12.75" customHeight="1">
      <c r="A2897" s="4" t="str">
        <f t="shared" si="0"/>
        <v>16979</v>
      </c>
      <c r="B2897" s="4">
        <v>169</v>
      </c>
      <c r="C2897" s="4">
        <v>790</v>
      </c>
      <c r="D2897" s="4">
        <f t="shared" si="1"/>
        <v>79</v>
      </c>
      <c r="E2897" s="4" t="s">
        <v>3277</v>
      </c>
      <c r="F2897" s="4">
        <v>-1790</v>
      </c>
      <c r="G2897" s="4">
        <v>300</v>
      </c>
      <c r="H2897" s="4">
        <v>150</v>
      </c>
      <c r="I2897" s="4" t="s">
        <v>968</v>
      </c>
      <c r="J2897" s="4" t="s">
        <v>9</v>
      </c>
    </row>
    <row r="2898" spans="1:10" ht="12.75" customHeight="1">
      <c r="A2898" s="4" t="str">
        <f t="shared" si="0"/>
        <v>17065</v>
      </c>
      <c r="B2898" s="4">
        <v>170</v>
      </c>
      <c r="C2898" s="4">
        <v>650</v>
      </c>
      <c r="D2898" s="4">
        <f t="shared" si="1"/>
        <v>65</v>
      </c>
      <c r="E2898" s="4" t="s">
        <v>3278</v>
      </c>
      <c r="F2898" s="4">
        <v>-46340</v>
      </c>
      <c r="G2898" s="4">
        <v>700</v>
      </c>
      <c r="H2898" s="4">
        <v>3</v>
      </c>
      <c r="I2898" s="4" t="s">
        <v>6</v>
      </c>
      <c r="J2898" s="4" t="s">
        <v>491</v>
      </c>
    </row>
    <row r="2899" spans="1:10" ht="12.75" customHeight="1">
      <c r="A2899" s="4" t="str">
        <f t="shared" si="0"/>
        <v>17066</v>
      </c>
      <c r="B2899" s="4">
        <v>170</v>
      </c>
      <c r="C2899" s="4">
        <v>660</v>
      </c>
      <c r="D2899" s="4">
        <f t="shared" si="1"/>
        <v>66</v>
      </c>
      <c r="E2899" s="4" t="s">
        <v>3279</v>
      </c>
      <c r="F2899" s="4">
        <v>-53660</v>
      </c>
      <c r="G2899" s="4">
        <v>200</v>
      </c>
      <c r="H2899" s="4">
        <v>30</v>
      </c>
      <c r="I2899" s="4" t="s">
        <v>6</v>
      </c>
      <c r="J2899" s="4" t="s">
        <v>22</v>
      </c>
    </row>
    <row r="2900" spans="1:10" ht="12.75" customHeight="1">
      <c r="A2900" s="4" t="str">
        <f t="shared" si="0"/>
        <v>17067</v>
      </c>
      <c r="B2900" s="4">
        <v>170</v>
      </c>
      <c r="C2900" s="4">
        <v>670</v>
      </c>
      <c r="D2900" s="4">
        <f t="shared" si="1"/>
        <v>67</v>
      </c>
      <c r="E2900" s="4" t="s">
        <v>3280</v>
      </c>
      <c r="F2900" s="4">
        <v>-56240</v>
      </c>
      <c r="G2900" s="4">
        <v>50</v>
      </c>
      <c r="H2900" s="4" t="s">
        <v>541</v>
      </c>
      <c r="I2900" s="4">
        <v>2.76</v>
      </c>
      <c r="J2900" s="4" t="s">
        <v>80</v>
      </c>
    </row>
    <row r="2901" spans="1:10" ht="12.75" customHeight="1">
      <c r="A2901" s="4" t="str">
        <f t="shared" si="0"/>
        <v>17067.1</v>
      </c>
      <c r="B2901" s="4">
        <v>170</v>
      </c>
      <c r="C2901" s="4">
        <v>671</v>
      </c>
      <c r="D2901" s="4">
        <f t="shared" si="1"/>
        <v>67.099999999999994</v>
      </c>
      <c r="E2901" s="4" t="s">
        <v>3281</v>
      </c>
      <c r="F2901" s="4">
        <v>-56140</v>
      </c>
      <c r="G2901" s="4">
        <v>60</v>
      </c>
      <c r="H2901" s="4">
        <v>100</v>
      </c>
      <c r="I2901" s="4">
        <v>80</v>
      </c>
      <c r="J2901" s="4" t="s">
        <v>1210</v>
      </c>
    </row>
    <row r="2902" spans="1:10" ht="12.75" customHeight="1">
      <c r="A2902" s="4" t="str">
        <f t="shared" si="0"/>
        <v>17068</v>
      </c>
      <c r="B2902" s="4">
        <v>170</v>
      </c>
      <c r="C2902" s="4">
        <v>680</v>
      </c>
      <c r="D2902" s="4">
        <f t="shared" si="1"/>
        <v>68</v>
      </c>
      <c r="E2902" s="4" t="s">
        <v>3282</v>
      </c>
      <c r="F2902" s="4">
        <v>-60114.6</v>
      </c>
      <c r="G2902" s="4">
        <v>2.8</v>
      </c>
      <c r="H2902" s="4" t="s">
        <v>8</v>
      </c>
      <c r="I2902" s="4" t="s">
        <v>3283</v>
      </c>
      <c r="J2902" s="4" t="s">
        <v>22</v>
      </c>
    </row>
    <row r="2903" spans="1:10" ht="12.75" customHeight="1">
      <c r="A2903" s="4" t="str">
        <f t="shared" si="0"/>
        <v>17069</v>
      </c>
      <c r="B2903" s="4">
        <v>170</v>
      </c>
      <c r="C2903" s="4">
        <v>690</v>
      </c>
      <c r="D2903" s="4">
        <f t="shared" si="1"/>
        <v>69</v>
      </c>
      <c r="E2903" s="4" t="s">
        <v>3284</v>
      </c>
      <c r="F2903" s="4">
        <v>-59800.6</v>
      </c>
      <c r="G2903" s="4">
        <v>2.5</v>
      </c>
      <c r="H2903" s="4">
        <v>128.6</v>
      </c>
      <c r="I2903" s="4" t="s">
        <v>48</v>
      </c>
      <c r="J2903" s="4">
        <v>0.3</v>
      </c>
    </row>
    <row r="2904" spans="1:10" ht="12.75" customHeight="1">
      <c r="A2904" s="4" t="str">
        <f t="shared" si="0"/>
        <v>17069.1</v>
      </c>
      <c r="B2904" s="4">
        <v>170</v>
      </c>
      <c r="C2904" s="4">
        <v>691</v>
      </c>
      <c r="D2904" s="4">
        <f t="shared" si="1"/>
        <v>69.099999999999994</v>
      </c>
      <c r="E2904" s="4" t="s">
        <v>3285</v>
      </c>
      <c r="F2904" s="4">
        <v>-59617.4</v>
      </c>
      <c r="G2904" s="4">
        <v>2.5</v>
      </c>
      <c r="H2904" s="4">
        <v>183.197</v>
      </c>
      <c r="I2904" s="4">
        <v>4.0000000000000001E-3</v>
      </c>
      <c r="J2904" s="4">
        <v>4.12</v>
      </c>
    </row>
    <row r="2905" spans="1:10" ht="12.75" customHeight="1">
      <c r="A2905" s="4" t="str">
        <f t="shared" si="0"/>
        <v>17070</v>
      </c>
      <c r="B2905" s="4">
        <v>170</v>
      </c>
      <c r="C2905" s="4">
        <v>700</v>
      </c>
      <c r="D2905" s="4">
        <f t="shared" si="1"/>
        <v>70</v>
      </c>
      <c r="E2905" s="4" t="s">
        <v>3286</v>
      </c>
      <c r="F2905" s="4">
        <v>-60769</v>
      </c>
      <c r="G2905" s="4">
        <v>2.4</v>
      </c>
      <c r="H2905" s="4" t="s">
        <v>8</v>
      </c>
      <c r="I2905" s="4" t="s">
        <v>22</v>
      </c>
      <c r="J2905" s="4">
        <v>2</v>
      </c>
    </row>
    <row r="2906" spans="1:10" ht="12.75" customHeight="1">
      <c r="A2906" s="4" t="str">
        <f t="shared" si="0"/>
        <v>17070.1</v>
      </c>
      <c r="B2906" s="4">
        <v>170</v>
      </c>
      <c r="C2906" s="4">
        <v>701</v>
      </c>
      <c r="D2906" s="4">
        <f t="shared" si="1"/>
        <v>70.099999999999994</v>
      </c>
      <c r="E2906" s="4" t="s">
        <v>3287</v>
      </c>
      <c r="F2906" s="4">
        <v>-59510.5</v>
      </c>
      <c r="G2906" s="4">
        <v>2.4</v>
      </c>
      <c r="H2906" s="4">
        <v>1258.46</v>
      </c>
      <c r="I2906" s="4">
        <v>0.14000000000000001</v>
      </c>
      <c r="J2906" s="4">
        <v>370</v>
      </c>
    </row>
    <row r="2907" spans="1:10" ht="12.75" customHeight="1">
      <c r="A2907" s="4" t="str">
        <f t="shared" si="0"/>
        <v>17071</v>
      </c>
      <c r="B2907" s="4">
        <v>170</v>
      </c>
      <c r="C2907" s="4">
        <v>710</v>
      </c>
      <c r="D2907" s="4">
        <f t="shared" si="1"/>
        <v>71</v>
      </c>
      <c r="E2907" s="4" t="s">
        <v>3288</v>
      </c>
      <c r="F2907" s="4">
        <v>-57310</v>
      </c>
      <c r="G2907" s="4">
        <v>17</v>
      </c>
      <c r="H2907" s="4">
        <v>2.012</v>
      </c>
      <c r="I2907" s="4" t="s">
        <v>48</v>
      </c>
      <c r="J2907" s="4">
        <v>0.02</v>
      </c>
    </row>
    <row r="2908" spans="1:10" ht="12.75" customHeight="1">
      <c r="A2908" s="4" t="str">
        <f t="shared" si="0"/>
        <v>17071.1</v>
      </c>
      <c r="B2908" s="4">
        <v>170</v>
      </c>
      <c r="C2908" s="4">
        <v>711</v>
      </c>
      <c r="D2908" s="4">
        <f t="shared" si="1"/>
        <v>71.099999999999994</v>
      </c>
      <c r="E2908" s="4" t="s">
        <v>3289</v>
      </c>
      <c r="F2908" s="4">
        <v>-57217</v>
      </c>
      <c r="G2908" s="4">
        <v>17</v>
      </c>
      <c r="H2908" s="4">
        <v>92.91</v>
      </c>
      <c r="I2908" s="4">
        <v>0.09</v>
      </c>
      <c r="J2908" s="4">
        <v>670</v>
      </c>
    </row>
    <row r="2909" spans="1:10" ht="12.75" customHeight="1">
      <c r="A2909" s="4" t="str">
        <f t="shared" si="0"/>
        <v>17072</v>
      </c>
      <c r="B2909" s="4">
        <v>170</v>
      </c>
      <c r="C2909" s="4">
        <v>720</v>
      </c>
      <c r="D2909" s="4">
        <f t="shared" si="1"/>
        <v>72</v>
      </c>
      <c r="E2909" s="4" t="s">
        <v>3290</v>
      </c>
      <c r="F2909" s="4">
        <v>-56254</v>
      </c>
      <c r="G2909" s="4">
        <v>28</v>
      </c>
      <c r="H2909" s="4">
        <v>16.010000000000002</v>
      </c>
      <c r="I2909" s="4" t="s">
        <v>223</v>
      </c>
      <c r="J2909" s="4">
        <v>0.13</v>
      </c>
    </row>
    <row r="2910" spans="1:10" ht="12.75" customHeight="1">
      <c r="A2910" s="4" t="str">
        <f t="shared" si="0"/>
        <v>17073</v>
      </c>
      <c r="B2910" s="4">
        <v>170</v>
      </c>
      <c r="C2910" s="4">
        <v>730</v>
      </c>
      <c r="D2910" s="4">
        <f t="shared" si="1"/>
        <v>73</v>
      </c>
      <c r="E2910" s="4" t="s">
        <v>3291</v>
      </c>
      <c r="F2910" s="4">
        <v>-50138</v>
      </c>
      <c r="G2910" s="4">
        <v>28</v>
      </c>
      <c r="H2910" s="4">
        <v>6.76</v>
      </c>
      <c r="I2910" s="4" t="s">
        <v>80</v>
      </c>
      <c r="J2910" s="4">
        <v>0.06</v>
      </c>
    </row>
    <row r="2911" spans="1:10" ht="12.75" customHeight="1">
      <c r="A2911" s="4" t="str">
        <f t="shared" si="0"/>
        <v>17074</v>
      </c>
      <c r="B2911" s="4">
        <v>170</v>
      </c>
      <c r="C2911" s="4">
        <v>740</v>
      </c>
      <c r="D2911" s="4">
        <f t="shared" si="1"/>
        <v>74</v>
      </c>
      <c r="E2911" s="4" t="s">
        <v>3292</v>
      </c>
      <c r="F2911" s="4">
        <v>-47293</v>
      </c>
      <c r="G2911" s="4">
        <v>15</v>
      </c>
      <c r="H2911" s="4">
        <v>2.42</v>
      </c>
      <c r="I2911" s="4" t="s">
        <v>80</v>
      </c>
      <c r="J2911" s="4">
        <v>0.04</v>
      </c>
    </row>
    <row r="2912" spans="1:10" ht="12.75" customHeight="1">
      <c r="A2912" s="4" t="str">
        <f t="shared" si="0"/>
        <v>17075</v>
      </c>
      <c r="B2912" s="4">
        <v>170</v>
      </c>
      <c r="C2912" s="4">
        <v>750</v>
      </c>
      <c r="D2912" s="4">
        <f t="shared" si="1"/>
        <v>75</v>
      </c>
      <c r="E2912" s="4" t="s">
        <v>3293</v>
      </c>
      <c r="F2912" s="4">
        <v>-38918</v>
      </c>
      <c r="G2912" s="4">
        <v>26</v>
      </c>
      <c r="H2912" s="4">
        <v>9.1999999999999993</v>
      </c>
      <c r="I2912" s="4" t="s">
        <v>6</v>
      </c>
      <c r="J2912" s="4">
        <v>0.2</v>
      </c>
    </row>
    <row r="2913" spans="1:10" ht="12.75" customHeight="1">
      <c r="A2913" s="4" t="str">
        <f t="shared" si="0"/>
        <v>17076</v>
      </c>
      <c r="B2913" s="4">
        <v>170</v>
      </c>
      <c r="C2913" s="4">
        <v>760</v>
      </c>
      <c r="D2913" s="4">
        <f t="shared" si="1"/>
        <v>76</v>
      </c>
      <c r="E2913" s="4" t="s">
        <v>3294</v>
      </c>
      <c r="F2913" s="4">
        <v>-33928</v>
      </c>
      <c r="G2913" s="4">
        <v>11</v>
      </c>
      <c r="H2913" s="4">
        <v>7.46</v>
      </c>
      <c r="I2913" s="4" t="s">
        <v>6</v>
      </c>
      <c r="J2913" s="4">
        <v>0.23</v>
      </c>
    </row>
    <row r="2914" spans="1:10" ht="12.75" customHeight="1">
      <c r="A2914" s="4" t="str">
        <f t="shared" si="0"/>
        <v>17077</v>
      </c>
      <c r="B2914" s="4">
        <v>170</v>
      </c>
      <c r="C2914" s="4">
        <v>770</v>
      </c>
      <c r="D2914" s="4">
        <f t="shared" si="1"/>
        <v>77</v>
      </c>
      <c r="E2914" s="4" t="s">
        <v>3295</v>
      </c>
      <c r="F2914" s="4">
        <v>-23320</v>
      </c>
      <c r="G2914" s="4">
        <v>100</v>
      </c>
      <c r="H2914" s="4">
        <v>910</v>
      </c>
      <c r="I2914" s="4" t="s">
        <v>33</v>
      </c>
      <c r="J2914" s="4">
        <v>150</v>
      </c>
    </row>
    <row r="2915" spans="1:10" ht="12.75" customHeight="1">
      <c r="A2915" s="4" t="str">
        <f t="shared" si="0"/>
        <v>17077.1</v>
      </c>
      <c r="B2915" s="4">
        <v>170</v>
      </c>
      <c r="C2915" s="4">
        <v>771</v>
      </c>
      <c r="D2915" s="4">
        <f t="shared" si="1"/>
        <v>77.099999999999994</v>
      </c>
      <c r="E2915" s="4" t="s">
        <v>3296</v>
      </c>
      <c r="F2915" s="4">
        <v>-23050</v>
      </c>
      <c r="G2915" s="4">
        <v>70</v>
      </c>
      <c r="H2915" s="4">
        <v>270</v>
      </c>
      <c r="I2915" s="4">
        <v>70</v>
      </c>
      <c r="J2915" s="4">
        <v>440</v>
      </c>
    </row>
    <row r="2916" spans="1:10" ht="12.75" customHeight="1">
      <c r="A2916" s="4" t="str">
        <f t="shared" si="0"/>
        <v>17078</v>
      </c>
      <c r="B2916" s="4">
        <v>170</v>
      </c>
      <c r="C2916" s="4">
        <v>780</v>
      </c>
      <c r="D2916" s="4">
        <f t="shared" si="1"/>
        <v>78</v>
      </c>
      <c r="E2916" s="4" t="s">
        <v>3297</v>
      </c>
      <c r="F2916" s="4">
        <v>-16306</v>
      </c>
      <c r="G2916" s="4">
        <v>19</v>
      </c>
      <c r="H2916" s="4">
        <v>13.8</v>
      </c>
      <c r="I2916" s="4" t="s">
        <v>33</v>
      </c>
      <c r="J2916" s="4">
        <v>0.5</v>
      </c>
    </row>
    <row r="2917" spans="1:10" ht="12.75" customHeight="1">
      <c r="A2917" s="4" t="str">
        <f t="shared" si="0"/>
        <v>17079</v>
      </c>
      <c r="B2917" s="4">
        <v>170</v>
      </c>
      <c r="C2917" s="4">
        <v>790</v>
      </c>
      <c r="D2917" s="4">
        <f t="shared" si="1"/>
        <v>79</v>
      </c>
      <c r="E2917" s="4" t="s">
        <v>3298</v>
      </c>
      <c r="F2917" s="4">
        <v>-3610</v>
      </c>
      <c r="G2917" s="4">
        <v>200</v>
      </c>
      <c r="H2917" s="4">
        <v>310</v>
      </c>
      <c r="I2917" s="4" t="s">
        <v>968</v>
      </c>
      <c r="J2917" s="4">
        <v>50</v>
      </c>
    </row>
    <row r="2918" spans="1:10" ht="12.75" customHeight="1">
      <c r="A2918" s="4" t="str">
        <f t="shared" si="0"/>
        <v>17079.1</v>
      </c>
      <c r="B2918" s="4">
        <v>170</v>
      </c>
      <c r="C2918" s="4">
        <v>791</v>
      </c>
      <c r="D2918" s="4">
        <f t="shared" si="1"/>
        <v>79.099999999999994</v>
      </c>
      <c r="E2918" s="4" t="s">
        <v>3299</v>
      </c>
      <c r="F2918" s="4">
        <v>-3340</v>
      </c>
      <c r="G2918" s="4">
        <v>200</v>
      </c>
      <c r="H2918" s="4">
        <v>274</v>
      </c>
      <c r="I2918" s="4">
        <v>16</v>
      </c>
      <c r="J2918" s="4" t="s">
        <v>30</v>
      </c>
    </row>
    <row r="2919" spans="1:10" ht="12.75" customHeight="1">
      <c r="A2919" s="4" t="str">
        <f t="shared" si="0"/>
        <v>17165</v>
      </c>
      <c r="B2919" s="4">
        <v>171</v>
      </c>
      <c r="C2919" s="4">
        <v>650</v>
      </c>
      <c r="D2919" s="4">
        <f t="shared" si="1"/>
        <v>65</v>
      </c>
      <c r="E2919" s="4" t="s">
        <v>3300</v>
      </c>
      <c r="F2919" s="4">
        <v>-43500</v>
      </c>
      <c r="G2919" s="4">
        <v>800</v>
      </c>
      <c r="H2919" s="4">
        <v>500</v>
      </c>
      <c r="I2919" s="4" t="s">
        <v>33</v>
      </c>
      <c r="J2919" s="4" t="s">
        <v>188</v>
      </c>
    </row>
    <row r="2920" spans="1:10" ht="12.75" customHeight="1">
      <c r="A2920" s="4" t="str">
        <f t="shared" si="0"/>
        <v>17166</v>
      </c>
      <c r="B2920" s="4">
        <v>171</v>
      </c>
      <c r="C2920" s="4">
        <v>660</v>
      </c>
      <c r="D2920" s="4">
        <f t="shared" si="1"/>
        <v>66</v>
      </c>
      <c r="E2920" s="4" t="s">
        <v>3301</v>
      </c>
      <c r="F2920" s="4">
        <v>-50110</v>
      </c>
      <c r="G2920" s="4">
        <v>300</v>
      </c>
      <c r="H2920" s="4">
        <v>6</v>
      </c>
      <c r="I2920" s="4" t="s">
        <v>6</v>
      </c>
      <c r="J2920" s="4" t="s">
        <v>343</v>
      </c>
    </row>
    <row r="2921" spans="1:10" ht="12.75" customHeight="1">
      <c r="A2921" s="4" t="str">
        <f t="shared" si="0"/>
        <v>17167</v>
      </c>
      <c r="B2921" s="4">
        <v>171</v>
      </c>
      <c r="C2921" s="4">
        <v>670</v>
      </c>
      <c r="D2921" s="4">
        <f t="shared" si="1"/>
        <v>67</v>
      </c>
      <c r="E2921" s="4" t="s">
        <v>3302</v>
      </c>
      <c r="F2921" s="4">
        <v>-54520</v>
      </c>
      <c r="G2921" s="4">
        <v>600</v>
      </c>
      <c r="H2921" s="4">
        <v>53</v>
      </c>
      <c r="I2921" s="4" t="s">
        <v>6</v>
      </c>
      <c r="J2921" s="4">
        <v>2</v>
      </c>
    </row>
    <row r="2922" spans="1:10" ht="12.75" customHeight="1">
      <c r="A2922" s="4" t="str">
        <f t="shared" si="0"/>
        <v>17168</v>
      </c>
      <c r="B2922" s="4">
        <v>171</v>
      </c>
      <c r="C2922" s="4">
        <v>680</v>
      </c>
      <c r="D2922" s="4">
        <f t="shared" si="1"/>
        <v>68</v>
      </c>
      <c r="E2922" s="4" t="s">
        <v>3303</v>
      </c>
      <c r="F2922" s="4">
        <v>-57724.9</v>
      </c>
      <c r="G2922" s="4">
        <v>2.8</v>
      </c>
      <c r="H2922" s="4">
        <v>7.516</v>
      </c>
      <c r="I2922" s="4" t="s">
        <v>223</v>
      </c>
      <c r="J2922" s="4">
        <v>2E-3</v>
      </c>
    </row>
    <row r="2923" spans="1:10" ht="12.75" customHeight="1">
      <c r="A2923" s="4" t="str">
        <f t="shared" si="0"/>
        <v>17168.1</v>
      </c>
      <c r="B2923" s="4">
        <v>171</v>
      </c>
      <c r="C2923" s="4">
        <v>681</v>
      </c>
      <c r="D2923" s="4">
        <f t="shared" si="1"/>
        <v>68.099999999999994</v>
      </c>
      <c r="E2923" s="4" t="s">
        <v>3304</v>
      </c>
      <c r="F2923" s="4">
        <v>-57526.3</v>
      </c>
      <c r="G2923" s="4">
        <v>2.8</v>
      </c>
      <c r="H2923" s="4">
        <v>198.6</v>
      </c>
      <c r="I2923" s="4">
        <v>0.1</v>
      </c>
      <c r="J2923" s="4">
        <v>210</v>
      </c>
    </row>
    <row r="2924" spans="1:10" ht="12.75" customHeight="1">
      <c r="A2924" s="4" t="str">
        <f t="shared" si="0"/>
        <v>17169</v>
      </c>
      <c r="B2924" s="4">
        <v>171</v>
      </c>
      <c r="C2924" s="4">
        <v>690</v>
      </c>
      <c r="D2924" s="4">
        <f t="shared" si="1"/>
        <v>69</v>
      </c>
      <c r="E2924" s="4" t="s">
        <v>3305</v>
      </c>
      <c r="F2924" s="4">
        <v>-59215.6</v>
      </c>
      <c r="G2924" s="4">
        <v>2.6</v>
      </c>
      <c r="H2924" s="4">
        <v>1.92</v>
      </c>
      <c r="I2924" s="4" t="s">
        <v>14</v>
      </c>
      <c r="J2924" s="4">
        <v>0.01</v>
      </c>
    </row>
    <row r="2925" spans="1:10" ht="12.75" customHeight="1">
      <c r="A2925" s="4" t="str">
        <f t="shared" si="0"/>
        <v>17169.1</v>
      </c>
      <c r="B2925" s="4">
        <v>171</v>
      </c>
      <c r="C2925" s="4">
        <v>691</v>
      </c>
      <c r="D2925" s="4">
        <f t="shared" si="1"/>
        <v>69.099999999999994</v>
      </c>
      <c r="E2925" s="4" t="s">
        <v>3306</v>
      </c>
      <c r="F2925" s="4">
        <v>-58790.6</v>
      </c>
      <c r="G2925" s="4">
        <v>2.6</v>
      </c>
      <c r="H2925" s="4">
        <v>424.95600000000002</v>
      </c>
      <c r="I2925" s="4">
        <v>1.5E-3</v>
      </c>
      <c r="J2925" s="4">
        <v>2.6</v>
      </c>
    </row>
    <row r="2926" spans="1:10" ht="12.75" customHeight="1">
      <c r="A2926" s="4" t="str">
        <f t="shared" si="0"/>
        <v>17170</v>
      </c>
      <c r="B2926" s="4">
        <v>171</v>
      </c>
      <c r="C2926" s="4">
        <v>700</v>
      </c>
      <c r="D2926" s="4">
        <f t="shared" si="1"/>
        <v>70</v>
      </c>
      <c r="E2926" s="4" t="s">
        <v>3307</v>
      </c>
      <c r="F2926" s="4">
        <v>-59312.1</v>
      </c>
      <c r="G2926" s="4">
        <v>2.4</v>
      </c>
      <c r="H2926" s="4" t="s">
        <v>8</v>
      </c>
      <c r="I2926" s="4" t="s">
        <v>101</v>
      </c>
      <c r="J2926" s="4">
        <v>2</v>
      </c>
    </row>
    <row r="2927" spans="1:10" ht="12.75" customHeight="1">
      <c r="A2927" s="4" t="str">
        <f t="shared" si="0"/>
        <v>17170.1</v>
      </c>
      <c r="B2927" s="4">
        <v>171</v>
      </c>
      <c r="C2927" s="4">
        <v>701</v>
      </c>
      <c r="D2927" s="4">
        <f t="shared" si="1"/>
        <v>70.099999999999994</v>
      </c>
      <c r="E2927" s="4" t="s">
        <v>3308</v>
      </c>
      <c r="F2927" s="4">
        <v>-59216.800000000003</v>
      </c>
      <c r="G2927" s="4">
        <v>2.4</v>
      </c>
      <c r="H2927" s="4">
        <v>95.281999999999996</v>
      </c>
      <c r="I2927" s="4">
        <v>2E-3</v>
      </c>
      <c r="J2927" s="4">
        <v>5.25</v>
      </c>
    </row>
    <row r="2928" spans="1:10" ht="12.75" customHeight="1">
      <c r="A2928" s="4" t="str">
        <f t="shared" si="0"/>
        <v>17170.2</v>
      </c>
      <c r="B2928" s="4">
        <v>171</v>
      </c>
      <c r="C2928" s="4">
        <v>702</v>
      </c>
      <c r="D2928" s="4">
        <f t="shared" si="1"/>
        <v>70.2</v>
      </c>
      <c r="E2928" s="4" t="s">
        <v>3309</v>
      </c>
      <c r="F2928" s="4">
        <v>-59189.7</v>
      </c>
      <c r="G2928" s="4">
        <v>2.4</v>
      </c>
      <c r="H2928" s="4">
        <v>122.416</v>
      </c>
      <c r="I2928" s="4">
        <v>2E-3</v>
      </c>
      <c r="J2928" s="4">
        <v>265</v>
      </c>
    </row>
    <row r="2929" spans="1:10" ht="12.75" customHeight="1">
      <c r="A2929" s="4" t="str">
        <f t="shared" si="0"/>
        <v>17171</v>
      </c>
      <c r="B2929" s="4">
        <v>171</v>
      </c>
      <c r="C2929" s="4">
        <v>710</v>
      </c>
      <c r="D2929" s="4">
        <f t="shared" si="1"/>
        <v>71</v>
      </c>
      <c r="E2929" s="4" t="s">
        <v>3310</v>
      </c>
      <c r="F2929" s="4">
        <v>-57833.5</v>
      </c>
      <c r="G2929" s="4">
        <v>2.8</v>
      </c>
      <c r="H2929" s="4">
        <v>8.24</v>
      </c>
      <c r="I2929" s="4" t="s">
        <v>48</v>
      </c>
      <c r="J2929" s="4">
        <v>0.03</v>
      </c>
    </row>
    <row r="2930" spans="1:10" ht="12.75" customHeight="1">
      <c r="A2930" s="4" t="str">
        <f t="shared" si="0"/>
        <v>17171.1</v>
      </c>
      <c r="B2930" s="4">
        <v>171</v>
      </c>
      <c r="C2930" s="4">
        <v>711</v>
      </c>
      <c r="D2930" s="4">
        <f t="shared" si="1"/>
        <v>71.099999999999994</v>
      </c>
      <c r="E2930" s="4" t="s">
        <v>3311</v>
      </c>
      <c r="F2930" s="4">
        <v>-57762.400000000001</v>
      </c>
      <c r="G2930" s="4">
        <v>2.8</v>
      </c>
      <c r="H2930" s="4">
        <v>71.13</v>
      </c>
      <c r="I2930" s="4">
        <v>0.08</v>
      </c>
      <c r="J2930" s="4">
        <v>79</v>
      </c>
    </row>
    <row r="2931" spans="1:10" ht="12.75" customHeight="1">
      <c r="A2931" s="4" t="str">
        <f t="shared" si="0"/>
        <v>17172</v>
      </c>
      <c r="B2931" s="4">
        <v>171</v>
      </c>
      <c r="C2931" s="4">
        <v>720</v>
      </c>
      <c r="D2931" s="4">
        <f t="shared" si="1"/>
        <v>72</v>
      </c>
      <c r="E2931" s="4" t="s">
        <v>3312</v>
      </c>
      <c r="F2931" s="4">
        <v>-55431</v>
      </c>
      <c r="G2931" s="4">
        <v>29</v>
      </c>
      <c r="H2931" s="4">
        <v>12.1</v>
      </c>
      <c r="I2931" s="4" t="s">
        <v>223</v>
      </c>
      <c r="J2931" s="4">
        <v>0.4</v>
      </c>
    </row>
    <row r="2932" spans="1:10" ht="12.75" customHeight="1">
      <c r="A2932" s="4" t="str">
        <f t="shared" si="0"/>
        <v>17172.1</v>
      </c>
      <c r="B2932" s="4">
        <v>171</v>
      </c>
      <c r="C2932" s="4">
        <v>721</v>
      </c>
      <c r="D2932" s="4">
        <f t="shared" si="1"/>
        <v>72.099999999999994</v>
      </c>
      <c r="E2932" s="4" t="s">
        <v>3313</v>
      </c>
      <c r="F2932" s="4">
        <v>-55409</v>
      </c>
      <c r="G2932" s="4">
        <v>29</v>
      </c>
      <c r="H2932" s="4">
        <v>21.93</v>
      </c>
      <c r="I2932" s="4">
        <v>0.09</v>
      </c>
      <c r="J2932" s="4">
        <v>29.5</v>
      </c>
    </row>
    <row r="2933" spans="1:10" ht="12.75" customHeight="1">
      <c r="A2933" s="4" t="str">
        <f t="shared" si="0"/>
        <v>17173</v>
      </c>
      <c r="B2933" s="4">
        <v>171</v>
      </c>
      <c r="C2933" s="4">
        <v>730</v>
      </c>
      <c r="D2933" s="4">
        <f t="shared" si="1"/>
        <v>73</v>
      </c>
      <c r="E2933" s="4" t="s">
        <v>3314</v>
      </c>
      <c r="F2933" s="4">
        <v>-51720</v>
      </c>
      <c r="G2933" s="4">
        <v>28</v>
      </c>
      <c r="H2933" s="4">
        <v>23.3</v>
      </c>
      <c r="I2933" s="4" t="s">
        <v>80</v>
      </c>
      <c r="J2933" s="4">
        <v>0.3</v>
      </c>
    </row>
    <row r="2934" spans="1:10" ht="12.75" customHeight="1">
      <c r="A2934" s="4" t="str">
        <f t="shared" si="0"/>
        <v>17174</v>
      </c>
      <c r="B2934" s="4">
        <v>171</v>
      </c>
      <c r="C2934" s="4">
        <v>740</v>
      </c>
      <c r="D2934" s="4">
        <f t="shared" si="1"/>
        <v>74</v>
      </c>
      <c r="E2934" s="4" t="s">
        <v>3315</v>
      </c>
      <c r="F2934" s="4">
        <v>-47086</v>
      </c>
      <c r="G2934" s="4">
        <v>28</v>
      </c>
      <c r="H2934" s="4">
        <v>2.38</v>
      </c>
      <c r="I2934" s="4" t="s">
        <v>80</v>
      </c>
      <c r="J2934" s="4">
        <v>0.04</v>
      </c>
    </row>
    <row r="2935" spans="1:10" ht="12.75" customHeight="1">
      <c r="A2935" s="4" t="str">
        <f t="shared" si="0"/>
        <v>17175</v>
      </c>
      <c r="B2935" s="4">
        <v>171</v>
      </c>
      <c r="C2935" s="4">
        <v>750</v>
      </c>
      <c r="D2935" s="4">
        <f t="shared" si="1"/>
        <v>75</v>
      </c>
      <c r="E2935" s="4" t="s">
        <v>3316</v>
      </c>
      <c r="F2935" s="4">
        <v>-41250</v>
      </c>
      <c r="G2935" s="4">
        <v>28</v>
      </c>
      <c r="H2935" s="4">
        <v>15.2</v>
      </c>
      <c r="I2935" s="4" t="s">
        <v>6</v>
      </c>
      <c r="J2935" s="4">
        <v>0.4</v>
      </c>
    </row>
    <row r="2936" spans="1:10" ht="12.75" customHeight="1">
      <c r="A2936" s="4" t="str">
        <f t="shared" si="0"/>
        <v>17176</v>
      </c>
      <c r="B2936" s="4">
        <v>171</v>
      </c>
      <c r="C2936" s="4">
        <v>760</v>
      </c>
      <c r="D2936" s="4">
        <f t="shared" si="1"/>
        <v>76</v>
      </c>
      <c r="E2936" s="4" t="s">
        <v>3317</v>
      </c>
      <c r="F2936" s="4">
        <v>-34293</v>
      </c>
      <c r="G2936" s="4">
        <v>19</v>
      </c>
      <c r="H2936" s="4">
        <v>8.3000000000000007</v>
      </c>
      <c r="I2936" s="4" t="s">
        <v>6</v>
      </c>
      <c r="J2936" s="4">
        <v>0.2</v>
      </c>
    </row>
    <row r="2937" spans="1:10" ht="12.75" customHeight="1">
      <c r="A2937" s="4" t="str">
        <f t="shared" si="0"/>
        <v>17177</v>
      </c>
      <c r="B2937" s="4">
        <v>171</v>
      </c>
      <c r="C2937" s="4">
        <v>770</v>
      </c>
      <c r="D2937" s="4">
        <f t="shared" si="1"/>
        <v>77</v>
      </c>
      <c r="E2937" s="4" t="s">
        <v>3318</v>
      </c>
      <c r="F2937" s="4">
        <v>-26430</v>
      </c>
      <c r="G2937" s="4">
        <v>40</v>
      </c>
      <c r="H2937" s="4">
        <v>3.6</v>
      </c>
      <c r="I2937" s="4" t="s">
        <v>6</v>
      </c>
      <c r="J2937" s="4">
        <v>1</v>
      </c>
    </row>
    <row r="2938" spans="1:10" ht="12.75" customHeight="1">
      <c r="A2938" s="4" t="str">
        <f t="shared" si="0"/>
        <v>17177.1</v>
      </c>
      <c r="B2938" s="4">
        <v>171</v>
      </c>
      <c r="C2938" s="4">
        <v>771</v>
      </c>
      <c r="D2938" s="4">
        <f t="shared" si="1"/>
        <v>77.099999999999994</v>
      </c>
      <c r="E2938" s="4" t="s">
        <v>3319</v>
      </c>
      <c r="F2938" s="4">
        <v>-26250</v>
      </c>
      <c r="G2938" s="4">
        <v>50</v>
      </c>
      <c r="H2938" s="4">
        <v>180</v>
      </c>
      <c r="I2938" s="4">
        <v>30</v>
      </c>
      <c r="J2938" s="4">
        <v>1.4</v>
      </c>
    </row>
    <row r="2939" spans="1:10" ht="12.75" customHeight="1">
      <c r="A2939" s="4" t="str">
        <f t="shared" si="0"/>
        <v>17178</v>
      </c>
      <c r="B2939" s="4">
        <v>171</v>
      </c>
      <c r="C2939" s="4">
        <v>780</v>
      </c>
      <c r="D2939" s="4">
        <f t="shared" si="1"/>
        <v>78</v>
      </c>
      <c r="E2939" s="4" t="s">
        <v>3320</v>
      </c>
      <c r="F2939" s="4">
        <v>-17470</v>
      </c>
      <c r="G2939" s="4">
        <v>90</v>
      </c>
      <c r="H2939" s="4">
        <v>44</v>
      </c>
      <c r="I2939" s="4" t="s">
        <v>33</v>
      </c>
      <c r="J2939" s="4">
        <v>7</v>
      </c>
    </row>
    <row r="2940" spans="1:10" ht="12.75" customHeight="1">
      <c r="A2940" s="4" t="str">
        <f t="shared" si="0"/>
        <v>17179</v>
      </c>
      <c r="B2940" s="4">
        <v>171</v>
      </c>
      <c r="C2940" s="4">
        <v>790</v>
      </c>
      <c r="D2940" s="4">
        <f t="shared" si="1"/>
        <v>79</v>
      </c>
      <c r="E2940" s="4" t="s">
        <v>3321</v>
      </c>
      <c r="F2940" s="4">
        <v>-7565</v>
      </c>
      <c r="G2940" s="4">
        <v>26</v>
      </c>
      <c r="H2940" s="4">
        <v>30</v>
      </c>
      <c r="I2940" s="4" t="s">
        <v>968</v>
      </c>
      <c r="J2940" s="4">
        <v>5</v>
      </c>
    </row>
    <row r="2941" spans="1:10" ht="12.75" customHeight="1">
      <c r="A2941" s="4" t="str">
        <f t="shared" si="0"/>
        <v>17179.1</v>
      </c>
      <c r="B2941" s="4">
        <v>171</v>
      </c>
      <c r="C2941" s="4">
        <v>791</v>
      </c>
      <c r="D2941" s="4">
        <f t="shared" si="1"/>
        <v>79.099999999999994</v>
      </c>
      <c r="E2941" s="4" t="s">
        <v>3322</v>
      </c>
      <c r="F2941" s="4">
        <v>-7315</v>
      </c>
      <c r="G2941" s="4">
        <v>20</v>
      </c>
      <c r="H2941" s="4">
        <v>250</v>
      </c>
      <c r="I2941" s="4">
        <v>16</v>
      </c>
      <c r="J2941" s="4" t="s">
        <v>30</v>
      </c>
    </row>
    <row r="2942" spans="1:10" ht="12.75" customHeight="1">
      <c r="A2942" s="4" t="str">
        <f t="shared" si="0"/>
        <v>17180</v>
      </c>
      <c r="B2942" s="4">
        <v>171</v>
      </c>
      <c r="C2942" s="4">
        <v>800</v>
      </c>
      <c r="D2942" s="4">
        <f t="shared" si="1"/>
        <v>80</v>
      </c>
      <c r="E2942" s="4" t="s">
        <v>3323</v>
      </c>
      <c r="F2942" s="4">
        <v>3500</v>
      </c>
      <c r="G2942" s="4">
        <v>300</v>
      </c>
      <c r="H2942" s="4">
        <v>80</v>
      </c>
      <c r="I2942" s="4" t="s">
        <v>968</v>
      </c>
      <c r="J2942" s="4">
        <v>30</v>
      </c>
    </row>
    <row r="2943" spans="1:10" ht="12.75" customHeight="1">
      <c r="A2943" s="4" t="str">
        <f t="shared" si="0"/>
        <v>17266</v>
      </c>
      <c r="B2943" s="4">
        <v>172</v>
      </c>
      <c r="C2943" s="4">
        <v>660</v>
      </c>
      <c r="D2943" s="4">
        <f t="shared" si="1"/>
        <v>66</v>
      </c>
      <c r="E2943" s="4" t="s">
        <v>3324</v>
      </c>
      <c r="F2943" s="4">
        <v>-47730</v>
      </c>
      <c r="G2943" s="4">
        <v>400</v>
      </c>
      <c r="H2943" s="4">
        <v>3</v>
      </c>
      <c r="I2943" s="4" t="s">
        <v>6</v>
      </c>
      <c r="J2943" s="4" t="s">
        <v>22</v>
      </c>
    </row>
    <row r="2944" spans="1:10" ht="12.75" customHeight="1">
      <c r="A2944" s="4" t="str">
        <f t="shared" si="0"/>
        <v>17267</v>
      </c>
      <c r="B2944" s="4">
        <v>172</v>
      </c>
      <c r="C2944" s="4">
        <v>670</v>
      </c>
      <c r="D2944" s="4">
        <f t="shared" si="1"/>
        <v>67</v>
      </c>
      <c r="E2944" s="4" t="s">
        <v>3325</v>
      </c>
      <c r="F2944" s="4">
        <v>-51400</v>
      </c>
      <c r="G2944" s="4">
        <v>400</v>
      </c>
      <c r="H2944" s="4">
        <v>25</v>
      </c>
      <c r="I2944" s="4" t="s">
        <v>6</v>
      </c>
      <c r="J2944" s="4">
        <v>3</v>
      </c>
    </row>
    <row r="2945" spans="1:10" ht="12.75" customHeight="1">
      <c r="A2945" s="4" t="str">
        <f t="shared" si="0"/>
        <v>17268</v>
      </c>
      <c r="B2945" s="4">
        <v>172</v>
      </c>
      <c r="C2945" s="4">
        <v>680</v>
      </c>
      <c r="D2945" s="4">
        <f t="shared" si="1"/>
        <v>68</v>
      </c>
      <c r="E2945" s="4" t="s">
        <v>3326</v>
      </c>
      <c r="F2945" s="4">
        <v>-56489</v>
      </c>
      <c r="G2945" s="4">
        <v>5</v>
      </c>
      <c r="H2945" s="4">
        <v>49.3</v>
      </c>
      <c r="I2945" s="4" t="s">
        <v>223</v>
      </c>
      <c r="J2945" s="4">
        <v>0.3</v>
      </c>
    </row>
    <row r="2946" spans="1:10" ht="12.75" customHeight="1">
      <c r="A2946" s="4" t="str">
        <f t="shared" si="0"/>
        <v>17269</v>
      </c>
      <c r="B2946" s="4">
        <v>172</v>
      </c>
      <c r="C2946" s="4">
        <v>690</v>
      </c>
      <c r="D2946" s="4">
        <f t="shared" si="1"/>
        <v>69</v>
      </c>
      <c r="E2946" s="4" t="s">
        <v>3327</v>
      </c>
      <c r="F2946" s="4">
        <v>-57380</v>
      </c>
      <c r="G2946" s="4">
        <v>6</v>
      </c>
      <c r="H2946" s="4">
        <v>63.6</v>
      </c>
      <c r="I2946" s="4" t="s">
        <v>223</v>
      </c>
      <c r="J2946" s="4">
        <v>0.2</v>
      </c>
    </row>
    <row r="2947" spans="1:10" ht="12.75" customHeight="1">
      <c r="A2947" s="4" t="str">
        <f t="shared" si="0"/>
        <v>17270</v>
      </c>
      <c r="B2947" s="4">
        <v>172</v>
      </c>
      <c r="C2947" s="4">
        <v>700</v>
      </c>
      <c r="D2947" s="4">
        <f t="shared" si="1"/>
        <v>70</v>
      </c>
      <c r="E2947" s="4" t="s">
        <v>3328</v>
      </c>
      <c r="F2947" s="4">
        <v>-59260.3</v>
      </c>
      <c r="G2947" s="4">
        <v>2.4</v>
      </c>
      <c r="H2947" s="4" t="s">
        <v>8</v>
      </c>
      <c r="I2947" s="4" t="s">
        <v>22</v>
      </c>
      <c r="J2947" s="4">
        <v>95</v>
      </c>
    </row>
    <row r="2948" spans="1:10" ht="12.75" customHeight="1">
      <c r="A2948" s="4" t="str">
        <f t="shared" si="0"/>
        <v>17271</v>
      </c>
      <c r="B2948" s="4">
        <v>172</v>
      </c>
      <c r="C2948" s="4">
        <v>710</v>
      </c>
      <c r="D2948" s="4">
        <f t="shared" si="1"/>
        <v>71</v>
      </c>
      <c r="E2948" s="4" t="s">
        <v>3329</v>
      </c>
      <c r="F2948" s="4">
        <v>-56741.3</v>
      </c>
      <c r="G2948" s="4">
        <v>3</v>
      </c>
      <c r="H2948" s="4">
        <v>6.7</v>
      </c>
      <c r="I2948" s="4" t="s">
        <v>48</v>
      </c>
      <c r="J2948" s="4">
        <v>0.03</v>
      </c>
    </row>
    <row r="2949" spans="1:10" ht="12.75" customHeight="1">
      <c r="A2949" s="4" t="str">
        <f t="shared" si="0"/>
        <v>17271.1</v>
      </c>
      <c r="B2949" s="4">
        <v>172</v>
      </c>
      <c r="C2949" s="4">
        <v>711</v>
      </c>
      <c r="D2949" s="4">
        <f t="shared" si="1"/>
        <v>71.099999999999994</v>
      </c>
      <c r="E2949" s="4" t="s">
        <v>3330</v>
      </c>
      <c r="F2949" s="4">
        <v>-56699</v>
      </c>
      <c r="G2949" s="4">
        <v>3</v>
      </c>
      <c r="H2949" s="4">
        <v>41.86</v>
      </c>
      <c r="I2949" s="4">
        <v>0.04</v>
      </c>
      <c r="J2949" s="4">
        <v>3.7</v>
      </c>
    </row>
    <row r="2950" spans="1:10" ht="12.75" customHeight="1">
      <c r="A2950" s="4" t="str">
        <f t="shared" si="0"/>
        <v>17271.2</v>
      </c>
      <c r="B2950" s="4">
        <v>172</v>
      </c>
      <c r="C2950" s="4">
        <v>712</v>
      </c>
      <c r="D2950" s="4">
        <f t="shared" si="1"/>
        <v>71.2</v>
      </c>
      <c r="E2950" s="4" t="s">
        <v>3331</v>
      </c>
      <c r="F2950" s="4">
        <v>-56632</v>
      </c>
      <c r="G2950" s="4">
        <v>3</v>
      </c>
      <c r="H2950" s="4">
        <v>109.41</v>
      </c>
      <c r="I2950" s="4">
        <v>0.1</v>
      </c>
      <c r="J2950" s="4">
        <v>440</v>
      </c>
    </row>
    <row r="2951" spans="1:10" ht="12.75" customHeight="1">
      <c r="A2951" s="4" t="str">
        <f t="shared" si="0"/>
        <v>17272</v>
      </c>
      <c r="B2951" s="4">
        <v>172</v>
      </c>
      <c r="C2951" s="4">
        <v>720</v>
      </c>
      <c r="D2951" s="4">
        <f t="shared" si="1"/>
        <v>72</v>
      </c>
      <c r="E2951" s="4" t="s">
        <v>3332</v>
      </c>
      <c r="F2951" s="4">
        <v>-56404</v>
      </c>
      <c r="G2951" s="4">
        <v>24</v>
      </c>
      <c r="H2951" s="4">
        <v>1.87</v>
      </c>
      <c r="I2951" s="4" t="s">
        <v>14</v>
      </c>
      <c r="J2951" s="4">
        <v>0.03</v>
      </c>
    </row>
    <row r="2952" spans="1:10" ht="12.75" customHeight="1">
      <c r="A2952" s="4" t="str">
        <f t="shared" si="0"/>
        <v>17272.1</v>
      </c>
      <c r="B2952" s="4">
        <v>172</v>
      </c>
      <c r="C2952" s="4">
        <v>721</v>
      </c>
      <c r="D2952" s="4">
        <f t="shared" si="1"/>
        <v>72.099999999999994</v>
      </c>
      <c r="E2952" s="4" t="s">
        <v>3333</v>
      </c>
      <c r="F2952" s="4">
        <v>-54398</v>
      </c>
      <c r="G2952" s="4">
        <v>24</v>
      </c>
      <c r="H2952" s="4">
        <v>2005.58</v>
      </c>
      <c r="I2952" s="4">
        <v>0.11</v>
      </c>
      <c r="J2952" s="4">
        <v>163</v>
      </c>
    </row>
    <row r="2953" spans="1:10" ht="12.75" customHeight="1">
      <c r="A2953" s="4" t="str">
        <f t="shared" si="0"/>
        <v>17273</v>
      </c>
      <c r="B2953" s="4">
        <v>172</v>
      </c>
      <c r="C2953" s="4">
        <v>730</v>
      </c>
      <c r="D2953" s="4">
        <f t="shared" si="1"/>
        <v>73</v>
      </c>
      <c r="E2953" s="4" t="s">
        <v>3334</v>
      </c>
      <c r="F2953" s="4">
        <v>-51330</v>
      </c>
      <c r="G2953" s="4">
        <v>28</v>
      </c>
      <c r="H2953" s="4">
        <v>36.799999999999997</v>
      </c>
      <c r="I2953" s="4" t="s">
        <v>80</v>
      </c>
      <c r="J2953" s="4">
        <v>0.3</v>
      </c>
    </row>
    <row r="2954" spans="1:10" ht="12.75" customHeight="1">
      <c r="A2954" s="4" t="str">
        <f t="shared" si="0"/>
        <v>17274</v>
      </c>
      <c r="B2954" s="4">
        <v>172</v>
      </c>
      <c r="C2954" s="4">
        <v>740</v>
      </c>
      <c r="D2954" s="4">
        <f t="shared" si="1"/>
        <v>74</v>
      </c>
      <c r="E2954" s="4" t="s">
        <v>3335</v>
      </c>
      <c r="F2954" s="4">
        <v>-49097</v>
      </c>
      <c r="G2954" s="4">
        <v>28</v>
      </c>
      <c r="H2954" s="4">
        <v>6.6</v>
      </c>
      <c r="I2954" s="4" t="s">
        <v>80</v>
      </c>
      <c r="J2954" s="4">
        <v>0.9</v>
      </c>
    </row>
    <row r="2955" spans="1:10" ht="12.75" customHeight="1">
      <c r="A2955" s="4" t="str">
        <f t="shared" si="0"/>
        <v>17275</v>
      </c>
      <c r="B2955" s="4">
        <v>172</v>
      </c>
      <c r="C2955" s="4">
        <v>750</v>
      </c>
      <c r="D2955" s="4">
        <f t="shared" si="1"/>
        <v>75</v>
      </c>
      <c r="E2955" s="4" t="s">
        <v>3336</v>
      </c>
      <c r="F2955" s="4">
        <v>-41520</v>
      </c>
      <c r="G2955" s="4">
        <v>50</v>
      </c>
      <c r="H2955" s="4" t="s">
        <v>541</v>
      </c>
      <c r="I2955" s="4">
        <v>15</v>
      </c>
      <c r="J2955" s="4" t="s">
        <v>6</v>
      </c>
    </row>
    <row r="2956" spans="1:10" ht="12.75" customHeight="1">
      <c r="A2956" s="4" t="str">
        <f t="shared" si="0"/>
        <v>17275.1</v>
      </c>
      <c r="B2956" s="4">
        <v>172</v>
      </c>
      <c r="C2956" s="4">
        <v>751</v>
      </c>
      <c r="D2956" s="4">
        <f t="shared" si="1"/>
        <v>75.099999999999994</v>
      </c>
      <c r="E2956" s="4" t="s">
        <v>3337</v>
      </c>
      <c r="F2956" s="4">
        <v>-41520</v>
      </c>
      <c r="G2956" s="4">
        <v>110</v>
      </c>
      <c r="H2956" s="4">
        <v>0</v>
      </c>
      <c r="I2956" s="4">
        <v>100</v>
      </c>
      <c r="J2956" s="4" t="s">
        <v>541</v>
      </c>
    </row>
    <row r="2957" spans="1:10" ht="12.75" customHeight="1">
      <c r="A2957" s="4" t="str">
        <f t="shared" si="0"/>
        <v>17276</v>
      </c>
      <c r="B2957" s="4">
        <v>172</v>
      </c>
      <c r="C2957" s="4">
        <v>760</v>
      </c>
      <c r="D2957" s="4">
        <f t="shared" si="1"/>
        <v>76</v>
      </c>
      <c r="E2957" s="4" t="s">
        <v>3338</v>
      </c>
      <c r="F2957" s="4">
        <v>-37238</v>
      </c>
      <c r="G2957" s="4">
        <v>15</v>
      </c>
      <c r="H2957" s="4">
        <v>19.2</v>
      </c>
      <c r="I2957" s="4" t="s">
        <v>6</v>
      </c>
      <c r="J2957" s="4">
        <v>0.9</v>
      </c>
    </row>
    <row r="2958" spans="1:10" ht="12.75" customHeight="1">
      <c r="A2958" s="4" t="str">
        <f t="shared" si="0"/>
        <v>17277</v>
      </c>
      <c r="B2958" s="4">
        <v>172</v>
      </c>
      <c r="C2958" s="4">
        <v>770</v>
      </c>
      <c r="D2958" s="4">
        <f t="shared" si="1"/>
        <v>77</v>
      </c>
      <c r="E2958" s="4" t="s">
        <v>3339</v>
      </c>
      <c r="F2958" s="4">
        <v>-27520</v>
      </c>
      <c r="G2958" s="4">
        <v>110</v>
      </c>
      <c r="H2958" s="4">
        <v>4.4000000000000004</v>
      </c>
      <c r="I2958" s="4" t="s">
        <v>6</v>
      </c>
      <c r="J2958" s="4">
        <v>0.3</v>
      </c>
    </row>
    <row r="2959" spans="1:10" ht="12.75" customHeight="1">
      <c r="A2959" s="4" t="str">
        <f t="shared" si="0"/>
        <v>17277.1</v>
      </c>
      <c r="B2959" s="4">
        <v>172</v>
      </c>
      <c r="C2959" s="4">
        <v>771</v>
      </c>
      <c r="D2959" s="4">
        <f t="shared" si="1"/>
        <v>77.099999999999994</v>
      </c>
      <c r="E2959" s="4" t="s">
        <v>3340</v>
      </c>
      <c r="F2959" s="4">
        <v>-27240</v>
      </c>
      <c r="G2959" s="4">
        <v>30</v>
      </c>
      <c r="H2959" s="4">
        <v>280</v>
      </c>
      <c r="I2959" s="4">
        <v>100</v>
      </c>
      <c r="J2959" s="4" t="s">
        <v>2857</v>
      </c>
    </row>
    <row r="2960" spans="1:10" ht="12.75" customHeight="1">
      <c r="A2960" s="4" t="str">
        <f t="shared" si="0"/>
        <v>17278</v>
      </c>
      <c r="B2960" s="4">
        <v>172</v>
      </c>
      <c r="C2960" s="4">
        <v>780</v>
      </c>
      <c r="D2960" s="4">
        <f t="shared" si="1"/>
        <v>78</v>
      </c>
      <c r="E2960" s="4" t="s">
        <v>3341</v>
      </c>
      <c r="F2960" s="4">
        <v>-21101</v>
      </c>
      <c r="G2960" s="4">
        <v>13</v>
      </c>
      <c r="H2960" s="4">
        <v>98.4</v>
      </c>
      <c r="I2960" s="4" t="s">
        <v>33</v>
      </c>
      <c r="J2960" s="4">
        <v>2.4</v>
      </c>
    </row>
    <row r="2961" spans="1:10" ht="12.75" customHeight="1">
      <c r="A2961" s="4" t="str">
        <f t="shared" si="0"/>
        <v>17279</v>
      </c>
      <c r="B2961" s="4">
        <v>172</v>
      </c>
      <c r="C2961" s="4">
        <v>790</v>
      </c>
      <c r="D2961" s="4">
        <f t="shared" si="1"/>
        <v>79</v>
      </c>
      <c r="E2961" s="4" t="s">
        <v>3342</v>
      </c>
      <c r="F2961" s="4">
        <v>-9280</v>
      </c>
      <c r="G2961" s="4">
        <v>160</v>
      </c>
      <c r="H2961" s="4">
        <v>4.7</v>
      </c>
      <c r="I2961" s="4" t="s">
        <v>33</v>
      </c>
      <c r="J2961" s="4">
        <v>1.1000000000000001</v>
      </c>
    </row>
    <row r="2962" spans="1:10" ht="12.75" customHeight="1">
      <c r="A2962" s="4" t="str">
        <f t="shared" si="0"/>
        <v>17280</v>
      </c>
      <c r="B2962" s="4">
        <v>172</v>
      </c>
      <c r="C2962" s="4">
        <v>800</v>
      </c>
      <c r="D2962" s="4">
        <f t="shared" si="1"/>
        <v>80</v>
      </c>
      <c r="E2962" s="4" t="s">
        <v>3343</v>
      </c>
      <c r="F2962" s="4">
        <v>-1090</v>
      </c>
      <c r="G2962" s="4">
        <v>210</v>
      </c>
      <c r="H2962" s="4">
        <v>420</v>
      </c>
      <c r="I2962" s="4" t="s">
        <v>968</v>
      </c>
      <c r="J2962" s="4">
        <v>240</v>
      </c>
    </row>
    <row r="2963" spans="1:10" ht="12.75" customHeight="1">
      <c r="A2963" s="4" t="str">
        <f t="shared" si="0"/>
        <v>17366</v>
      </c>
      <c r="B2963" s="4">
        <v>173</v>
      </c>
      <c r="C2963" s="4">
        <v>660</v>
      </c>
      <c r="D2963" s="4">
        <f t="shared" si="1"/>
        <v>66</v>
      </c>
      <c r="E2963" s="4" t="s">
        <v>3344</v>
      </c>
      <c r="F2963" s="4">
        <v>-43780</v>
      </c>
      <c r="G2963" s="4">
        <v>500</v>
      </c>
      <c r="H2963" s="4">
        <v>2</v>
      </c>
      <c r="I2963" s="4" t="s">
        <v>6</v>
      </c>
      <c r="J2963" s="4" t="s">
        <v>991</v>
      </c>
    </row>
    <row r="2964" spans="1:10" ht="12.75" customHeight="1">
      <c r="A2964" s="4" t="str">
        <f t="shared" si="0"/>
        <v>17367</v>
      </c>
      <c r="B2964" s="4">
        <v>173</v>
      </c>
      <c r="C2964" s="4">
        <v>670</v>
      </c>
      <c r="D2964" s="4">
        <f t="shared" si="1"/>
        <v>67</v>
      </c>
      <c r="E2964" s="4" t="s">
        <v>3345</v>
      </c>
      <c r="F2964" s="4">
        <v>-49100</v>
      </c>
      <c r="G2964" s="4">
        <v>400</v>
      </c>
      <c r="H2964" s="4">
        <v>10</v>
      </c>
      <c r="I2964" s="4" t="s">
        <v>6</v>
      </c>
      <c r="J2964" s="4" t="s">
        <v>343</v>
      </c>
    </row>
    <row r="2965" spans="1:10" ht="12.75" customHeight="1">
      <c r="A2965" s="4" t="str">
        <f t="shared" si="0"/>
        <v>17368</v>
      </c>
      <c r="B2965" s="4">
        <v>173</v>
      </c>
      <c r="C2965" s="4">
        <v>680</v>
      </c>
      <c r="D2965" s="4">
        <f t="shared" si="1"/>
        <v>68</v>
      </c>
      <c r="E2965" s="4" t="s">
        <v>3346</v>
      </c>
      <c r="F2965" s="4">
        <v>-53650</v>
      </c>
      <c r="G2965" s="4">
        <v>200</v>
      </c>
      <c r="H2965" s="4">
        <v>1.4339999999999999</v>
      </c>
      <c r="I2965" s="4" t="s">
        <v>80</v>
      </c>
      <c r="J2965" s="4">
        <v>1.7000000000000001E-2</v>
      </c>
    </row>
    <row r="2966" spans="1:10" ht="12.75" customHeight="1">
      <c r="A2966" s="4" t="str">
        <f t="shared" si="0"/>
        <v>17369</v>
      </c>
      <c r="B2966" s="4">
        <v>173</v>
      </c>
      <c r="C2966" s="4">
        <v>690</v>
      </c>
      <c r="D2966" s="4">
        <f t="shared" si="1"/>
        <v>69</v>
      </c>
      <c r="E2966" s="4" t="s">
        <v>3347</v>
      </c>
      <c r="F2966" s="4">
        <v>-56259</v>
      </c>
      <c r="G2966" s="4">
        <v>5</v>
      </c>
      <c r="H2966" s="4">
        <v>8.24</v>
      </c>
      <c r="I2966" s="4" t="s">
        <v>223</v>
      </c>
      <c r="J2966" s="4">
        <v>0.08</v>
      </c>
    </row>
    <row r="2967" spans="1:10" ht="12.75" customHeight="1">
      <c r="A2967" s="4" t="str">
        <f t="shared" si="0"/>
        <v>17369.1</v>
      </c>
      <c r="B2967" s="4">
        <v>173</v>
      </c>
      <c r="C2967" s="4">
        <v>691</v>
      </c>
      <c r="D2967" s="4">
        <f t="shared" si="1"/>
        <v>69.099999999999994</v>
      </c>
      <c r="E2967" s="4" t="s">
        <v>3348</v>
      </c>
      <c r="F2967" s="4">
        <v>-55941</v>
      </c>
      <c r="G2967" s="4">
        <v>5</v>
      </c>
      <c r="H2967" s="4">
        <v>317.73</v>
      </c>
      <c r="I2967" s="4">
        <v>0.2</v>
      </c>
      <c r="J2967" s="4">
        <v>10</v>
      </c>
    </row>
    <row r="2968" spans="1:10" ht="12.75" customHeight="1">
      <c r="A2968" s="4" t="str">
        <f t="shared" si="0"/>
        <v>17370</v>
      </c>
      <c r="B2968" s="4">
        <v>173</v>
      </c>
      <c r="C2968" s="4">
        <v>700</v>
      </c>
      <c r="D2968" s="4">
        <f t="shared" si="1"/>
        <v>70</v>
      </c>
      <c r="E2968" s="4" t="s">
        <v>3349</v>
      </c>
      <c r="F2968" s="4">
        <v>-57556.3</v>
      </c>
      <c r="G2968" s="4">
        <v>2.4</v>
      </c>
      <c r="H2968" s="4" t="s">
        <v>8</v>
      </c>
      <c r="I2968" s="4" t="s">
        <v>607</v>
      </c>
      <c r="J2968" s="4">
        <v>95</v>
      </c>
    </row>
    <row r="2969" spans="1:10" ht="12.75" customHeight="1">
      <c r="A2969" s="4" t="str">
        <f t="shared" si="0"/>
        <v>17370.1</v>
      </c>
      <c r="B2969" s="4">
        <v>173</v>
      </c>
      <c r="C2969" s="4">
        <v>701</v>
      </c>
      <c r="D2969" s="4">
        <f t="shared" si="1"/>
        <v>70.099999999999994</v>
      </c>
      <c r="E2969" s="4" t="s">
        <v>3350</v>
      </c>
      <c r="F2969" s="4">
        <v>-57157.4</v>
      </c>
      <c r="G2969" s="4">
        <v>2.5</v>
      </c>
      <c r="H2969" s="4">
        <v>398.9</v>
      </c>
      <c r="I2969" s="4">
        <v>0.5</v>
      </c>
      <c r="J2969" s="4">
        <v>2.9</v>
      </c>
    </row>
    <row r="2970" spans="1:10" ht="12.75" customHeight="1">
      <c r="A2970" s="4" t="str">
        <f t="shared" si="0"/>
        <v>17371</v>
      </c>
      <c r="B2970" s="4">
        <v>173</v>
      </c>
      <c r="C2970" s="4">
        <v>710</v>
      </c>
      <c r="D2970" s="4">
        <f t="shared" si="1"/>
        <v>71</v>
      </c>
      <c r="E2970" s="4" t="s">
        <v>3351</v>
      </c>
      <c r="F2970" s="4">
        <v>-56885.8</v>
      </c>
      <c r="G2970" s="4">
        <v>2.4</v>
      </c>
      <c r="H2970" s="4">
        <v>1.37</v>
      </c>
      <c r="I2970" s="4" t="s">
        <v>14</v>
      </c>
      <c r="J2970" s="4">
        <v>0.01</v>
      </c>
    </row>
    <row r="2971" spans="1:10" ht="12.75" customHeight="1">
      <c r="A2971" s="4" t="str">
        <f t="shared" si="0"/>
        <v>17371.1</v>
      </c>
      <c r="B2971" s="4">
        <v>173</v>
      </c>
      <c r="C2971" s="4">
        <v>711</v>
      </c>
      <c r="D2971" s="4">
        <f t="shared" si="1"/>
        <v>71.099999999999994</v>
      </c>
      <c r="E2971" s="4" t="s">
        <v>3352</v>
      </c>
      <c r="F2971" s="4">
        <v>-56762.1</v>
      </c>
      <c r="G2971" s="4">
        <v>2.4</v>
      </c>
      <c r="H2971" s="4">
        <v>123.672</v>
      </c>
      <c r="I2971" s="4">
        <v>1.3000000000000001E-2</v>
      </c>
      <c r="J2971" s="4">
        <v>74.2</v>
      </c>
    </row>
    <row r="2972" spans="1:10" ht="12.75" customHeight="1">
      <c r="A2972" s="4" t="str">
        <f t="shared" si="0"/>
        <v>17372</v>
      </c>
      <c r="B2972" s="4">
        <v>173</v>
      </c>
      <c r="C2972" s="4">
        <v>720</v>
      </c>
      <c r="D2972" s="4">
        <f t="shared" si="1"/>
        <v>72</v>
      </c>
      <c r="E2972" s="4" t="s">
        <v>3353</v>
      </c>
      <c r="F2972" s="4">
        <v>-55412</v>
      </c>
      <c r="G2972" s="4">
        <v>28</v>
      </c>
      <c r="H2972" s="4">
        <v>23.6</v>
      </c>
      <c r="I2972" s="4" t="s">
        <v>223</v>
      </c>
      <c r="J2972" s="4">
        <v>0.1</v>
      </c>
    </row>
    <row r="2973" spans="1:10" ht="12.75" customHeight="1">
      <c r="A2973" s="4" t="str">
        <f t="shared" si="0"/>
        <v>17373</v>
      </c>
      <c r="B2973" s="4">
        <v>173</v>
      </c>
      <c r="C2973" s="4">
        <v>730</v>
      </c>
      <c r="D2973" s="4">
        <f t="shared" si="1"/>
        <v>73</v>
      </c>
      <c r="E2973" s="4" t="s">
        <v>3354</v>
      </c>
      <c r="F2973" s="4">
        <v>-52397</v>
      </c>
      <c r="G2973" s="4">
        <v>28</v>
      </c>
      <c r="H2973" s="4">
        <v>3.14</v>
      </c>
      <c r="I2973" s="4" t="s">
        <v>223</v>
      </c>
      <c r="J2973" s="4">
        <v>0.13</v>
      </c>
    </row>
    <row r="2974" spans="1:10" ht="12.75" customHeight="1">
      <c r="A2974" s="4" t="str">
        <f t="shared" si="0"/>
        <v>17374</v>
      </c>
      <c r="B2974" s="4">
        <v>173</v>
      </c>
      <c r="C2974" s="4">
        <v>740</v>
      </c>
      <c r="D2974" s="4">
        <f t="shared" si="1"/>
        <v>74</v>
      </c>
      <c r="E2974" s="4" t="s">
        <v>3355</v>
      </c>
      <c r="F2974" s="4">
        <v>-48727</v>
      </c>
      <c r="G2974" s="4">
        <v>28</v>
      </c>
      <c r="H2974" s="4">
        <v>7.6</v>
      </c>
      <c r="I2974" s="4" t="s">
        <v>80</v>
      </c>
      <c r="J2974" s="4">
        <v>0.2</v>
      </c>
    </row>
    <row r="2975" spans="1:10" ht="12.75" customHeight="1">
      <c r="A2975" s="4" t="str">
        <f t="shared" si="0"/>
        <v>17375</v>
      </c>
      <c r="B2975" s="4">
        <v>173</v>
      </c>
      <c r="C2975" s="4">
        <v>750</v>
      </c>
      <c r="D2975" s="4">
        <f t="shared" si="1"/>
        <v>75</v>
      </c>
      <c r="E2975" s="4" t="s">
        <v>3356</v>
      </c>
      <c r="F2975" s="4">
        <v>-43554</v>
      </c>
      <c r="G2975" s="4">
        <v>28</v>
      </c>
      <c r="H2975" s="4">
        <v>2</v>
      </c>
      <c r="I2975" s="4" t="s">
        <v>80</v>
      </c>
      <c r="J2975" s="4">
        <v>0.3</v>
      </c>
    </row>
    <row r="2976" spans="1:10" ht="12.75" customHeight="1">
      <c r="A2976" s="4" t="str">
        <f t="shared" si="0"/>
        <v>17376</v>
      </c>
      <c r="B2976" s="4">
        <v>173</v>
      </c>
      <c r="C2976" s="4">
        <v>760</v>
      </c>
      <c r="D2976" s="4">
        <f t="shared" si="1"/>
        <v>76</v>
      </c>
      <c r="E2976" s="4" t="s">
        <v>3357</v>
      </c>
      <c r="F2976" s="4">
        <v>-37438</v>
      </c>
      <c r="G2976" s="4">
        <v>15</v>
      </c>
      <c r="H2976" s="4">
        <v>22.4</v>
      </c>
      <c r="I2976" s="4" t="s">
        <v>6</v>
      </c>
      <c r="J2976" s="4">
        <v>0.9</v>
      </c>
    </row>
    <row r="2977" spans="1:10" ht="12.75" customHeight="1">
      <c r="A2977" s="4" t="str">
        <f t="shared" si="0"/>
        <v>17377</v>
      </c>
      <c r="B2977" s="4">
        <v>173</v>
      </c>
      <c r="C2977" s="4">
        <v>770</v>
      </c>
      <c r="D2977" s="4">
        <f t="shared" si="1"/>
        <v>77</v>
      </c>
      <c r="E2977" s="4" t="s">
        <v>3358</v>
      </c>
      <c r="F2977" s="4">
        <v>-30272</v>
      </c>
      <c r="G2977" s="4">
        <v>14</v>
      </c>
      <c r="H2977" s="4">
        <v>9</v>
      </c>
      <c r="I2977" s="4" t="s">
        <v>6</v>
      </c>
      <c r="J2977" s="4">
        <v>0.8</v>
      </c>
    </row>
    <row r="2978" spans="1:10" ht="12.75" customHeight="1">
      <c r="A2978" s="4" t="str">
        <f t="shared" si="0"/>
        <v>17377.1</v>
      </c>
      <c r="B2978" s="4">
        <v>173</v>
      </c>
      <c r="C2978" s="4">
        <v>771</v>
      </c>
      <c r="D2978" s="4">
        <f t="shared" si="1"/>
        <v>77.099999999999994</v>
      </c>
      <c r="E2978" s="4" t="s">
        <v>3359</v>
      </c>
      <c r="F2978" s="4">
        <v>-30019</v>
      </c>
      <c r="G2978" s="4">
        <v>28</v>
      </c>
      <c r="H2978" s="4">
        <v>253</v>
      </c>
      <c r="I2978" s="4">
        <v>27</v>
      </c>
      <c r="J2978" s="4" t="s">
        <v>2857</v>
      </c>
    </row>
    <row r="2979" spans="1:10" ht="12.75" customHeight="1">
      <c r="A2979" s="4" t="str">
        <f t="shared" si="0"/>
        <v>17378</v>
      </c>
      <c r="B2979" s="4">
        <v>173</v>
      </c>
      <c r="C2979" s="4">
        <v>780</v>
      </c>
      <c r="D2979" s="4">
        <f t="shared" si="1"/>
        <v>78</v>
      </c>
      <c r="E2979" s="4" t="s">
        <v>3360</v>
      </c>
      <c r="F2979" s="4">
        <v>-21940</v>
      </c>
      <c r="G2979" s="4">
        <v>60</v>
      </c>
      <c r="H2979" s="4">
        <v>365</v>
      </c>
      <c r="I2979" s="4" t="s">
        <v>33</v>
      </c>
      <c r="J2979" s="4">
        <v>7</v>
      </c>
    </row>
    <row r="2980" spans="1:10" ht="12.75" customHeight="1">
      <c r="A2980" s="4" t="str">
        <f t="shared" si="0"/>
        <v>17379</v>
      </c>
      <c r="B2980" s="4">
        <v>173</v>
      </c>
      <c r="C2980" s="4">
        <v>790</v>
      </c>
      <c r="D2980" s="4">
        <f t="shared" si="1"/>
        <v>79</v>
      </c>
      <c r="E2980" s="4" t="s">
        <v>3361</v>
      </c>
      <c r="F2980" s="4">
        <v>-12820</v>
      </c>
      <c r="G2980" s="4">
        <v>26</v>
      </c>
      <c r="H2980" s="4">
        <v>25</v>
      </c>
      <c r="I2980" s="4" t="s">
        <v>33</v>
      </c>
      <c r="J2980" s="4">
        <v>1</v>
      </c>
    </row>
    <row r="2981" spans="1:10" ht="12.75" customHeight="1">
      <c r="A2981" s="4" t="str">
        <f t="shared" si="0"/>
        <v>17379.1</v>
      </c>
      <c r="B2981" s="4">
        <v>173</v>
      </c>
      <c r="C2981" s="4">
        <v>791</v>
      </c>
      <c r="D2981" s="4">
        <f t="shared" si="1"/>
        <v>79.099999999999994</v>
      </c>
      <c r="E2981" s="4" t="s">
        <v>3362</v>
      </c>
      <c r="F2981" s="4">
        <v>-12606</v>
      </c>
      <c r="G2981" s="4">
        <v>22</v>
      </c>
      <c r="H2981" s="4">
        <v>214</v>
      </c>
      <c r="I2981" s="4">
        <v>23</v>
      </c>
      <c r="J2981" s="4" t="s">
        <v>2857</v>
      </c>
    </row>
    <row r="2982" spans="1:10" ht="12.75" customHeight="1">
      <c r="A2982" s="4" t="str">
        <f t="shared" si="0"/>
        <v>17380</v>
      </c>
      <c r="B2982" s="4">
        <v>173</v>
      </c>
      <c r="C2982" s="4">
        <v>800</v>
      </c>
      <c r="D2982" s="4">
        <f t="shared" si="1"/>
        <v>80</v>
      </c>
      <c r="E2982" s="4" t="s">
        <v>3363</v>
      </c>
      <c r="F2982" s="4">
        <v>-2570</v>
      </c>
      <c r="G2982" s="4">
        <v>210</v>
      </c>
      <c r="H2982" s="4">
        <v>1.1000000000000001</v>
      </c>
      <c r="I2982" s="4" t="s">
        <v>33</v>
      </c>
      <c r="J2982" s="4">
        <v>0.4</v>
      </c>
    </row>
    <row r="2983" spans="1:10" ht="12.75" customHeight="1">
      <c r="A2983" s="4" t="str">
        <f t="shared" si="0"/>
        <v>17467</v>
      </c>
      <c r="B2983" s="4">
        <v>174</v>
      </c>
      <c r="C2983" s="4">
        <v>670</v>
      </c>
      <c r="D2983" s="4">
        <f t="shared" si="1"/>
        <v>67</v>
      </c>
      <c r="E2983" s="4" t="s">
        <v>3364</v>
      </c>
      <c r="F2983" s="4">
        <v>-45500</v>
      </c>
      <c r="G2983" s="4">
        <v>500</v>
      </c>
      <c r="H2983" s="4">
        <v>8</v>
      </c>
      <c r="I2983" s="4" t="s">
        <v>6</v>
      </c>
      <c r="J2983" s="4" t="s">
        <v>491</v>
      </c>
    </row>
    <row r="2984" spans="1:10" ht="12.75" customHeight="1">
      <c r="A2984" s="4" t="str">
        <f t="shared" si="0"/>
        <v>17468</v>
      </c>
      <c r="B2984" s="4">
        <v>174</v>
      </c>
      <c r="C2984" s="4">
        <v>680</v>
      </c>
      <c r="D2984" s="4">
        <f t="shared" si="1"/>
        <v>68</v>
      </c>
      <c r="E2984" s="4" t="s">
        <v>3365</v>
      </c>
      <c r="F2984" s="4">
        <v>-51950</v>
      </c>
      <c r="G2984" s="4">
        <v>300</v>
      </c>
      <c r="H2984" s="4">
        <v>3.2</v>
      </c>
      <c r="I2984" s="4" t="s">
        <v>80</v>
      </c>
      <c r="J2984" s="4">
        <v>0.2</v>
      </c>
    </row>
    <row r="2985" spans="1:10" ht="12.75" customHeight="1">
      <c r="A2985" s="4" t="str">
        <f t="shared" si="0"/>
        <v>17469</v>
      </c>
      <c r="B2985" s="4">
        <v>174</v>
      </c>
      <c r="C2985" s="4">
        <v>690</v>
      </c>
      <c r="D2985" s="4">
        <f t="shared" si="1"/>
        <v>69</v>
      </c>
      <c r="E2985" s="4" t="s">
        <v>3366</v>
      </c>
      <c r="F2985" s="4">
        <v>-53870</v>
      </c>
      <c r="G2985" s="4">
        <v>40</v>
      </c>
      <c r="H2985" s="4">
        <v>5.4</v>
      </c>
      <c r="I2985" s="4" t="s">
        <v>80</v>
      </c>
      <c r="J2985" s="4">
        <v>0.1</v>
      </c>
    </row>
    <row r="2986" spans="1:10" ht="12.75" customHeight="1">
      <c r="A2986" s="4" t="str">
        <f t="shared" si="0"/>
        <v>17470</v>
      </c>
      <c r="B2986" s="4">
        <v>174</v>
      </c>
      <c r="C2986" s="4">
        <v>700</v>
      </c>
      <c r="D2986" s="4">
        <f t="shared" si="1"/>
        <v>70</v>
      </c>
      <c r="E2986" s="4" t="s">
        <v>3367</v>
      </c>
      <c r="F2986" s="4">
        <v>-56949.599999999999</v>
      </c>
      <c r="G2986" s="4">
        <v>2.4</v>
      </c>
      <c r="H2986" s="4" t="s">
        <v>8</v>
      </c>
      <c r="I2986" s="4" t="s">
        <v>22</v>
      </c>
      <c r="J2986" s="4">
        <v>99</v>
      </c>
    </row>
    <row r="2987" spans="1:10" ht="12.75" customHeight="1">
      <c r="A2987" s="4" t="str">
        <f t="shared" si="0"/>
        <v>17471</v>
      </c>
      <c r="B2987" s="4">
        <v>174</v>
      </c>
      <c r="C2987" s="4">
        <v>710</v>
      </c>
      <c r="D2987" s="4">
        <f t="shared" si="1"/>
        <v>71</v>
      </c>
      <c r="E2987" s="4" t="s">
        <v>3368</v>
      </c>
      <c r="F2987" s="4">
        <v>-55575.3</v>
      </c>
      <c r="G2987" s="4">
        <v>2.4</v>
      </c>
      <c r="H2987" s="4">
        <v>3.31</v>
      </c>
      <c r="I2987" s="4" t="s">
        <v>14</v>
      </c>
      <c r="J2987" s="4">
        <v>0.05</v>
      </c>
    </row>
    <row r="2988" spans="1:10" ht="12.75" customHeight="1">
      <c r="A2988" s="4" t="str">
        <f t="shared" si="0"/>
        <v>17471.1</v>
      </c>
      <c r="B2988" s="4">
        <v>174</v>
      </c>
      <c r="C2988" s="4">
        <v>711</v>
      </c>
      <c r="D2988" s="4">
        <f t="shared" si="1"/>
        <v>71.099999999999994</v>
      </c>
      <c r="E2988" s="4" t="s">
        <v>3369</v>
      </c>
      <c r="F2988" s="4">
        <v>-55404.5</v>
      </c>
      <c r="G2988" s="4">
        <v>2.4</v>
      </c>
      <c r="H2988" s="4">
        <v>170.83</v>
      </c>
      <c r="I2988" s="4">
        <v>0.05</v>
      </c>
      <c r="J2988" s="4">
        <v>142</v>
      </c>
    </row>
    <row r="2989" spans="1:10" ht="12.75" customHeight="1">
      <c r="A2989" s="4" t="str">
        <f t="shared" si="0"/>
        <v>17472</v>
      </c>
      <c r="B2989" s="4">
        <v>174</v>
      </c>
      <c r="C2989" s="4">
        <v>720</v>
      </c>
      <c r="D2989" s="4">
        <f t="shared" si="1"/>
        <v>72</v>
      </c>
      <c r="E2989" s="4" t="s">
        <v>3370</v>
      </c>
      <c r="F2989" s="4">
        <v>-55846.6</v>
      </c>
      <c r="G2989" s="4">
        <v>2.8</v>
      </c>
      <c r="H2989" s="4">
        <v>2</v>
      </c>
      <c r="I2989" s="4" t="s">
        <v>669</v>
      </c>
      <c r="J2989" s="4">
        <v>0.4</v>
      </c>
    </row>
    <row r="2990" spans="1:10" ht="12.75" customHeight="1">
      <c r="A2990" s="4" t="str">
        <f t="shared" si="0"/>
        <v>17472.1</v>
      </c>
      <c r="B2990" s="4">
        <v>174</v>
      </c>
      <c r="C2990" s="4">
        <v>721</v>
      </c>
      <c r="D2990" s="4">
        <f t="shared" si="1"/>
        <v>72.099999999999994</v>
      </c>
      <c r="E2990" s="4" t="s">
        <v>3371</v>
      </c>
      <c r="F2990" s="4">
        <v>-54049</v>
      </c>
      <c r="G2990" s="4">
        <v>3</v>
      </c>
      <c r="H2990" s="4">
        <v>1797.5</v>
      </c>
      <c r="I2990" s="4">
        <v>2</v>
      </c>
      <c r="J2990" s="4">
        <v>2.39</v>
      </c>
    </row>
    <row r="2991" spans="1:10" ht="12.75" customHeight="1">
      <c r="A2991" s="4" t="str">
        <f t="shared" si="0"/>
        <v>17473</v>
      </c>
      <c r="B2991" s="4">
        <v>174</v>
      </c>
      <c r="C2991" s="4">
        <v>730</v>
      </c>
      <c r="D2991" s="4">
        <f t="shared" si="1"/>
        <v>73</v>
      </c>
      <c r="E2991" s="4" t="s">
        <v>3372</v>
      </c>
      <c r="F2991" s="4">
        <v>-51741</v>
      </c>
      <c r="G2991" s="4">
        <v>28</v>
      </c>
      <c r="H2991" s="4">
        <v>1.1399999999999999</v>
      </c>
      <c r="I2991" s="4" t="s">
        <v>223</v>
      </c>
      <c r="J2991" s="4">
        <v>0.08</v>
      </c>
    </row>
    <row r="2992" spans="1:10" ht="12.75" customHeight="1">
      <c r="A2992" s="4" t="str">
        <f t="shared" si="0"/>
        <v>17474</v>
      </c>
      <c r="B2992" s="4">
        <v>174</v>
      </c>
      <c r="C2992" s="4">
        <v>740</v>
      </c>
      <c r="D2992" s="4">
        <f t="shared" si="1"/>
        <v>74</v>
      </c>
      <c r="E2992" s="4" t="s">
        <v>3373</v>
      </c>
      <c r="F2992" s="4">
        <v>-50227</v>
      </c>
      <c r="G2992" s="4">
        <v>28</v>
      </c>
      <c r="H2992" s="4">
        <v>33.200000000000003</v>
      </c>
      <c r="I2992" s="4" t="s">
        <v>80</v>
      </c>
      <c r="J2992" s="4">
        <v>2.1</v>
      </c>
    </row>
    <row r="2993" spans="1:10" ht="12.75" customHeight="1">
      <c r="A2993" s="4" t="str">
        <f t="shared" si="0"/>
        <v>17475</v>
      </c>
      <c r="B2993" s="4">
        <v>174</v>
      </c>
      <c r="C2993" s="4">
        <v>750</v>
      </c>
      <c r="D2993" s="4">
        <f t="shared" si="1"/>
        <v>75</v>
      </c>
      <c r="E2993" s="4" t="s">
        <v>3374</v>
      </c>
      <c r="F2993" s="4">
        <v>-43673</v>
      </c>
      <c r="G2993" s="4">
        <v>28</v>
      </c>
      <c r="H2993" s="4">
        <v>2.4</v>
      </c>
      <c r="I2993" s="4" t="s">
        <v>80</v>
      </c>
      <c r="J2993" s="4">
        <v>0.04</v>
      </c>
    </row>
    <row r="2994" spans="1:10" ht="12.75" customHeight="1">
      <c r="A2994" s="4" t="str">
        <f t="shared" si="0"/>
        <v>17476</v>
      </c>
      <c r="B2994" s="4">
        <v>174</v>
      </c>
      <c r="C2994" s="4">
        <v>760</v>
      </c>
      <c r="D2994" s="4">
        <f t="shared" si="1"/>
        <v>76</v>
      </c>
      <c r="E2994" s="4" t="s">
        <v>3375</v>
      </c>
      <c r="F2994" s="4">
        <v>-39996</v>
      </c>
      <c r="G2994" s="4">
        <v>11</v>
      </c>
      <c r="H2994" s="4">
        <v>44</v>
      </c>
      <c r="I2994" s="4" t="s">
        <v>6</v>
      </c>
      <c r="J2994" s="4">
        <v>4</v>
      </c>
    </row>
    <row r="2995" spans="1:10" ht="12.75" customHeight="1">
      <c r="A2995" s="4" t="str">
        <f t="shared" si="0"/>
        <v>17477</v>
      </c>
      <c r="B2995" s="4">
        <v>174</v>
      </c>
      <c r="C2995" s="4">
        <v>770</v>
      </c>
      <c r="D2995" s="4">
        <f t="shared" si="1"/>
        <v>77</v>
      </c>
      <c r="E2995" s="4" t="s">
        <v>3376</v>
      </c>
      <c r="F2995" s="4">
        <v>-30869</v>
      </c>
      <c r="G2995" s="4">
        <v>28</v>
      </c>
      <c r="H2995" s="4">
        <v>7.9</v>
      </c>
      <c r="I2995" s="4" t="s">
        <v>6</v>
      </c>
      <c r="J2995" s="4">
        <v>0.6</v>
      </c>
    </row>
    <row r="2996" spans="1:10" ht="12.75" customHeight="1">
      <c r="A2996" s="4" t="str">
        <f t="shared" si="0"/>
        <v>17477.1</v>
      </c>
      <c r="B2996" s="4">
        <v>174</v>
      </c>
      <c r="C2996" s="4">
        <v>771</v>
      </c>
      <c r="D2996" s="4">
        <f t="shared" si="1"/>
        <v>77.099999999999994</v>
      </c>
      <c r="E2996" s="4" t="s">
        <v>3377</v>
      </c>
      <c r="F2996" s="4">
        <v>-30676</v>
      </c>
      <c r="G2996" s="4">
        <v>26</v>
      </c>
      <c r="H2996" s="4">
        <v>193</v>
      </c>
      <c r="I2996" s="4">
        <v>11</v>
      </c>
      <c r="J2996" s="4" t="s">
        <v>2857</v>
      </c>
    </row>
    <row r="2997" spans="1:10" ht="12.75" customHeight="1">
      <c r="A2997" s="4" t="str">
        <f t="shared" si="0"/>
        <v>17478</v>
      </c>
      <c r="B2997" s="4">
        <v>174</v>
      </c>
      <c r="C2997" s="4">
        <v>780</v>
      </c>
      <c r="D2997" s="4">
        <f t="shared" si="1"/>
        <v>78</v>
      </c>
      <c r="E2997" s="4" t="s">
        <v>3378</v>
      </c>
      <c r="F2997" s="4">
        <v>-25319</v>
      </c>
      <c r="G2997" s="4">
        <v>12</v>
      </c>
      <c r="H2997" s="4">
        <v>889</v>
      </c>
      <c r="I2997" s="4" t="s">
        <v>33</v>
      </c>
      <c r="J2997" s="4">
        <v>17</v>
      </c>
    </row>
    <row r="2998" spans="1:10" ht="12.75" customHeight="1">
      <c r="A2998" s="4" t="str">
        <f t="shared" si="0"/>
        <v>17479</v>
      </c>
      <c r="B2998" s="4">
        <v>174</v>
      </c>
      <c r="C2998" s="4">
        <v>790</v>
      </c>
      <c r="D2998" s="4">
        <f t="shared" si="1"/>
        <v>79</v>
      </c>
      <c r="E2998" s="4" t="s">
        <v>3379</v>
      </c>
      <c r="F2998" s="4">
        <v>-14200</v>
      </c>
      <c r="G2998" s="4">
        <v>100</v>
      </c>
      <c r="H2998" s="4">
        <v>139</v>
      </c>
      <c r="I2998" s="4" t="s">
        <v>33</v>
      </c>
      <c r="J2998" s="4">
        <v>3</v>
      </c>
    </row>
    <row r="2999" spans="1:10" ht="12.75" customHeight="1">
      <c r="A2999" s="4" t="str">
        <f t="shared" si="0"/>
        <v>17479.1</v>
      </c>
      <c r="B2999" s="4">
        <v>174</v>
      </c>
      <c r="C2999" s="4">
        <v>791</v>
      </c>
      <c r="D2999" s="4">
        <f t="shared" si="1"/>
        <v>79.099999999999994</v>
      </c>
      <c r="E2999" s="4" t="s">
        <v>3380</v>
      </c>
      <c r="F2999" s="4">
        <v>-13840</v>
      </c>
      <c r="G2999" s="4">
        <v>70</v>
      </c>
      <c r="H2999" s="4">
        <v>360</v>
      </c>
      <c r="I2999" s="4">
        <v>70</v>
      </c>
      <c r="J2999" s="4">
        <v>171</v>
      </c>
    </row>
    <row r="3000" spans="1:10" ht="12.75" customHeight="1">
      <c r="A3000" s="4" t="str">
        <f t="shared" si="0"/>
        <v>17480</v>
      </c>
      <c r="B3000" s="4">
        <v>174</v>
      </c>
      <c r="C3000" s="4">
        <v>800</v>
      </c>
      <c r="D3000" s="4">
        <f t="shared" si="1"/>
        <v>80</v>
      </c>
      <c r="E3000" s="4" t="s">
        <v>3381</v>
      </c>
      <c r="F3000" s="4">
        <v>-6647</v>
      </c>
      <c r="G3000" s="4">
        <v>20</v>
      </c>
      <c r="H3000" s="4">
        <v>2</v>
      </c>
      <c r="I3000" s="4" t="s">
        <v>33</v>
      </c>
      <c r="J3000" s="4">
        <v>0.4</v>
      </c>
    </row>
    <row r="3001" spans="1:10" ht="12.75" customHeight="1">
      <c r="A3001" s="4" t="str">
        <f t="shared" si="0"/>
        <v>17567</v>
      </c>
      <c r="B3001" s="4">
        <v>175</v>
      </c>
      <c r="C3001" s="4">
        <v>670</v>
      </c>
      <c r="D3001" s="4">
        <f t="shared" si="1"/>
        <v>67</v>
      </c>
      <c r="E3001" s="4" t="s">
        <v>3382</v>
      </c>
      <c r="F3001" s="4">
        <v>-42800</v>
      </c>
      <c r="G3001" s="4">
        <v>600</v>
      </c>
      <c r="H3001" s="4">
        <v>5</v>
      </c>
      <c r="I3001" s="4" t="s">
        <v>6</v>
      </c>
      <c r="J3001" s="4" t="s">
        <v>343</v>
      </c>
    </row>
    <row r="3002" spans="1:10" ht="12.75" customHeight="1">
      <c r="A3002" s="4" t="str">
        <f t="shared" si="0"/>
        <v>17568</v>
      </c>
      <c r="B3002" s="4">
        <v>175</v>
      </c>
      <c r="C3002" s="4">
        <v>680</v>
      </c>
      <c r="D3002" s="4">
        <f t="shared" si="1"/>
        <v>68</v>
      </c>
      <c r="E3002" s="4" t="s">
        <v>3383</v>
      </c>
      <c r="F3002" s="4">
        <v>-48650</v>
      </c>
      <c r="G3002" s="4">
        <v>400</v>
      </c>
      <c r="H3002" s="4">
        <v>1.2</v>
      </c>
      <c r="I3002" s="4" t="s">
        <v>80</v>
      </c>
      <c r="J3002" s="4">
        <v>0.3</v>
      </c>
    </row>
    <row r="3003" spans="1:10" ht="12.75" customHeight="1">
      <c r="A3003" s="4" t="str">
        <f t="shared" si="0"/>
        <v>17569</v>
      </c>
      <c r="B3003" s="4">
        <v>175</v>
      </c>
      <c r="C3003" s="4">
        <v>690</v>
      </c>
      <c r="D3003" s="4">
        <f t="shared" si="1"/>
        <v>69</v>
      </c>
      <c r="E3003" s="4" t="s">
        <v>3384</v>
      </c>
      <c r="F3003" s="4">
        <v>-52320</v>
      </c>
      <c r="G3003" s="4">
        <v>50</v>
      </c>
      <c r="H3003" s="4">
        <v>15.2</v>
      </c>
      <c r="I3003" s="4" t="s">
        <v>80</v>
      </c>
      <c r="J3003" s="4">
        <v>0.5</v>
      </c>
    </row>
    <row r="3004" spans="1:10" ht="12.75" customHeight="1">
      <c r="A3004" s="4" t="str">
        <f t="shared" si="0"/>
        <v>17570</v>
      </c>
      <c r="B3004" s="4">
        <v>175</v>
      </c>
      <c r="C3004" s="4">
        <v>700</v>
      </c>
      <c r="D3004" s="4">
        <f t="shared" si="1"/>
        <v>70</v>
      </c>
      <c r="E3004" s="4" t="s">
        <v>3385</v>
      </c>
      <c r="F3004" s="4">
        <v>-54700.6</v>
      </c>
      <c r="G3004" s="4">
        <v>2.4</v>
      </c>
      <c r="H3004" s="4">
        <v>4.1849999999999996</v>
      </c>
      <c r="I3004" s="4" t="s">
        <v>48</v>
      </c>
      <c r="J3004" s="4">
        <v>1E-3</v>
      </c>
    </row>
    <row r="3005" spans="1:10" ht="12.75" customHeight="1">
      <c r="A3005" s="4" t="str">
        <f t="shared" si="0"/>
        <v>17570.1</v>
      </c>
      <c r="B3005" s="4">
        <v>175</v>
      </c>
      <c r="C3005" s="4">
        <v>701</v>
      </c>
      <c r="D3005" s="4">
        <f t="shared" si="1"/>
        <v>70.099999999999994</v>
      </c>
      <c r="E3005" s="4" t="s">
        <v>3386</v>
      </c>
      <c r="F3005" s="4">
        <v>-54185.7</v>
      </c>
      <c r="G3005" s="4">
        <v>2.4</v>
      </c>
      <c r="H3005" s="4">
        <v>514.86900000000003</v>
      </c>
      <c r="I3005" s="4">
        <v>7.0000000000000001E-3</v>
      </c>
      <c r="J3005" s="4">
        <v>68.2</v>
      </c>
    </row>
    <row r="3006" spans="1:10" ht="12.75" customHeight="1">
      <c r="A3006" s="4" t="str">
        <f t="shared" si="0"/>
        <v>17571</v>
      </c>
      <c r="B3006" s="4">
        <v>175</v>
      </c>
      <c r="C3006" s="4">
        <v>710</v>
      </c>
      <c r="D3006" s="4">
        <f t="shared" si="1"/>
        <v>71</v>
      </c>
      <c r="E3006" s="4" t="s">
        <v>3387</v>
      </c>
      <c r="F3006" s="4">
        <v>-55170.7</v>
      </c>
      <c r="G3006" s="4">
        <v>2.2000000000000002</v>
      </c>
      <c r="H3006" s="4" t="s">
        <v>8</v>
      </c>
      <c r="I3006" s="4" t="s">
        <v>2147</v>
      </c>
      <c r="J3006" s="4">
        <v>93</v>
      </c>
    </row>
    <row r="3007" spans="1:10" ht="12.75" customHeight="1">
      <c r="A3007" s="4" t="str">
        <f t="shared" si="0"/>
        <v>17571.1</v>
      </c>
      <c r="B3007" s="4">
        <v>175</v>
      </c>
      <c r="C3007" s="4">
        <v>711</v>
      </c>
      <c r="D3007" s="4">
        <f t="shared" si="1"/>
        <v>71.099999999999994</v>
      </c>
      <c r="E3007" s="4" t="s">
        <v>3388</v>
      </c>
      <c r="F3007" s="4">
        <v>-53780</v>
      </c>
      <c r="G3007" s="4">
        <v>4</v>
      </c>
      <c r="H3007" s="4">
        <v>1391</v>
      </c>
      <c r="I3007" s="4">
        <v>3</v>
      </c>
      <c r="J3007" s="4">
        <v>930</v>
      </c>
    </row>
    <row r="3008" spans="1:10" ht="12.75" customHeight="1">
      <c r="A3008" s="4" t="str">
        <f t="shared" si="0"/>
        <v>17572</v>
      </c>
      <c r="B3008" s="4">
        <v>175</v>
      </c>
      <c r="C3008" s="4">
        <v>720</v>
      </c>
      <c r="D3008" s="4">
        <f t="shared" si="1"/>
        <v>72</v>
      </c>
      <c r="E3008" s="4" t="s">
        <v>3389</v>
      </c>
      <c r="F3008" s="4">
        <v>-54483.8</v>
      </c>
      <c r="G3008" s="4">
        <v>2.8</v>
      </c>
      <c r="H3008" s="4">
        <v>70</v>
      </c>
      <c r="I3008" s="4" t="s">
        <v>48</v>
      </c>
      <c r="J3008" s="4">
        <v>2</v>
      </c>
    </row>
    <row r="3009" spans="1:10" ht="12.75" customHeight="1">
      <c r="A3009" s="4" t="str">
        <f t="shared" si="0"/>
        <v>17573</v>
      </c>
      <c r="B3009" s="4">
        <v>175</v>
      </c>
      <c r="C3009" s="4">
        <v>730</v>
      </c>
      <c r="D3009" s="4">
        <f t="shared" si="1"/>
        <v>73</v>
      </c>
      <c r="E3009" s="4" t="s">
        <v>3390</v>
      </c>
      <c r="F3009" s="4">
        <v>-52409</v>
      </c>
      <c r="G3009" s="4">
        <v>28</v>
      </c>
      <c r="H3009" s="4">
        <v>10.5</v>
      </c>
      <c r="I3009" s="4" t="s">
        <v>223</v>
      </c>
      <c r="J3009" s="4">
        <v>0.2</v>
      </c>
    </row>
    <row r="3010" spans="1:10" ht="12.75" customHeight="1">
      <c r="A3010" s="4" t="str">
        <f t="shared" si="0"/>
        <v>17574</v>
      </c>
      <c r="B3010" s="4">
        <v>175</v>
      </c>
      <c r="C3010" s="4">
        <v>740</v>
      </c>
      <c r="D3010" s="4">
        <f t="shared" si="1"/>
        <v>74</v>
      </c>
      <c r="E3010" s="4" t="s">
        <v>3391</v>
      </c>
      <c r="F3010" s="4">
        <v>-49633</v>
      </c>
      <c r="G3010" s="4">
        <v>28</v>
      </c>
      <c r="H3010" s="4">
        <v>35.200000000000003</v>
      </c>
      <c r="I3010" s="4" t="s">
        <v>80</v>
      </c>
      <c r="J3010" s="4">
        <v>0.6</v>
      </c>
    </row>
    <row r="3011" spans="1:10" ht="12.75" customHeight="1">
      <c r="A3011" s="4" t="str">
        <f t="shared" si="0"/>
        <v>17575</v>
      </c>
      <c r="B3011" s="4">
        <v>175</v>
      </c>
      <c r="C3011" s="4">
        <v>750</v>
      </c>
      <c r="D3011" s="4">
        <f t="shared" si="1"/>
        <v>75</v>
      </c>
      <c r="E3011" s="4" t="s">
        <v>3392</v>
      </c>
      <c r="F3011" s="4">
        <v>-45288</v>
      </c>
      <c r="G3011" s="4">
        <v>28</v>
      </c>
      <c r="H3011" s="4">
        <v>5.89</v>
      </c>
      <c r="I3011" s="4" t="s">
        <v>80</v>
      </c>
      <c r="J3011" s="4">
        <v>0.05</v>
      </c>
    </row>
    <row r="3012" spans="1:10" ht="12.75" customHeight="1">
      <c r="A3012" s="4" t="str">
        <f t="shared" si="0"/>
        <v>17576</v>
      </c>
      <c r="B3012" s="4">
        <v>175</v>
      </c>
      <c r="C3012" s="4">
        <v>760</v>
      </c>
      <c r="D3012" s="4">
        <f t="shared" si="1"/>
        <v>76</v>
      </c>
      <c r="E3012" s="4" t="s">
        <v>3393</v>
      </c>
      <c r="F3012" s="4">
        <v>-40105</v>
      </c>
      <c r="G3012" s="4">
        <v>14</v>
      </c>
      <c r="H3012" s="4">
        <v>1.4</v>
      </c>
      <c r="I3012" s="4" t="s">
        <v>80</v>
      </c>
      <c r="J3012" s="4">
        <v>0.1</v>
      </c>
    </row>
    <row r="3013" spans="1:10" ht="12.75" customHeight="1">
      <c r="A3013" s="4" t="str">
        <f t="shared" si="0"/>
        <v>17577</v>
      </c>
      <c r="B3013" s="4">
        <v>175</v>
      </c>
      <c r="C3013" s="4">
        <v>770</v>
      </c>
      <c r="D3013" s="4">
        <f t="shared" si="1"/>
        <v>77</v>
      </c>
      <c r="E3013" s="4" t="s">
        <v>3394</v>
      </c>
      <c r="F3013" s="4">
        <v>-33429</v>
      </c>
      <c r="G3013" s="4">
        <v>20</v>
      </c>
      <c r="H3013" s="4">
        <v>9</v>
      </c>
      <c r="I3013" s="4" t="s">
        <v>6</v>
      </c>
      <c r="J3013" s="4">
        <v>2</v>
      </c>
    </row>
    <row r="3014" spans="1:10" ht="12.75" customHeight="1">
      <c r="A3014" s="4" t="str">
        <f t="shared" si="0"/>
        <v>17577.3</v>
      </c>
      <c r="B3014" s="4">
        <v>175</v>
      </c>
      <c r="C3014" s="4">
        <v>773</v>
      </c>
      <c r="D3014" s="4">
        <f t="shared" si="1"/>
        <v>77.3</v>
      </c>
      <c r="E3014" s="4" t="s">
        <v>3395</v>
      </c>
      <c r="F3014" s="4">
        <v>-33357</v>
      </c>
      <c r="G3014" s="4">
        <v>17</v>
      </c>
      <c r="H3014" s="4">
        <v>72</v>
      </c>
      <c r="I3014" s="4">
        <v>17</v>
      </c>
      <c r="J3014" s="4" t="s">
        <v>2857</v>
      </c>
    </row>
    <row r="3015" spans="1:10" ht="12.75" customHeight="1">
      <c r="A3015" s="4" t="str">
        <f t="shared" si="0"/>
        <v>17578</v>
      </c>
      <c r="B3015" s="4">
        <v>175</v>
      </c>
      <c r="C3015" s="4">
        <v>780</v>
      </c>
      <c r="D3015" s="4">
        <f t="shared" si="1"/>
        <v>78</v>
      </c>
      <c r="E3015" s="4" t="s">
        <v>3396</v>
      </c>
      <c r="F3015" s="4">
        <v>-25690</v>
      </c>
      <c r="G3015" s="4">
        <v>19</v>
      </c>
      <c r="H3015" s="4">
        <v>2.52</v>
      </c>
      <c r="I3015" s="4" t="s">
        <v>6</v>
      </c>
      <c r="J3015" s="4">
        <v>0.08</v>
      </c>
    </row>
    <row r="3016" spans="1:10" ht="12.75" customHeight="1">
      <c r="A3016" s="4" t="str">
        <f t="shared" si="0"/>
        <v>17579</v>
      </c>
      <c r="B3016" s="4">
        <v>175</v>
      </c>
      <c r="C3016" s="4">
        <v>790</v>
      </c>
      <c r="D3016" s="4">
        <f t="shared" si="1"/>
        <v>79</v>
      </c>
      <c r="E3016" s="4" t="s">
        <v>3397</v>
      </c>
      <c r="F3016" s="4">
        <v>-17440</v>
      </c>
      <c r="G3016" s="4">
        <v>40</v>
      </c>
      <c r="H3016" s="4" t="s">
        <v>999</v>
      </c>
      <c r="I3016" s="4">
        <v>100</v>
      </c>
      <c r="J3016" s="4" t="s">
        <v>33</v>
      </c>
    </row>
    <row r="3017" spans="1:10" ht="12.75" customHeight="1">
      <c r="A3017" s="4" t="str">
        <f t="shared" si="0"/>
        <v>17579.1</v>
      </c>
      <c r="B3017" s="4">
        <v>175</v>
      </c>
      <c r="C3017" s="4">
        <v>791</v>
      </c>
      <c r="D3017" s="4">
        <f t="shared" si="1"/>
        <v>79.099999999999994</v>
      </c>
      <c r="E3017" s="4" t="s">
        <v>3398</v>
      </c>
      <c r="F3017" s="4">
        <v>-17240</v>
      </c>
      <c r="G3017" s="4">
        <v>50</v>
      </c>
      <c r="H3017" s="4">
        <v>200</v>
      </c>
      <c r="I3017" s="4">
        <v>30</v>
      </c>
      <c r="J3017" s="4" t="s">
        <v>999</v>
      </c>
    </row>
    <row r="3018" spans="1:10" ht="12.75" customHeight="1">
      <c r="A3018" s="4" t="str">
        <f t="shared" si="0"/>
        <v>17580</v>
      </c>
      <c r="B3018" s="4">
        <v>175</v>
      </c>
      <c r="C3018" s="4">
        <v>800</v>
      </c>
      <c r="D3018" s="4">
        <f t="shared" si="1"/>
        <v>80</v>
      </c>
      <c r="E3018" s="4" t="s">
        <v>3399</v>
      </c>
      <c r="F3018" s="4">
        <v>-7990</v>
      </c>
      <c r="G3018" s="4">
        <v>100</v>
      </c>
      <c r="H3018" s="4">
        <v>10.8</v>
      </c>
      <c r="I3018" s="4" t="s">
        <v>33</v>
      </c>
      <c r="J3018" s="4">
        <v>0.4</v>
      </c>
    </row>
    <row r="3019" spans="1:10" ht="12.75" customHeight="1">
      <c r="A3019" s="4" t="str">
        <f t="shared" si="0"/>
        <v>17668</v>
      </c>
      <c r="B3019" s="4">
        <v>176</v>
      </c>
      <c r="C3019" s="4">
        <v>680</v>
      </c>
      <c r="D3019" s="4">
        <f t="shared" si="1"/>
        <v>68</v>
      </c>
      <c r="E3019" s="4" t="s">
        <v>3400</v>
      </c>
      <c r="F3019" s="4">
        <v>-46500</v>
      </c>
      <c r="G3019" s="4">
        <v>400</v>
      </c>
      <c r="H3019" s="4">
        <v>20</v>
      </c>
      <c r="I3019" s="4" t="s">
        <v>6</v>
      </c>
      <c r="J3019" s="4" t="s">
        <v>22</v>
      </c>
    </row>
    <row r="3020" spans="1:10" ht="12.75" customHeight="1">
      <c r="A3020" s="4" t="str">
        <f t="shared" si="0"/>
        <v>17669</v>
      </c>
      <c r="B3020" s="4">
        <v>176</v>
      </c>
      <c r="C3020" s="4">
        <v>690</v>
      </c>
      <c r="D3020" s="4">
        <f t="shared" si="1"/>
        <v>69</v>
      </c>
      <c r="E3020" s="4" t="s">
        <v>3401</v>
      </c>
      <c r="F3020" s="4">
        <v>-49370</v>
      </c>
      <c r="G3020" s="4">
        <v>100</v>
      </c>
      <c r="H3020" s="4">
        <v>1.85</v>
      </c>
      <c r="I3020" s="4" t="s">
        <v>80</v>
      </c>
      <c r="J3020" s="4">
        <v>0.03</v>
      </c>
    </row>
    <row r="3021" spans="1:10" ht="12.75" customHeight="1">
      <c r="A3021" s="4" t="str">
        <f t="shared" si="0"/>
        <v>17670</v>
      </c>
      <c r="B3021" s="4">
        <v>176</v>
      </c>
      <c r="C3021" s="4">
        <v>700</v>
      </c>
      <c r="D3021" s="4">
        <f t="shared" si="1"/>
        <v>70</v>
      </c>
      <c r="E3021" s="4" t="s">
        <v>3402</v>
      </c>
      <c r="F3021" s="4">
        <v>-53494.1</v>
      </c>
      <c r="G3021" s="4">
        <v>2.6</v>
      </c>
      <c r="H3021" s="4" t="s">
        <v>8</v>
      </c>
      <c r="I3021" s="4" t="s">
        <v>3403</v>
      </c>
      <c r="J3021" s="4" t="s">
        <v>22</v>
      </c>
    </row>
    <row r="3022" spans="1:10" ht="12.75" customHeight="1">
      <c r="A3022" s="4" t="str">
        <f t="shared" si="0"/>
        <v>17670.1</v>
      </c>
      <c r="B3022" s="4">
        <v>176</v>
      </c>
      <c r="C3022" s="4">
        <v>701</v>
      </c>
      <c r="D3022" s="4">
        <f t="shared" si="1"/>
        <v>70.099999999999994</v>
      </c>
      <c r="E3022" s="4" t="s">
        <v>3404</v>
      </c>
      <c r="F3022" s="4">
        <v>-52444.1</v>
      </c>
      <c r="G3022" s="4">
        <v>2.6</v>
      </c>
      <c r="H3022" s="4">
        <v>1050</v>
      </c>
      <c r="I3022" s="4">
        <v>0.3</v>
      </c>
      <c r="J3022" s="4">
        <v>11.4</v>
      </c>
    </row>
    <row r="3023" spans="1:10" ht="12.75" customHeight="1">
      <c r="A3023" s="4" t="str">
        <f t="shared" si="0"/>
        <v>17671</v>
      </c>
      <c r="B3023" s="4">
        <v>176</v>
      </c>
      <c r="C3023" s="4">
        <v>710</v>
      </c>
      <c r="D3023" s="4">
        <f t="shared" si="1"/>
        <v>71</v>
      </c>
      <c r="E3023" s="4" t="s">
        <v>3405</v>
      </c>
      <c r="F3023" s="4">
        <v>-53387.4</v>
      </c>
      <c r="G3023" s="4">
        <v>2.2000000000000002</v>
      </c>
      <c r="H3023" s="4">
        <v>38.5</v>
      </c>
      <c r="I3023" s="4" t="s">
        <v>465</v>
      </c>
      <c r="J3023" s="4">
        <v>0.7</v>
      </c>
    </row>
    <row r="3024" spans="1:10" ht="12.75" customHeight="1">
      <c r="A3024" s="4" t="str">
        <f t="shared" si="0"/>
        <v>17671.1</v>
      </c>
      <c r="B3024" s="4">
        <v>176</v>
      </c>
      <c r="C3024" s="4">
        <v>711</v>
      </c>
      <c r="D3024" s="4">
        <f t="shared" si="1"/>
        <v>71.099999999999994</v>
      </c>
      <c r="E3024" s="4" t="s">
        <v>3406</v>
      </c>
      <c r="F3024" s="4">
        <v>-53264.5</v>
      </c>
      <c r="G3024" s="4">
        <v>2.2000000000000002</v>
      </c>
      <c r="H3024" s="4">
        <v>122.855</v>
      </c>
      <c r="I3024" s="4">
        <v>6.0000000000000001E-3</v>
      </c>
      <c r="J3024" s="4">
        <v>3.6640000000000001</v>
      </c>
    </row>
    <row r="3025" spans="1:10" ht="12.75" customHeight="1">
      <c r="A3025" s="4" t="str">
        <f t="shared" si="0"/>
        <v>17672</v>
      </c>
      <c r="B3025" s="4">
        <v>176</v>
      </c>
      <c r="C3025" s="4">
        <v>720</v>
      </c>
      <c r="D3025" s="4">
        <f t="shared" si="1"/>
        <v>72</v>
      </c>
      <c r="E3025" s="4" t="s">
        <v>3407</v>
      </c>
      <c r="F3025" s="4">
        <v>-54577.5</v>
      </c>
      <c r="G3025" s="4">
        <v>2.2000000000000002</v>
      </c>
      <c r="H3025" s="4" t="s">
        <v>8</v>
      </c>
      <c r="I3025" s="4" t="s">
        <v>22</v>
      </c>
      <c r="J3025" s="4">
        <v>98</v>
      </c>
    </row>
    <row r="3026" spans="1:10" ht="12.75" customHeight="1">
      <c r="A3026" s="4" t="str">
        <f t="shared" si="0"/>
        <v>17673</v>
      </c>
      <c r="B3026" s="4">
        <v>176</v>
      </c>
      <c r="C3026" s="4">
        <v>730</v>
      </c>
      <c r="D3026" s="4">
        <f t="shared" si="1"/>
        <v>73</v>
      </c>
      <c r="E3026" s="4" t="s">
        <v>3408</v>
      </c>
      <c r="F3026" s="4">
        <v>-51370</v>
      </c>
      <c r="G3026" s="4">
        <v>30</v>
      </c>
      <c r="H3026" s="4">
        <v>8.09</v>
      </c>
      <c r="I3026" s="4" t="s">
        <v>223</v>
      </c>
      <c r="J3026" s="4">
        <v>0.05</v>
      </c>
    </row>
    <row r="3027" spans="1:10" ht="12.75" customHeight="1">
      <c r="A3027" s="4" t="str">
        <f t="shared" si="0"/>
        <v>17673.1</v>
      </c>
      <c r="B3027" s="4">
        <v>176</v>
      </c>
      <c r="C3027" s="4">
        <v>731</v>
      </c>
      <c r="D3027" s="4">
        <f t="shared" si="1"/>
        <v>73.099999999999994</v>
      </c>
      <c r="E3027" s="4" t="s">
        <v>3409</v>
      </c>
      <c r="F3027" s="4">
        <v>-51270</v>
      </c>
      <c r="G3027" s="4">
        <v>30</v>
      </c>
      <c r="H3027" s="4">
        <v>103</v>
      </c>
      <c r="I3027" s="4">
        <v>1</v>
      </c>
      <c r="J3027" s="4">
        <v>1.1000000000000001</v>
      </c>
    </row>
    <row r="3028" spans="1:10" ht="12.75" customHeight="1">
      <c r="A3028" s="4" t="str">
        <f t="shared" si="0"/>
        <v>17673.2</v>
      </c>
      <c r="B3028" s="4">
        <v>176</v>
      </c>
      <c r="C3028" s="4">
        <v>732</v>
      </c>
      <c r="D3028" s="4">
        <f t="shared" si="1"/>
        <v>73.2</v>
      </c>
      <c r="E3028" s="4" t="s">
        <v>3410</v>
      </c>
      <c r="F3028" s="4">
        <v>-48550</v>
      </c>
      <c r="G3028" s="4">
        <v>60</v>
      </c>
      <c r="H3028" s="4">
        <v>2820</v>
      </c>
      <c r="I3028" s="4">
        <v>50</v>
      </c>
      <c r="J3028" s="4">
        <v>0.97</v>
      </c>
    </row>
    <row r="3029" spans="1:10" ht="12.75" customHeight="1">
      <c r="A3029" s="4" t="str">
        <f t="shared" si="0"/>
        <v>17674</v>
      </c>
      <c r="B3029" s="4">
        <v>176</v>
      </c>
      <c r="C3029" s="4">
        <v>740</v>
      </c>
      <c r="D3029" s="4">
        <f t="shared" si="1"/>
        <v>74</v>
      </c>
      <c r="E3029" s="4" t="s">
        <v>3411</v>
      </c>
      <c r="F3029" s="4">
        <v>-50642</v>
      </c>
      <c r="G3029" s="4">
        <v>28</v>
      </c>
      <c r="H3029" s="4">
        <v>2.5</v>
      </c>
      <c r="I3029" s="4" t="s">
        <v>223</v>
      </c>
      <c r="J3029" s="4">
        <v>0.1</v>
      </c>
    </row>
    <row r="3030" spans="1:10" ht="12.75" customHeight="1">
      <c r="A3030" s="4" t="str">
        <f t="shared" si="0"/>
        <v>17675</v>
      </c>
      <c r="B3030" s="4">
        <v>176</v>
      </c>
      <c r="C3030" s="4">
        <v>750</v>
      </c>
      <c r="D3030" s="4">
        <f t="shared" si="1"/>
        <v>75</v>
      </c>
      <c r="E3030" s="4" t="s">
        <v>3412</v>
      </c>
      <c r="F3030" s="4">
        <v>-45063</v>
      </c>
      <c r="G3030" s="4">
        <v>28</v>
      </c>
      <c r="H3030" s="4">
        <v>5.3</v>
      </c>
      <c r="I3030" s="4" t="s">
        <v>80</v>
      </c>
      <c r="J3030" s="4">
        <v>0.3</v>
      </c>
    </row>
    <row r="3031" spans="1:10" ht="12.75" customHeight="1">
      <c r="A3031" s="4" t="str">
        <f t="shared" si="0"/>
        <v>17676</v>
      </c>
      <c r="B3031" s="4">
        <v>176</v>
      </c>
      <c r="C3031" s="4">
        <v>760</v>
      </c>
      <c r="D3031" s="4">
        <f t="shared" si="1"/>
        <v>76</v>
      </c>
      <c r="E3031" s="4" t="s">
        <v>3413</v>
      </c>
      <c r="F3031" s="4">
        <v>-42098</v>
      </c>
      <c r="G3031" s="4">
        <v>28</v>
      </c>
      <c r="H3031" s="4">
        <v>3.6</v>
      </c>
      <c r="I3031" s="4" t="s">
        <v>80</v>
      </c>
      <c r="J3031" s="4">
        <v>0.5</v>
      </c>
    </row>
    <row r="3032" spans="1:10" ht="12.75" customHeight="1">
      <c r="A3032" s="4" t="str">
        <f t="shared" si="0"/>
        <v>17677</v>
      </c>
      <c r="B3032" s="4">
        <v>176</v>
      </c>
      <c r="C3032" s="4">
        <v>770</v>
      </c>
      <c r="D3032" s="4">
        <f t="shared" si="1"/>
        <v>77</v>
      </c>
      <c r="E3032" s="4" t="s">
        <v>3414</v>
      </c>
      <c r="F3032" s="4">
        <v>-33861</v>
      </c>
      <c r="G3032" s="4">
        <v>20</v>
      </c>
      <c r="H3032" s="4">
        <v>8.3000000000000007</v>
      </c>
      <c r="I3032" s="4" t="s">
        <v>6</v>
      </c>
      <c r="J3032" s="4">
        <v>0.6</v>
      </c>
    </row>
    <row r="3033" spans="1:10" ht="12.75" customHeight="1">
      <c r="A3033" s="4" t="str">
        <f t="shared" si="0"/>
        <v>17678</v>
      </c>
      <c r="B3033" s="4">
        <v>176</v>
      </c>
      <c r="C3033" s="4">
        <v>780</v>
      </c>
      <c r="D3033" s="4">
        <f t="shared" si="1"/>
        <v>78</v>
      </c>
      <c r="E3033" s="4" t="s">
        <v>3415</v>
      </c>
      <c r="F3033" s="4">
        <v>-28928</v>
      </c>
      <c r="G3033" s="4">
        <v>14</v>
      </c>
      <c r="H3033" s="4">
        <v>6.33</v>
      </c>
      <c r="I3033" s="4" t="s">
        <v>6</v>
      </c>
      <c r="J3033" s="4">
        <v>0.15</v>
      </c>
    </row>
    <row r="3034" spans="1:10" ht="12.75" customHeight="1">
      <c r="A3034" s="4" t="str">
        <f t="shared" si="0"/>
        <v>17679</v>
      </c>
      <c r="B3034" s="4">
        <v>176</v>
      </c>
      <c r="C3034" s="4">
        <v>790</v>
      </c>
      <c r="D3034" s="4">
        <f t="shared" si="1"/>
        <v>79</v>
      </c>
      <c r="E3034" s="4" t="s">
        <v>3416</v>
      </c>
      <c r="F3034" s="4">
        <v>-18540</v>
      </c>
      <c r="G3034" s="4">
        <v>110</v>
      </c>
      <c r="H3034" s="4">
        <v>1.08</v>
      </c>
      <c r="I3034" s="4" t="s">
        <v>6</v>
      </c>
      <c r="J3034" s="4">
        <v>0.17</v>
      </c>
    </row>
    <row r="3035" spans="1:10" ht="12.75" customHeight="1">
      <c r="A3035" s="4" t="str">
        <f t="shared" si="0"/>
        <v>17679.1</v>
      </c>
      <c r="B3035" s="4">
        <v>176</v>
      </c>
      <c r="C3035" s="4">
        <v>791</v>
      </c>
      <c r="D3035" s="4">
        <f t="shared" si="1"/>
        <v>79.099999999999994</v>
      </c>
      <c r="E3035" s="4" t="s">
        <v>3417</v>
      </c>
      <c r="F3035" s="4">
        <v>-18380</v>
      </c>
      <c r="G3035" s="4">
        <v>30</v>
      </c>
      <c r="H3035" s="4">
        <v>150</v>
      </c>
      <c r="I3035" s="4">
        <v>100</v>
      </c>
      <c r="J3035" s="4">
        <v>860</v>
      </c>
    </row>
    <row r="3036" spans="1:10" ht="12.75" customHeight="1">
      <c r="A3036" s="4" t="str">
        <f t="shared" si="0"/>
        <v>17680</v>
      </c>
      <c r="B3036" s="4">
        <v>176</v>
      </c>
      <c r="C3036" s="4">
        <v>800</v>
      </c>
      <c r="D3036" s="4">
        <f t="shared" si="1"/>
        <v>80</v>
      </c>
      <c r="E3036" s="4" t="s">
        <v>3418</v>
      </c>
      <c r="F3036" s="4">
        <v>-11779</v>
      </c>
      <c r="G3036" s="4">
        <v>14</v>
      </c>
      <c r="H3036" s="4">
        <v>20.399999999999999</v>
      </c>
      <c r="I3036" s="4" t="s">
        <v>33</v>
      </c>
      <c r="J3036" s="4">
        <v>1.5</v>
      </c>
    </row>
    <row r="3037" spans="1:10" ht="12.75" customHeight="1">
      <c r="A3037" s="4" t="str">
        <f t="shared" si="0"/>
        <v>17681</v>
      </c>
      <c r="B3037" s="4">
        <v>176</v>
      </c>
      <c r="C3037" s="4">
        <v>810</v>
      </c>
      <c r="D3037" s="4">
        <f t="shared" si="1"/>
        <v>81</v>
      </c>
      <c r="E3037" s="4" t="s">
        <v>3419</v>
      </c>
      <c r="F3037" s="4">
        <v>550</v>
      </c>
      <c r="G3037" s="4">
        <v>200</v>
      </c>
      <c r="H3037" s="4">
        <v>10</v>
      </c>
      <c r="I3037" s="4" t="s">
        <v>33</v>
      </c>
      <c r="J3037" s="4" t="s">
        <v>3420</v>
      </c>
    </row>
    <row r="3038" spans="1:10" ht="12.75" customHeight="1">
      <c r="A3038" s="4" t="str">
        <f t="shared" si="0"/>
        <v>17768</v>
      </c>
      <c r="B3038" s="4">
        <v>177</v>
      </c>
      <c r="C3038" s="4">
        <v>680</v>
      </c>
      <c r="D3038" s="4">
        <f t="shared" si="1"/>
        <v>68</v>
      </c>
      <c r="E3038" s="4" t="s">
        <v>3421</v>
      </c>
      <c r="F3038" s="4">
        <v>-42800</v>
      </c>
      <c r="G3038" s="4">
        <v>500</v>
      </c>
      <c r="H3038" s="4">
        <v>3</v>
      </c>
      <c r="I3038" s="4" t="s">
        <v>6</v>
      </c>
      <c r="J3038" s="4" t="s">
        <v>101</v>
      </c>
    </row>
    <row r="3039" spans="1:10" ht="12.75" customHeight="1">
      <c r="A3039" s="4" t="str">
        <f t="shared" si="0"/>
        <v>17769</v>
      </c>
      <c r="B3039" s="4">
        <v>177</v>
      </c>
      <c r="C3039" s="4">
        <v>690</v>
      </c>
      <c r="D3039" s="4">
        <f t="shared" si="1"/>
        <v>69</v>
      </c>
      <c r="E3039" s="4" t="s">
        <v>3422</v>
      </c>
      <c r="F3039" s="4">
        <v>-47470</v>
      </c>
      <c r="G3039" s="4">
        <v>300</v>
      </c>
      <c r="H3039" s="4">
        <v>90</v>
      </c>
      <c r="I3039" s="4" t="s">
        <v>6</v>
      </c>
      <c r="J3039" s="4">
        <v>6</v>
      </c>
    </row>
    <row r="3040" spans="1:10" ht="12.75" customHeight="1">
      <c r="A3040" s="4" t="str">
        <f t="shared" si="0"/>
        <v>17770</v>
      </c>
      <c r="B3040" s="4">
        <v>177</v>
      </c>
      <c r="C3040" s="4">
        <v>700</v>
      </c>
      <c r="D3040" s="4">
        <f t="shared" si="1"/>
        <v>70</v>
      </c>
      <c r="E3040" s="4" t="s">
        <v>3423</v>
      </c>
      <c r="F3040" s="4">
        <v>-50989.2</v>
      </c>
      <c r="G3040" s="4">
        <v>2.6</v>
      </c>
      <c r="H3040" s="4">
        <v>1.911</v>
      </c>
      <c r="I3040" s="4" t="s">
        <v>223</v>
      </c>
      <c r="J3040" s="4">
        <v>3.0000000000000001E-3</v>
      </c>
    </row>
    <row r="3041" spans="1:10" ht="12.75" customHeight="1">
      <c r="A3041" s="4" t="str">
        <f t="shared" si="0"/>
        <v>17770.1</v>
      </c>
      <c r="B3041" s="4">
        <v>177</v>
      </c>
      <c r="C3041" s="4">
        <v>701</v>
      </c>
      <c r="D3041" s="4">
        <f t="shared" si="1"/>
        <v>70.099999999999994</v>
      </c>
      <c r="E3041" s="4" t="s">
        <v>3424</v>
      </c>
      <c r="F3041" s="4">
        <v>-50657.7</v>
      </c>
      <c r="G3041" s="4">
        <v>2.6</v>
      </c>
      <c r="H3041" s="4">
        <v>331.5</v>
      </c>
      <c r="I3041" s="4">
        <v>0.3</v>
      </c>
      <c r="J3041" s="4">
        <v>6.41</v>
      </c>
    </row>
    <row r="3042" spans="1:10" ht="12.75" customHeight="1">
      <c r="A3042" s="4" t="str">
        <f t="shared" si="0"/>
        <v>17771</v>
      </c>
      <c r="B3042" s="4">
        <v>177</v>
      </c>
      <c r="C3042" s="4">
        <v>710</v>
      </c>
      <c r="D3042" s="4">
        <f t="shared" si="1"/>
        <v>71</v>
      </c>
      <c r="E3042" s="4" t="s">
        <v>3425</v>
      </c>
      <c r="F3042" s="4">
        <v>-52389</v>
      </c>
      <c r="G3042" s="4">
        <v>2.2000000000000002</v>
      </c>
      <c r="H3042" s="4">
        <v>6.6470000000000002</v>
      </c>
      <c r="I3042" s="4" t="s">
        <v>48</v>
      </c>
      <c r="J3042" s="4">
        <v>4.0000000000000001E-3</v>
      </c>
    </row>
    <row r="3043" spans="1:10" ht="12.75" customHeight="1">
      <c r="A3043" s="4" t="str">
        <f t="shared" si="0"/>
        <v>17771.1</v>
      </c>
      <c r="B3043" s="4">
        <v>177</v>
      </c>
      <c r="C3043" s="4">
        <v>711</v>
      </c>
      <c r="D3043" s="4">
        <f t="shared" si="1"/>
        <v>71.099999999999994</v>
      </c>
      <c r="E3043" s="4" t="s">
        <v>3426</v>
      </c>
      <c r="F3043" s="4">
        <v>-51418.8</v>
      </c>
      <c r="G3043" s="4">
        <v>2.2000000000000002</v>
      </c>
      <c r="H3043" s="4">
        <v>970.17499999999995</v>
      </c>
      <c r="I3043" s="4">
        <v>2.4000000000000002E-3</v>
      </c>
      <c r="J3043" s="4">
        <v>160.44</v>
      </c>
    </row>
    <row r="3044" spans="1:10" ht="12.75" customHeight="1">
      <c r="A3044" s="4" t="str">
        <f t="shared" si="0"/>
        <v>17771.2</v>
      </c>
      <c r="B3044" s="4">
        <v>177</v>
      </c>
      <c r="C3044" s="4">
        <v>712</v>
      </c>
      <c r="D3044" s="4">
        <f t="shared" si="1"/>
        <v>71.2</v>
      </c>
      <c r="E3044" s="4" t="s">
        <v>3427</v>
      </c>
      <c r="F3044" s="4">
        <v>-48489</v>
      </c>
      <c r="G3044" s="4">
        <v>10</v>
      </c>
      <c r="H3044" s="4">
        <v>3900</v>
      </c>
      <c r="I3044" s="4">
        <v>10</v>
      </c>
      <c r="J3044" s="4">
        <v>7</v>
      </c>
    </row>
    <row r="3045" spans="1:10" ht="12.75" customHeight="1">
      <c r="A3045" s="4" t="str">
        <f t="shared" si="0"/>
        <v>17771.3</v>
      </c>
      <c r="B3045" s="4">
        <v>177</v>
      </c>
      <c r="C3045" s="4">
        <v>713</v>
      </c>
      <c r="D3045" s="4">
        <f t="shared" si="1"/>
        <v>71.3</v>
      </c>
      <c r="E3045" s="4" t="s">
        <v>3428</v>
      </c>
      <c r="F3045" s="4">
        <v>-52238.6</v>
      </c>
      <c r="G3045" s="4">
        <v>2.2000000000000002</v>
      </c>
      <c r="H3045" s="4">
        <v>150.39670000000001</v>
      </c>
      <c r="I3045" s="4">
        <v>1E-3</v>
      </c>
      <c r="J3045" s="4">
        <v>130</v>
      </c>
    </row>
    <row r="3046" spans="1:10" ht="12.75" customHeight="1">
      <c r="A3046" s="4" t="str">
        <f t="shared" si="0"/>
        <v>17771.4</v>
      </c>
      <c r="B3046" s="4">
        <v>177</v>
      </c>
      <c r="C3046" s="4">
        <v>714</v>
      </c>
      <c r="D3046" s="4">
        <f t="shared" si="1"/>
        <v>71.400000000000006</v>
      </c>
      <c r="E3046" s="4" t="s">
        <v>3429</v>
      </c>
      <c r="F3046" s="4">
        <v>-51819.3</v>
      </c>
      <c r="G3046" s="4">
        <v>2.2000000000000002</v>
      </c>
      <c r="H3046" s="4">
        <v>569.70680000000004</v>
      </c>
      <c r="I3046" s="4">
        <v>1.6000000000000001E-3</v>
      </c>
      <c r="J3046" s="4">
        <v>155</v>
      </c>
    </row>
    <row r="3047" spans="1:10" ht="12.75" customHeight="1">
      <c r="A3047" s="4" t="str">
        <f t="shared" si="0"/>
        <v>17772</v>
      </c>
      <c r="B3047" s="4">
        <v>177</v>
      </c>
      <c r="C3047" s="4">
        <v>720</v>
      </c>
      <c r="D3047" s="4">
        <f t="shared" si="1"/>
        <v>72</v>
      </c>
      <c r="E3047" s="4" t="s">
        <v>3430</v>
      </c>
      <c r="F3047" s="4">
        <v>-52889.599999999999</v>
      </c>
      <c r="G3047" s="4">
        <v>2.1</v>
      </c>
      <c r="H3047" s="4" t="s">
        <v>8</v>
      </c>
      <c r="I3047" s="4" t="s">
        <v>343</v>
      </c>
      <c r="J3047" s="4">
        <v>3</v>
      </c>
    </row>
    <row r="3048" spans="1:10" ht="12.75" customHeight="1">
      <c r="A3048" s="4" t="str">
        <f t="shared" si="0"/>
        <v>17772.1</v>
      </c>
      <c r="B3048" s="4">
        <v>177</v>
      </c>
      <c r="C3048" s="4">
        <v>721</v>
      </c>
      <c r="D3048" s="4">
        <f t="shared" si="1"/>
        <v>72.099999999999994</v>
      </c>
      <c r="E3048" s="4" t="s">
        <v>3431</v>
      </c>
      <c r="F3048" s="4">
        <v>-51574.1</v>
      </c>
      <c r="G3048" s="4">
        <v>2.1</v>
      </c>
      <c r="H3048" s="4">
        <v>1315.4503999999999</v>
      </c>
      <c r="I3048" s="4">
        <v>8.0000000000000004E-4</v>
      </c>
      <c r="J3048" s="4">
        <v>1.0900000000000001</v>
      </c>
    </row>
    <row r="3049" spans="1:10" ht="12.75" customHeight="1">
      <c r="A3049" s="4" t="str">
        <f t="shared" si="0"/>
        <v>17772.2</v>
      </c>
      <c r="B3049" s="4">
        <v>177</v>
      </c>
      <c r="C3049" s="4">
        <v>722</v>
      </c>
      <c r="D3049" s="4">
        <f t="shared" si="1"/>
        <v>72.2</v>
      </c>
      <c r="E3049" s="4" t="s">
        <v>3432</v>
      </c>
      <c r="F3049" s="4">
        <v>-50149.599999999999</v>
      </c>
      <c r="G3049" s="4">
        <v>2.1</v>
      </c>
      <c r="H3049" s="4">
        <v>2740.02</v>
      </c>
      <c r="I3049" s="4">
        <v>0.15</v>
      </c>
      <c r="J3049" s="4">
        <v>51.4</v>
      </c>
    </row>
    <row r="3050" spans="1:10" ht="12.75" customHeight="1">
      <c r="A3050" s="4" t="str">
        <f t="shared" si="0"/>
        <v>17772.3</v>
      </c>
      <c r="B3050" s="4">
        <v>177</v>
      </c>
      <c r="C3050" s="4">
        <v>723</v>
      </c>
      <c r="D3050" s="4">
        <f t="shared" si="1"/>
        <v>72.3</v>
      </c>
      <c r="E3050" s="4" t="s">
        <v>3433</v>
      </c>
      <c r="F3050" s="4">
        <v>-51547.199999999997</v>
      </c>
      <c r="G3050" s="4">
        <v>2.1</v>
      </c>
      <c r="H3050" s="4">
        <v>1342.38</v>
      </c>
      <c r="I3050" s="4">
        <v>0.2</v>
      </c>
      <c r="J3050" s="4">
        <v>55.9</v>
      </c>
    </row>
    <row r="3051" spans="1:10" ht="12.75" customHeight="1">
      <c r="A3051" s="4" t="str">
        <f t="shared" si="0"/>
        <v>17773</v>
      </c>
      <c r="B3051" s="4">
        <v>177</v>
      </c>
      <c r="C3051" s="4">
        <v>730</v>
      </c>
      <c r="D3051" s="4">
        <f t="shared" si="1"/>
        <v>73</v>
      </c>
      <c r="E3051" s="4" t="s">
        <v>3434</v>
      </c>
      <c r="F3051" s="4">
        <v>-51724</v>
      </c>
      <c r="G3051" s="4">
        <v>4</v>
      </c>
      <c r="H3051" s="4">
        <v>56.56</v>
      </c>
      <c r="I3051" s="4" t="s">
        <v>223</v>
      </c>
      <c r="J3051" s="4">
        <v>0.06</v>
      </c>
    </row>
    <row r="3052" spans="1:10" ht="12.75" customHeight="1">
      <c r="A3052" s="4" t="str">
        <f t="shared" si="0"/>
        <v>17773.1</v>
      </c>
      <c r="B3052" s="4">
        <v>177</v>
      </c>
      <c r="C3052" s="4">
        <v>731</v>
      </c>
      <c r="D3052" s="4">
        <f t="shared" si="1"/>
        <v>73.099999999999994</v>
      </c>
      <c r="E3052" s="4" t="s">
        <v>3435</v>
      </c>
      <c r="F3052" s="4">
        <v>-51538</v>
      </c>
      <c r="G3052" s="4">
        <v>4</v>
      </c>
      <c r="H3052" s="4">
        <v>186.15</v>
      </c>
      <c r="I3052" s="4">
        <v>0.06</v>
      </c>
      <c r="J3052" s="4">
        <v>3.62</v>
      </c>
    </row>
    <row r="3053" spans="1:10" ht="12.75" customHeight="1">
      <c r="A3053" s="4" t="str">
        <f t="shared" si="0"/>
        <v>17773.2</v>
      </c>
      <c r="B3053" s="4">
        <v>177</v>
      </c>
      <c r="C3053" s="4">
        <v>732</v>
      </c>
      <c r="D3053" s="4">
        <f t="shared" si="1"/>
        <v>73.2</v>
      </c>
      <c r="E3053" s="4" t="s">
        <v>3436</v>
      </c>
      <c r="F3053" s="4">
        <v>-50369</v>
      </c>
      <c r="G3053" s="4">
        <v>4</v>
      </c>
      <c r="H3053" s="4">
        <v>1355.01</v>
      </c>
      <c r="I3053" s="4">
        <v>0.19</v>
      </c>
      <c r="J3053" s="4">
        <v>5.31</v>
      </c>
    </row>
    <row r="3054" spans="1:10" ht="12.75" customHeight="1">
      <c r="A3054" s="4" t="str">
        <f t="shared" si="0"/>
        <v>17773.3</v>
      </c>
      <c r="B3054" s="4">
        <v>177</v>
      </c>
      <c r="C3054" s="4">
        <v>733</v>
      </c>
      <c r="D3054" s="4">
        <f t="shared" si="1"/>
        <v>73.3</v>
      </c>
      <c r="E3054" s="4" t="s">
        <v>3437</v>
      </c>
      <c r="F3054" s="4">
        <v>-51651</v>
      </c>
      <c r="G3054" s="4">
        <v>4</v>
      </c>
      <c r="H3054" s="4">
        <v>73.36</v>
      </c>
      <c r="I3054" s="4">
        <v>0.15</v>
      </c>
      <c r="J3054" s="4">
        <v>410</v>
      </c>
    </row>
    <row r="3055" spans="1:10" ht="12.75" customHeight="1">
      <c r="A3055" s="4" t="str">
        <f t="shared" si="0"/>
        <v>17773.4</v>
      </c>
      <c r="B3055" s="4">
        <v>177</v>
      </c>
      <c r="C3055" s="4">
        <v>734</v>
      </c>
      <c r="D3055" s="4">
        <f t="shared" si="1"/>
        <v>73.400000000000006</v>
      </c>
      <c r="E3055" s="4" t="s">
        <v>3438</v>
      </c>
      <c r="F3055" s="4">
        <v>-47068</v>
      </c>
      <c r="G3055" s="4">
        <v>4</v>
      </c>
      <c r="H3055" s="4">
        <v>4656.3</v>
      </c>
      <c r="I3055" s="4">
        <v>0.5</v>
      </c>
      <c r="J3055" s="4">
        <v>133</v>
      </c>
    </row>
    <row r="3056" spans="1:10" ht="12.75" customHeight="1">
      <c r="A3056" s="4" t="str">
        <f t="shared" si="0"/>
        <v>17774</v>
      </c>
      <c r="B3056" s="4">
        <v>177</v>
      </c>
      <c r="C3056" s="4">
        <v>740</v>
      </c>
      <c r="D3056" s="4">
        <f t="shared" si="1"/>
        <v>74</v>
      </c>
      <c r="E3056" s="4" t="s">
        <v>3439</v>
      </c>
      <c r="F3056" s="4">
        <v>-49702</v>
      </c>
      <c r="G3056" s="4">
        <v>28</v>
      </c>
      <c r="H3056" s="4">
        <v>132</v>
      </c>
      <c r="I3056" s="4" t="s">
        <v>80</v>
      </c>
      <c r="J3056" s="4">
        <v>2</v>
      </c>
    </row>
    <row r="3057" spans="1:10" ht="12.75" customHeight="1">
      <c r="A3057" s="4" t="str">
        <f t="shared" si="0"/>
        <v>17775</v>
      </c>
      <c r="B3057" s="4">
        <v>177</v>
      </c>
      <c r="C3057" s="4">
        <v>750</v>
      </c>
      <c r="D3057" s="4">
        <f t="shared" si="1"/>
        <v>75</v>
      </c>
      <c r="E3057" s="4" t="s">
        <v>3440</v>
      </c>
      <c r="F3057" s="4">
        <v>-46269</v>
      </c>
      <c r="G3057" s="4">
        <v>28</v>
      </c>
      <c r="H3057" s="4">
        <v>14</v>
      </c>
      <c r="I3057" s="4" t="s">
        <v>80</v>
      </c>
      <c r="J3057" s="4">
        <v>1</v>
      </c>
    </row>
    <row r="3058" spans="1:10" ht="12.75" customHeight="1">
      <c r="A3058" s="4" t="str">
        <f t="shared" si="0"/>
        <v>17775.1</v>
      </c>
      <c r="B3058" s="4">
        <v>177</v>
      </c>
      <c r="C3058" s="4">
        <v>751</v>
      </c>
      <c r="D3058" s="4">
        <f t="shared" si="1"/>
        <v>75.099999999999994</v>
      </c>
      <c r="E3058" s="4" t="s">
        <v>3441</v>
      </c>
      <c r="F3058" s="4">
        <v>-46184</v>
      </c>
      <c r="G3058" s="4">
        <v>28</v>
      </c>
      <c r="H3058" s="4">
        <v>84.71</v>
      </c>
      <c r="I3058" s="4">
        <v>0.1</v>
      </c>
      <c r="J3058" s="4">
        <v>50</v>
      </c>
    </row>
    <row r="3059" spans="1:10" ht="12.75" customHeight="1">
      <c r="A3059" s="4" t="str">
        <f t="shared" si="0"/>
        <v>17776</v>
      </c>
      <c r="B3059" s="4">
        <v>177</v>
      </c>
      <c r="C3059" s="4">
        <v>760</v>
      </c>
      <c r="D3059" s="4">
        <f t="shared" si="1"/>
        <v>76</v>
      </c>
      <c r="E3059" s="4" t="s">
        <v>3442</v>
      </c>
      <c r="F3059" s="4">
        <v>-41950</v>
      </c>
      <c r="G3059" s="4">
        <v>16</v>
      </c>
      <c r="H3059" s="4">
        <v>3</v>
      </c>
      <c r="I3059" s="4" t="s">
        <v>80</v>
      </c>
      <c r="J3059" s="4">
        <v>0.2</v>
      </c>
    </row>
    <row r="3060" spans="1:10" ht="12.75" customHeight="1">
      <c r="A3060" s="4" t="str">
        <f t="shared" si="0"/>
        <v>17777</v>
      </c>
      <c r="B3060" s="4">
        <v>177</v>
      </c>
      <c r="C3060" s="4">
        <v>770</v>
      </c>
      <c r="D3060" s="4">
        <f t="shared" si="1"/>
        <v>77</v>
      </c>
      <c r="E3060" s="4" t="s">
        <v>3443</v>
      </c>
      <c r="F3060" s="4">
        <v>-36047</v>
      </c>
      <c r="G3060" s="4">
        <v>20</v>
      </c>
      <c r="H3060" s="4">
        <v>30</v>
      </c>
      <c r="I3060" s="4" t="s">
        <v>6</v>
      </c>
      <c r="J3060" s="4">
        <v>2</v>
      </c>
    </row>
    <row r="3061" spans="1:10" ht="12.75" customHeight="1">
      <c r="A3061" s="4" t="str">
        <f t="shared" si="0"/>
        <v>17778</v>
      </c>
      <c r="B3061" s="4">
        <v>177</v>
      </c>
      <c r="C3061" s="4">
        <v>780</v>
      </c>
      <c r="D3061" s="4">
        <f t="shared" si="1"/>
        <v>78</v>
      </c>
      <c r="E3061" s="4" t="s">
        <v>3444</v>
      </c>
      <c r="F3061" s="4">
        <v>-29370</v>
      </c>
      <c r="G3061" s="4">
        <v>15</v>
      </c>
      <c r="H3061" s="4">
        <v>10.6</v>
      </c>
      <c r="I3061" s="4" t="s">
        <v>6</v>
      </c>
      <c r="J3061" s="4">
        <v>0.4</v>
      </c>
    </row>
    <row r="3062" spans="1:10" ht="12.75" customHeight="1">
      <c r="A3062" s="4" t="str">
        <f t="shared" si="0"/>
        <v>17778.1</v>
      </c>
      <c r="B3062" s="4">
        <v>177</v>
      </c>
      <c r="C3062" s="4">
        <v>781</v>
      </c>
      <c r="D3062" s="4">
        <f t="shared" si="1"/>
        <v>78.099999999999994</v>
      </c>
      <c r="E3062" s="4" t="s">
        <v>3445</v>
      </c>
      <c r="F3062" s="4">
        <v>-29223</v>
      </c>
      <c r="G3062" s="4">
        <v>15</v>
      </c>
      <c r="H3062" s="4">
        <v>147.4</v>
      </c>
      <c r="I3062" s="4">
        <v>0.4</v>
      </c>
      <c r="J3062" s="4">
        <v>2.2000000000000002</v>
      </c>
    </row>
    <row r="3063" spans="1:10" ht="12.75" customHeight="1">
      <c r="A3063" s="4" t="str">
        <f t="shared" si="0"/>
        <v>17779</v>
      </c>
      <c r="B3063" s="4">
        <v>177</v>
      </c>
      <c r="C3063" s="4">
        <v>790</v>
      </c>
      <c r="D3063" s="4">
        <f t="shared" si="1"/>
        <v>79</v>
      </c>
      <c r="E3063" s="4" t="s">
        <v>3446</v>
      </c>
      <c r="F3063" s="4">
        <v>-21550</v>
      </c>
      <c r="G3063" s="4">
        <v>13</v>
      </c>
      <c r="H3063" s="4">
        <v>1.46</v>
      </c>
      <c r="I3063" s="4" t="s">
        <v>6</v>
      </c>
      <c r="J3063" s="4">
        <v>0.03</v>
      </c>
    </row>
    <row r="3064" spans="1:10" ht="12.75" customHeight="1">
      <c r="A3064" s="4" t="str">
        <f t="shared" si="0"/>
        <v>17779.1</v>
      </c>
      <c r="B3064" s="4">
        <v>177</v>
      </c>
      <c r="C3064" s="4">
        <v>791</v>
      </c>
      <c r="D3064" s="4">
        <f t="shared" si="1"/>
        <v>79.099999999999994</v>
      </c>
      <c r="E3064" s="4" t="s">
        <v>3447</v>
      </c>
      <c r="F3064" s="4">
        <v>-21334</v>
      </c>
      <c r="G3064" s="4">
        <v>28</v>
      </c>
      <c r="H3064" s="4">
        <v>216</v>
      </c>
      <c r="I3064" s="4">
        <v>26</v>
      </c>
      <c r="J3064" s="4" t="s">
        <v>3448</v>
      </c>
    </row>
    <row r="3065" spans="1:10" ht="12.75" customHeight="1">
      <c r="A3065" s="4" t="str">
        <f t="shared" si="0"/>
        <v>17779.2</v>
      </c>
      <c r="B3065" s="4">
        <v>177</v>
      </c>
      <c r="C3065" s="4">
        <v>792</v>
      </c>
      <c r="D3065" s="4">
        <f t="shared" si="1"/>
        <v>79.2</v>
      </c>
      <c r="E3065" s="4" t="s">
        <v>3449</v>
      </c>
      <c r="F3065" s="4">
        <v>-21093</v>
      </c>
      <c r="G3065" s="4">
        <v>28</v>
      </c>
      <c r="H3065" s="4">
        <v>457</v>
      </c>
      <c r="I3065" s="4">
        <v>26</v>
      </c>
      <c r="J3065" s="4" t="s">
        <v>3448</v>
      </c>
    </row>
    <row r="3066" spans="1:10" ht="12.75" customHeight="1">
      <c r="A3066" s="4" t="str">
        <f t="shared" si="0"/>
        <v>17780</v>
      </c>
      <c r="B3066" s="4">
        <v>177</v>
      </c>
      <c r="C3066" s="4">
        <v>800</v>
      </c>
      <c r="D3066" s="4">
        <f t="shared" si="1"/>
        <v>80</v>
      </c>
      <c r="E3066" s="4" t="s">
        <v>3450</v>
      </c>
      <c r="F3066" s="4">
        <v>-12780</v>
      </c>
      <c r="G3066" s="4">
        <v>80</v>
      </c>
      <c r="H3066" s="4">
        <v>127.3</v>
      </c>
      <c r="I3066" s="4" t="s">
        <v>33</v>
      </c>
      <c r="J3066" s="4">
        <v>1.8</v>
      </c>
    </row>
    <row r="3067" spans="1:10" ht="12.75" customHeight="1">
      <c r="A3067" s="4" t="str">
        <f t="shared" si="0"/>
        <v>17781</v>
      </c>
      <c r="B3067" s="4">
        <v>177</v>
      </c>
      <c r="C3067" s="4">
        <v>810</v>
      </c>
      <c r="D3067" s="4">
        <f t="shared" si="1"/>
        <v>81</v>
      </c>
      <c r="E3067" s="4" t="s">
        <v>3451</v>
      </c>
      <c r="F3067" s="4">
        <v>-3328</v>
      </c>
      <c r="G3067" s="4">
        <v>25</v>
      </c>
      <c r="H3067" s="4">
        <v>18</v>
      </c>
      <c r="I3067" s="4" t="s">
        <v>33</v>
      </c>
      <c r="J3067" s="4">
        <v>5</v>
      </c>
    </row>
    <row r="3068" spans="1:10" ht="12.75" customHeight="1">
      <c r="A3068" s="4" t="str">
        <f t="shared" si="0"/>
        <v>17781.1</v>
      </c>
      <c r="B3068" s="4">
        <v>177</v>
      </c>
      <c r="C3068" s="4">
        <v>811</v>
      </c>
      <c r="D3068" s="4">
        <f t="shared" si="1"/>
        <v>81.099999999999994</v>
      </c>
      <c r="E3068" s="4" t="s">
        <v>3452</v>
      </c>
      <c r="F3068" s="4">
        <v>-2521</v>
      </c>
      <c r="G3068" s="4">
        <v>17</v>
      </c>
      <c r="H3068" s="4">
        <v>807</v>
      </c>
      <c r="I3068" s="4">
        <v>18</v>
      </c>
      <c r="J3068" s="4" t="s">
        <v>30</v>
      </c>
    </row>
    <row r="3069" spans="1:10" ht="12.75" customHeight="1">
      <c r="A3069" s="4" t="str">
        <f t="shared" si="0"/>
        <v>17869</v>
      </c>
      <c r="B3069" s="4">
        <v>178</v>
      </c>
      <c r="C3069" s="4">
        <v>690</v>
      </c>
      <c r="D3069" s="4">
        <f t="shared" si="1"/>
        <v>69</v>
      </c>
      <c r="E3069" s="4" t="s">
        <v>3453</v>
      </c>
      <c r="F3069" s="4">
        <v>-44120</v>
      </c>
      <c r="G3069" s="4">
        <v>400</v>
      </c>
      <c r="H3069" s="4">
        <v>30</v>
      </c>
      <c r="I3069" s="4" t="s">
        <v>6</v>
      </c>
      <c r="J3069" s="4" t="s">
        <v>491</v>
      </c>
    </row>
    <row r="3070" spans="1:10" ht="12.75" customHeight="1">
      <c r="A3070" s="4" t="str">
        <f t="shared" si="0"/>
        <v>17870</v>
      </c>
      <c r="B3070" s="4">
        <v>178</v>
      </c>
      <c r="C3070" s="4">
        <v>700</v>
      </c>
      <c r="D3070" s="4">
        <f t="shared" si="1"/>
        <v>70</v>
      </c>
      <c r="E3070" s="4" t="s">
        <v>3454</v>
      </c>
      <c r="F3070" s="4">
        <v>-49698</v>
      </c>
      <c r="G3070" s="4">
        <v>10</v>
      </c>
      <c r="H3070" s="4">
        <v>74</v>
      </c>
      <c r="I3070" s="4" t="s">
        <v>80</v>
      </c>
      <c r="J3070" s="4">
        <v>3</v>
      </c>
    </row>
    <row r="3071" spans="1:10" ht="12.75" customHeight="1">
      <c r="A3071" s="4" t="str">
        <f t="shared" si="0"/>
        <v>17871</v>
      </c>
      <c r="B3071" s="4">
        <v>178</v>
      </c>
      <c r="C3071" s="4">
        <v>710</v>
      </c>
      <c r="D3071" s="4">
        <f t="shared" si="1"/>
        <v>71</v>
      </c>
      <c r="E3071" s="4" t="s">
        <v>3455</v>
      </c>
      <c r="F3071" s="4">
        <v>-50343</v>
      </c>
      <c r="G3071" s="4">
        <v>2.9</v>
      </c>
      <c r="H3071" s="4">
        <v>28.4</v>
      </c>
      <c r="I3071" s="4" t="s">
        <v>80</v>
      </c>
      <c r="J3071" s="4">
        <v>0.2</v>
      </c>
    </row>
    <row r="3072" spans="1:10" ht="12.75" customHeight="1">
      <c r="A3072" s="4" t="str">
        <f t="shared" si="0"/>
        <v>17871.1</v>
      </c>
      <c r="B3072" s="4">
        <v>178</v>
      </c>
      <c r="C3072" s="4">
        <v>711</v>
      </c>
      <c r="D3072" s="4">
        <f t="shared" si="1"/>
        <v>71.099999999999994</v>
      </c>
      <c r="E3072" s="4" t="s">
        <v>3456</v>
      </c>
      <c r="F3072" s="4">
        <v>-50219</v>
      </c>
      <c r="G3072" s="4">
        <v>4</v>
      </c>
      <c r="H3072" s="4">
        <v>123.8</v>
      </c>
      <c r="I3072" s="4">
        <v>2.6</v>
      </c>
      <c r="J3072" s="4" t="s">
        <v>66</v>
      </c>
    </row>
    <row r="3073" spans="1:10" ht="12.75" customHeight="1">
      <c r="A3073" s="4" t="str">
        <f t="shared" si="0"/>
        <v>17872</v>
      </c>
      <c r="B3073" s="4">
        <v>178</v>
      </c>
      <c r="C3073" s="4">
        <v>720</v>
      </c>
      <c r="D3073" s="4">
        <f t="shared" si="1"/>
        <v>72</v>
      </c>
      <c r="E3073" s="4" t="s">
        <v>3457</v>
      </c>
      <c r="F3073" s="4">
        <v>-52444.3</v>
      </c>
      <c r="G3073" s="4">
        <v>2.1</v>
      </c>
      <c r="H3073" s="4" t="s">
        <v>8</v>
      </c>
      <c r="I3073" s="4" t="s">
        <v>22</v>
      </c>
      <c r="J3073" s="4">
        <v>94</v>
      </c>
    </row>
    <row r="3074" spans="1:10" ht="12.75" customHeight="1">
      <c r="A3074" s="4" t="str">
        <f t="shared" si="0"/>
        <v>17872.1</v>
      </c>
      <c r="B3074" s="4">
        <v>178</v>
      </c>
      <c r="C3074" s="4">
        <v>721</v>
      </c>
      <c r="D3074" s="4">
        <f t="shared" si="1"/>
        <v>72.099999999999994</v>
      </c>
      <c r="E3074" s="4" t="s">
        <v>3458</v>
      </c>
      <c r="F3074" s="4">
        <v>-51296.9</v>
      </c>
      <c r="G3074" s="4">
        <v>2.1</v>
      </c>
      <c r="H3074" s="4">
        <v>1147.423</v>
      </c>
      <c r="I3074" s="4">
        <v>5.0000000000000001E-3</v>
      </c>
      <c r="J3074" s="4">
        <v>4</v>
      </c>
    </row>
    <row r="3075" spans="1:10" ht="12.75" customHeight="1">
      <c r="A3075" s="4" t="str">
        <f t="shared" si="0"/>
        <v>17872.2</v>
      </c>
      <c r="B3075" s="4">
        <v>178</v>
      </c>
      <c r="C3075" s="4">
        <v>722</v>
      </c>
      <c r="D3075" s="4">
        <f t="shared" si="1"/>
        <v>72.2</v>
      </c>
      <c r="E3075" s="4" t="s">
        <v>3459</v>
      </c>
      <c r="F3075" s="4">
        <v>-49998.6</v>
      </c>
      <c r="G3075" s="4">
        <v>2.1</v>
      </c>
      <c r="H3075" s="4">
        <v>2445.69</v>
      </c>
      <c r="I3075" s="4">
        <v>0.11</v>
      </c>
      <c r="J3075" s="4">
        <v>31</v>
      </c>
    </row>
    <row r="3076" spans="1:10" ht="12.75" customHeight="1">
      <c r="A3076" s="4" t="str">
        <f t="shared" si="0"/>
        <v>17872.3</v>
      </c>
      <c r="B3076" s="4">
        <v>178</v>
      </c>
      <c r="C3076" s="4">
        <v>723</v>
      </c>
      <c r="D3076" s="4">
        <f t="shared" si="1"/>
        <v>72.3</v>
      </c>
      <c r="E3076" s="4" t="s">
        <v>3460</v>
      </c>
      <c r="F3076" s="4">
        <v>-49870.8</v>
      </c>
      <c r="G3076" s="4">
        <v>2.2000000000000002</v>
      </c>
      <c r="H3076" s="4">
        <v>2573.5</v>
      </c>
      <c r="I3076" s="4">
        <v>0.5</v>
      </c>
      <c r="J3076" s="4">
        <v>68</v>
      </c>
    </row>
    <row r="3077" spans="1:10" ht="12.75" customHeight="1">
      <c r="A3077" s="4" t="str">
        <f t="shared" si="0"/>
        <v>17873</v>
      </c>
      <c r="B3077" s="4">
        <v>178</v>
      </c>
      <c r="C3077" s="4">
        <v>730</v>
      </c>
      <c r="D3077" s="4">
        <f t="shared" si="1"/>
        <v>73</v>
      </c>
      <c r="E3077" s="4" t="s">
        <v>3461</v>
      </c>
      <c r="F3077" s="4">
        <v>-50507</v>
      </c>
      <c r="G3077" s="4">
        <v>15</v>
      </c>
      <c r="H3077" s="4" t="s">
        <v>541</v>
      </c>
      <c r="I3077" s="4">
        <v>9.31</v>
      </c>
      <c r="J3077" s="4" t="s">
        <v>80</v>
      </c>
    </row>
    <row r="3078" spans="1:10" ht="12.75" customHeight="1">
      <c r="A3078" s="4" t="str">
        <f t="shared" si="0"/>
        <v>17873.1</v>
      </c>
      <c r="B3078" s="4">
        <v>178</v>
      </c>
      <c r="C3078" s="4">
        <v>731</v>
      </c>
      <c r="D3078" s="4">
        <f t="shared" si="1"/>
        <v>73.099999999999994</v>
      </c>
      <c r="E3078" s="4" t="s">
        <v>3462</v>
      </c>
      <c r="F3078" s="4">
        <v>-50410</v>
      </c>
      <c r="G3078" s="4">
        <v>50</v>
      </c>
      <c r="H3078" s="4">
        <v>100</v>
      </c>
      <c r="I3078" s="4">
        <v>50</v>
      </c>
      <c r="J3078" s="4" t="s">
        <v>541</v>
      </c>
    </row>
    <row r="3079" spans="1:10" ht="12.75" customHeight="1">
      <c r="A3079" s="4" t="str">
        <f t="shared" si="0"/>
        <v>17873.2</v>
      </c>
      <c r="B3079" s="4">
        <v>178</v>
      </c>
      <c r="C3079" s="4">
        <v>732</v>
      </c>
      <c r="D3079" s="4">
        <f t="shared" si="1"/>
        <v>73.2</v>
      </c>
      <c r="E3079" s="4" t="s">
        <v>3463</v>
      </c>
      <c r="F3079" s="4">
        <v>-48940</v>
      </c>
      <c r="G3079" s="4">
        <v>50</v>
      </c>
      <c r="H3079" s="4">
        <v>1570</v>
      </c>
      <c r="I3079" s="4">
        <v>50</v>
      </c>
      <c r="J3079" s="4">
        <v>59</v>
      </c>
    </row>
    <row r="3080" spans="1:10" ht="12.75" customHeight="1">
      <c r="A3080" s="4" t="str">
        <f t="shared" si="0"/>
        <v>17873.3</v>
      </c>
      <c r="B3080" s="4">
        <v>178</v>
      </c>
      <c r="C3080" s="4">
        <v>733</v>
      </c>
      <c r="D3080" s="4">
        <f t="shared" si="1"/>
        <v>73.3</v>
      </c>
      <c r="E3080" s="4" t="s">
        <v>3464</v>
      </c>
      <c r="F3080" s="4">
        <v>-47510</v>
      </c>
      <c r="G3080" s="4">
        <v>50</v>
      </c>
      <c r="H3080" s="4">
        <v>3000</v>
      </c>
      <c r="I3080" s="4">
        <v>50</v>
      </c>
      <c r="J3080" s="4">
        <v>290</v>
      </c>
    </row>
    <row r="3081" spans="1:10" ht="12.75" customHeight="1">
      <c r="A3081" s="4" t="str">
        <f t="shared" si="0"/>
        <v>17874</v>
      </c>
      <c r="B3081" s="4">
        <v>178</v>
      </c>
      <c r="C3081" s="4">
        <v>740</v>
      </c>
      <c r="D3081" s="4">
        <f t="shared" si="1"/>
        <v>74</v>
      </c>
      <c r="E3081" s="4" t="s">
        <v>3465</v>
      </c>
      <c r="F3081" s="4">
        <v>-50416</v>
      </c>
      <c r="G3081" s="4">
        <v>15</v>
      </c>
      <c r="H3081" s="4">
        <v>21.6</v>
      </c>
      <c r="I3081" s="4" t="s">
        <v>48</v>
      </c>
      <c r="J3081" s="4">
        <v>0.3</v>
      </c>
    </row>
    <row r="3082" spans="1:10" ht="12.75" customHeight="1">
      <c r="A3082" s="4" t="str">
        <f t="shared" si="0"/>
        <v>17875</v>
      </c>
      <c r="B3082" s="4">
        <v>178</v>
      </c>
      <c r="C3082" s="4">
        <v>750</v>
      </c>
      <c r="D3082" s="4">
        <f t="shared" si="1"/>
        <v>75</v>
      </c>
      <c r="E3082" s="4" t="s">
        <v>3466</v>
      </c>
      <c r="F3082" s="4">
        <v>-45653</v>
      </c>
      <c r="G3082" s="4">
        <v>28</v>
      </c>
      <c r="H3082" s="4">
        <v>13.2</v>
      </c>
      <c r="I3082" s="4" t="s">
        <v>80</v>
      </c>
      <c r="J3082" s="4">
        <v>0.2</v>
      </c>
    </row>
    <row r="3083" spans="1:10" ht="12.75" customHeight="1">
      <c r="A3083" s="4" t="str">
        <f t="shared" si="0"/>
        <v>17876</v>
      </c>
      <c r="B3083" s="4">
        <v>178</v>
      </c>
      <c r="C3083" s="4">
        <v>760</v>
      </c>
      <c r="D3083" s="4">
        <f t="shared" si="1"/>
        <v>76</v>
      </c>
      <c r="E3083" s="4" t="s">
        <v>3467</v>
      </c>
      <c r="F3083" s="4">
        <v>-43546</v>
      </c>
      <c r="G3083" s="4">
        <v>16</v>
      </c>
      <c r="H3083" s="4">
        <v>5</v>
      </c>
      <c r="I3083" s="4" t="s">
        <v>80</v>
      </c>
      <c r="J3083" s="4">
        <v>0.4</v>
      </c>
    </row>
    <row r="3084" spans="1:10" ht="12.75" customHeight="1">
      <c r="A3084" s="4" t="str">
        <f t="shared" si="0"/>
        <v>17877</v>
      </c>
      <c r="B3084" s="4">
        <v>178</v>
      </c>
      <c r="C3084" s="4">
        <v>770</v>
      </c>
      <c r="D3084" s="4">
        <f t="shared" si="1"/>
        <v>77</v>
      </c>
      <c r="E3084" s="4" t="s">
        <v>3468</v>
      </c>
      <c r="F3084" s="4">
        <v>-36252</v>
      </c>
      <c r="G3084" s="4">
        <v>20</v>
      </c>
      <c r="H3084" s="4">
        <v>12</v>
      </c>
      <c r="I3084" s="4" t="s">
        <v>6</v>
      </c>
      <c r="J3084" s="4">
        <v>2</v>
      </c>
    </row>
    <row r="3085" spans="1:10" ht="12.75" customHeight="1">
      <c r="A3085" s="4" t="str">
        <f t="shared" si="0"/>
        <v>17878</v>
      </c>
      <c r="B3085" s="4">
        <v>178</v>
      </c>
      <c r="C3085" s="4">
        <v>780</v>
      </c>
      <c r="D3085" s="4">
        <f t="shared" si="1"/>
        <v>78</v>
      </c>
      <c r="E3085" s="4" t="s">
        <v>3469</v>
      </c>
      <c r="F3085" s="4">
        <v>-31998</v>
      </c>
      <c r="G3085" s="4">
        <v>11</v>
      </c>
      <c r="H3085" s="4">
        <v>21.1</v>
      </c>
      <c r="I3085" s="4" t="s">
        <v>6</v>
      </c>
      <c r="J3085" s="4">
        <v>0.6</v>
      </c>
    </row>
    <row r="3086" spans="1:10" ht="12.75" customHeight="1">
      <c r="A3086" s="4" t="str">
        <f t="shared" si="0"/>
        <v>17879</v>
      </c>
      <c r="B3086" s="4">
        <v>178</v>
      </c>
      <c r="C3086" s="4">
        <v>790</v>
      </c>
      <c r="D3086" s="4">
        <f t="shared" si="1"/>
        <v>79</v>
      </c>
      <c r="E3086" s="4" t="s">
        <v>3470</v>
      </c>
      <c r="F3086" s="4">
        <v>-22330</v>
      </c>
      <c r="G3086" s="4">
        <v>60</v>
      </c>
      <c r="H3086" s="4">
        <v>2.6</v>
      </c>
      <c r="I3086" s="4" t="s">
        <v>6</v>
      </c>
      <c r="J3086" s="4">
        <v>0.5</v>
      </c>
    </row>
    <row r="3087" spans="1:10" ht="12.75" customHeight="1">
      <c r="A3087" s="4" t="str">
        <f t="shared" si="0"/>
        <v>17880</v>
      </c>
      <c r="B3087" s="4">
        <v>178</v>
      </c>
      <c r="C3087" s="4">
        <v>800</v>
      </c>
      <c r="D3087" s="4">
        <f t="shared" si="1"/>
        <v>80</v>
      </c>
      <c r="E3087" s="4" t="s">
        <v>3471</v>
      </c>
      <c r="F3087" s="4">
        <v>-16317</v>
      </c>
      <c r="G3087" s="4">
        <v>13</v>
      </c>
      <c r="H3087" s="4">
        <v>269</v>
      </c>
      <c r="I3087" s="4" t="s">
        <v>33</v>
      </c>
      <c r="J3087" s="4">
        <v>3</v>
      </c>
    </row>
    <row r="3088" spans="1:10" ht="12.75" customHeight="1">
      <c r="A3088" s="4" t="str">
        <f t="shared" si="0"/>
        <v>17881</v>
      </c>
      <c r="B3088" s="4">
        <v>178</v>
      </c>
      <c r="C3088" s="4">
        <v>810</v>
      </c>
      <c r="D3088" s="4">
        <f t="shared" si="1"/>
        <v>81</v>
      </c>
      <c r="E3088" s="4" t="s">
        <v>3472</v>
      </c>
      <c r="F3088" s="4">
        <v>-4750</v>
      </c>
      <c r="G3088" s="4">
        <v>110</v>
      </c>
      <c r="H3088" s="4">
        <v>255</v>
      </c>
      <c r="I3088" s="4" t="s">
        <v>33</v>
      </c>
      <c r="J3088" s="4">
        <v>10</v>
      </c>
    </row>
    <row r="3089" spans="1:10" ht="12.75" customHeight="1">
      <c r="A3089" s="4" t="str">
        <f t="shared" si="0"/>
        <v>17882</v>
      </c>
      <c r="B3089" s="4">
        <v>178</v>
      </c>
      <c r="C3089" s="4">
        <v>820</v>
      </c>
      <c r="D3089" s="4">
        <f t="shared" si="1"/>
        <v>82</v>
      </c>
      <c r="E3089" s="4" t="s">
        <v>3473</v>
      </c>
      <c r="F3089" s="4">
        <v>3568</v>
      </c>
      <c r="G3089" s="4">
        <v>24</v>
      </c>
      <c r="H3089" s="4">
        <v>230</v>
      </c>
      <c r="I3089" s="4" t="s">
        <v>968</v>
      </c>
      <c r="J3089" s="4">
        <v>150</v>
      </c>
    </row>
    <row r="3090" spans="1:10" ht="12.75" customHeight="1">
      <c r="A3090" s="4" t="str">
        <f t="shared" si="0"/>
        <v>17969</v>
      </c>
      <c r="B3090" s="4">
        <v>179</v>
      </c>
      <c r="C3090" s="4">
        <v>690</v>
      </c>
      <c r="D3090" s="4">
        <f t="shared" si="1"/>
        <v>69</v>
      </c>
      <c r="E3090" s="4" t="s">
        <v>3474</v>
      </c>
      <c r="F3090" s="4">
        <v>-41600</v>
      </c>
      <c r="G3090" s="4">
        <v>500</v>
      </c>
      <c r="H3090" s="4">
        <v>20</v>
      </c>
      <c r="I3090" s="4" t="s">
        <v>6</v>
      </c>
      <c r="J3090" s="4" t="s">
        <v>9</v>
      </c>
    </row>
    <row r="3091" spans="1:10" ht="12.75" customHeight="1">
      <c r="A3091" s="4" t="str">
        <f t="shared" si="0"/>
        <v>17970</v>
      </c>
      <c r="B3091" s="4">
        <v>179</v>
      </c>
      <c r="C3091" s="4">
        <v>700</v>
      </c>
      <c r="D3091" s="4">
        <f t="shared" si="1"/>
        <v>70</v>
      </c>
      <c r="E3091" s="4" t="s">
        <v>3475</v>
      </c>
      <c r="F3091" s="4">
        <v>-46420</v>
      </c>
      <c r="G3091" s="4">
        <v>300</v>
      </c>
      <c r="H3091" s="4">
        <v>8</v>
      </c>
      <c r="I3091" s="4" t="s">
        <v>80</v>
      </c>
      <c r="J3091" s="4">
        <v>0.4</v>
      </c>
    </row>
    <row r="3092" spans="1:10" ht="12.75" customHeight="1">
      <c r="A3092" s="4" t="str">
        <f t="shared" si="0"/>
        <v>17971</v>
      </c>
      <c r="B3092" s="4">
        <v>179</v>
      </c>
      <c r="C3092" s="4">
        <v>710</v>
      </c>
      <c r="D3092" s="4">
        <f t="shared" si="1"/>
        <v>71</v>
      </c>
      <c r="E3092" s="4" t="s">
        <v>3476</v>
      </c>
      <c r="F3092" s="4">
        <v>-49064</v>
      </c>
      <c r="G3092" s="4">
        <v>5</v>
      </c>
      <c r="H3092" s="4">
        <v>4.59</v>
      </c>
      <c r="I3092" s="4" t="s">
        <v>223</v>
      </c>
      <c r="J3092" s="4">
        <v>0.06</v>
      </c>
    </row>
    <row r="3093" spans="1:10" ht="12.75" customHeight="1">
      <c r="A3093" s="4" t="str">
        <f t="shared" si="0"/>
        <v>17971.1</v>
      </c>
      <c r="B3093" s="4">
        <v>179</v>
      </c>
      <c r="C3093" s="4">
        <v>711</v>
      </c>
      <c r="D3093" s="4">
        <f t="shared" si="1"/>
        <v>71.099999999999994</v>
      </c>
      <c r="E3093" s="4" t="s">
        <v>3477</v>
      </c>
      <c r="F3093" s="4">
        <v>-48472</v>
      </c>
      <c r="G3093" s="4">
        <v>5</v>
      </c>
      <c r="H3093" s="4">
        <v>592.4</v>
      </c>
      <c r="I3093" s="4">
        <v>0.4</v>
      </c>
      <c r="J3093" s="4">
        <v>3.1</v>
      </c>
    </row>
    <row r="3094" spans="1:10" ht="12.75" customHeight="1">
      <c r="A3094" s="4" t="str">
        <f t="shared" si="0"/>
        <v>17972</v>
      </c>
      <c r="B3094" s="4">
        <v>179</v>
      </c>
      <c r="C3094" s="4">
        <v>720</v>
      </c>
      <c r="D3094" s="4">
        <f t="shared" si="1"/>
        <v>72</v>
      </c>
      <c r="E3094" s="4" t="s">
        <v>3478</v>
      </c>
      <c r="F3094" s="4">
        <v>-50471.9</v>
      </c>
      <c r="G3094" s="4">
        <v>2.1</v>
      </c>
      <c r="H3094" s="4" t="s">
        <v>8</v>
      </c>
      <c r="I3094" s="4" t="s">
        <v>991</v>
      </c>
      <c r="J3094" s="4">
        <v>94</v>
      </c>
    </row>
    <row r="3095" spans="1:10" ht="12.75" customHeight="1">
      <c r="A3095" s="4" t="str">
        <f t="shared" si="0"/>
        <v>17972.1</v>
      </c>
      <c r="B3095" s="4">
        <v>179</v>
      </c>
      <c r="C3095" s="4">
        <v>721</v>
      </c>
      <c r="D3095" s="4">
        <f t="shared" si="1"/>
        <v>72.099999999999994</v>
      </c>
      <c r="E3095" s="4" t="s">
        <v>3479</v>
      </c>
      <c r="F3095" s="4">
        <v>-50096.9</v>
      </c>
      <c r="G3095" s="4">
        <v>2.1</v>
      </c>
      <c r="H3095" s="4">
        <v>375.0367</v>
      </c>
      <c r="I3095" s="4">
        <v>2.5000000000000001E-3</v>
      </c>
      <c r="J3095" s="4">
        <v>18.670000000000002</v>
      </c>
    </row>
    <row r="3096" spans="1:10" ht="12.75" customHeight="1">
      <c r="A3096" s="4" t="str">
        <f t="shared" si="0"/>
        <v>17972.2</v>
      </c>
      <c r="B3096" s="4">
        <v>179</v>
      </c>
      <c r="C3096" s="4">
        <v>722</v>
      </c>
      <c r="D3096" s="4">
        <f t="shared" si="1"/>
        <v>72.2</v>
      </c>
      <c r="E3096" s="4" t="s">
        <v>3480</v>
      </c>
      <c r="F3096" s="4">
        <v>-49366.1</v>
      </c>
      <c r="G3096" s="4">
        <v>2.1</v>
      </c>
      <c r="H3096" s="4">
        <v>1105.8399999999999</v>
      </c>
      <c r="I3096" s="4">
        <v>0.19</v>
      </c>
      <c r="J3096" s="4">
        <v>25.05</v>
      </c>
    </row>
    <row r="3097" spans="1:10" ht="12.75" customHeight="1">
      <c r="A3097" s="4" t="str">
        <f t="shared" si="0"/>
        <v>17973</v>
      </c>
      <c r="B3097" s="4">
        <v>179</v>
      </c>
      <c r="C3097" s="4">
        <v>730</v>
      </c>
      <c r="D3097" s="4">
        <f t="shared" si="1"/>
        <v>73</v>
      </c>
      <c r="E3097" s="4" t="s">
        <v>3481</v>
      </c>
      <c r="F3097" s="4">
        <v>-50366.3</v>
      </c>
      <c r="G3097" s="4">
        <v>2.2000000000000002</v>
      </c>
      <c r="H3097" s="4">
        <v>1.82</v>
      </c>
      <c r="I3097" s="4" t="s">
        <v>14</v>
      </c>
      <c r="J3097" s="4">
        <v>0.03</v>
      </c>
    </row>
    <row r="3098" spans="1:10" ht="12.75" customHeight="1">
      <c r="A3098" s="4" t="str">
        <f t="shared" si="0"/>
        <v>17973.1</v>
      </c>
      <c r="B3098" s="4">
        <v>179</v>
      </c>
      <c r="C3098" s="4">
        <v>731</v>
      </c>
      <c r="D3098" s="4">
        <f t="shared" si="1"/>
        <v>73.099999999999994</v>
      </c>
      <c r="E3098" s="4" t="s">
        <v>3482</v>
      </c>
      <c r="F3098" s="4">
        <v>-49049</v>
      </c>
      <c r="G3098" s="4">
        <v>2.2000000000000002</v>
      </c>
      <c r="H3098" s="4">
        <v>1317.3</v>
      </c>
      <c r="I3098" s="4">
        <v>0.4</v>
      </c>
      <c r="J3098" s="4">
        <v>9</v>
      </c>
    </row>
    <row r="3099" spans="1:10" ht="12.75" customHeight="1">
      <c r="A3099" s="4" t="str">
        <f t="shared" si="0"/>
        <v>17973.2</v>
      </c>
      <c r="B3099" s="4">
        <v>179</v>
      </c>
      <c r="C3099" s="4">
        <v>732</v>
      </c>
      <c r="D3099" s="4">
        <f t="shared" si="1"/>
        <v>73.2</v>
      </c>
      <c r="E3099" s="4" t="s">
        <v>3483</v>
      </c>
      <c r="F3099" s="4">
        <v>-47727</v>
      </c>
      <c r="G3099" s="4">
        <v>2.2999999999999998</v>
      </c>
      <c r="H3099" s="4">
        <v>2639.3</v>
      </c>
      <c r="I3099" s="4">
        <v>0.5</v>
      </c>
      <c r="J3099" s="4">
        <v>54.1</v>
      </c>
    </row>
    <row r="3100" spans="1:10" ht="12.75" customHeight="1">
      <c r="A3100" s="4" t="str">
        <f t="shared" si="0"/>
        <v>17974</v>
      </c>
      <c r="B3100" s="4">
        <v>179</v>
      </c>
      <c r="C3100" s="4">
        <v>740</v>
      </c>
      <c r="D3100" s="4">
        <f t="shared" si="1"/>
        <v>74</v>
      </c>
      <c r="E3100" s="4" t="s">
        <v>3484</v>
      </c>
      <c r="F3100" s="4">
        <v>-49304</v>
      </c>
      <c r="G3100" s="4">
        <v>16</v>
      </c>
      <c r="H3100" s="4">
        <v>37.049999999999997</v>
      </c>
      <c r="I3100" s="4" t="s">
        <v>80</v>
      </c>
      <c r="J3100" s="4">
        <v>0.16</v>
      </c>
    </row>
    <row r="3101" spans="1:10" ht="12.75" customHeight="1">
      <c r="A3101" s="4" t="str">
        <f t="shared" si="0"/>
        <v>17974.1</v>
      </c>
      <c r="B3101" s="4">
        <v>179</v>
      </c>
      <c r="C3101" s="4">
        <v>741</v>
      </c>
      <c r="D3101" s="4">
        <f t="shared" si="1"/>
        <v>74.099999999999994</v>
      </c>
      <c r="E3101" s="4" t="s">
        <v>3485</v>
      </c>
      <c r="F3101" s="4">
        <v>-49082</v>
      </c>
      <c r="G3101" s="4">
        <v>16</v>
      </c>
      <c r="H3101" s="4">
        <v>221.92599999999999</v>
      </c>
      <c r="I3101" s="4">
        <v>8.0000000000000002E-3</v>
      </c>
      <c r="J3101" s="4">
        <v>6.4</v>
      </c>
    </row>
    <row r="3102" spans="1:10" ht="12.75" customHeight="1">
      <c r="A3102" s="4" t="str">
        <f t="shared" si="0"/>
        <v>17975</v>
      </c>
      <c r="B3102" s="4">
        <v>179</v>
      </c>
      <c r="C3102" s="4">
        <v>750</v>
      </c>
      <c r="D3102" s="4">
        <f t="shared" si="1"/>
        <v>75</v>
      </c>
      <c r="E3102" s="4" t="s">
        <v>3486</v>
      </c>
      <c r="F3102" s="4">
        <v>-46586</v>
      </c>
      <c r="G3102" s="4">
        <v>24</v>
      </c>
      <c r="H3102" s="4">
        <v>19.5</v>
      </c>
      <c r="I3102" s="4" t="s">
        <v>80</v>
      </c>
      <c r="J3102" s="4">
        <v>0.1</v>
      </c>
    </row>
    <row r="3103" spans="1:10" ht="12.75" customHeight="1">
      <c r="A3103" s="4" t="str">
        <f t="shared" si="0"/>
        <v>17975.1</v>
      </c>
      <c r="B3103" s="4">
        <v>179</v>
      </c>
      <c r="C3103" s="4">
        <v>751</v>
      </c>
      <c r="D3103" s="4">
        <f t="shared" si="1"/>
        <v>75.099999999999994</v>
      </c>
      <c r="E3103" s="4" t="s">
        <v>3487</v>
      </c>
      <c r="F3103" s="4">
        <v>-46521</v>
      </c>
      <c r="G3103" s="4">
        <v>24</v>
      </c>
      <c r="H3103" s="4">
        <v>65.39</v>
      </c>
      <c r="I3103" s="4">
        <v>0.09</v>
      </c>
      <c r="J3103" s="4">
        <v>95</v>
      </c>
    </row>
    <row r="3104" spans="1:10" ht="12.75" customHeight="1">
      <c r="A3104" s="4" t="str">
        <f t="shared" si="0"/>
        <v>17976</v>
      </c>
      <c r="B3104" s="4">
        <v>179</v>
      </c>
      <c r="C3104" s="4">
        <v>760</v>
      </c>
      <c r="D3104" s="4">
        <f t="shared" si="1"/>
        <v>76</v>
      </c>
      <c r="E3104" s="4" t="s">
        <v>3488</v>
      </c>
      <c r="F3104" s="4">
        <v>-43020</v>
      </c>
      <c r="G3104" s="4">
        <v>18</v>
      </c>
      <c r="H3104" s="4">
        <v>6.5</v>
      </c>
      <c r="I3104" s="4" t="s">
        <v>80</v>
      </c>
      <c r="J3104" s="4">
        <v>0.3</v>
      </c>
    </row>
    <row r="3105" spans="1:10" ht="12.75" customHeight="1">
      <c r="A3105" s="4" t="str">
        <f t="shared" si="0"/>
        <v>17977</v>
      </c>
      <c r="B3105" s="4">
        <v>179</v>
      </c>
      <c r="C3105" s="4">
        <v>770</v>
      </c>
      <c r="D3105" s="4">
        <f t="shared" si="1"/>
        <v>77</v>
      </c>
      <c r="E3105" s="4" t="s">
        <v>3489</v>
      </c>
      <c r="F3105" s="4">
        <v>-38077</v>
      </c>
      <c r="G3105" s="4">
        <v>11</v>
      </c>
      <c r="H3105" s="4">
        <v>79</v>
      </c>
      <c r="I3105" s="4" t="s">
        <v>6</v>
      </c>
      <c r="J3105" s="4">
        <v>1</v>
      </c>
    </row>
    <row r="3106" spans="1:10" ht="12.75" customHeight="1">
      <c r="A3106" s="4" t="str">
        <f t="shared" si="0"/>
        <v>17978</v>
      </c>
      <c r="B3106" s="4">
        <v>179</v>
      </c>
      <c r="C3106" s="4">
        <v>780</v>
      </c>
      <c r="D3106" s="4">
        <f t="shared" si="1"/>
        <v>78</v>
      </c>
      <c r="E3106" s="4" t="s">
        <v>3490</v>
      </c>
      <c r="F3106" s="4">
        <v>-32264</v>
      </c>
      <c r="G3106" s="4">
        <v>9</v>
      </c>
      <c r="H3106" s="4">
        <v>21.2</v>
      </c>
      <c r="I3106" s="4" t="s">
        <v>6</v>
      </c>
      <c r="J3106" s="4">
        <v>0.4</v>
      </c>
    </row>
    <row r="3107" spans="1:10" ht="12.75" customHeight="1">
      <c r="A3107" s="4" t="str">
        <f t="shared" si="0"/>
        <v>17979</v>
      </c>
      <c r="B3107" s="4">
        <v>179</v>
      </c>
      <c r="C3107" s="4">
        <v>790</v>
      </c>
      <c r="D3107" s="4">
        <f t="shared" si="1"/>
        <v>79</v>
      </c>
      <c r="E3107" s="4" t="s">
        <v>3491</v>
      </c>
      <c r="F3107" s="4">
        <v>-24952</v>
      </c>
      <c r="G3107" s="4">
        <v>17</v>
      </c>
      <c r="H3107" s="4">
        <v>7.1</v>
      </c>
      <c r="I3107" s="4" t="s">
        <v>6</v>
      </c>
      <c r="J3107" s="4">
        <v>0.3</v>
      </c>
    </row>
    <row r="3108" spans="1:10" ht="12.75" customHeight="1">
      <c r="A3108" s="4" t="str">
        <f t="shared" si="0"/>
        <v>17979.3</v>
      </c>
      <c r="B3108" s="4">
        <v>179</v>
      </c>
      <c r="C3108" s="4">
        <v>793</v>
      </c>
      <c r="D3108" s="4">
        <f t="shared" si="1"/>
        <v>79.3</v>
      </c>
      <c r="E3108" s="4" t="s">
        <v>3492</v>
      </c>
      <c r="F3108" s="4">
        <v>-24853</v>
      </c>
      <c r="G3108" s="4">
        <v>18</v>
      </c>
      <c r="H3108" s="4">
        <v>99</v>
      </c>
      <c r="I3108" s="4">
        <v>16</v>
      </c>
      <c r="J3108" s="4" t="s">
        <v>2857</v>
      </c>
    </row>
    <row r="3109" spans="1:10" ht="12.75" customHeight="1">
      <c r="A3109" s="4" t="str">
        <f t="shared" si="0"/>
        <v>17980</v>
      </c>
      <c r="B3109" s="4">
        <v>179</v>
      </c>
      <c r="C3109" s="4">
        <v>800</v>
      </c>
      <c r="D3109" s="4">
        <f t="shared" si="1"/>
        <v>80</v>
      </c>
      <c r="E3109" s="4" t="s">
        <v>3493</v>
      </c>
      <c r="F3109" s="4">
        <v>-16922</v>
      </c>
      <c r="G3109" s="4">
        <v>27</v>
      </c>
      <c r="H3109" s="4">
        <v>1.0900000000000001</v>
      </c>
      <c r="I3109" s="4" t="s">
        <v>6</v>
      </c>
      <c r="J3109" s="4">
        <v>0.04</v>
      </c>
    </row>
    <row r="3110" spans="1:10" ht="12.75" customHeight="1">
      <c r="A3110" s="4" t="str">
        <f t="shared" si="0"/>
        <v>17981</v>
      </c>
      <c r="B3110" s="4">
        <v>179</v>
      </c>
      <c r="C3110" s="4">
        <v>810</v>
      </c>
      <c r="D3110" s="4">
        <f t="shared" si="1"/>
        <v>81</v>
      </c>
      <c r="E3110" s="4" t="s">
        <v>3494</v>
      </c>
      <c r="F3110" s="4">
        <v>-8300</v>
      </c>
      <c r="G3110" s="4">
        <v>40</v>
      </c>
      <c r="H3110" s="4">
        <v>270</v>
      </c>
      <c r="I3110" s="4" t="s">
        <v>33</v>
      </c>
      <c r="J3110" s="4">
        <v>30</v>
      </c>
    </row>
    <row r="3111" spans="1:10" ht="12.75" customHeight="1">
      <c r="A3111" s="4" t="str">
        <f t="shared" si="0"/>
        <v>17981.1</v>
      </c>
      <c r="B3111" s="4">
        <v>179</v>
      </c>
      <c r="C3111" s="4">
        <v>811</v>
      </c>
      <c r="D3111" s="4">
        <f t="shared" si="1"/>
        <v>81.099999999999994</v>
      </c>
      <c r="E3111" s="4" t="s">
        <v>3495</v>
      </c>
      <c r="F3111" s="4">
        <v>-7440</v>
      </c>
      <c r="G3111" s="4">
        <v>50</v>
      </c>
      <c r="H3111" s="4">
        <v>860</v>
      </c>
      <c r="I3111" s="4">
        <v>30</v>
      </c>
      <c r="J3111" s="4">
        <v>1.6</v>
      </c>
    </row>
    <row r="3112" spans="1:10" ht="12.75" customHeight="1">
      <c r="A3112" s="4" t="str">
        <f t="shared" si="0"/>
        <v>17982</v>
      </c>
      <c r="B3112" s="4">
        <v>179</v>
      </c>
      <c r="C3112" s="4">
        <v>820</v>
      </c>
      <c r="D3112" s="4">
        <f t="shared" si="1"/>
        <v>82</v>
      </c>
      <c r="E3112" s="4" t="s">
        <v>3496</v>
      </c>
      <c r="F3112" s="4">
        <v>2000</v>
      </c>
      <c r="G3112" s="4">
        <v>200</v>
      </c>
      <c r="H3112" s="4">
        <v>3</v>
      </c>
      <c r="I3112" s="4" t="s">
        <v>33</v>
      </c>
      <c r="J3112" s="4" t="s">
        <v>607</v>
      </c>
    </row>
    <row r="3113" spans="1:10" ht="12.75" customHeight="1">
      <c r="A3113" s="4" t="str">
        <f t="shared" si="0"/>
        <v>18070</v>
      </c>
      <c r="B3113" s="4">
        <v>180</v>
      </c>
      <c r="C3113" s="4">
        <v>700</v>
      </c>
      <c r="D3113" s="4">
        <f t="shared" si="1"/>
        <v>70</v>
      </c>
      <c r="E3113" s="4" t="s">
        <v>3497</v>
      </c>
      <c r="F3113" s="4">
        <v>-44400</v>
      </c>
      <c r="G3113" s="4">
        <v>400</v>
      </c>
      <c r="H3113" s="4">
        <v>2.4</v>
      </c>
      <c r="I3113" s="4" t="s">
        <v>80</v>
      </c>
      <c r="J3113" s="4">
        <v>0.5</v>
      </c>
    </row>
    <row r="3114" spans="1:10" ht="12.75" customHeight="1">
      <c r="A3114" s="4" t="str">
        <f t="shared" si="0"/>
        <v>18071</v>
      </c>
      <c r="B3114" s="4">
        <v>180</v>
      </c>
      <c r="C3114" s="4">
        <v>710</v>
      </c>
      <c r="D3114" s="4">
        <f t="shared" si="1"/>
        <v>71</v>
      </c>
      <c r="E3114" s="4" t="s">
        <v>3498</v>
      </c>
      <c r="F3114" s="4">
        <v>-46690</v>
      </c>
      <c r="G3114" s="4">
        <v>70</v>
      </c>
      <c r="H3114" s="4">
        <v>5.7</v>
      </c>
      <c r="I3114" s="4" t="s">
        <v>80</v>
      </c>
      <c r="J3114" s="4">
        <v>0.1</v>
      </c>
    </row>
    <row r="3115" spans="1:10" ht="12.75" customHeight="1">
      <c r="A3115" s="4" t="str">
        <f t="shared" si="0"/>
        <v>18071.1</v>
      </c>
      <c r="B3115" s="4">
        <v>180</v>
      </c>
      <c r="C3115" s="4">
        <v>711</v>
      </c>
      <c r="D3115" s="4">
        <f t="shared" si="1"/>
        <v>71.099999999999994</v>
      </c>
      <c r="E3115" s="4" t="s">
        <v>3499</v>
      </c>
      <c r="F3115" s="4">
        <v>-46680</v>
      </c>
      <c r="G3115" s="4">
        <v>70</v>
      </c>
      <c r="H3115" s="4">
        <v>13.9</v>
      </c>
      <c r="I3115" s="4">
        <v>0.3</v>
      </c>
      <c r="J3115" s="4" t="s">
        <v>2691</v>
      </c>
    </row>
    <row r="3116" spans="1:10" ht="12.75" customHeight="1">
      <c r="A3116" s="4" t="str">
        <f t="shared" si="0"/>
        <v>18072</v>
      </c>
      <c r="B3116" s="4">
        <v>180</v>
      </c>
      <c r="C3116" s="4">
        <v>720</v>
      </c>
      <c r="D3116" s="4">
        <f t="shared" si="1"/>
        <v>72</v>
      </c>
      <c r="E3116" s="4" t="s">
        <v>3500</v>
      </c>
      <c r="F3116" s="4">
        <v>-49788.4</v>
      </c>
      <c r="G3116" s="4">
        <v>2.1</v>
      </c>
      <c r="H3116" s="4" t="s">
        <v>8</v>
      </c>
      <c r="I3116" s="4" t="s">
        <v>22</v>
      </c>
      <c r="J3116" s="4">
        <v>94</v>
      </c>
    </row>
    <row r="3117" spans="1:10" ht="12.75" customHeight="1">
      <c r="A3117" s="4" t="str">
        <f t="shared" si="0"/>
        <v>18072.1</v>
      </c>
      <c r="B3117" s="4">
        <v>180</v>
      </c>
      <c r="C3117" s="4">
        <v>721</v>
      </c>
      <c r="D3117" s="4">
        <f t="shared" si="1"/>
        <v>72.099999999999994</v>
      </c>
      <c r="E3117" s="4" t="s">
        <v>3501</v>
      </c>
      <c r="F3117" s="4">
        <v>-48646.9</v>
      </c>
      <c r="G3117" s="4">
        <v>2.1</v>
      </c>
      <c r="H3117" s="4">
        <v>1141.48</v>
      </c>
      <c r="I3117" s="4">
        <v>0.04</v>
      </c>
      <c r="J3117" s="4">
        <v>5.5</v>
      </c>
    </row>
    <row r="3118" spans="1:10" ht="12.75" customHeight="1">
      <c r="A3118" s="4" t="str">
        <f t="shared" si="0"/>
        <v>18073</v>
      </c>
      <c r="B3118" s="4">
        <v>180</v>
      </c>
      <c r="C3118" s="4">
        <v>730</v>
      </c>
      <c r="D3118" s="4">
        <f t="shared" si="1"/>
        <v>73</v>
      </c>
      <c r="E3118" s="4" t="s">
        <v>3502</v>
      </c>
      <c r="F3118" s="4">
        <v>-48936.2</v>
      </c>
      <c r="G3118" s="4">
        <v>2.2000000000000002</v>
      </c>
      <c r="H3118" s="4">
        <v>8.1519999999999992</v>
      </c>
      <c r="I3118" s="4" t="s">
        <v>223</v>
      </c>
      <c r="J3118" s="4">
        <v>6.0000000000000001E-3</v>
      </c>
    </row>
    <row r="3119" spans="1:10" ht="12.75" customHeight="1">
      <c r="A3119" s="4" t="str">
        <f t="shared" si="0"/>
        <v>18073.1</v>
      </c>
      <c r="B3119" s="4">
        <v>180</v>
      </c>
      <c r="C3119" s="4">
        <v>731</v>
      </c>
      <c r="D3119" s="4">
        <f t="shared" si="1"/>
        <v>73.099999999999994</v>
      </c>
      <c r="E3119" s="4" t="s">
        <v>3503</v>
      </c>
      <c r="F3119" s="4">
        <v>-48860.9</v>
      </c>
      <c r="G3119" s="4">
        <v>1.8</v>
      </c>
      <c r="H3119" s="4">
        <v>75.3</v>
      </c>
      <c r="I3119" s="4">
        <v>1.3</v>
      </c>
      <c r="J3119" s="4" t="s">
        <v>66</v>
      </c>
    </row>
    <row r="3120" spans="1:10" ht="12.75" customHeight="1">
      <c r="A3120" s="4" t="str">
        <f t="shared" si="0"/>
        <v>18073.2</v>
      </c>
      <c r="B3120" s="4">
        <v>180</v>
      </c>
      <c r="C3120" s="4">
        <v>732</v>
      </c>
      <c r="D3120" s="4">
        <f t="shared" si="1"/>
        <v>73.2</v>
      </c>
      <c r="E3120" s="4" t="s">
        <v>3504</v>
      </c>
      <c r="F3120" s="4">
        <v>-47485.2</v>
      </c>
      <c r="G3120" s="4">
        <v>2.4</v>
      </c>
      <c r="H3120" s="4">
        <v>1451</v>
      </c>
      <c r="I3120" s="4">
        <v>1</v>
      </c>
      <c r="J3120" s="4">
        <v>45</v>
      </c>
    </row>
    <row r="3121" spans="1:10" ht="12.75" customHeight="1">
      <c r="A3121" s="4" t="str">
        <f t="shared" si="0"/>
        <v>18074</v>
      </c>
      <c r="B3121" s="4">
        <v>180</v>
      </c>
      <c r="C3121" s="4">
        <v>740</v>
      </c>
      <c r="D3121" s="4">
        <f t="shared" si="1"/>
        <v>74</v>
      </c>
      <c r="E3121" s="4" t="s">
        <v>3505</v>
      </c>
      <c r="F3121" s="4">
        <v>-49644</v>
      </c>
      <c r="G3121" s="4">
        <v>4</v>
      </c>
      <c r="H3121" s="4" t="s">
        <v>8</v>
      </c>
      <c r="I3121" s="4" t="s">
        <v>3506</v>
      </c>
      <c r="J3121" s="4" t="s">
        <v>22</v>
      </c>
    </row>
    <row r="3122" spans="1:10" ht="12.75" customHeight="1">
      <c r="A3122" s="4" t="str">
        <f t="shared" si="0"/>
        <v>18074.1</v>
      </c>
      <c r="B3122" s="4">
        <v>180</v>
      </c>
      <c r="C3122" s="4">
        <v>741</v>
      </c>
      <c r="D3122" s="4">
        <f t="shared" si="1"/>
        <v>74.099999999999994</v>
      </c>
      <c r="E3122" s="4" t="s">
        <v>3507</v>
      </c>
      <c r="F3122" s="4">
        <v>-48115</v>
      </c>
      <c r="G3122" s="4">
        <v>4</v>
      </c>
      <c r="H3122" s="4">
        <v>1529.04</v>
      </c>
      <c r="I3122" s="4">
        <v>0.03</v>
      </c>
      <c r="J3122" s="4">
        <v>5.47</v>
      </c>
    </row>
    <row r="3123" spans="1:10" ht="12.75" customHeight="1">
      <c r="A3123" s="4" t="str">
        <f t="shared" si="0"/>
        <v>18075</v>
      </c>
      <c r="B3123" s="4">
        <v>180</v>
      </c>
      <c r="C3123" s="4">
        <v>750</v>
      </c>
      <c r="D3123" s="4">
        <f t="shared" si="1"/>
        <v>75</v>
      </c>
      <c r="E3123" s="4" t="s">
        <v>3508</v>
      </c>
      <c r="F3123" s="4">
        <v>-45840</v>
      </c>
      <c r="G3123" s="4">
        <v>21</v>
      </c>
      <c r="H3123" s="4">
        <v>2.44</v>
      </c>
      <c r="I3123" s="4" t="s">
        <v>80</v>
      </c>
      <c r="J3123" s="4">
        <v>0.06</v>
      </c>
    </row>
    <row r="3124" spans="1:10" ht="12.75" customHeight="1">
      <c r="A3124" s="4" t="str">
        <f t="shared" si="0"/>
        <v>18076</v>
      </c>
      <c r="B3124" s="4">
        <v>180</v>
      </c>
      <c r="C3124" s="4">
        <v>760</v>
      </c>
      <c r="D3124" s="4">
        <f t="shared" si="1"/>
        <v>76</v>
      </c>
      <c r="E3124" s="4" t="s">
        <v>3509</v>
      </c>
      <c r="F3124" s="4">
        <v>-44359</v>
      </c>
      <c r="G3124" s="4">
        <v>20</v>
      </c>
      <c r="H3124" s="4">
        <v>21.5</v>
      </c>
      <c r="I3124" s="4" t="s">
        <v>80</v>
      </c>
      <c r="J3124" s="4">
        <v>0.4</v>
      </c>
    </row>
    <row r="3125" spans="1:10" ht="12.75" customHeight="1">
      <c r="A3125" s="4" t="str">
        <f t="shared" si="0"/>
        <v>18077</v>
      </c>
      <c r="B3125" s="4">
        <v>180</v>
      </c>
      <c r="C3125" s="4">
        <v>770</v>
      </c>
      <c r="D3125" s="4">
        <f t="shared" si="1"/>
        <v>77</v>
      </c>
      <c r="E3125" s="4" t="s">
        <v>3510</v>
      </c>
      <c r="F3125" s="4">
        <v>-37978</v>
      </c>
      <c r="G3125" s="4">
        <v>22</v>
      </c>
      <c r="H3125" s="4">
        <v>1.5</v>
      </c>
      <c r="I3125" s="4" t="s">
        <v>80</v>
      </c>
      <c r="J3125" s="4">
        <v>0.1</v>
      </c>
    </row>
    <row r="3126" spans="1:10" ht="12.75" customHeight="1">
      <c r="A3126" s="4" t="str">
        <f t="shared" si="0"/>
        <v>18078</v>
      </c>
      <c r="B3126" s="4">
        <v>180</v>
      </c>
      <c r="C3126" s="4">
        <v>780</v>
      </c>
      <c r="D3126" s="4">
        <f t="shared" si="1"/>
        <v>78</v>
      </c>
      <c r="E3126" s="4" t="s">
        <v>3511</v>
      </c>
      <c r="F3126" s="4">
        <v>-34436</v>
      </c>
      <c r="G3126" s="4">
        <v>11</v>
      </c>
      <c r="H3126" s="4">
        <v>52</v>
      </c>
      <c r="I3126" s="4" t="s">
        <v>6</v>
      </c>
      <c r="J3126" s="4">
        <v>3</v>
      </c>
    </row>
    <row r="3127" spans="1:10" ht="12.75" customHeight="1">
      <c r="A3127" s="4" t="str">
        <f t="shared" si="0"/>
        <v>18079</v>
      </c>
      <c r="B3127" s="4">
        <v>180</v>
      </c>
      <c r="C3127" s="4">
        <v>790</v>
      </c>
      <c r="D3127" s="4">
        <f t="shared" si="1"/>
        <v>79</v>
      </c>
      <c r="E3127" s="4" t="s">
        <v>3512</v>
      </c>
      <c r="F3127" s="4">
        <v>-25596</v>
      </c>
      <c r="G3127" s="4">
        <v>21</v>
      </c>
      <c r="H3127" s="4">
        <v>8.1</v>
      </c>
      <c r="I3127" s="4" t="s">
        <v>6</v>
      </c>
      <c r="J3127" s="4">
        <v>0.3</v>
      </c>
    </row>
    <row r="3128" spans="1:10" ht="12.75" customHeight="1">
      <c r="A3128" s="4" t="str">
        <f t="shared" si="0"/>
        <v>18080</v>
      </c>
      <c r="B3128" s="4">
        <v>180</v>
      </c>
      <c r="C3128" s="4">
        <v>800</v>
      </c>
      <c r="D3128" s="4">
        <f t="shared" si="1"/>
        <v>80</v>
      </c>
      <c r="E3128" s="4" t="s">
        <v>3513</v>
      </c>
      <c r="F3128" s="4">
        <v>-20245</v>
      </c>
      <c r="G3128" s="4">
        <v>14</v>
      </c>
      <c r="H3128" s="4">
        <v>2.56</v>
      </c>
      <c r="I3128" s="4" t="s">
        <v>6</v>
      </c>
      <c r="J3128" s="4">
        <v>0.02</v>
      </c>
    </row>
    <row r="3129" spans="1:10" ht="12.75" customHeight="1">
      <c r="A3129" s="4" t="str">
        <f t="shared" si="0"/>
        <v>18081</v>
      </c>
      <c r="B3129" s="4">
        <v>180</v>
      </c>
      <c r="C3129" s="4">
        <v>810</v>
      </c>
      <c r="D3129" s="4">
        <f t="shared" si="1"/>
        <v>81</v>
      </c>
      <c r="E3129" s="4" t="s">
        <v>3514</v>
      </c>
      <c r="F3129" s="4">
        <v>-9400</v>
      </c>
      <c r="G3129" s="4">
        <v>120</v>
      </c>
      <c r="H3129" s="4">
        <v>1.5</v>
      </c>
      <c r="I3129" s="4" t="s">
        <v>6</v>
      </c>
      <c r="J3129" s="4">
        <v>0.2</v>
      </c>
    </row>
    <row r="3130" spans="1:10" ht="12.75" customHeight="1">
      <c r="A3130" s="4" t="str">
        <f t="shared" si="0"/>
        <v>18082</v>
      </c>
      <c r="B3130" s="4">
        <v>180</v>
      </c>
      <c r="C3130" s="4">
        <v>820</v>
      </c>
      <c r="D3130" s="4">
        <f t="shared" si="1"/>
        <v>82</v>
      </c>
      <c r="E3130" s="4" t="s">
        <v>3515</v>
      </c>
      <c r="F3130" s="4">
        <v>-1939</v>
      </c>
      <c r="G3130" s="4">
        <v>21</v>
      </c>
      <c r="H3130" s="4">
        <v>5</v>
      </c>
      <c r="I3130" s="4" t="s">
        <v>33</v>
      </c>
      <c r="J3130" s="4">
        <v>3</v>
      </c>
    </row>
    <row r="3131" spans="1:10" ht="12.75" customHeight="1">
      <c r="A3131" s="4" t="str">
        <f t="shared" si="0"/>
        <v>18170</v>
      </c>
      <c r="B3131" s="4">
        <v>181</v>
      </c>
      <c r="C3131" s="4">
        <v>700</v>
      </c>
      <c r="D3131" s="4">
        <f t="shared" si="1"/>
        <v>70</v>
      </c>
      <c r="E3131" s="4" t="s">
        <v>3516</v>
      </c>
      <c r="F3131" s="4">
        <v>-40850</v>
      </c>
      <c r="G3131" s="4">
        <v>400</v>
      </c>
      <c r="H3131" s="4">
        <v>1</v>
      </c>
      <c r="I3131" s="4" t="s">
        <v>80</v>
      </c>
      <c r="J3131" s="4" t="s">
        <v>46</v>
      </c>
    </row>
    <row r="3132" spans="1:10" ht="12.75" customHeight="1">
      <c r="A3132" s="4" t="str">
        <f t="shared" si="0"/>
        <v>18171</v>
      </c>
      <c r="B3132" s="4">
        <v>181</v>
      </c>
      <c r="C3132" s="4">
        <v>710</v>
      </c>
      <c r="D3132" s="4">
        <f t="shared" si="1"/>
        <v>71</v>
      </c>
      <c r="E3132" s="4" t="s">
        <v>3517</v>
      </c>
      <c r="F3132" s="4">
        <v>-44740</v>
      </c>
      <c r="G3132" s="4">
        <v>300</v>
      </c>
      <c r="H3132" s="4">
        <v>3.5</v>
      </c>
      <c r="I3132" s="4" t="s">
        <v>80</v>
      </c>
      <c r="J3132" s="4">
        <v>0.3</v>
      </c>
    </row>
    <row r="3133" spans="1:10" ht="12.75" customHeight="1">
      <c r="A3133" s="4" t="str">
        <f t="shared" si="0"/>
        <v>18172</v>
      </c>
      <c r="B3133" s="4">
        <v>181</v>
      </c>
      <c r="C3133" s="4">
        <v>720</v>
      </c>
      <c r="D3133" s="4">
        <f t="shared" si="1"/>
        <v>72</v>
      </c>
      <c r="E3133" s="4" t="s">
        <v>3518</v>
      </c>
      <c r="F3133" s="4">
        <v>-47411.9</v>
      </c>
      <c r="G3133" s="4">
        <v>2.1</v>
      </c>
      <c r="H3133" s="4">
        <v>42.39</v>
      </c>
      <c r="I3133" s="4" t="s">
        <v>48</v>
      </c>
      <c r="J3133" s="4">
        <v>0.06</v>
      </c>
    </row>
    <row r="3134" spans="1:10" ht="12.75" customHeight="1">
      <c r="A3134" s="4" t="str">
        <f t="shared" si="0"/>
        <v>18172.1</v>
      </c>
      <c r="B3134" s="4">
        <v>181</v>
      </c>
      <c r="C3134" s="4">
        <v>721</v>
      </c>
      <c r="D3134" s="4">
        <f t="shared" si="1"/>
        <v>72.099999999999994</v>
      </c>
      <c r="E3134" s="4" t="s">
        <v>3519</v>
      </c>
      <c r="F3134" s="4">
        <v>-46817</v>
      </c>
      <c r="G3134" s="4">
        <v>4</v>
      </c>
      <c r="H3134" s="4">
        <v>595</v>
      </c>
      <c r="I3134" s="4">
        <v>3</v>
      </c>
      <c r="J3134" s="4">
        <v>80</v>
      </c>
    </row>
    <row r="3135" spans="1:10" ht="12.75" customHeight="1">
      <c r="A3135" s="4" t="str">
        <f t="shared" si="0"/>
        <v>18172.2</v>
      </c>
      <c r="B3135" s="4">
        <v>181</v>
      </c>
      <c r="C3135" s="4">
        <v>722</v>
      </c>
      <c r="D3135" s="4">
        <f t="shared" si="1"/>
        <v>72.2</v>
      </c>
      <c r="E3135" s="4" t="s">
        <v>3520</v>
      </c>
      <c r="F3135" s="4">
        <v>-46372</v>
      </c>
      <c r="G3135" s="4">
        <v>10</v>
      </c>
      <c r="H3135" s="4">
        <v>1040</v>
      </c>
      <c r="I3135" s="4">
        <v>10</v>
      </c>
      <c r="J3135" s="4" t="s">
        <v>3521</v>
      </c>
    </row>
    <row r="3136" spans="1:10" ht="12.75" customHeight="1">
      <c r="A3136" s="4" t="str">
        <f t="shared" si="0"/>
        <v>18172.3</v>
      </c>
      <c r="B3136" s="4">
        <v>181</v>
      </c>
      <c r="C3136" s="4">
        <v>723</v>
      </c>
      <c r="D3136" s="4">
        <f t="shared" si="1"/>
        <v>72.3</v>
      </c>
      <c r="E3136" s="4" t="s">
        <v>3522</v>
      </c>
      <c r="F3136" s="4">
        <v>-45674</v>
      </c>
      <c r="G3136" s="4">
        <v>10</v>
      </c>
      <c r="H3136" s="4">
        <v>1738</v>
      </c>
      <c r="I3136" s="4">
        <v>10</v>
      </c>
      <c r="J3136" s="4">
        <v>1.5</v>
      </c>
    </row>
    <row r="3137" spans="1:10" ht="12.75" customHeight="1">
      <c r="A3137" s="4" t="str">
        <f t="shared" si="0"/>
        <v>18173</v>
      </c>
      <c r="B3137" s="4">
        <v>181</v>
      </c>
      <c r="C3137" s="4">
        <v>730</v>
      </c>
      <c r="D3137" s="4">
        <f t="shared" si="1"/>
        <v>73</v>
      </c>
      <c r="E3137" s="4" t="s">
        <v>3523</v>
      </c>
      <c r="F3137" s="4">
        <v>-48441.599999999999</v>
      </c>
      <c r="G3137" s="4">
        <v>1.8</v>
      </c>
      <c r="H3137" s="4" t="s">
        <v>8</v>
      </c>
      <c r="I3137" s="4" t="s">
        <v>2147</v>
      </c>
      <c r="J3137" s="4">
        <v>92</v>
      </c>
    </row>
    <row r="3138" spans="1:10" ht="12.75" customHeight="1">
      <c r="A3138" s="4" t="str">
        <f t="shared" si="0"/>
        <v>18173.1</v>
      </c>
      <c r="B3138" s="4">
        <v>181</v>
      </c>
      <c r="C3138" s="4">
        <v>731</v>
      </c>
      <c r="D3138" s="4">
        <f t="shared" si="1"/>
        <v>73.099999999999994</v>
      </c>
      <c r="E3138" s="4" t="s">
        <v>3524</v>
      </c>
      <c r="F3138" s="4">
        <v>-48435.4</v>
      </c>
      <c r="G3138" s="4">
        <v>1.8</v>
      </c>
      <c r="H3138" s="4">
        <v>6.2380000000000004</v>
      </c>
      <c r="I3138" s="4">
        <v>0.02</v>
      </c>
      <c r="J3138" s="4">
        <v>6.05</v>
      </c>
    </row>
    <row r="3139" spans="1:10" ht="12.75" customHeight="1">
      <c r="A3139" s="4" t="str">
        <f t="shared" si="0"/>
        <v>18173.2</v>
      </c>
      <c r="B3139" s="4">
        <v>181</v>
      </c>
      <c r="C3139" s="4">
        <v>732</v>
      </c>
      <c r="D3139" s="4">
        <f t="shared" si="1"/>
        <v>73.2</v>
      </c>
      <c r="E3139" s="4" t="s">
        <v>3525</v>
      </c>
      <c r="F3139" s="4">
        <v>-46957</v>
      </c>
      <c r="G3139" s="4">
        <v>3</v>
      </c>
      <c r="H3139" s="4">
        <v>1485</v>
      </c>
      <c r="I3139" s="4">
        <v>3</v>
      </c>
      <c r="J3139" s="4">
        <v>25</v>
      </c>
    </row>
    <row r="3140" spans="1:10" ht="12.75" customHeight="1">
      <c r="A3140" s="4" t="str">
        <f t="shared" si="0"/>
        <v>18173.3</v>
      </c>
      <c r="B3140" s="4">
        <v>181</v>
      </c>
      <c r="C3140" s="4">
        <v>733</v>
      </c>
      <c r="D3140" s="4">
        <f t="shared" si="1"/>
        <v>73.3</v>
      </c>
      <c r="E3140" s="4" t="s">
        <v>3526</v>
      </c>
      <c r="F3140" s="4">
        <v>-46212</v>
      </c>
      <c r="G3140" s="4">
        <v>3</v>
      </c>
      <c r="H3140" s="4">
        <v>2230</v>
      </c>
      <c r="I3140" s="4">
        <v>3</v>
      </c>
      <c r="J3140" s="4">
        <v>210</v>
      </c>
    </row>
    <row r="3141" spans="1:10" ht="12.75" customHeight="1">
      <c r="A3141" s="4" t="str">
        <f t="shared" si="0"/>
        <v>18174</v>
      </c>
      <c r="B3141" s="4">
        <v>181</v>
      </c>
      <c r="C3141" s="4">
        <v>740</v>
      </c>
      <c r="D3141" s="4">
        <f t="shared" si="1"/>
        <v>74</v>
      </c>
      <c r="E3141" s="4" t="s">
        <v>3527</v>
      </c>
      <c r="F3141" s="4">
        <v>-48254</v>
      </c>
      <c r="G3141" s="4">
        <v>5</v>
      </c>
      <c r="H3141" s="4">
        <v>121.2</v>
      </c>
      <c r="I3141" s="4" t="s">
        <v>48</v>
      </c>
      <c r="J3141" s="4">
        <v>0.2</v>
      </c>
    </row>
    <row r="3142" spans="1:10" ht="12.75" customHeight="1">
      <c r="A3142" s="4" t="str">
        <f t="shared" si="0"/>
        <v>18175</v>
      </c>
      <c r="B3142" s="4">
        <v>181</v>
      </c>
      <c r="C3142" s="4">
        <v>750</v>
      </c>
      <c r="D3142" s="4">
        <f t="shared" si="1"/>
        <v>75</v>
      </c>
      <c r="E3142" s="4" t="s">
        <v>3528</v>
      </c>
      <c r="F3142" s="4">
        <v>-46511</v>
      </c>
      <c r="G3142" s="4">
        <v>13</v>
      </c>
      <c r="H3142" s="4">
        <v>19.899999999999999</v>
      </c>
      <c r="I3142" s="4" t="s">
        <v>223</v>
      </c>
      <c r="J3142" s="4">
        <v>0.7</v>
      </c>
    </row>
    <row r="3143" spans="1:10" ht="12.75" customHeight="1">
      <c r="A3143" s="4" t="str">
        <f t="shared" si="0"/>
        <v>18176</v>
      </c>
      <c r="B3143" s="4">
        <v>181</v>
      </c>
      <c r="C3143" s="4">
        <v>760</v>
      </c>
      <c r="D3143" s="4">
        <f t="shared" si="1"/>
        <v>76</v>
      </c>
      <c r="E3143" s="4" t="s">
        <v>3529</v>
      </c>
      <c r="F3143" s="4">
        <v>-43550</v>
      </c>
      <c r="G3143" s="4">
        <v>30</v>
      </c>
      <c r="H3143" s="4">
        <v>105</v>
      </c>
      <c r="I3143" s="4" t="s">
        <v>80</v>
      </c>
      <c r="J3143" s="4">
        <v>3</v>
      </c>
    </row>
    <row r="3144" spans="1:10" ht="12.75" customHeight="1">
      <c r="A3144" s="4" t="str">
        <f t="shared" si="0"/>
        <v>18176.1</v>
      </c>
      <c r="B3144" s="4">
        <v>181</v>
      </c>
      <c r="C3144" s="4">
        <v>761</v>
      </c>
      <c r="D3144" s="4">
        <f t="shared" si="1"/>
        <v>76.099999999999994</v>
      </c>
      <c r="E3144" s="4" t="s">
        <v>3530</v>
      </c>
      <c r="F3144" s="4">
        <v>-43500</v>
      </c>
      <c r="G3144" s="4">
        <v>30</v>
      </c>
      <c r="H3144" s="4">
        <v>48.9</v>
      </c>
      <c r="I3144" s="4">
        <v>0.2</v>
      </c>
      <c r="J3144" s="4">
        <v>2.7</v>
      </c>
    </row>
    <row r="3145" spans="1:10" ht="12.75" customHeight="1">
      <c r="A3145" s="4" t="str">
        <f t="shared" si="0"/>
        <v>18177</v>
      </c>
      <c r="B3145" s="4">
        <v>181</v>
      </c>
      <c r="C3145" s="4">
        <v>770</v>
      </c>
      <c r="D3145" s="4">
        <f t="shared" si="1"/>
        <v>77</v>
      </c>
      <c r="E3145" s="4" t="s">
        <v>3531</v>
      </c>
      <c r="F3145" s="4">
        <v>-39472</v>
      </c>
      <c r="G3145" s="4">
        <v>26</v>
      </c>
      <c r="H3145" s="4">
        <v>4.9000000000000004</v>
      </c>
      <c r="I3145" s="4" t="s">
        <v>80</v>
      </c>
      <c r="J3145" s="4">
        <v>0.15</v>
      </c>
    </row>
    <row r="3146" spans="1:10" ht="12.75" customHeight="1">
      <c r="A3146" s="4" t="str">
        <f t="shared" si="0"/>
        <v>18178</v>
      </c>
      <c r="B3146" s="4">
        <v>181</v>
      </c>
      <c r="C3146" s="4">
        <v>780</v>
      </c>
      <c r="D3146" s="4">
        <f t="shared" si="1"/>
        <v>78</v>
      </c>
      <c r="E3146" s="4" t="s">
        <v>3532</v>
      </c>
      <c r="F3146" s="4">
        <v>-34375</v>
      </c>
      <c r="G3146" s="4">
        <v>15</v>
      </c>
      <c r="H3146" s="4">
        <v>52</v>
      </c>
      <c r="I3146" s="4" t="s">
        <v>6</v>
      </c>
      <c r="J3146" s="4">
        <v>2.2000000000000002</v>
      </c>
    </row>
    <row r="3147" spans="1:10" ht="12.75" customHeight="1">
      <c r="A3147" s="4" t="str">
        <f t="shared" si="0"/>
        <v>18179</v>
      </c>
      <c r="B3147" s="4">
        <v>181</v>
      </c>
      <c r="C3147" s="4">
        <v>790</v>
      </c>
      <c r="D3147" s="4">
        <f t="shared" si="1"/>
        <v>79</v>
      </c>
      <c r="E3147" s="4" t="s">
        <v>3533</v>
      </c>
      <c r="F3147" s="4">
        <v>-27871</v>
      </c>
      <c r="G3147" s="4">
        <v>20</v>
      </c>
      <c r="H3147" s="4">
        <v>13.7</v>
      </c>
      <c r="I3147" s="4" t="s">
        <v>6</v>
      </c>
      <c r="J3147" s="4">
        <v>1.4</v>
      </c>
    </row>
    <row r="3148" spans="1:10" ht="12.75" customHeight="1">
      <c r="A3148" s="4" t="str">
        <f t="shared" si="0"/>
        <v>18180</v>
      </c>
      <c r="B3148" s="4">
        <v>181</v>
      </c>
      <c r="C3148" s="4">
        <v>800</v>
      </c>
      <c r="D3148" s="4">
        <f t="shared" si="1"/>
        <v>80</v>
      </c>
      <c r="E3148" s="4" t="s">
        <v>3534</v>
      </c>
      <c r="F3148" s="4">
        <v>-20661</v>
      </c>
      <c r="G3148" s="4">
        <v>15</v>
      </c>
      <c r="H3148" s="4">
        <v>3.6</v>
      </c>
      <c r="I3148" s="4" t="s">
        <v>6</v>
      </c>
      <c r="J3148" s="4">
        <v>0.1</v>
      </c>
    </row>
    <row r="3149" spans="1:10" ht="12.75" customHeight="1">
      <c r="A3149" s="4" t="str">
        <f t="shared" si="0"/>
        <v>18180.3</v>
      </c>
      <c r="B3149" s="4">
        <v>181</v>
      </c>
      <c r="C3149" s="4">
        <v>803</v>
      </c>
      <c r="D3149" s="4">
        <f t="shared" si="1"/>
        <v>80.3</v>
      </c>
      <c r="E3149" s="4" t="s">
        <v>3535</v>
      </c>
      <c r="F3149" s="4">
        <v>-20460</v>
      </c>
      <c r="G3149" s="4">
        <v>40</v>
      </c>
      <c r="H3149" s="4">
        <v>210</v>
      </c>
      <c r="I3149" s="4">
        <v>40</v>
      </c>
      <c r="J3149" s="4" t="s">
        <v>3536</v>
      </c>
    </row>
    <row r="3150" spans="1:10" ht="12.75" customHeight="1">
      <c r="A3150" s="4" t="str">
        <f t="shared" si="0"/>
        <v>18181</v>
      </c>
      <c r="B3150" s="4">
        <v>181</v>
      </c>
      <c r="C3150" s="4">
        <v>810</v>
      </c>
      <c r="D3150" s="4">
        <f t="shared" si="1"/>
        <v>81</v>
      </c>
      <c r="E3150" s="4" t="s">
        <v>3537</v>
      </c>
      <c r="F3150" s="4">
        <v>-12801</v>
      </c>
      <c r="G3150" s="4">
        <v>9</v>
      </c>
      <c r="H3150" s="4">
        <v>3.2</v>
      </c>
      <c r="I3150" s="4" t="s">
        <v>6</v>
      </c>
      <c r="J3150" s="4">
        <v>0.3</v>
      </c>
    </row>
    <row r="3151" spans="1:10" ht="12.75" customHeight="1">
      <c r="A3151" s="4" t="str">
        <f t="shared" si="0"/>
        <v>18181.1</v>
      </c>
      <c r="B3151" s="4">
        <v>181</v>
      </c>
      <c r="C3151" s="4">
        <v>811</v>
      </c>
      <c r="D3151" s="4">
        <f t="shared" si="1"/>
        <v>81.099999999999994</v>
      </c>
      <c r="E3151" s="4" t="s">
        <v>3538</v>
      </c>
      <c r="F3151" s="4">
        <v>-11944</v>
      </c>
      <c r="G3151" s="4">
        <v>29</v>
      </c>
      <c r="H3151" s="4">
        <v>857</v>
      </c>
      <c r="I3151" s="4">
        <v>29</v>
      </c>
      <c r="J3151" s="4" t="s">
        <v>2857</v>
      </c>
    </row>
    <row r="3152" spans="1:10" ht="12.75" customHeight="1">
      <c r="A3152" s="4" t="str">
        <f t="shared" si="0"/>
        <v>18182</v>
      </c>
      <c r="B3152" s="4">
        <v>181</v>
      </c>
      <c r="C3152" s="4">
        <v>820</v>
      </c>
      <c r="D3152" s="4">
        <f t="shared" si="1"/>
        <v>82</v>
      </c>
      <c r="E3152" s="4" t="s">
        <v>3539</v>
      </c>
      <c r="F3152" s="4">
        <v>-3140</v>
      </c>
      <c r="G3152" s="4">
        <v>90</v>
      </c>
      <c r="H3152" s="4" t="s">
        <v>999</v>
      </c>
      <c r="I3152" s="4">
        <v>45</v>
      </c>
      <c r="J3152" s="4" t="s">
        <v>33</v>
      </c>
    </row>
    <row r="3153" spans="1:10" ht="12.75" customHeight="1">
      <c r="A3153" s="4" t="str">
        <f t="shared" si="0"/>
        <v>18182.1</v>
      </c>
      <c r="B3153" s="4">
        <v>181</v>
      </c>
      <c r="C3153" s="4">
        <v>821</v>
      </c>
      <c r="D3153" s="4">
        <f t="shared" si="1"/>
        <v>82.1</v>
      </c>
      <c r="E3153" s="4" t="s">
        <v>3540</v>
      </c>
      <c r="F3153" s="4" t="s">
        <v>1246</v>
      </c>
      <c r="G3153" s="4" t="s">
        <v>17</v>
      </c>
      <c r="H3153" s="4" t="s">
        <v>999</v>
      </c>
      <c r="I3153" s="4" t="s">
        <v>3536</v>
      </c>
      <c r="J3153" s="4">
        <v>91</v>
      </c>
    </row>
    <row r="3154" spans="1:10" ht="12.75" customHeight="1">
      <c r="A3154" s="4" t="str">
        <f t="shared" si="0"/>
        <v>18271</v>
      </c>
      <c r="B3154" s="4">
        <v>182</v>
      </c>
      <c r="C3154" s="4">
        <v>710</v>
      </c>
      <c r="D3154" s="4">
        <f t="shared" si="1"/>
        <v>71</v>
      </c>
      <c r="E3154" s="4" t="s">
        <v>3541</v>
      </c>
      <c r="F3154" s="4">
        <v>-41880</v>
      </c>
      <c r="G3154" s="4">
        <v>200</v>
      </c>
      <c r="H3154" s="4">
        <v>2</v>
      </c>
      <c r="I3154" s="4" t="s">
        <v>80</v>
      </c>
      <c r="J3154" s="4">
        <v>0.2</v>
      </c>
    </row>
    <row r="3155" spans="1:10" ht="12.75" customHeight="1">
      <c r="A3155" s="4" t="str">
        <f t="shared" si="0"/>
        <v>18272</v>
      </c>
      <c r="B3155" s="4">
        <v>182</v>
      </c>
      <c r="C3155" s="4">
        <v>720</v>
      </c>
      <c r="D3155" s="4">
        <f t="shared" si="1"/>
        <v>72</v>
      </c>
      <c r="E3155" s="4" t="s">
        <v>3542</v>
      </c>
      <c r="F3155" s="4">
        <v>-46059</v>
      </c>
      <c r="G3155" s="4">
        <v>6</v>
      </c>
      <c r="H3155" s="4">
        <v>9</v>
      </c>
      <c r="I3155" s="4" t="s">
        <v>69</v>
      </c>
      <c r="J3155" s="4">
        <v>2</v>
      </c>
    </row>
    <row r="3156" spans="1:10" ht="12.75" customHeight="1">
      <c r="A3156" s="4" t="str">
        <f t="shared" si="0"/>
        <v>18272.1</v>
      </c>
      <c r="B3156" s="4">
        <v>182</v>
      </c>
      <c r="C3156" s="4">
        <v>721</v>
      </c>
      <c r="D3156" s="4">
        <f t="shared" si="1"/>
        <v>72.099999999999994</v>
      </c>
      <c r="E3156" s="4" t="s">
        <v>3543</v>
      </c>
      <c r="F3156" s="4">
        <v>-44886</v>
      </c>
      <c r="G3156" s="4">
        <v>6</v>
      </c>
      <c r="H3156" s="4">
        <v>1172.8800000000001</v>
      </c>
      <c r="I3156" s="4">
        <v>0.18</v>
      </c>
      <c r="J3156" s="4">
        <v>61.5</v>
      </c>
    </row>
    <row r="3157" spans="1:10" ht="12.75" customHeight="1">
      <c r="A3157" s="4" t="str">
        <f t="shared" si="0"/>
        <v>18273</v>
      </c>
      <c r="B3157" s="4">
        <v>182</v>
      </c>
      <c r="C3157" s="4">
        <v>730</v>
      </c>
      <c r="D3157" s="4">
        <f t="shared" si="1"/>
        <v>73</v>
      </c>
      <c r="E3157" s="4" t="s">
        <v>3544</v>
      </c>
      <c r="F3157" s="4">
        <v>-46433.3</v>
      </c>
      <c r="G3157" s="4">
        <v>1.8</v>
      </c>
      <c r="H3157" s="4">
        <v>114.43</v>
      </c>
      <c r="I3157" s="4" t="s">
        <v>48</v>
      </c>
      <c r="J3157" s="4">
        <v>0.03</v>
      </c>
    </row>
    <row r="3158" spans="1:10" ht="12.75" customHeight="1">
      <c r="A3158" s="4" t="str">
        <f t="shared" si="0"/>
        <v>18273.1</v>
      </c>
      <c r="B3158" s="4">
        <v>182</v>
      </c>
      <c r="C3158" s="4">
        <v>731</v>
      </c>
      <c r="D3158" s="4">
        <f t="shared" si="1"/>
        <v>73.099999999999994</v>
      </c>
      <c r="E3158" s="4" t="s">
        <v>3545</v>
      </c>
      <c r="F3158" s="4">
        <v>-46417</v>
      </c>
      <c r="G3158" s="4">
        <v>1.8</v>
      </c>
      <c r="H3158" s="4">
        <v>16.263000000000002</v>
      </c>
      <c r="I3158" s="4">
        <v>3.0000000000000001E-3</v>
      </c>
      <c r="J3158" s="4">
        <v>283</v>
      </c>
    </row>
    <row r="3159" spans="1:10" ht="12.75" customHeight="1">
      <c r="A3159" s="4" t="str">
        <f t="shared" si="0"/>
        <v>18273.2</v>
      </c>
      <c r="B3159" s="4">
        <v>182</v>
      </c>
      <c r="C3159" s="4">
        <v>732</v>
      </c>
      <c r="D3159" s="4">
        <f t="shared" si="1"/>
        <v>73.2</v>
      </c>
      <c r="E3159" s="4" t="s">
        <v>3546</v>
      </c>
      <c r="F3159" s="4">
        <v>-45913.7</v>
      </c>
      <c r="G3159" s="4">
        <v>1.8</v>
      </c>
      <c r="H3159" s="4">
        <v>519.572</v>
      </c>
      <c r="I3159" s="4">
        <v>1.8000000000000002E-2</v>
      </c>
      <c r="J3159" s="4">
        <v>15.84</v>
      </c>
    </row>
    <row r="3160" spans="1:10" ht="12.75" customHeight="1">
      <c r="A3160" s="4" t="str">
        <f t="shared" si="0"/>
        <v>18274</v>
      </c>
      <c r="B3160" s="4">
        <v>182</v>
      </c>
      <c r="C3160" s="4">
        <v>740</v>
      </c>
      <c r="D3160" s="4">
        <f t="shared" si="1"/>
        <v>74</v>
      </c>
      <c r="E3160" s="4" t="s">
        <v>3547</v>
      </c>
      <c r="F3160" s="4">
        <v>-48247.5</v>
      </c>
      <c r="G3160" s="4">
        <v>0.8</v>
      </c>
      <c r="H3160" s="4" t="s">
        <v>8</v>
      </c>
      <c r="I3160" s="4" t="s">
        <v>3548</v>
      </c>
      <c r="J3160" s="4" t="s">
        <v>22</v>
      </c>
    </row>
    <row r="3161" spans="1:10" ht="12.75" customHeight="1">
      <c r="A3161" s="4" t="str">
        <f t="shared" si="0"/>
        <v>18275</v>
      </c>
      <c r="B3161" s="4">
        <v>182</v>
      </c>
      <c r="C3161" s="4">
        <v>750</v>
      </c>
      <c r="D3161" s="4">
        <f t="shared" si="1"/>
        <v>75</v>
      </c>
      <c r="E3161" s="4" t="s">
        <v>3549</v>
      </c>
      <c r="F3161" s="4">
        <v>-45450</v>
      </c>
      <c r="G3161" s="4">
        <v>100</v>
      </c>
      <c r="H3161" s="4" t="s">
        <v>541</v>
      </c>
      <c r="I3161" s="4">
        <v>64</v>
      </c>
      <c r="J3161" s="4" t="s">
        <v>223</v>
      </c>
    </row>
    <row r="3162" spans="1:10" ht="12.75" customHeight="1">
      <c r="A3162" s="4" t="str">
        <f t="shared" si="0"/>
        <v>18275.1</v>
      </c>
      <c r="B3162" s="4">
        <v>182</v>
      </c>
      <c r="C3162" s="4">
        <v>751</v>
      </c>
      <c r="D3162" s="4">
        <f t="shared" si="1"/>
        <v>75.099999999999994</v>
      </c>
      <c r="E3162" s="4" t="s">
        <v>3550</v>
      </c>
      <c r="F3162" s="4">
        <v>-45388</v>
      </c>
      <c r="G3162" s="4">
        <v>20</v>
      </c>
      <c r="H3162" s="4">
        <v>60</v>
      </c>
      <c r="I3162" s="4">
        <v>100</v>
      </c>
      <c r="J3162" s="4" t="s">
        <v>1210</v>
      </c>
    </row>
    <row r="3163" spans="1:10" ht="12.75" customHeight="1">
      <c r="A3163" s="4" t="str">
        <f t="shared" si="0"/>
        <v>18276</v>
      </c>
      <c r="B3163" s="4">
        <v>182</v>
      </c>
      <c r="C3163" s="4">
        <v>760</v>
      </c>
      <c r="D3163" s="4">
        <f t="shared" si="1"/>
        <v>76</v>
      </c>
      <c r="E3163" s="4" t="s">
        <v>3551</v>
      </c>
      <c r="F3163" s="4">
        <v>-44609</v>
      </c>
      <c r="G3163" s="4">
        <v>22</v>
      </c>
      <c r="H3163" s="4">
        <v>22.1</v>
      </c>
      <c r="I3163" s="4" t="s">
        <v>223</v>
      </c>
      <c r="J3163" s="4">
        <v>0.25</v>
      </c>
    </row>
    <row r="3164" spans="1:10" ht="12.75" customHeight="1">
      <c r="A3164" s="4" t="str">
        <f t="shared" si="0"/>
        <v>18277</v>
      </c>
      <c r="B3164" s="4">
        <v>182</v>
      </c>
      <c r="C3164" s="4">
        <v>770</v>
      </c>
      <c r="D3164" s="4">
        <f t="shared" si="1"/>
        <v>77</v>
      </c>
      <c r="E3164" s="4" t="s">
        <v>3552</v>
      </c>
      <c r="F3164" s="4">
        <v>-39052</v>
      </c>
      <c r="G3164" s="4">
        <v>21</v>
      </c>
      <c r="H3164" s="4">
        <v>15</v>
      </c>
      <c r="I3164" s="4" t="s">
        <v>80</v>
      </c>
      <c r="J3164" s="4">
        <v>1</v>
      </c>
    </row>
    <row r="3165" spans="1:10" ht="12.75" customHeight="1">
      <c r="A3165" s="4" t="str">
        <f t="shared" si="0"/>
        <v>18278</v>
      </c>
      <c r="B3165" s="4">
        <v>182</v>
      </c>
      <c r="C3165" s="4">
        <v>780</v>
      </c>
      <c r="D3165" s="4">
        <f t="shared" si="1"/>
        <v>78</v>
      </c>
      <c r="E3165" s="4" t="s">
        <v>3553</v>
      </c>
      <c r="F3165" s="4">
        <v>-36169</v>
      </c>
      <c r="G3165" s="4">
        <v>16</v>
      </c>
      <c r="H3165" s="4">
        <v>2.2000000000000002</v>
      </c>
      <c r="I3165" s="4" t="s">
        <v>80</v>
      </c>
      <c r="J3165" s="4">
        <v>0.1</v>
      </c>
    </row>
    <row r="3166" spans="1:10" ht="12.75" customHeight="1">
      <c r="A3166" s="4" t="str">
        <f t="shared" si="0"/>
        <v>18279</v>
      </c>
      <c r="B3166" s="4">
        <v>182</v>
      </c>
      <c r="C3166" s="4">
        <v>790</v>
      </c>
      <c r="D3166" s="4">
        <f t="shared" si="1"/>
        <v>79</v>
      </c>
      <c r="E3166" s="4" t="s">
        <v>3554</v>
      </c>
      <c r="F3166" s="4">
        <v>-28301</v>
      </c>
      <c r="G3166" s="4">
        <v>20</v>
      </c>
      <c r="H3166" s="4">
        <v>15.5</v>
      </c>
      <c r="I3166" s="4" t="s">
        <v>6</v>
      </c>
      <c r="J3166" s="4">
        <v>0.4</v>
      </c>
    </row>
    <row r="3167" spans="1:10" ht="12.75" customHeight="1">
      <c r="A3167" s="4" t="str">
        <f t="shared" si="0"/>
        <v>18280</v>
      </c>
      <c r="B3167" s="4">
        <v>182</v>
      </c>
      <c r="C3167" s="4">
        <v>800</v>
      </c>
      <c r="D3167" s="4">
        <f t="shared" si="1"/>
        <v>80</v>
      </c>
      <c r="E3167" s="4" t="s">
        <v>3555</v>
      </c>
      <c r="F3167" s="4">
        <v>-23576</v>
      </c>
      <c r="G3167" s="4">
        <v>10</v>
      </c>
      <c r="H3167" s="4">
        <v>10.83</v>
      </c>
      <c r="I3167" s="4" t="s">
        <v>6</v>
      </c>
      <c r="J3167" s="4">
        <v>0.06</v>
      </c>
    </row>
    <row r="3168" spans="1:10" ht="12.75" customHeight="1">
      <c r="A3168" s="4" t="str">
        <f t="shared" si="0"/>
        <v>18281</v>
      </c>
      <c r="B3168" s="4">
        <v>182</v>
      </c>
      <c r="C3168" s="4">
        <v>810</v>
      </c>
      <c r="D3168" s="4">
        <f t="shared" si="1"/>
        <v>81</v>
      </c>
      <c r="E3168" s="4" t="s">
        <v>3556</v>
      </c>
      <c r="F3168" s="4">
        <v>-13350</v>
      </c>
      <c r="G3168" s="4">
        <v>80</v>
      </c>
      <c r="H3168" s="4" t="s">
        <v>541</v>
      </c>
      <c r="I3168" s="4">
        <v>2</v>
      </c>
      <c r="J3168" s="4" t="s">
        <v>6</v>
      </c>
    </row>
    <row r="3169" spans="1:10" ht="12.75" customHeight="1">
      <c r="A3169" s="4" t="str">
        <f t="shared" si="0"/>
        <v>18281.1</v>
      </c>
      <c r="B3169" s="4">
        <v>182</v>
      </c>
      <c r="C3169" s="4">
        <v>811</v>
      </c>
      <c r="D3169" s="4">
        <f t="shared" si="1"/>
        <v>81.099999999999994</v>
      </c>
      <c r="E3169" s="4" t="s">
        <v>3557</v>
      </c>
      <c r="F3169" s="4">
        <v>-13250</v>
      </c>
      <c r="G3169" s="4">
        <v>130</v>
      </c>
      <c r="H3169" s="4">
        <v>100</v>
      </c>
      <c r="I3169" s="4">
        <v>100</v>
      </c>
      <c r="J3169" s="4" t="s">
        <v>541</v>
      </c>
    </row>
    <row r="3170" spans="1:10" ht="12.75" customHeight="1">
      <c r="A3170" s="4" t="str">
        <f t="shared" si="0"/>
        <v>18281.3</v>
      </c>
      <c r="B3170" s="4">
        <v>182</v>
      </c>
      <c r="C3170" s="4">
        <v>813</v>
      </c>
      <c r="D3170" s="4">
        <f t="shared" si="1"/>
        <v>81.3</v>
      </c>
      <c r="E3170" s="4" t="s">
        <v>3558</v>
      </c>
      <c r="F3170" s="4">
        <v>-12750</v>
      </c>
      <c r="G3170" s="4">
        <v>160</v>
      </c>
      <c r="H3170" s="4">
        <v>600</v>
      </c>
      <c r="I3170" s="4">
        <v>140</v>
      </c>
      <c r="J3170" s="4" t="s">
        <v>3559</v>
      </c>
    </row>
    <row r="3171" spans="1:10" ht="12.75" customHeight="1">
      <c r="A3171" s="4" t="str">
        <f t="shared" si="0"/>
        <v>18282</v>
      </c>
      <c r="B3171" s="4">
        <v>182</v>
      </c>
      <c r="C3171" s="4">
        <v>820</v>
      </c>
      <c r="D3171" s="4">
        <f t="shared" si="1"/>
        <v>82</v>
      </c>
      <c r="E3171" s="4" t="s">
        <v>3560</v>
      </c>
      <c r="F3171" s="4">
        <v>-6826</v>
      </c>
      <c r="G3171" s="4">
        <v>14</v>
      </c>
      <c r="H3171" s="4">
        <v>60</v>
      </c>
      <c r="I3171" s="4" t="s">
        <v>33</v>
      </c>
      <c r="J3171" s="4">
        <v>40</v>
      </c>
    </row>
    <row r="3172" spans="1:10" ht="12.75" customHeight="1">
      <c r="A3172" s="4" t="str">
        <f t="shared" si="0"/>
        <v>18371</v>
      </c>
      <c r="B3172" s="4">
        <v>183</v>
      </c>
      <c r="C3172" s="4">
        <v>710</v>
      </c>
      <c r="D3172" s="4">
        <f t="shared" si="1"/>
        <v>71</v>
      </c>
      <c r="E3172" s="4" t="s">
        <v>3561</v>
      </c>
      <c r="F3172" s="4">
        <v>-39520</v>
      </c>
      <c r="G3172" s="4">
        <v>300</v>
      </c>
      <c r="H3172" s="4">
        <v>58</v>
      </c>
      <c r="I3172" s="4" t="s">
        <v>6</v>
      </c>
      <c r="J3172" s="4">
        <v>4</v>
      </c>
    </row>
    <row r="3173" spans="1:10" ht="12.75" customHeight="1">
      <c r="A3173" s="4" t="str">
        <f t="shared" si="0"/>
        <v>18372</v>
      </c>
      <c r="B3173" s="4">
        <v>183</v>
      </c>
      <c r="C3173" s="4">
        <v>720</v>
      </c>
      <c r="D3173" s="4">
        <f t="shared" si="1"/>
        <v>72</v>
      </c>
      <c r="E3173" s="4" t="s">
        <v>3562</v>
      </c>
      <c r="F3173" s="4">
        <v>-43290</v>
      </c>
      <c r="G3173" s="4">
        <v>30</v>
      </c>
      <c r="H3173" s="4">
        <v>1.0669999999999999</v>
      </c>
      <c r="I3173" s="4" t="s">
        <v>223</v>
      </c>
      <c r="J3173" s="4">
        <v>1.7000000000000001E-2</v>
      </c>
    </row>
    <row r="3174" spans="1:10" ht="12.75" customHeight="1">
      <c r="A3174" s="4" t="str">
        <f t="shared" si="0"/>
        <v>18373</v>
      </c>
      <c r="B3174" s="4">
        <v>183</v>
      </c>
      <c r="C3174" s="4">
        <v>730</v>
      </c>
      <c r="D3174" s="4">
        <f t="shared" si="1"/>
        <v>73</v>
      </c>
      <c r="E3174" s="4" t="s">
        <v>3563</v>
      </c>
      <c r="F3174" s="4">
        <v>-45296.1</v>
      </c>
      <c r="G3174" s="4">
        <v>1.8</v>
      </c>
      <c r="H3174" s="4">
        <v>5.0999999999999996</v>
      </c>
      <c r="I3174" s="4" t="s">
        <v>48</v>
      </c>
      <c r="J3174" s="4">
        <v>0.1</v>
      </c>
    </row>
    <row r="3175" spans="1:10" ht="12.75" customHeight="1">
      <c r="A3175" s="4" t="str">
        <f t="shared" si="0"/>
        <v>18373.1</v>
      </c>
      <c r="B3175" s="4">
        <v>183</v>
      </c>
      <c r="C3175" s="4">
        <v>731</v>
      </c>
      <c r="D3175" s="4">
        <f t="shared" si="1"/>
        <v>73.099999999999994</v>
      </c>
      <c r="E3175" s="4" t="s">
        <v>3564</v>
      </c>
      <c r="F3175" s="4">
        <v>-45222.9</v>
      </c>
      <c r="G3175" s="4">
        <v>1.8</v>
      </c>
      <c r="H3175" s="4">
        <v>73.174000000000007</v>
      </c>
      <c r="I3175" s="4">
        <v>1.2E-2</v>
      </c>
      <c r="J3175" s="4">
        <v>107</v>
      </c>
    </row>
    <row r="3176" spans="1:10" ht="12.75" customHeight="1">
      <c r="A3176" s="4" t="str">
        <f t="shared" si="0"/>
        <v>18374</v>
      </c>
      <c r="B3176" s="4">
        <v>183</v>
      </c>
      <c r="C3176" s="4">
        <v>740</v>
      </c>
      <c r="D3176" s="4">
        <f t="shared" si="1"/>
        <v>74</v>
      </c>
      <c r="E3176" s="4" t="s">
        <v>3565</v>
      </c>
      <c r="F3176" s="4">
        <v>-46367</v>
      </c>
      <c r="G3176" s="4">
        <v>0.8</v>
      </c>
      <c r="H3176" s="4" t="s">
        <v>8</v>
      </c>
      <c r="I3176" s="4" t="s">
        <v>3566</v>
      </c>
      <c r="J3176" s="4" t="s">
        <v>101</v>
      </c>
    </row>
    <row r="3177" spans="1:10" ht="12.75" customHeight="1">
      <c r="A3177" s="4" t="str">
        <f t="shared" si="0"/>
        <v>18374.1</v>
      </c>
      <c r="B3177" s="4">
        <v>183</v>
      </c>
      <c r="C3177" s="4">
        <v>741</v>
      </c>
      <c r="D3177" s="4">
        <f t="shared" si="1"/>
        <v>74.099999999999994</v>
      </c>
      <c r="E3177" s="4" t="s">
        <v>3567</v>
      </c>
      <c r="F3177" s="4">
        <v>-46057.5</v>
      </c>
      <c r="G3177" s="4">
        <v>0.8</v>
      </c>
      <c r="H3177" s="4">
        <v>309.49299999999999</v>
      </c>
      <c r="I3177" s="4">
        <v>3.0000000000000001E-3</v>
      </c>
      <c r="J3177" s="4">
        <v>5.2</v>
      </c>
    </row>
    <row r="3178" spans="1:10" ht="12.75" customHeight="1">
      <c r="A3178" s="4" t="str">
        <f t="shared" si="0"/>
        <v>18375</v>
      </c>
      <c r="B3178" s="4">
        <v>183</v>
      </c>
      <c r="C3178" s="4">
        <v>750</v>
      </c>
      <c r="D3178" s="4">
        <f t="shared" si="1"/>
        <v>75</v>
      </c>
      <c r="E3178" s="4" t="s">
        <v>3568</v>
      </c>
      <c r="F3178" s="4">
        <v>-45811</v>
      </c>
      <c r="G3178" s="4">
        <v>8</v>
      </c>
      <c r="H3178" s="4">
        <v>70</v>
      </c>
      <c r="I3178" s="4" t="s">
        <v>48</v>
      </c>
      <c r="J3178" s="4">
        <v>1.4</v>
      </c>
    </row>
    <row r="3179" spans="1:10" ht="12.75" customHeight="1">
      <c r="A3179" s="4" t="str">
        <f t="shared" si="0"/>
        <v>18375.1</v>
      </c>
      <c r="B3179" s="4">
        <v>183</v>
      </c>
      <c r="C3179" s="4">
        <v>751</v>
      </c>
      <c r="D3179" s="4">
        <f t="shared" si="1"/>
        <v>75.099999999999994</v>
      </c>
      <c r="E3179" s="4" t="s">
        <v>3569</v>
      </c>
      <c r="F3179" s="4">
        <v>-43903</v>
      </c>
      <c r="G3179" s="4">
        <v>8</v>
      </c>
      <c r="H3179" s="4">
        <v>1907.6</v>
      </c>
      <c r="I3179" s="4">
        <v>0.3</v>
      </c>
      <c r="J3179" s="4">
        <v>1.04</v>
      </c>
    </row>
    <row r="3180" spans="1:10" ht="12.75" customHeight="1">
      <c r="A3180" s="4" t="str">
        <f t="shared" si="0"/>
        <v>18376</v>
      </c>
      <c r="B3180" s="4">
        <v>183</v>
      </c>
      <c r="C3180" s="4">
        <v>760</v>
      </c>
      <c r="D3180" s="4">
        <f t="shared" si="1"/>
        <v>76</v>
      </c>
      <c r="E3180" s="4" t="s">
        <v>3570</v>
      </c>
      <c r="F3180" s="4">
        <v>-43660</v>
      </c>
      <c r="G3180" s="4">
        <v>50</v>
      </c>
      <c r="H3180" s="4">
        <v>13</v>
      </c>
      <c r="I3180" s="4" t="s">
        <v>223</v>
      </c>
      <c r="J3180" s="4">
        <v>0.5</v>
      </c>
    </row>
    <row r="3181" spans="1:10" ht="12.75" customHeight="1">
      <c r="A3181" s="4" t="str">
        <f t="shared" si="0"/>
        <v>18376.1</v>
      </c>
      <c r="B3181" s="4">
        <v>183</v>
      </c>
      <c r="C3181" s="4">
        <v>761</v>
      </c>
      <c r="D3181" s="4">
        <f t="shared" si="1"/>
        <v>76.099999999999994</v>
      </c>
      <c r="E3181" s="4" t="s">
        <v>3571</v>
      </c>
      <c r="F3181" s="4">
        <v>-43490</v>
      </c>
      <c r="G3181" s="4">
        <v>50</v>
      </c>
      <c r="H3181" s="4">
        <v>170.71</v>
      </c>
      <c r="I3181" s="4">
        <v>0.05</v>
      </c>
      <c r="J3181" s="4">
        <v>9.9</v>
      </c>
    </row>
    <row r="3182" spans="1:10" ht="12.75" customHeight="1">
      <c r="A3182" s="4" t="str">
        <f t="shared" si="0"/>
        <v>18377</v>
      </c>
      <c r="B3182" s="4">
        <v>183</v>
      </c>
      <c r="C3182" s="4">
        <v>770</v>
      </c>
      <c r="D3182" s="4">
        <f t="shared" si="1"/>
        <v>77</v>
      </c>
      <c r="E3182" s="4" t="s">
        <v>3572</v>
      </c>
      <c r="F3182" s="4">
        <v>-40197</v>
      </c>
      <c r="G3182" s="4">
        <v>25</v>
      </c>
      <c r="H3182" s="4">
        <v>58</v>
      </c>
      <c r="I3182" s="4" t="s">
        <v>80</v>
      </c>
      <c r="J3182" s="4">
        <v>5</v>
      </c>
    </row>
    <row r="3183" spans="1:10" ht="12.75" customHeight="1">
      <c r="A3183" s="4" t="str">
        <f t="shared" si="0"/>
        <v>18378</v>
      </c>
      <c r="B3183" s="4">
        <v>183</v>
      </c>
      <c r="C3183" s="4">
        <v>780</v>
      </c>
      <c r="D3183" s="4">
        <f t="shared" si="1"/>
        <v>78</v>
      </c>
      <c r="E3183" s="4" t="s">
        <v>3573</v>
      </c>
      <c r="F3183" s="4">
        <v>-35772</v>
      </c>
      <c r="G3183" s="4">
        <v>16</v>
      </c>
      <c r="H3183" s="4">
        <v>6.5</v>
      </c>
      <c r="I3183" s="4" t="s">
        <v>80</v>
      </c>
      <c r="J3183" s="4">
        <v>1</v>
      </c>
    </row>
    <row r="3184" spans="1:10" ht="12.75" customHeight="1">
      <c r="A3184" s="4" t="str">
        <f t="shared" si="0"/>
        <v>18378.1</v>
      </c>
      <c r="B3184" s="4">
        <v>183</v>
      </c>
      <c r="C3184" s="4">
        <v>781</v>
      </c>
      <c r="D3184" s="4">
        <f t="shared" si="1"/>
        <v>78.099999999999994</v>
      </c>
      <c r="E3184" s="4" t="s">
        <v>3574</v>
      </c>
      <c r="F3184" s="4">
        <v>-35738</v>
      </c>
      <c r="G3184" s="4">
        <v>16</v>
      </c>
      <c r="H3184" s="4">
        <v>34.5</v>
      </c>
      <c r="I3184" s="4">
        <v>0.08</v>
      </c>
      <c r="J3184" s="4">
        <v>43</v>
      </c>
    </row>
    <row r="3185" spans="1:10" ht="12.75" customHeight="1">
      <c r="A3185" s="4" t="str">
        <f t="shared" si="0"/>
        <v>18379</v>
      </c>
      <c r="B3185" s="4">
        <v>183</v>
      </c>
      <c r="C3185" s="4">
        <v>790</v>
      </c>
      <c r="D3185" s="4">
        <f t="shared" si="1"/>
        <v>79</v>
      </c>
      <c r="E3185" s="4" t="s">
        <v>3575</v>
      </c>
      <c r="F3185" s="4">
        <v>-30187</v>
      </c>
      <c r="G3185" s="4">
        <v>10</v>
      </c>
      <c r="H3185" s="4">
        <v>42.8</v>
      </c>
      <c r="I3185" s="4" t="s">
        <v>6</v>
      </c>
      <c r="J3185" s="4">
        <v>1</v>
      </c>
    </row>
    <row r="3186" spans="1:10" ht="12.75" customHeight="1">
      <c r="A3186" s="4" t="str">
        <f t="shared" si="0"/>
        <v>18379.1</v>
      </c>
      <c r="B3186" s="4">
        <v>183</v>
      </c>
      <c r="C3186" s="4">
        <v>791</v>
      </c>
      <c r="D3186" s="4">
        <f t="shared" si="1"/>
        <v>79.099999999999994</v>
      </c>
      <c r="E3186" s="4" t="s">
        <v>3576</v>
      </c>
      <c r="F3186" s="4">
        <v>-30114</v>
      </c>
      <c r="G3186" s="4">
        <v>10</v>
      </c>
      <c r="H3186" s="4">
        <v>73.3</v>
      </c>
      <c r="I3186" s="4">
        <v>0.4</v>
      </c>
      <c r="J3186" s="4" t="s">
        <v>2227</v>
      </c>
    </row>
    <row r="3187" spans="1:10" ht="12.75" customHeight="1">
      <c r="A3187" s="4" t="str">
        <f t="shared" si="0"/>
        <v>18379.3</v>
      </c>
      <c r="B3187" s="4">
        <v>183</v>
      </c>
      <c r="C3187" s="4">
        <v>793</v>
      </c>
      <c r="D3187" s="4">
        <f t="shared" si="1"/>
        <v>79.3</v>
      </c>
      <c r="E3187" s="4" t="s">
        <v>3577</v>
      </c>
      <c r="F3187" s="4">
        <v>-29956</v>
      </c>
      <c r="G3187" s="4">
        <v>10</v>
      </c>
      <c r="H3187" s="4">
        <v>230.6</v>
      </c>
      <c r="I3187" s="4">
        <v>0.6</v>
      </c>
      <c r="J3187" s="4" t="s">
        <v>1409</v>
      </c>
    </row>
    <row r="3188" spans="1:10" ht="12.75" customHeight="1">
      <c r="A3188" s="4" t="str">
        <f t="shared" si="0"/>
        <v>18380</v>
      </c>
      <c r="B3188" s="4">
        <v>183</v>
      </c>
      <c r="C3188" s="4">
        <v>800</v>
      </c>
      <c r="D3188" s="4">
        <f t="shared" si="1"/>
        <v>80</v>
      </c>
      <c r="E3188" s="4" t="s">
        <v>3578</v>
      </c>
      <c r="F3188" s="4">
        <v>-23800</v>
      </c>
      <c r="G3188" s="4">
        <v>8</v>
      </c>
      <c r="H3188" s="4">
        <v>9.4</v>
      </c>
      <c r="I3188" s="4" t="s">
        <v>6</v>
      </c>
      <c r="J3188" s="4">
        <v>0.7</v>
      </c>
    </row>
    <row r="3189" spans="1:10" ht="12.75" customHeight="1">
      <c r="A3189" s="4" t="str">
        <f t="shared" si="0"/>
        <v>18380.1</v>
      </c>
      <c r="B3189" s="4">
        <v>183</v>
      </c>
      <c r="C3189" s="4">
        <v>801</v>
      </c>
      <c r="D3189" s="4">
        <f t="shared" si="1"/>
        <v>80.099999999999994</v>
      </c>
      <c r="E3189" s="4" t="s">
        <v>3579</v>
      </c>
      <c r="F3189" s="4">
        <v>-23560</v>
      </c>
      <c r="G3189" s="4">
        <v>40</v>
      </c>
      <c r="H3189" s="4">
        <v>240</v>
      </c>
      <c r="I3189" s="4">
        <v>40</v>
      </c>
      <c r="J3189" s="4" t="s">
        <v>1054</v>
      </c>
    </row>
    <row r="3190" spans="1:10" ht="12.75" customHeight="1">
      <c r="A3190" s="4" t="str">
        <f t="shared" si="0"/>
        <v>18380.3</v>
      </c>
      <c r="B3190" s="4">
        <v>183</v>
      </c>
      <c r="C3190" s="4">
        <v>803</v>
      </c>
      <c r="D3190" s="4">
        <f t="shared" si="1"/>
        <v>80.3</v>
      </c>
      <c r="E3190" s="4" t="s">
        <v>3580</v>
      </c>
      <c r="F3190" s="4">
        <v>-23602</v>
      </c>
      <c r="G3190" s="4">
        <v>13</v>
      </c>
      <c r="H3190" s="4">
        <v>198</v>
      </c>
      <c r="I3190" s="4">
        <v>14</v>
      </c>
      <c r="J3190" s="4" t="s">
        <v>2857</v>
      </c>
    </row>
    <row r="3191" spans="1:10" ht="12.75" customHeight="1">
      <c r="A3191" s="4" t="str">
        <f t="shared" si="0"/>
        <v>18381</v>
      </c>
      <c r="B3191" s="4">
        <v>183</v>
      </c>
      <c r="C3191" s="4">
        <v>810</v>
      </c>
      <c r="D3191" s="4">
        <f t="shared" si="1"/>
        <v>81</v>
      </c>
      <c r="E3191" s="4" t="s">
        <v>3581</v>
      </c>
      <c r="F3191" s="4">
        <v>-16587</v>
      </c>
      <c r="G3191" s="4">
        <v>10</v>
      </c>
      <c r="H3191" s="4">
        <v>6.9</v>
      </c>
      <c r="I3191" s="4" t="s">
        <v>6</v>
      </c>
      <c r="J3191" s="4">
        <v>0.7</v>
      </c>
    </row>
    <row r="3192" spans="1:10" ht="12.75" customHeight="1">
      <c r="A3192" s="4" t="str">
        <f t="shared" si="0"/>
        <v>18381.1</v>
      </c>
      <c r="B3192" s="4">
        <v>183</v>
      </c>
      <c r="C3192" s="4">
        <v>811</v>
      </c>
      <c r="D3192" s="4">
        <f t="shared" si="1"/>
        <v>81.099999999999994</v>
      </c>
      <c r="E3192" s="4" t="s">
        <v>3582</v>
      </c>
      <c r="F3192" s="4">
        <v>-15944</v>
      </c>
      <c r="G3192" s="4">
        <v>16</v>
      </c>
      <c r="H3192" s="4">
        <v>643</v>
      </c>
      <c r="I3192" s="4">
        <v>14</v>
      </c>
      <c r="J3192" s="4" t="s">
        <v>2857</v>
      </c>
    </row>
    <row r="3193" spans="1:10" ht="12.75" customHeight="1">
      <c r="A3193" s="4" t="str">
        <f t="shared" si="0"/>
        <v>18381.2</v>
      </c>
      <c r="B3193" s="4">
        <v>183</v>
      </c>
      <c r="C3193" s="4">
        <v>812</v>
      </c>
      <c r="D3193" s="4">
        <f t="shared" si="1"/>
        <v>81.2</v>
      </c>
      <c r="E3193" s="4" t="s">
        <v>3583</v>
      </c>
      <c r="F3193" s="4">
        <v>-15611</v>
      </c>
      <c r="G3193" s="4">
        <v>20</v>
      </c>
      <c r="H3193" s="4">
        <v>976.8</v>
      </c>
      <c r="I3193" s="4">
        <v>17</v>
      </c>
      <c r="J3193" s="4">
        <v>1.48</v>
      </c>
    </row>
    <row r="3194" spans="1:10" ht="12.75" customHeight="1">
      <c r="A3194" s="4" t="str">
        <f t="shared" si="0"/>
        <v>18382</v>
      </c>
      <c r="B3194" s="4">
        <v>183</v>
      </c>
      <c r="C3194" s="4">
        <v>820</v>
      </c>
      <c r="D3194" s="4">
        <f t="shared" si="1"/>
        <v>82</v>
      </c>
      <c r="E3194" s="4" t="s">
        <v>3584</v>
      </c>
      <c r="F3194" s="4">
        <v>-7569</v>
      </c>
      <c r="G3194" s="4">
        <v>28</v>
      </c>
      <c r="H3194" s="4">
        <v>535</v>
      </c>
      <c r="I3194" s="4" t="s">
        <v>33</v>
      </c>
      <c r="J3194" s="4">
        <v>30</v>
      </c>
    </row>
    <row r="3195" spans="1:10" ht="12.75" customHeight="1">
      <c r="A3195" s="4" t="str">
        <f t="shared" si="0"/>
        <v>18382.1</v>
      </c>
      <c r="B3195" s="4">
        <v>183</v>
      </c>
      <c r="C3195" s="4">
        <v>821</v>
      </c>
      <c r="D3195" s="4">
        <f t="shared" si="1"/>
        <v>82.1</v>
      </c>
      <c r="E3195" s="4" t="s">
        <v>3585</v>
      </c>
      <c r="F3195" s="4">
        <v>-7475</v>
      </c>
      <c r="G3195" s="4">
        <v>28</v>
      </c>
      <c r="H3195" s="4">
        <v>94</v>
      </c>
      <c r="I3195" s="4">
        <v>8</v>
      </c>
      <c r="J3195" s="4" t="s">
        <v>2857</v>
      </c>
    </row>
    <row r="3196" spans="1:10" ht="12.75" customHeight="1">
      <c r="A3196" s="4" t="str">
        <f t="shared" si="0"/>
        <v>18471</v>
      </c>
      <c r="B3196" s="4">
        <v>184</v>
      </c>
      <c r="C3196" s="4">
        <v>710</v>
      </c>
      <c r="D3196" s="4">
        <f t="shared" si="1"/>
        <v>71</v>
      </c>
      <c r="E3196" s="4" t="s">
        <v>3586</v>
      </c>
      <c r="F3196" s="4">
        <v>-36410</v>
      </c>
      <c r="G3196" s="4">
        <v>400</v>
      </c>
      <c r="H3196" s="4">
        <v>20</v>
      </c>
      <c r="I3196" s="4" t="s">
        <v>6</v>
      </c>
      <c r="J3196" s="4">
        <v>3</v>
      </c>
    </row>
    <row r="3197" spans="1:10" ht="12.75" customHeight="1">
      <c r="A3197" s="4" t="str">
        <f t="shared" si="0"/>
        <v>18471.1</v>
      </c>
      <c r="B3197" s="4">
        <v>184</v>
      </c>
      <c r="C3197" s="4">
        <v>711</v>
      </c>
      <c r="D3197" s="4">
        <f t="shared" si="1"/>
        <v>71.099999999999994</v>
      </c>
      <c r="E3197" s="4" t="s">
        <v>3587</v>
      </c>
      <c r="F3197" s="4" t="s">
        <v>1246</v>
      </c>
      <c r="G3197" s="4" t="s">
        <v>17</v>
      </c>
      <c r="H3197" s="4" t="s">
        <v>3588</v>
      </c>
      <c r="I3197" s="4" t="s">
        <v>6</v>
      </c>
      <c r="J3197" s="4" t="s">
        <v>3164</v>
      </c>
    </row>
    <row r="3198" spans="1:10" ht="12.75" customHeight="1">
      <c r="A3198" s="4" t="str">
        <f t="shared" si="0"/>
        <v>18472</v>
      </c>
      <c r="B3198" s="4">
        <v>184</v>
      </c>
      <c r="C3198" s="4">
        <v>720</v>
      </c>
      <c r="D3198" s="4">
        <f t="shared" si="1"/>
        <v>72</v>
      </c>
      <c r="E3198" s="4" t="s">
        <v>3589</v>
      </c>
      <c r="F3198" s="4">
        <v>-41500</v>
      </c>
      <c r="G3198" s="4">
        <v>40</v>
      </c>
      <c r="H3198" s="4">
        <v>4.12</v>
      </c>
      <c r="I3198" s="4" t="s">
        <v>223</v>
      </c>
      <c r="J3198" s="4">
        <v>0.05</v>
      </c>
    </row>
    <row r="3199" spans="1:10" ht="12.75" customHeight="1">
      <c r="A3199" s="4" t="str">
        <f t="shared" si="0"/>
        <v>18472.1</v>
      </c>
      <c r="B3199" s="4">
        <v>184</v>
      </c>
      <c r="C3199" s="4">
        <v>721</v>
      </c>
      <c r="D3199" s="4">
        <f t="shared" si="1"/>
        <v>72.099999999999994</v>
      </c>
      <c r="E3199" s="4" t="s">
        <v>3590</v>
      </c>
      <c r="F3199" s="4">
        <v>-40230</v>
      </c>
      <c r="G3199" s="4">
        <v>40</v>
      </c>
      <c r="H3199" s="4">
        <v>1272.4000000000001</v>
      </c>
      <c r="I3199" s="4">
        <v>0.4</v>
      </c>
      <c r="J3199" s="4">
        <v>48</v>
      </c>
    </row>
    <row r="3200" spans="1:10" ht="12.75" customHeight="1">
      <c r="A3200" s="4" t="str">
        <f t="shared" si="0"/>
        <v>18473</v>
      </c>
      <c r="B3200" s="4">
        <v>184</v>
      </c>
      <c r="C3200" s="4">
        <v>730</v>
      </c>
      <c r="D3200" s="4">
        <f t="shared" si="1"/>
        <v>73</v>
      </c>
      <c r="E3200" s="4" t="s">
        <v>3591</v>
      </c>
      <c r="F3200" s="4">
        <v>-42841</v>
      </c>
      <c r="G3200" s="4">
        <v>26</v>
      </c>
      <c r="H3200" s="4">
        <v>8.6999999999999993</v>
      </c>
      <c r="I3200" s="4" t="s">
        <v>223</v>
      </c>
      <c r="J3200" s="4">
        <v>0.1</v>
      </c>
    </row>
    <row r="3201" spans="1:10" ht="12.75" customHeight="1">
      <c r="A3201" s="4" t="str">
        <f t="shared" si="0"/>
        <v>18474</v>
      </c>
      <c r="B3201" s="4">
        <v>184</v>
      </c>
      <c r="C3201" s="4">
        <v>740</v>
      </c>
      <c r="D3201" s="4">
        <f t="shared" si="1"/>
        <v>74</v>
      </c>
      <c r="E3201" s="4" t="s">
        <v>3592</v>
      </c>
      <c r="F3201" s="4">
        <v>-45707.3</v>
      </c>
      <c r="G3201" s="4">
        <v>0.9</v>
      </c>
      <c r="H3201" s="4" t="s">
        <v>8</v>
      </c>
      <c r="I3201" s="4" t="s">
        <v>3593</v>
      </c>
      <c r="J3201" s="4" t="s">
        <v>22</v>
      </c>
    </row>
    <row r="3202" spans="1:10" ht="12.75" customHeight="1">
      <c r="A3202" s="4" t="str">
        <f t="shared" si="0"/>
        <v>18475</v>
      </c>
      <c r="B3202" s="4">
        <v>184</v>
      </c>
      <c r="C3202" s="4">
        <v>750</v>
      </c>
      <c r="D3202" s="4">
        <f t="shared" si="1"/>
        <v>75</v>
      </c>
      <c r="E3202" s="4" t="s">
        <v>3594</v>
      </c>
      <c r="F3202" s="4">
        <v>-44227</v>
      </c>
      <c r="G3202" s="4">
        <v>4</v>
      </c>
      <c r="H3202" s="4">
        <v>38</v>
      </c>
      <c r="I3202" s="4" t="s">
        <v>48</v>
      </c>
      <c r="J3202" s="4">
        <v>0.5</v>
      </c>
    </row>
    <row r="3203" spans="1:10" ht="12.75" customHeight="1">
      <c r="A3203" s="4" t="str">
        <f t="shared" si="0"/>
        <v>18475.1</v>
      </c>
      <c r="B3203" s="4">
        <v>184</v>
      </c>
      <c r="C3203" s="4">
        <v>751</v>
      </c>
      <c r="D3203" s="4">
        <f t="shared" si="1"/>
        <v>75.099999999999994</v>
      </c>
      <c r="E3203" s="4" t="s">
        <v>3595</v>
      </c>
      <c r="F3203" s="4">
        <v>-44039</v>
      </c>
      <c r="G3203" s="4">
        <v>4</v>
      </c>
      <c r="H3203" s="4">
        <v>188.01</v>
      </c>
      <c r="I3203" s="4">
        <v>0.04</v>
      </c>
      <c r="J3203" s="4">
        <v>169</v>
      </c>
    </row>
    <row r="3204" spans="1:10" ht="12.75" customHeight="1">
      <c r="A3204" s="4" t="str">
        <f t="shared" si="0"/>
        <v>18476</v>
      </c>
      <c r="B3204" s="4">
        <v>184</v>
      </c>
      <c r="C3204" s="4">
        <v>760</v>
      </c>
      <c r="D3204" s="4">
        <f t="shared" si="1"/>
        <v>76</v>
      </c>
      <c r="E3204" s="4" t="s">
        <v>3596</v>
      </c>
      <c r="F3204" s="4">
        <v>-44256.1</v>
      </c>
      <c r="G3204" s="4">
        <v>1.3</v>
      </c>
      <c r="H3204" s="4" t="s">
        <v>8</v>
      </c>
      <c r="I3204" s="4" t="s">
        <v>3597</v>
      </c>
      <c r="J3204" s="4" t="s">
        <v>22</v>
      </c>
    </row>
    <row r="3205" spans="1:10" ht="12.75" customHeight="1">
      <c r="A3205" s="4" t="str">
        <f t="shared" si="0"/>
        <v>18477</v>
      </c>
      <c r="B3205" s="4">
        <v>184</v>
      </c>
      <c r="C3205" s="4">
        <v>770</v>
      </c>
      <c r="D3205" s="4">
        <f t="shared" si="1"/>
        <v>77</v>
      </c>
      <c r="E3205" s="4" t="s">
        <v>3598</v>
      </c>
      <c r="F3205" s="4">
        <v>-39611</v>
      </c>
      <c r="G3205" s="4">
        <v>28</v>
      </c>
      <c r="H3205" s="4">
        <v>3.09</v>
      </c>
      <c r="I3205" s="4" t="s">
        <v>223</v>
      </c>
      <c r="J3205" s="4">
        <v>0.03</v>
      </c>
    </row>
    <row r="3206" spans="1:10" ht="12.75" customHeight="1">
      <c r="A3206" s="4" t="str">
        <f t="shared" si="0"/>
        <v>18477.1</v>
      </c>
      <c r="B3206" s="4">
        <v>184</v>
      </c>
      <c r="C3206" s="4">
        <v>771</v>
      </c>
      <c r="D3206" s="4">
        <f t="shared" si="1"/>
        <v>77.099999999999994</v>
      </c>
      <c r="E3206" s="4" t="s">
        <v>3599</v>
      </c>
      <c r="F3206" s="4">
        <v>-39385</v>
      </c>
      <c r="G3206" s="4">
        <v>28</v>
      </c>
      <c r="H3206" s="4">
        <v>225.65</v>
      </c>
      <c r="I3206" s="4">
        <v>0.11</v>
      </c>
      <c r="J3206" s="4">
        <v>470</v>
      </c>
    </row>
    <row r="3207" spans="1:10" ht="12.75" customHeight="1">
      <c r="A3207" s="4" t="str">
        <f t="shared" si="0"/>
        <v>18478</v>
      </c>
      <c r="B3207" s="4">
        <v>184</v>
      </c>
      <c r="C3207" s="4">
        <v>780</v>
      </c>
      <c r="D3207" s="4">
        <f t="shared" si="1"/>
        <v>78</v>
      </c>
      <c r="E3207" s="4" t="s">
        <v>3600</v>
      </c>
      <c r="F3207" s="4">
        <v>-37332</v>
      </c>
      <c r="G3207" s="4">
        <v>18</v>
      </c>
      <c r="H3207" s="4">
        <v>17.3</v>
      </c>
      <c r="I3207" s="4" t="s">
        <v>80</v>
      </c>
      <c r="J3207" s="4">
        <v>0.2</v>
      </c>
    </row>
    <row r="3208" spans="1:10" ht="12.75" customHeight="1">
      <c r="A3208" s="4" t="str">
        <f t="shared" si="0"/>
        <v>18478.1</v>
      </c>
      <c r="B3208" s="4">
        <v>184</v>
      </c>
      <c r="C3208" s="4">
        <v>781</v>
      </c>
      <c r="D3208" s="4">
        <f t="shared" si="1"/>
        <v>78.099999999999994</v>
      </c>
      <c r="E3208" s="4" t="s">
        <v>3601</v>
      </c>
      <c r="F3208" s="4">
        <v>-35493</v>
      </c>
      <c r="G3208" s="4">
        <v>18</v>
      </c>
      <c r="H3208" s="4">
        <v>1839.4</v>
      </c>
      <c r="I3208" s="4">
        <v>1.6</v>
      </c>
      <c r="J3208" s="4">
        <v>1.01</v>
      </c>
    </row>
    <row r="3209" spans="1:10" ht="12.75" customHeight="1">
      <c r="A3209" s="4" t="str">
        <f t="shared" si="0"/>
        <v>18479</v>
      </c>
      <c r="B3209" s="4">
        <v>184</v>
      </c>
      <c r="C3209" s="4">
        <v>790</v>
      </c>
      <c r="D3209" s="4">
        <f t="shared" si="1"/>
        <v>79</v>
      </c>
      <c r="E3209" s="4" t="s">
        <v>3602</v>
      </c>
      <c r="F3209" s="4">
        <v>-30319</v>
      </c>
      <c r="G3209" s="4">
        <v>22</v>
      </c>
      <c r="H3209" s="4">
        <v>20.6</v>
      </c>
      <c r="I3209" s="4" t="s">
        <v>6</v>
      </c>
      <c r="J3209" s="4">
        <v>0.9</v>
      </c>
    </row>
    <row r="3210" spans="1:10" ht="12.75" customHeight="1">
      <c r="A3210" s="4" t="str">
        <f t="shared" si="0"/>
        <v>18479.1</v>
      </c>
      <c r="B3210" s="4">
        <v>184</v>
      </c>
      <c r="C3210" s="4">
        <v>791</v>
      </c>
      <c r="D3210" s="4">
        <f t="shared" si="1"/>
        <v>79.099999999999994</v>
      </c>
      <c r="E3210" s="4" t="s">
        <v>3603</v>
      </c>
      <c r="F3210" s="4">
        <v>-30251</v>
      </c>
      <c r="G3210" s="4">
        <v>22</v>
      </c>
      <c r="H3210" s="4">
        <v>68.459999999999994</v>
      </c>
      <c r="I3210" s="4">
        <v>0.01</v>
      </c>
      <c r="J3210" s="4">
        <v>47.6</v>
      </c>
    </row>
    <row r="3211" spans="1:10" ht="12.75" customHeight="1">
      <c r="A3211" s="4" t="str">
        <f t="shared" si="0"/>
        <v>18479.2</v>
      </c>
      <c r="B3211" s="4">
        <v>184</v>
      </c>
      <c r="C3211" s="4">
        <v>792</v>
      </c>
      <c r="D3211" s="4">
        <f t="shared" si="1"/>
        <v>79.2</v>
      </c>
      <c r="E3211" s="4" t="s">
        <v>3604</v>
      </c>
      <c r="F3211" s="4">
        <v>-30091</v>
      </c>
      <c r="G3211" s="4">
        <v>22</v>
      </c>
      <c r="H3211" s="4">
        <v>228.4</v>
      </c>
      <c r="I3211" s="4">
        <v>0.06</v>
      </c>
      <c r="J3211" s="4">
        <v>69</v>
      </c>
    </row>
    <row r="3212" spans="1:10" ht="12.75" customHeight="1">
      <c r="A3212" s="4" t="str">
        <f t="shared" si="0"/>
        <v>18480</v>
      </c>
      <c r="B3212" s="4">
        <v>184</v>
      </c>
      <c r="C3212" s="4">
        <v>800</v>
      </c>
      <c r="D3212" s="4">
        <f t="shared" si="1"/>
        <v>80</v>
      </c>
      <c r="E3212" s="4" t="s">
        <v>3605</v>
      </c>
      <c r="F3212" s="4">
        <v>-26349</v>
      </c>
      <c r="G3212" s="4">
        <v>10</v>
      </c>
      <c r="H3212" s="4">
        <v>30.6</v>
      </c>
      <c r="I3212" s="4" t="s">
        <v>6</v>
      </c>
      <c r="J3212" s="4">
        <v>0.3</v>
      </c>
    </row>
    <row r="3213" spans="1:10" ht="12.75" customHeight="1">
      <c r="A3213" s="4" t="str">
        <f t="shared" si="0"/>
        <v>18481</v>
      </c>
      <c r="B3213" s="4">
        <v>184</v>
      </c>
      <c r="C3213" s="4">
        <v>810</v>
      </c>
      <c r="D3213" s="4">
        <f t="shared" si="1"/>
        <v>81</v>
      </c>
      <c r="E3213" s="4" t="s">
        <v>3606</v>
      </c>
      <c r="F3213" s="4">
        <v>-16890</v>
      </c>
      <c r="G3213" s="4">
        <v>50</v>
      </c>
      <c r="H3213" s="4" t="s">
        <v>541</v>
      </c>
      <c r="I3213" s="4">
        <v>9.6999999999999993</v>
      </c>
      <c r="J3213" s="4" t="s">
        <v>6</v>
      </c>
    </row>
    <row r="3214" spans="1:10" ht="12.75" customHeight="1">
      <c r="A3214" s="4" t="str">
        <f t="shared" si="0"/>
        <v>18481.1</v>
      </c>
      <c r="B3214" s="4">
        <v>184</v>
      </c>
      <c r="C3214" s="4">
        <v>811</v>
      </c>
      <c r="D3214" s="4">
        <f t="shared" si="1"/>
        <v>81.099999999999994</v>
      </c>
      <c r="E3214" s="4" t="s">
        <v>3607</v>
      </c>
      <c r="F3214" s="4">
        <v>-16790</v>
      </c>
      <c r="G3214" s="4">
        <v>110</v>
      </c>
      <c r="H3214" s="4">
        <v>100</v>
      </c>
      <c r="I3214" s="4">
        <v>100</v>
      </c>
      <c r="J3214" s="4" t="s">
        <v>541</v>
      </c>
    </row>
    <row r="3215" spans="1:10" ht="12.75" customHeight="1">
      <c r="A3215" s="4" t="str">
        <f t="shared" si="0"/>
        <v>18481.2</v>
      </c>
      <c r="B3215" s="4">
        <v>184</v>
      </c>
      <c r="C3215" s="4">
        <v>812</v>
      </c>
      <c r="D3215" s="4">
        <f t="shared" si="1"/>
        <v>81.2</v>
      </c>
      <c r="E3215" s="4" t="s">
        <v>3608</v>
      </c>
      <c r="F3215" s="4">
        <v>-16390</v>
      </c>
      <c r="G3215" s="4">
        <v>150</v>
      </c>
      <c r="H3215" s="4">
        <v>500</v>
      </c>
      <c r="I3215" s="4">
        <v>140</v>
      </c>
      <c r="J3215" s="4" t="s">
        <v>3609</v>
      </c>
    </row>
    <row r="3216" spans="1:10" ht="12.75" customHeight="1">
      <c r="A3216" s="4" t="str">
        <f t="shared" si="0"/>
        <v>18482</v>
      </c>
      <c r="B3216" s="4">
        <v>184</v>
      </c>
      <c r="C3216" s="4">
        <v>820</v>
      </c>
      <c r="D3216" s="4">
        <f t="shared" si="1"/>
        <v>82</v>
      </c>
      <c r="E3216" s="4" t="s">
        <v>3610</v>
      </c>
      <c r="F3216" s="4">
        <v>-11045</v>
      </c>
      <c r="G3216" s="4">
        <v>14</v>
      </c>
      <c r="H3216" s="4">
        <v>490</v>
      </c>
      <c r="I3216" s="4" t="s">
        <v>33</v>
      </c>
      <c r="J3216" s="4">
        <v>25</v>
      </c>
    </row>
    <row r="3217" spans="1:10" ht="12.75" customHeight="1">
      <c r="A3217" s="4" t="str">
        <f t="shared" si="0"/>
        <v>18483</v>
      </c>
      <c r="B3217" s="4">
        <v>184</v>
      </c>
      <c r="C3217" s="4">
        <v>830</v>
      </c>
      <c r="D3217" s="4">
        <f t="shared" si="1"/>
        <v>83</v>
      </c>
      <c r="E3217" s="4" t="s">
        <v>3611</v>
      </c>
      <c r="F3217" s="4">
        <v>1050</v>
      </c>
      <c r="G3217" s="4">
        <v>130</v>
      </c>
      <c r="H3217" s="4" t="s">
        <v>541</v>
      </c>
      <c r="I3217" s="4">
        <v>6.6</v>
      </c>
      <c r="J3217" s="4" t="s">
        <v>33</v>
      </c>
    </row>
    <row r="3218" spans="1:10" ht="12.75" customHeight="1">
      <c r="A3218" s="4" t="str">
        <f t="shared" si="0"/>
        <v>18483.1</v>
      </c>
      <c r="B3218" s="4">
        <v>184</v>
      </c>
      <c r="C3218" s="4">
        <v>831</v>
      </c>
      <c r="D3218" s="4">
        <f t="shared" si="1"/>
        <v>83.1</v>
      </c>
      <c r="E3218" s="4" t="s">
        <v>3612</v>
      </c>
      <c r="F3218" s="4">
        <v>1200</v>
      </c>
      <c r="G3218" s="4">
        <v>160</v>
      </c>
      <c r="H3218" s="4">
        <v>150</v>
      </c>
      <c r="I3218" s="4">
        <v>100</v>
      </c>
      <c r="J3218" s="4" t="s">
        <v>541</v>
      </c>
    </row>
    <row r="3219" spans="1:10" ht="12.75" customHeight="1">
      <c r="A3219" s="4" t="str">
        <f t="shared" si="0"/>
        <v>18572</v>
      </c>
      <c r="B3219" s="4">
        <v>185</v>
      </c>
      <c r="C3219" s="4">
        <v>720</v>
      </c>
      <c r="D3219" s="4">
        <f t="shared" si="1"/>
        <v>72</v>
      </c>
      <c r="E3219" s="4" t="s">
        <v>3613</v>
      </c>
      <c r="F3219" s="4">
        <v>-38360</v>
      </c>
      <c r="G3219" s="4">
        <v>200</v>
      </c>
      <c r="H3219" s="4">
        <v>3.5</v>
      </c>
      <c r="I3219" s="4" t="s">
        <v>80</v>
      </c>
      <c r="J3219" s="4">
        <v>0.6</v>
      </c>
    </row>
    <row r="3220" spans="1:10" ht="12.75" customHeight="1">
      <c r="A3220" s="4" t="str">
        <f t="shared" si="0"/>
        <v>18573</v>
      </c>
      <c r="B3220" s="4">
        <v>185</v>
      </c>
      <c r="C3220" s="4">
        <v>730</v>
      </c>
      <c r="D3220" s="4">
        <f t="shared" si="1"/>
        <v>73</v>
      </c>
      <c r="E3220" s="4" t="s">
        <v>3614</v>
      </c>
      <c r="F3220" s="4">
        <v>-41396</v>
      </c>
      <c r="G3220" s="4">
        <v>14</v>
      </c>
      <c r="H3220" s="4">
        <v>49.4</v>
      </c>
      <c r="I3220" s="4" t="s">
        <v>80</v>
      </c>
      <c r="J3220" s="4">
        <v>1.5</v>
      </c>
    </row>
    <row r="3221" spans="1:10" ht="12.75" customHeight="1">
      <c r="A3221" s="4" t="str">
        <f t="shared" si="0"/>
        <v>18573.1</v>
      </c>
      <c r="B3221" s="4">
        <v>185</v>
      </c>
      <c r="C3221" s="4">
        <v>731</v>
      </c>
      <c r="D3221" s="4">
        <f t="shared" si="1"/>
        <v>73.099999999999994</v>
      </c>
      <c r="E3221" s="4" t="s">
        <v>3615</v>
      </c>
      <c r="F3221" s="4">
        <v>-40090</v>
      </c>
      <c r="G3221" s="4">
        <v>30</v>
      </c>
      <c r="H3221" s="4">
        <v>1308</v>
      </c>
      <c r="I3221" s="4">
        <v>29</v>
      </c>
      <c r="J3221" s="4" t="s">
        <v>2227</v>
      </c>
    </row>
    <row r="3222" spans="1:10" ht="12.75" customHeight="1">
      <c r="A3222" s="4" t="str">
        <f t="shared" si="0"/>
        <v>18574</v>
      </c>
      <c r="B3222" s="4">
        <v>185</v>
      </c>
      <c r="C3222" s="4">
        <v>740</v>
      </c>
      <c r="D3222" s="4">
        <f t="shared" si="1"/>
        <v>74</v>
      </c>
      <c r="E3222" s="4" t="s">
        <v>3616</v>
      </c>
      <c r="F3222" s="4">
        <v>-43389.7</v>
      </c>
      <c r="G3222" s="4">
        <v>0.9</v>
      </c>
      <c r="H3222" s="4">
        <v>75.099999999999994</v>
      </c>
      <c r="I3222" s="4" t="s">
        <v>48</v>
      </c>
      <c r="J3222" s="4">
        <v>0.3</v>
      </c>
    </row>
    <row r="3223" spans="1:10" ht="12.75" customHeight="1">
      <c r="A3223" s="4" t="str">
        <f t="shared" si="0"/>
        <v>18574.1</v>
      </c>
      <c r="B3223" s="4">
        <v>185</v>
      </c>
      <c r="C3223" s="4">
        <v>741</v>
      </c>
      <c r="D3223" s="4">
        <f t="shared" si="1"/>
        <v>74.099999999999994</v>
      </c>
      <c r="E3223" s="4" t="s">
        <v>3617</v>
      </c>
      <c r="F3223" s="4">
        <v>-43192.3</v>
      </c>
      <c r="G3223" s="4">
        <v>0.9</v>
      </c>
      <c r="H3223" s="4">
        <v>197.43</v>
      </c>
      <c r="I3223" s="4">
        <v>0.05</v>
      </c>
      <c r="J3223" s="4">
        <v>1.597</v>
      </c>
    </row>
    <row r="3224" spans="1:10" ht="12.75" customHeight="1">
      <c r="A3224" s="4" t="str">
        <f t="shared" si="0"/>
        <v>18575</v>
      </c>
      <c r="B3224" s="4">
        <v>185</v>
      </c>
      <c r="C3224" s="4">
        <v>750</v>
      </c>
      <c r="D3224" s="4">
        <f t="shared" si="1"/>
        <v>75</v>
      </c>
      <c r="E3224" s="4" t="s">
        <v>3618</v>
      </c>
      <c r="F3224" s="4">
        <v>-43822.2</v>
      </c>
      <c r="G3224" s="4">
        <v>1.2</v>
      </c>
      <c r="H3224" s="4" t="s">
        <v>8</v>
      </c>
      <c r="I3224" s="4" t="s">
        <v>145</v>
      </c>
      <c r="J3224" s="4">
        <v>95</v>
      </c>
    </row>
    <row r="3225" spans="1:10" ht="12.75" customHeight="1">
      <c r="A3225" s="4" t="str">
        <f t="shared" si="0"/>
        <v>18575.1</v>
      </c>
      <c r="B3225" s="4">
        <v>185</v>
      </c>
      <c r="C3225" s="4">
        <v>751</v>
      </c>
      <c r="D3225" s="4">
        <f t="shared" si="1"/>
        <v>75.099999999999994</v>
      </c>
      <c r="E3225" s="4" t="s">
        <v>3619</v>
      </c>
      <c r="F3225" s="4">
        <v>-41698.199999999997</v>
      </c>
      <c r="G3225" s="4">
        <v>2.2999999999999998</v>
      </c>
      <c r="H3225" s="4">
        <v>2124</v>
      </c>
      <c r="I3225" s="4">
        <v>2</v>
      </c>
      <c r="J3225" s="4">
        <v>123</v>
      </c>
    </row>
    <row r="3226" spans="1:10" ht="12.75" customHeight="1">
      <c r="A3226" s="4" t="str">
        <f t="shared" si="0"/>
        <v>18576</v>
      </c>
      <c r="B3226" s="4">
        <v>185</v>
      </c>
      <c r="C3226" s="4">
        <v>760</v>
      </c>
      <c r="D3226" s="4">
        <f t="shared" si="1"/>
        <v>76</v>
      </c>
      <c r="E3226" s="4" t="s">
        <v>3620</v>
      </c>
      <c r="F3226" s="4">
        <v>-42809.4</v>
      </c>
      <c r="G3226" s="4">
        <v>1.3</v>
      </c>
      <c r="H3226" s="4">
        <v>93.6</v>
      </c>
      <c r="I3226" s="4" t="s">
        <v>48</v>
      </c>
      <c r="J3226" s="4">
        <v>0.5</v>
      </c>
    </row>
    <row r="3227" spans="1:10" ht="12.75" customHeight="1">
      <c r="A3227" s="4" t="str">
        <f t="shared" si="0"/>
        <v>18576.1</v>
      </c>
      <c r="B3227" s="4">
        <v>185</v>
      </c>
      <c r="C3227" s="4">
        <v>761</v>
      </c>
      <c r="D3227" s="4">
        <f t="shared" si="1"/>
        <v>76.099999999999994</v>
      </c>
      <c r="E3227" s="4" t="s">
        <v>3621</v>
      </c>
      <c r="F3227" s="4">
        <v>-42707.1</v>
      </c>
      <c r="G3227" s="4">
        <v>1.5</v>
      </c>
      <c r="H3227" s="4">
        <v>102.3</v>
      </c>
      <c r="I3227" s="4">
        <v>0.7</v>
      </c>
      <c r="J3227" s="4">
        <v>3</v>
      </c>
    </row>
    <row r="3228" spans="1:10" ht="12.75" customHeight="1">
      <c r="A3228" s="4" t="str">
        <f t="shared" si="0"/>
        <v>18577</v>
      </c>
      <c r="B3228" s="4">
        <v>185</v>
      </c>
      <c r="C3228" s="4">
        <v>770</v>
      </c>
      <c r="D3228" s="4">
        <f t="shared" si="1"/>
        <v>77</v>
      </c>
      <c r="E3228" s="4" t="s">
        <v>3622</v>
      </c>
      <c r="F3228" s="4">
        <v>-40336</v>
      </c>
      <c r="G3228" s="4">
        <v>28</v>
      </c>
      <c r="H3228" s="4">
        <v>14.4</v>
      </c>
      <c r="I3228" s="4" t="s">
        <v>223</v>
      </c>
      <c r="J3228" s="4">
        <v>0.1</v>
      </c>
    </row>
    <row r="3229" spans="1:10" ht="12.75" customHeight="1">
      <c r="A3229" s="4" t="str">
        <f t="shared" si="0"/>
        <v>18578</v>
      </c>
      <c r="B3229" s="4">
        <v>185</v>
      </c>
      <c r="C3229" s="4">
        <v>780</v>
      </c>
      <c r="D3229" s="4">
        <f t="shared" si="1"/>
        <v>78</v>
      </c>
      <c r="E3229" s="4" t="s">
        <v>3623</v>
      </c>
      <c r="F3229" s="4">
        <v>-36680</v>
      </c>
      <c r="G3229" s="4">
        <v>40</v>
      </c>
      <c r="H3229" s="4">
        <v>70.900000000000006</v>
      </c>
      <c r="I3229" s="4" t="s">
        <v>80</v>
      </c>
      <c r="J3229" s="4">
        <v>2.4</v>
      </c>
    </row>
    <row r="3230" spans="1:10" ht="12.75" customHeight="1">
      <c r="A3230" s="4" t="str">
        <f t="shared" si="0"/>
        <v>18578.1</v>
      </c>
      <c r="B3230" s="4">
        <v>185</v>
      </c>
      <c r="C3230" s="4">
        <v>781</v>
      </c>
      <c r="D3230" s="4">
        <f t="shared" si="1"/>
        <v>78.099999999999994</v>
      </c>
      <c r="E3230" s="4" t="s">
        <v>3624</v>
      </c>
      <c r="F3230" s="4">
        <v>-36580</v>
      </c>
      <c r="G3230" s="4">
        <v>40</v>
      </c>
      <c r="H3230" s="4">
        <v>103.4</v>
      </c>
      <c r="I3230" s="4">
        <v>0.2</v>
      </c>
      <c r="J3230" s="4">
        <v>33</v>
      </c>
    </row>
    <row r="3231" spans="1:10" ht="12.75" customHeight="1">
      <c r="A3231" s="4" t="str">
        <f t="shared" si="0"/>
        <v>18579</v>
      </c>
      <c r="B3231" s="4">
        <v>185</v>
      </c>
      <c r="C3231" s="4">
        <v>790</v>
      </c>
      <c r="D3231" s="4">
        <f t="shared" si="1"/>
        <v>79</v>
      </c>
      <c r="E3231" s="4" t="s">
        <v>3625</v>
      </c>
      <c r="F3231" s="4">
        <v>-31867</v>
      </c>
      <c r="G3231" s="4">
        <v>26</v>
      </c>
      <c r="H3231" s="4" t="s">
        <v>541</v>
      </c>
      <c r="I3231" s="4">
        <v>4.25</v>
      </c>
      <c r="J3231" s="4" t="s">
        <v>80</v>
      </c>
    </row>
    <row r="3232" spans="1:10" ht="12.75" customHeight="1">
      <c r="A3232" s="4" t="str">
        <f t="shared" si="0"/>
        <v>18579.1</v>
      </c>
      <c r="B3232" s="4">
        <v>185</v>
      </c>
      <c r="C3232" s="4">
        <v>791</v>
      </c>
      <c r="D3232" s="4">
        <f t="shared" si="1"/>
        <v>79.099999999999994</v>
      </c>
      <c r="E3232" s="4" t="s">
        <v>3626</v>
      </c>
      <c r="F3232" s="4">
        <v>-31770</v>
      </c>
      <c r="G3232" s="4">
        <v>100</v>
      </c>
      <c r="H3232" s="4">
        <v>100</v>
      </c>
      <c r="I3232" s="4">
        <v>100</v>
      </c>
      <c r="J3232" s="4" t="s">
        <v>541</v>
      </c>
    </row>
    <row r="3233" spans="1:10" ht="12.75" customHeight="1">
      <c r="A3233" s="4" t="str">
        <f t="shared" si="0"/>
        <v>18580</v>
      </c>
      <c r="B3233" s="4">
        <v>185</v>
      </c>
      <c r="C3233" s="4">
        <v>800</v>
      </c>
      <c r="D3233" s="4">
        <f t="shared" si="1"/>
        <v>80</v>
      </c>
      <c r="E3233" s="4" t="s">
        <v>3627</v>
      </c>
      <c r="F3233" s="4">
        <v>-26176</v>
      </c>
      <c r="G3233" s="4">
        <v>16</v>
      </c>
      <c r="H3233" s="4">
        <v>49.1</v>
      </c>
      <c r="I3233" s="4" t="s">
        <v>6</v>
      </c>
      <c r="J3233" s="4">
        <v>1</v>
      </c>
    </row>
    <row r="3234" spans="1:10" ht="12.75" customHeight="1">
      <c r="A3234" s="4" t="str">
        <f t="shared" si="0"/>
        <v>18580.1</v>
      </c>
      <c r="B3234" s="4">
        <v>185</v>
      </c>
      <c r="C3234" s="4">
        <v>801</v>
      </c>
      <c r="D3234" s="4">
        <f t="shared" si="1"/>
        <v>80.099999999999994</v>
      </c>
      <c r="E3234" s="4" t="s">
        <v>3628</v>
      </c>
      <c r="F3234" s="4">
        <v>-26072</v>
      </c>
      <c r="G3234" s="4">
        <v>16</v>
      </c>
      <c r="H3234" s="4">
        <v>103.8</v>
      </c>
      <c r="I3234" s="4">
        <v>1</v>
      </c>
      <c r="J3234" s="4">
        <v>21.6</v>
      </c>
    </row>
    <row r="3235" spans="1:10" ht="12.75" customHeight="1">
      <c r="A3235" s="4" t="str">
        <f t="shared" si="0"/>
        <v>18581</v>
      </c>
      <c r="B3235" s="4">
        <v>185</v>
      </c>
      <c r="C3235" s="4">
        <v>810</v>
      </c>
      <c r="D3235" s="4">
        <f t="shared" si="1"/>
        <v>81</v>
      </c>
      <c r="E3235" s="4" t="s">
        <v>3629</v>
      </c>
      <c r="F3235" s="4">
        <v>-19760</v>
      </c>
      <c r="G3235" s="4">
        <v>50</v>
      </c>
      <c r="H3235" s="4">
        <v>19.5</v>
      </c>
      <c r="I3235" s="4" t="s">
        <v>6</v>
      </c>
      <c r="J3235" s="4">
        <v>0.5</v>
      </c>
    </row>
    <row r="3236" spans="1:10" ht="12.75" customHeight="1">
      <c r="A3236" s="4" t="str">
        <f t="shared" si="0"/>
        <v>18581.1</v>
      </c>
      <c r="B3236" s="4">
        <v>185</v>
      </c>
      <c r="C3236" s="4">
        <v>811</v>
      </c>
      <c r="D3236" s="4">
        <f t="shared" si="1"/>
        <v>81.099999999999994</v>
      </c>
      <c r="E3236" s="4" t="s">
        <v>3630</v>
      </c>
      <c r="F3236" s="4">
        <v>-19300</v>
      </c>
      <c r="G3236" s="4">
        <v>50</v>
      </c>
      <c r="H3236" s="4">
        <v>452.8</v>
      </c>
      <c r="I3236" s="4">
        <v>2</v>
      </c>
      <c r="J3236" s="4">
        <v>1.83</v>
      </c>
    </row>
    <row r="3237" spans="1:10" ht="12.75" customHeight="1">
      <c r="A3237" s="4" t="str">
        <f t="shared" si="0"/>
        <v>18581.2</v>
      </c>
      <c r="B3237" s="4">
        <v>185</v>
      </c>
      <c r="C3237" s="4">
        <v>812</v>
      </c>
      <c r="D3237" s="4">
        <f t="shared" si="1"/>
        <v>81.2</v>
      </c>
      <c r="E3237" s="4" t="s">
        <v>3631</v>
      </c>
      <c r="F3237" s="4">
        <v>-18760</v>
      </c>
      <c r="G3237" s="4">
        <v>50</v>
      </c>
      <c r="H3237" s="4">
        <v>1003</v>
      </c>
      <c r="I3237" s="4">
        <v>2</v>
      </c>
      <c r="J3237" s="4">
        <v>8.3000000000000007</v>
      </c>
    </row>
    <row r="3238" spans="1:10" ht="12.75" customHeight="1">
      <c r="A3238" s="4" t="str">
        <f t="shared" si="0"/>
        <v>18582</v>
      </c>
      <c r="B3238" s="4">
        <v>185</v>
      </c>
      <c r="C3238" s="4">
        <v>820</v>
      </c>
      <c r="D3238" s="4">
        <f t="shared" si="1"/>
        <v>82</v>
      </c>
      <c r="E3238" s="4" t="s">
        <v>3632</v>
      </c>
      <c r="F3238" s="4">
        <v>-11541</v>
      </c>
      <c r="G3238" s="4">
        <v>16</v>
      </c>
      <c r="H3238" s="4" t="s">
        <v>541</v>
      </c>
      <c r="I3238" s="4">
        <v>6.3</v>
      </c>
      <c r="J3238" s="4" t="s">
        <v>6</v>
      </c>
    </row>
    <row r="3239" spans="1:10" ht="12.75" customHeight="1">
      <c r="A3239" s="4" t="str">
        <f t="shared" si="0"/>
        <v>18582.1</v>
      </c>
      <c r="B3239" s="4">
        <v>185</v>
      </c>
      <c r="C3239" s="4">
        <v>821</v>
      </c>
      <c r="D3239" s="4">
        <f t="shared" si="1"/>
        <v>82.1</v>
      </c>
      <c r="E3239" s="4" t="s">
        <v>3633</v>
      </c>
      <c r="F3239" s="4">
        <v>-11480</v>
      </c>
      <c r="G3239" s="4">
        <v>40</v>
      </c>
      <c r="H3239" s="4">
        <v>60</v>
      </c>
      <c r="I3239" s="4">
        <v>40</v>
      </c>
      <c r="J3239" s="4" t="s">
        <v>541</v>
      </c>
    </row>
    <row r="3240" spans="1:10" ht="12.75" customHeight="1">
      <c r="A3240" s="4" t="str">
        <f t="shared" si="0"/>
        <v>18583</v>
      </c>
      <c r="B3240" s="4">
        <v>185</v>
      </c>
      <c r="C3240" s="4">
        <v>830</v>
      </c>
      <c r="D3240" s="4">
        <f t="shared" si="1"/>
        <v>83</v>
      </c>
      <c r="E3240" s="4" t="s">
        <v>3634</v>
      </c>
      <c r="F3240" s="4">
        <v>-2210</v>
      </c>
      <c r="G3240" s="4">
        <v>50</v>
      </c>
      <c r="H3240" s="4" t="s">
        <v>1415</v>
      </c>
      <c r="I3240" s="4">
        <v>2</v>
      </c>
      <c r="J3240" s="4" t="s">
        <v>33</v>
      </c>
    </row>
    <row r="3241" spans="1:10" ht="12.75" customHeight="1">
      <c r="A3241" s="4" t="str">
        <f t="shared" si="0"/>
        <v>18583.1</v>
      </c>
      <c r="B3241" s="4">
        <v>185</v>
      </c>
      <c r="C3241" s="4">
        <v>831</v>
      </c>
      <c r="D3241" s="4">
        <f t="shared" si="1"/>
        <v>83.1</v>
      </c>
      <c r="E3241" s="4" t="s">
        <v>3635</v>
      </c>
      <c r="F3241" s="4">
        <v>-2143</v>
      </c>
      <c r="G3241" s="4">
        <v>18</v>
      </c>
      <c r="H3241" s="4">
        <v>70</v>
      </c>
      <c r="I3241" s="4">
        <v>50</v>
      </c>
      <c r="J3241" s="4" t="s">
        <v>1415</v>
      </c>
    </row>
    <row r="3242" spans="1:10" ht="12.75" customHeight="1">
      <c r="A3242" s="4" t="str">
        <f t="shared" si="0"/>
        <v>18672</v>
      </c>
      <c r="B3242" s="4">
        <v>186</v>
      </c>
      <c r="C3242" s="4">
        <v>720</v>
      </c>
      <c r="D3242" s="4">
        <f t="shared" si="1"/>
        <v>72</v>
      </c>
      <c r="E3242" s="4" t="s">
        <v>3636</v>
      </c>
      <c r="F3242" s="4">
        <v>-36430</v>
      </c>
      <c r="G3242" s="4">
        <v>300</v>
      </c>
      <c r="H3242" s="4">
        <v>2.6</v>
      </c>
      <c r="I3242" s="4" t="s">
        <v>80</v>
      </c>
      <c r="J3242" s="4">
        <v>1.2</v>
      </c>
    </row>
    <row r="3243" spans="1:10" ht="12.75" customHeight="1">
      <c r="A3243" s="4" t="str">
        <f t="shared" si="0"/>
        <v>18673</v>
      </c>
      <c r="B3243" s="4">
        <v>186</v>
      </c>
      <c r="C3243" s="4">
        <v>730</v>
      </c>
      <c r="D3243" s="4">
        <f t="shared" si="1"/>
        <v>73</v>
      </c>
      <c r="E3243" s="4" t="s">
        <v>3637</v>
      </c>
      <c r="F3243" s="4">
        <v>-38610</v>
      </c>
      <c r="G3243" s="4">
        <v>60</v>
      </c>
      <c r="H3243" s="4">
        <v>10.5</v>
      </c>
      <c r="I3243" s="4" t="s">
        <v>80</v>
      </c>
      <c r="J3243" s="4">
        <v>0.3</v>
      </c>
    </row>
    <row r="3244" spans="1:10" ht="12.75" customHeight="1">
      <c r="A3244" s="4" t="str">
        <f t="shared" si="0"/>
        <v>18674</v>
      </c>
      <c r="B3244" s="4">
        <v>186</v>
      </c>
      <c r="C3244" s="4">
        <v>740</v>
      </c>
      <c r="D3244" s="4">
        <f t="shared" si="1"/>
        <v>74</v>
      </c>
      <c r="E3244" s="4" t="s">
        <v>3638</v>
      </c>
      <c r="F3244" s="4">
        <v>-42509.5</v>
      </c>
      <c r="G3244" s="4">
        <v>1.7</v>
      </c>
      <c r="H3244" s="4" t="s">
        <v>8</v>
      </c>
      <c r="I3244" s="4" t="s">
        <v>3639</v>
      </c>
      <c r="J3244" s="4" t="s">
        <v>22</v>
      </c>
    </row>
    <row r="3245" spans="1:10" ht="12.75" customHeight="1">
      <c r="A3245" s="4" t="str">
        <f t="shared" si="0"/>
        <v>18674.1</v>
      </c>
      <c r="B3245" s="4">
        <v>186</v>
      </c>
      <c r="C3245" s="4">
        <v>741</v>
      </c>
      <c r="D3245" s="4">
        <f t="shared" si="1"/>
        <v>74.099999999999994</v>
      </c>
      <c r="E3245" s="4" t="s">
        <v>3640</v>
      </c>
      <c r="F3245" s="4">
        <v>-40992.300000000003</v>
      </c>
      <c r="G3245" s="4">
        <v>1.8</v>
      </c>
      <c r="H3245" s="4">
        <v>1517.2</v>
      </c>
      <c r="I3245" s="4">
        <v>0.6</v>
      </c>
      <c r="J3245" s="4">
        <v>18</v>
      </c>
    </row>
    <row r="3246" spans="1:10" ht="12.75" customHeight="1">
      <c r="A3246" s="4" t="str">
        <f t="shared" si="0"/>
        <v>18674.2</v>
      </c>
      <c r="B3246" s="4">
        <v>186</v>
      </c>
      <c r="C3246" s="4">
        <v>742</v>
      </c>
      <c r="D3246" s="4">
        <f t="shared" si="1"/>
        <v>74.2</v>
      </c>
      <c r="E3246" s="4" t="s">
        <v>3641</v>
      </c>
      <c r="F3246" s="4">
        <v>-38966.699999999997</v>
      </c>
      <c r="G3246" s="4">
        <v>2.7</v>
      </c>
      <c r="H3246" s="4">
        <v>3542.8</v>
      </c>
      <c r="I3246" s="4">
        <v>2.1</v>
      </c>
      <c r="J3246" s="4" t="s">
        <v>719</v>
      </c>
    </row>
    <row r="3247" spans="1:10" ht="12.75" customHeight="1">
      <c r="A3247" s="4" t="str">
        <f t="shared" si="0"/>
        <v>18675</v>
      </c>
      <c r="B3247" s="4">
        <v>186</v>
      </c>
      <c r="C3247" s="4">
        <v>750</v>
      </c>
      <c r="D3247" s="4">
        <f t="shared" si="1"/>
        <v>75</v>
      </c>
      <c r="E3247" s="4" t="s">
        <v>3642</v>
      </c>
      <c r="F3247" s="4">
        <v>-41930.199999999997</v>
      </c>
      <c r="G3247" s="4">
        <v>1.2</v>
      </c>
      <c r="H3247" s="4">
        <v>3.7183000000000002</v>
      </c>
      <c r="I3247" s="4" t="s">
        <v>48</v>
      </c>
      <c r="J3247" s="4">
        <v>1.1000000000000001E-3</v>
      </c>
    </row>
    <row r="3248" spans="1:10" ht="12.75" customHeight="1">
      <c r="A3248" s="4" t="str">
        <f t="shared" si="0"/>
        <v>18675.1</v>
      </c>
      <c r="B3248" s="4">
        <v>186</v>
      </c>
      <c r="C3248" s="4">
        <v>751</v>
      </c>
      <c r="D3248" s="4">
        <f t="shared" si="1"/>
        <v>75.099999999999994</v>
      </c>
      <c r="E3248" s="4" t="s">
        <v>3643</v>
      </c>
      <c r="F3248" s="4">
        <v>-41781</v>
      </c>
      <c r="G3248" s="4">
        <v>7</v>
      </c>
      <c r="H3248" s="4">
        <v>149</v>
      </c>
      <c r="I3248" s="4">
        <v>7</v>
      </c>
      <c r="J3248" s="4">
        <v>200</v>
      </c>
    </row>
    <row r="3249" spans="1:10" ht="12.75" customHeight="1">
      <c r="A3249" s="4" t="str">
        <f t="shared" si="0"/>
        <v>18676</v>
      </c>
      <c r="B3249" s="4">
        <v>186</v>
      </c>
      <c r="C3249" s="4">
        <v>760</v>
      </c>
      <c r="D3249" s="4">
        <f t="shared" si="1"/>
        <v>76</v>
      </c>
      <c r="E3249" s="4" t="s">
        <v>3644</v>
      </c>
      <c r="F3249" s="4">
        <v>-42999.5</v>
      </c>
      <c r="G3249" s="4">
        <v>1.4</v>
      </c>
      <c r="H3249" s="4">
        <v>2</v>
      </c>
      <c r="I3249" s="4" t="s">
        <v>669</v>
      </c>
      <c r="J3249" s="4">
        <v>1.1000000000000001</v>
      </c>
    </row>
    <row r="3250" spans="1:10" ht="12.75" customHeight="1">
      <c r="A3250" s="4" t="str">
        <f t="shared" si="0"/>
        <v>18677</v>
      </c>
      <c r="B3250" s="4">
        <v>186</v>
      </c>
      <c r="C3250" s="4">
        <v>770</v>
      </c>
      <c r="D3250" s="4">
        <f t="shared" si="1"/>
        <v>77</v>
      </c>
      <c r="E3250" s="4" t="s">
        <v>3645</v>
      </c>
      <c r="F3250" s="4">
        <v>-39173</v>
      </c>
      <c r="G3250" s="4">
        <v>17</v>
      </c>
      <c r="H3250" s="4">
        <v>16.64</v>
      </c>
      <c r="I3250" s="4" t="s">
        <v>223</v>
      </c>
      <c r="J3250" s="4">
        <v>0.03</v>
      </c>
    </row>
    <row r="3251" spans="1:10" ht="12.75" customHeight="1">
      <c r="A3251" s="4" t="str">
        <f t="shared" si="0"/>
        <v>18677.1</v>
      </c>
      <c r="B3251" s="4">
        <v>186</v>
      </c>
      <c r="C3251" s="4">
        <v>771</v>
      </c>
      <c r="D3251" s="4">
        <f t="shared" si="1"/>
        <v>77.099999999999994</v>
      </c>
      <c r="E3251" s="4" t="s">
        <v>3646</v>
      </c>
      <c r="F3251" s="4">
        <v>-39172</v>
      </c>
      <c r="G3251" s="4">
        <v>17</v>
      </c>
      <c r="H3251" s="4">
        <v>0.8</v>
      </c>
      <c r="I3251" s="4">
        <v>0.4</v>
      </c>
      <c r="J3251" s="4">
        <v>1.92</v>
      </c>
    </row>
    <row r="3252" spans="1:10" ht="12.75" customHeight="1">
      <c r="A3252" s="4" t="str">
        <f t="shared" si="0"/>
        <v>18678</v>
      </c>
      <c r="B3252" s="4">
        <v>186</v>
      </c>
      <c r="C3252" s="4">
        <v>780</v>
      </c>
      <c r="D3252" s="4">
        <f t="shared" si="1"/>
        <v>78</v>
      </c>
      <c r="E3252" s="4" t="s">
        <v>3647</v>
      </c>
      <c r="F3252" s="4">
        <v>-37864</v>
      </c>
      <c r="G3252" s="4">
        <v>22</v>
      </c>
      <c r="H3252" s="4">
        <v>2.08</v>
      </c>
      <c r="I3252" s="4" t="s">
        <v>223</v>
      </c>
      <c r="J3252" s="4">
        <v>0.05</v>
      </c>
    </row>
    <row r="3253" spans="1:10" ht="12.75" customHeight="1">
      <c r="A3253" s="4" t="str">
        <f t="shared" si="0"/>
        <v>18679</v>
      </c>
      <c r="B3253" s="4">
        <v>186</v>
      </c>
      <c r="C3253" s="4">
        <v>790</v>
      </c>
      <c r="D3253" s="4">
        <f t="shared" si="1"/>
        <v>79</v>
      </c>
      <c r="E3253" s="4" t="s">
        <v>3648</v>
      </c>
      <c r="F3253" s="4">
        <v>-31715</v>
      </c>
      <c r="G3253" s="4">
        <v>21</v>
      </c>
      <c r="H3253" s="4">
        <v>10.7</v>
      </c>
      <c r="I3253" s="4" t="s">
        <v>80</v>
      </c>
      <c r="J3253" s="4">
        <v>0.5</v>
      </c>
    </row>
    <row r="3254" spans="1:10" ht="12.75" customHeight="1">
      <c r="A3254" s="4" t="str">
        <f t="shared" si="0"/>
        <v>18679.1</v>
      </c>
      <c r="B3254" s="4">
        <v>186</v>
      </c>
      <c r="C3254" s="4">
        <v>791</v>
      </c>
      <c r="D3254" s="4">
        <f t="shared" si="1"/>
        <v>79.099999999999994</v>
      </c>
      <c r="E3254" s="4" t="s">
        <v>3649</v>
      </c>
      <c r="F3254" s="4">
        <v>-31487</v>
      </c>
      <c r="G3254" s="4">
        <v>21</v>
      </c>
      <c r="H3254" s="4">
        <v>227.77</v>
      </c>
      <c r="I3254" s="4">
        <v>7.0000000000000007E-2</v>
      </c>
      <c r="J3254" s="4">
        <v>110</v>
      </c>
    </row>
    <row r="3255" spans="1:10" ht="12.75" customHeight="1">
      <c r="A3255" s="4" t="str">
        <f t="shared" si="0"/>
        <v>18679.3</v>
      </c>
      <c r="B3255" s="4">
        <v>186</v>
      </c>
      <c r="C3255" s="4">
        <v>793</v>
      </c>
      <c r="D3255" s="4">
        <f t="shared" si="1"/>
        <v>79.3</v>
      </c>
      <c r="E3255" s="4" t="s">
        <v>3650</v>
      </c>
      <c r="F3255" s="4" t="s">
        <v>1246</v>
      </c>
      <c r="G3255" s="4" t="s">
        <v>17</v>
      </c>
      <c r="H3255" s="4" t="s">
        <v>3651</v>
      </c>
      <c r="I3255" s="4" t="s">
        <v>80</v>
      </c>
      <c r="J3255" s="4" t="s">
        <v>3652</v>
      </c>
    </row>
    <row r="3256" spans="1:10" ht="12.75" customHeight="1">
      <c r="A3256" s="4" t="str">
        <f t="shared" si="0"/>
        <v>18680</v>
      </c>
      <c r="B3256" s="4">
        <v>186</v>
      </c>
      <c r="C3256" s="4">
        <v>800</v>
      </c>
      <c r="D3256" s="4">
        <f t="shared" si="1"/>
        <v>80</v>
      </c>
      <c r="E3256" s="4" t="s">
        <v>3653</v>
      </c>
      <c r="F3256" s="4">
        <v>-28539</v>
      </c>
      <c r="G3256" s="4">
        <v>11</v>
      </c>
      <c r="H3256" s="4">
        <v>1.38</v>
      </c>
      <c r="I3256" s="4" t="s">
        <v>80</v>
      </c>
      <c r="J3256" s="4">
        <v>0.06</v>
      </c>
    </row>
    <row r="3257" spans="1:10" ht="12.75" customHeight="1">
      <c r="A3257" s="4" t="str">
        <f t="shared" si="0"/>
        <v>18680.1</v>
      </c>
      <c r="B3257" s="4">
        <v>186</v>
      </c>
      <c r="C3257" s="4">
        <v>801</v>
      </c>
      <c r="D3257" s="4">
        <f t="shared" si="1"/>
        <v>80.099999999999994</v>
      </c>
      <c r="E3257" s="4" t="s">
        <v>3654</v>
      </c>
      <c r="F3257" s="4">
        <v>-26322</v>
      </c>
      <c r="G3257" s="4">
        <v>11</v>
      </c>
      <c r="H3257" s="4">
        <v>2217.3000000000002</v>
      </c>
      <c r="I3257" s="4">
        <v>0.4</v>
      </c>
      <c r="J3257" s="4">
        <v>82</v>
      </c>
    </row>
    <row r="3258" spans="1:10" ht="12.75" customHeight="1">
      <c r="A3258" s="4" t="str">
        <f t="shared" si="0"/>
        <v>18681</v>
      </c>
      <c r="B3258" s="4">
        <v>186</v>
      </c>
      <c r="C3258" s="4">
        <v>810</v>
      </c>
      <c r="D3258" s="4">
        <f t="shared" si="1"/>
        <v>81</v>
      </c>
      <c r="E3258" s="4" t="s">
        <v>3655</v>
      </c>
      <c r="F3258" s="4">
        <v>-20190</v>
      </c>
      <c r="G3258" s="4">
        <v>180</v>
      </c>
      <c r="H3258" s="4" t="s">
        <v>1415</v>
      </c>
      <c r="I3258" s="4">
        <v>40</v>
      </c>
      <c r="J3258" s="4" t="s">
        <v>6</v>
      </c>
    </row>
    <row r="3259" spans="1:10" ht="12.75" customHeight="1">
      <c r="A3259" s="4" t="str">
        <f t="shared" si="0"/>
        <v>18681.1</v>
      </c>
      <c r="B3259" s="4">
        <v>186</v>
      </c>
      <c r="C3259" s="4">
        <v>811</v>
      </c>
      <c r="D3259" s="4">
        <f t="shared" si="1"/>
        <v>81.099999999999994</v>
      </c>
      <c r="E3259" s="4" t="s">
        <v>3656</v>
      </c>
      <c r="F3259" s="4">
        <v>-19874</v>
      </c>
      <c r="G3259" s="4">
        <v>9</v>
      </c>
      <c r="H3259" s="4">
        <v>320</v>
      </c>
      <c r="I3259" s="4">
        <v>180</v>
      </c>
      <c r="J3259" s="4" t="s">
        <v>3187</v>
      </c>
    </row>
    <row r="3260" spans="1:10" ht="12.75" customHeight="1">
      <c r="A3260" s="4" t="str">
        <f t="shared" si="0"/>
        <v>18681.2</v>
      </c>
      <c r="B3260" s="4">
        <v>186</v>
      </c>
      <c r="C3260" s="4">
        <v>812</v>
      </c>
      <c r="D3260" s="4">
        <f t="shared" si="1"/>
        <v>81.2</v>
      </c>
      <c r="E3260" s="4" t="s">
        <v>3657</v>
      </c>
      <c r="F3260" s="4">
        <v>-19501</v>
      </c>
      <c r="G3260" s="4">
        <v>9</v>
      </c>
      <c r="H3260" s="4">
        <v>690</v>
      </c>
      <c r="I3260" s="4">
        <v>180</v>
      </c>
      <c r="J3260" s="4" t="s">
        <v>2857</v>
      </c>
    </row>
    <row r="3261" spans="1:10" ht="12.75" customHeight="1">
      <c r="A3261" s="4" t="str">
        <f t="shared" si="0"/>
        <v>18682</v>
      </c>
      <c r="B3261" s="4">
        <v>186</v>
      </c>
      <c r="C3261" s="4">
        <v>820</v>
      </c>
      <c r="D3261" s="4">
        <f t="shared" si="1"/>
        <v>82</v>
      </c>
      <c r="E3261" s="4" t="s">
        <v>3658</v>
      </c>
      <c r="F3261" s="4">
        <v>-14681</v>
      </c>
      <c r="G3261" s="4">
        <v>11</v>
      </c>
      <c r="H3261" s="4">
        <v>4.82</v>
      </c>
      <c r="I3261" s="4" t="s">
        <v>6</v>
      </c>
      <c r="J3261" s="4">
        <v>0.03</v>
      </c>
    </row>
    <row r="3262" spans="1:10" ht="12.75" customHeight="1">
      <c r="A3262" s="4" t="str">
        <f t="shared" si="0"/>
        <v>18683</v>
      </c>
      <c r="B3262" s="4">
        <v>186</v>
      </c>
      <c r="C3262" s="4">
        <v>830</v>
      </c>
      <c r="D3262" s="4">
        <f t="shared" si="1"/>
        <v>83</v>
      </c>
      <c r="E3262" s="4" t="s">
        <v>3659</v>
      </c>
      <c r="F3262" s="4">
        <v>-3170</v>
      </c>
      <c r="G3262" s="4">
        <v>80</v>
      </c>
      <c r="H3262" s="4" t="s">
        <v>541</v>
      </c>
      <c r="I3262" s="4">
        <v>14.8</v>
      </c>
      <c r="J3262" s="4" t="s">
        <v>33</v>
      </c>
    </row>
    <row r="3263" spans="1:10" ht="12.75" customHeight="1">
      <c r="A3263" s="4" t="str">
        <f t="shared" si="0"/>
        <v>18683.1</v>
      </c>
      <c r="B3263" s="4">
        <v>186</v>
      </c>
      <c r="C3263" s="4">
        <v>831</v>
      </c>
      <c r="D3263" s="4">
        <f t="shared" si="1"/>
        <v>83.1</v>
      </c>
      <c r="E3263" s="4" t="s">
        <v>3660</v>
      </c>
      <c r="F3263" s="4">
        <v>-2900</v>
      </c>
      <c r="G3263" s="4">
        <v>160</v>
      </c>
      <c r="H3263" s="4">
        <v>270</v>
      </c>
      <c r="I3263" s="4">
        <v>140</v>
      </c>
      <c r="J3263" s="4" t="s">
        <v>541</v>
      </c>
    </row>
    <row r="3264" spans="1:10" ht="12.75" customHeight="1">
      <c r="A3264" s="4" t="str">
        <f t="shared" si="0"/>
        <v>18772</v>
      </c>
      <c r="B3264" s="4">
        <v>187</v>
      </c>
      <c r="C3264" s="4">
        <v>720</v>
      </c>
      <c r="D3264" s="4">
        <f t="shared" si="1"/>
        <v>72</v>
      </c>
      <c r="E3264" s="4" t="s">
        <v>3661</v>
      </c>
      <c r="F3264" s="4">
        <v>-32980</v>
      </c>
      <c r="G3264" s="4">
        <v>400</v>
      </c>
      <c r="H3264" s="4">
        <v>30</v>
      </c>
      <c r="I3264" s="4" t="s">
        <v>6</v>
      </c>
      <c r="J3264" s="4" t="s">
        <v>733</v>
      </c>
    </row>
    <row r="3265" spans="1:10" ht="12.75" customHeight="1">
      <c r="A3265" s="4" t="str">
        <f t="shared" si="0"/>
        <v>18773</v>
      </c>
      <c r="B3265" s="4">
        <v>187</v>
      </c>
      <c r="C3265" s="4">
        <v>730</v>
      </c>
      <c r="D3265" s="4">
        <f t="shared" si="1"/>
        <v>73</v>
      </c>
      <c r="E3265" s="4" t="s">
        <v>3662</v>
      </c>
      <c r="F3265" s="4">
        <v>-36770</v>
      </c>
      <c r="G3265" s="4">
        <v>200</v>
      </c>
      <c r="H3265" s="4">
        <v>2</v>
      </c>
      <c r="I3265" s="4" t="s">
        <v>80</v>
      </c>
      <c r="J3265" s="4" t="s">
        <v>733</v>
      </c>
    </row>
    <row r="3266" spans="1:10" ht="12.75" customHeight="1">
      <c r="A3266" s="4" t="str">
        <f t="shared" si="0"/>
        <v>18774</v>
      </c>
      <c r="B3266" s="4">
        <v>187</v>
      </c>
      <c r="C3266" s="4">
        <v>740</v>
      </c>
      <c r="D3266" s="4">
        <f t="shared" si="1"/>
        <v>74</v>
      </c>
      <c r="E3266" s="4" t="s">
        <v>3663</v>
      </c>
      <c r="F3266" s="4">
        <v>-39904.800000000003</v>
      </c>
      <c r="G3266" s="4">
        <v>1.7</v>
      </c>
      <c r="H3266" s="4">
        <v>23.72</v>
      </c>
      <c r="I3266" s="4" t="s">
        <v>223</v>
      </c>
      <c r="J3266" s="4">
        <v>0.06</v>
      </c>
    </row>
    <row r="3267" spans="1:10" ht="12.75" customHeight="1">
      <c r="A3267" s="4" t="str">
        <f t="shared" si="0"/>
        <v>18775</v>
      </c>
      <c r="B3267" s="4">
        <v>187</v>
      </c>
      <c r="C3267" s="4">
        <v>750</v>
      </c>
      <c r="D3267" s="4">
        <f t="shared" si="1"/>
        <v>75</v>
      </c>
      <c r="E3267" s="4" t="s">
        <v>3664</v>
      </c>
      <c r="F3267" s="4">
        <v>-41215.699999999997</v>
      </c>
      <c r="G3267" s="4">
        <v>1.4</v>
      </c>
      <c r="H3267" s="4">
        <v>41.2</v>
      </c>
      <c r="I3267" s="4" t="s">
        <v>465</v>
      </c>
      <c r="J3267" s="4">
        <v>0.2</v>
      </c>
    </row>
    <row r="3268" spans="1:10" ht="12.75" customHeight="1">
      <c r="A3268" s="4" t="str">
        <f t="shared" si="0"/>
        <v>18776</v>
      </c>
      <c r="B3268" s="4">
        <v>187</v>
      </c>
      <c r="C3268" s="4">
        <v>760</v>
      </c>
      <c r="D3268" s="4">
        <f t="shared" si="1"/>
        <v>76</v>
      </c>
      <c r="E3268" s="4" t="s">
        <v>3665</v>
      </c>
      <c r="F3268" s="4">
        <v>-41218.199999999997</v>
      </c>
      <c r="G3268" s="4">
        <v>1.4</v>
      </c>
      <c r="H3268" s="4" t="s">
        <v>8</v>
      </c>
      <c r="I3268" s="4" t="s">
        <v>101</v>
      </c>
      <c r="J3268" s="4">
        <v>92</v>
      </c>
    </row>
    <row r="3269" spans="1:10" ht="12.75" customHeight="1">
      <c r="A3269" s="4" t="str">
        <f t="shared" si="0"/>
        <v>18777</v>
      </c>
      <c r="B3269" s="4">
        <v>187</v>
      </c>
      <c r="C3269" s="4">
        <v>770</v>
      </c>
      <c r="D3269" s="4">
        <f t="shared" si="1"/>
        <v>77</v>
      </c>
      <c r="E3269" s="4" t="s">
        <v>3666</v>
      </c>
      <c r="F3269" s="4">
        <v>-39716</v>
      </c>
      <c r="G3269" s="4">
        <v>6</v>
      </c>
      <c r="H3269" s="4">
        <v>10.5</v>
      </c>
      <c r="I3269" s="4" t="s">
        <v>223</v>
      </c>
      <c r="J3269" s="4">
        <v>0.3</v>
      </c>
    </row>
    <row r="3270" spans="1:10" ht="12.75" customHeight="1">
      <c r="A3270" s="4" t="str">
        <f t="shared" si="0"/>
        <v>18777.1</v>
      </c>
      <c r="B3270" s="4">
        <v>187</v>
      </c>
      <c r="C3270" s="4">
        <v>771</v>
      </c>
      <c r="D3270" s="4">
        <f t="shared" si="1"/>
        <v>77.099999999999994</v>
      </c>
      <c r="E3270" s="4" t="s">
        <v>3667</v>
      </c>
      <c r="F3270" s="4">
        <v>-39530</v>
      </c>
      <c r="G3270" s="4">
        <v>6</v>
      </c>
      <c r="H3270" s="4">
        <v>186.15</v>
      </c>
      <c r="I3270" s="4">
        <v>0.04</v>
      </c>
      <c r="J3270" s="4">
        <v>30.3</v>
      </c>
    </row>
    <row r="3271" spans="1:10" ht="12.75" customHeight="1">
      <c r="A3271" s="4" t="str">
        <f t="shared" si="0"/>
        <v>18778</v>
      </c>
      <c r="B3271" s="4">
        <v>187</v>
      </c>
      <c r="C3271" s="4">
        <v>780</v>
      </c>
      <c r="D3271" s="4">
        <f t="shared" si="1"/>
        <v>78</v>
      </c>
      <c r="E3271" s="4" t="s">
        <v>3668</v>
      </c>
      <c r="F3271" s="4">
        <v>-36713</v>
      </c>
      <c r="G3271" s="4">
        <v>28</v>
      </c>
      <c r="H3271" s="4">
        <v>2.35</v>
      </c>
      <c r="I3271" s="4" t="s">
        <v>223</v>
      </c>
      <c r="J3271" s="4">
        <v>0.03</v>
      </c>
    </row>
    <row r="3272" spans="1:10" ht="12.75" customHeight="1">
      <c r="A3272" s="4" t="str">
        <f t="shared" si="0"/>
        <v>18779</v>
      </c>
      <c r="B3272" s="4">
        <v>187</v>
      </c>
      <c r="C3272" s="4">
        <v>790</v>
      </c>
      <c r="D3272" s="4">
        <f t="shared" si="1"/>
        <v>79</v>
      </c>
      <c r="E3272" s="4" t="s">
        <v>3669</v>
      </c>
      <c r="F3272" s="4">
        <v>-33005</v>
      </c>
      <c r="G3272" s="4">
        <v>25</v>
      </c>
      <c r="H3272" s="4">
        <v>8.4</v>
      </c>
      <c r="I3272" s="4" t="s">
        <v>80</v>
      </c>
      <c r="J3272" s="4">
        <v>0.3</v>
      </c>
    </row>
    <row r="3273" spans="1:10" ht="12.75" customHeight="1">
      <c r="A3273" s="4" t="str">
        <f t="shared" si="0"/>
        <v>18779.1</v>
      </c>
      <c r="B3273" s="4">
        <v>187</v>
      </c>
      <c r="C3273" s="4">
        <v>791</v>
      </c>
      <c r="D3273" s="4">
        <f t="shared" si="1"/>
        <v>79.099999999999994</v>
      </c>
      <c r="E3273" s="4" t="s">
        <v>3670</v>
      </c>
      <c r="F3273" s="4">
        <v>-32884</v>
      </c>
      <c r="G3273" s="4">
        <v>25</v>
      </c>
      <c r="H3273" s="4">
        <v>120.51</v>
      </c>
      <c r="I3273" s="4">
        <v>0.16</v>
      </c>
      <c r="J3273" s="4">
        <v>2.2999999999999998</v>
      </c>
    </row>
    <row r="3274" spans="1:10" ht="12.75" customHeight="1">
      <c r="A3274" s="4" t="str">
        <f t="shared" si="0"/>
        <v>18780</v>
      </c>
      <c r="B3274" s="4">
        <v>187</v>
      </c>
      <c r="C3274" s="4">
        <v>800</v>
      </c>
      <c r="D3274" s="4">
        <f t="shared" si="1"/>
        <v>80</v>
      </c>
      <c r="E3274" s="4" t="s">
        <v>3671</v>
      </c>
      <c r="F3274" s="4">
        <v>-28118</v>
      </c>
      <c r="G3274" s="4">
        <v>14</v>
      </c>
      <c r="H3274" s="4" t="s">
        <v>999</v>
      </c>
      <c r="I3274" s="4">
        <v>1.9</v>
      </c>
      <c r="J3274" s="4" t="s">
        <v>80</v>
      </c>
    </row>
    <row r="3275" spans="1:10" ht="12.75" customHeight="1">
      <c r="A3275" s="4" t="str">
        <f t="shared" si="0"/>
        <v>18780.1</v>
      </c>
      <c r="B3275" s="4">
        <v>187</v>
      </c>
      <c r="C3275" s="4">
        <v>801</v>
      </c>
      <c r="D3275" s="4">
        <f t="shared" si="1"/>
        <v>80.099999999999994</v>
      </c>
      <c r="E3275" s="4" t="s">
        <v>3672</v>
      </c>
      <c r="F3275" s="4">
        <v>-28059</v>
      </c>
      <c r="G3275" s="4">
        <v>20</v>
      </c>
      <c r="H3275" s="4">
        <v>59</v>
      </c>
      <c r="I3275" s="4">
        <v>16</v>
      </c>
      <c r="J3275" s="4" t="s">
        <v>1001</v>
      </c>
    </row>
    <row r="3276" spans="1:10" ht="12.75" customHeight="1">
      <c r="A3276" s="4" t="str">
        <f t="shared" si="0"/>
        <v>18781</v>
      </c>
      <c r="B3276" s="4">
        <v>187</v>
      </c>
      <c r="C3276" s="4">
        <v>810</v>
      </c>
      <c r="D3276" s="4">
        <f t="shared" si="1"/>
        <v>81</v>
      </c>
      <c r="E3276" s="4" t="s">
        <v>3673</v>
      </c>
      <c r="F3276" s="4">
        <v>-22444</v>
      </c>
      <c r="G3276" s="4">
        <v>8</v>
      </c>
      <c r="H3276" s="4" t="s">
        <v>3674</v>
      </c>
      <c r="I3276" s="4" t="s">
        <v>6</v>
      </c>
      <c r="J3276" s="4" t="s">
        <v>26</v>
      </c>
    </row>
    <row r="3277" spans="1:10" ht="12.75" customHeight="1">
      <c r="A3277" s="4" t="str">
        <f t="shared" si="0"/>
        <v>18781.1</v>
      </c>
      <c r="B3277" s="4">
        <v>187</v>
      </c>
      <c r="C3277" s="4">
        <v>811</v>
      </c>
      <c r="D3277" s="4">
        <f t="shared" si="1"/>
        <v>81.099999999999994</v>
      </c>
      <c r="E3277" s="4" t="s">
        <v>3675</v>
      </c>
      <c r="F3277" s="4">
        <v>-22109</v>
      </c>
      <c r="G3277" s="4">
        <v>8</v>
      </c>
      <c r="H3277" s="4">
        <v>335</v>
      </c>
      <c r="I3277" s="4">
        <v>3</v>
      </c>
      <c r="J3277" s="4" t="s">
        <v>2857</v>
      </c>
    </row>
    <row r="3278" spans="1:10" ht="12.75" customHeight="1">
      <c r="A3278" s="4" t="str">
        <f t="shared" si="0"/>
        <v>18782</v>
      </c>
      <c r="B3278" s="4">
        <v>187</v>
      </c>
      <c r="C3278" s="4">
        <v>820</v>
      </c>
      <c r="D3278" s="4">
        <f t="shared" si="1"/>
        <v>82</v>
      </c>
      <c r="E3278" s="4" t="s">
        <v>3676</v>
      </c>
      <c r="F3278" s="4">
        <v>-14980</v>
      </c>
      <c r="G3278" s="4">
        <v>8</v>
      </c>
      <c r="H3278" s="4" t="s">
        <v>541</v>
      </c>
      <c r="I3278" s="4">
        <v>15.2</v>
      </c>
      <c r="J3278" s="4" t="s">
        <v>6</v>
      </c>
    </row>
    <row r="3279" spans="1:10" ht="12.75" customHeight="1">
      <c r="A3279" s="4" t="str">
        <f t="shared" si="0"/>
        <v>18782.1</v>
      </c>
      <c r="B3279" s="4">
        <v>187</v>
      </c>
      <c r="C3279" s="4">
        <v>821</v>
      </c>
      <c r="D3279" s="4">
        <f t="shared" si="1"/>
        <v>82.1</v>
      </c>
      <c r="E3279" s="4" t="s">
        <v>3677</v>
      </c>
      <c r="F3279" s="4">
        <v>-14969</v>
      </c>
      <c r="G3279" s="4">
        <v>11</v>
      </c>
      <c r="H3279" s="4">
        <v>11</v>
      </c>
      <c r="I3279" s="4">
        <v>11</v>
      </c>
      <c r="J3279" s="4" t="s">
        <v>3678</v>
      </c>
    </row>
    <row r="3280" spans="1:10" ht="12.75" customHeight="1">
      <c r="A3280" s="4" t="str">
        <f t="shared" si="0"/>
        <v>18783</v>
      </c>
      <c r="B3280" s="4">
        <v>187</v>
      </c>
      <c r="C3280" s="4">
        <v>830</v>
      </c>
      <c r="D3280" s="4">
        <f t="shared" si="1"/>
        <v>83</v>
      </c>
      <c r="E3280" s="4" t="s">
        <v>3679</v>
      </c>
      <c r="F3280" s="4">
        <v>-6373</v>
      </c>
      <c r="G3280" s="4">
        <v>15</v>
      </c>
      <c r="H3280" s="4">
        <v>32</v>
      </c>
      <c r="I3280" s="4" t="s">
        <v>33</v>
      </c>
      <c r="J3280" s="4">
        <v>3</v>
      </c>
    </row>
    <row r="3281" spans="1:10" ht="12.75" customHeight="1">
      <c r="A3281" s="4" t="str">
        <f t="shared" si="0"/>
        <v>18783.1</v>
      </c>
      <c r="B3281" s="4">
        <v>187</v>
      </c>
      <c r="C3281" s="4">
        <v>831</v>
      </c>
      <c r="D3281" s="4">
        <f t="shared" si="1"/>
        <v>83.1</v>
      </c>
      <c r="E3281" s="4" t="s">
        <v>3680</v>
      </c>
      <c r="F3281" s="4">
        <v>-6272</v>
      </c>
      <c r="G3281" s="4">
        <v>18</v>
      </c>
      <c r="H3281" s="4">
        <v>101</v>
      </c>
      <c r="I3281" s="4">
        <v>20</v>
      </c>
      <c r="J3281" s="4" t="s">
        <v>2857</v>
      </c>
    </row>
    <row r="3282" spans="1:10" ht="12.75" customHeight="1">
      <c r="A3282" s="4" t="str">
        <f t="shared" si="0"/>
        <v>18783.2</v>
      </c>
      <c r="B3282" s="4">
        <v>187</v>
      </c>
      <c r="C3282" s="4">
        <v>832</v>
      </c>
      <c r="D3282" s="4">
        <f t="shared" si="1"/>
        <v>83.2</v>
      </c>
      <c r="E3282" s="4" t="s">
        <v>3681</v>
      </c>
      <c r="F3282" s="4">
        <v>-6121</v>
      </c>
      <c r="G3282" s="4">
        <v>15</v>
      </c>
      <c r="H3282" s="4">
        <v>252</v>
      </c>
      <c r="I3282" s="4">
        <v>1</v>
      </c>
      <c r="J3282" s="4">
        <v>7</v>
      </c>
    </row>
    <row r="3283" spans="1:10" ht="12.75" customHeight="1">
      <c r="A3283" s="4" t="str">
        <f t="shared" si="0"/>
        <v>18872</v>
      </c>
      <c r="B3283" s="4">
        <v>188</v>
      </c>
      <c r="C3283" s="4">
        <v>720</v>
      </c>
      <c r="D3283" s="4">
        <f t="shared" si="1"/>
        <v>72</v>
      </c>
      <c r="E3283" s="4" t="s">
        <v>3682</v>
      </c>
      <c r="F3283" s="4">
        <v>-30880</v>
      </c>
      <c r="G3283" s="4">
        <v>500</v>
      </c>
      <c r="H3283" s="4">
        <v>20</v>
      </c>
      <c r="I3283" s="4" t="s">
        <v>6</v>
      </c>
      <c r="J3283" s="4" t="s">
        <v>733</v>
      </c>
    </row>
    <row r="3284" spans="1:10" ht="12.75" customHeight="1">
      <c r="A3284" s="4" t="str">
        <f t="shared" si="0"/>
        <v>18873</v>
      </c>
      <c r="B3284" s="4">
        <v>188</v>
      </c>
      <c r="C3284" s="4">
        <v>730</v>
      </c>
      <c r="D3284" s="4">
        <f t="shared" si="1"/>
        <v>73</v>
      </c>
      <c r="E3284" s="4" t="s">
        <v>3683</v>
      </c>
      <c r="F3284" s="4">
        <v>-33810</v>
      </c>
      <c r="G3284" s="4">
        <v>200</v>
      </c>
      <c r="H3284" s="4">
        <v>20</v>
      </c>
      <c r="I3284" s="4" t="s">
        <v>6</v>
      </c>
      <c r="J3284" s="4" t="s">
        <v>733</v>
      </c>
    </row>
    <row r="3285" spans="1:10" ht="12.75" customHeight="1">
      <c r="A3285" s="4" t="str">
        <f t="shared" si="0"/>
        <v>18874</v>
      </c>
      <c r="B3285" s="4">
        <v>188</v>
      </c>
      <c r="C3285" s="4">
        <v>740</v>
      </c>
      <c r="D3285" s="4">
        <f t="shared" si="1"/>
        <v>74</v>
      </c>
      <c r="E3285" s="4" t="s">
        <v>3684</v>
      </c>
      <c r="F3285" s="4">
        <v>-38667</v>
      </c>
      <c r="G3285" s="4">
        <v>3</v>
      </c>
      <c r="H3285" s="4">
        <v>69.78</v>
      </c>
      <c r="I3285" s="4" t="s">
        <v>48</v>
      </c>
      <c r="J3285" s="4">
        <v>0.05</v>
      </c>
    </row>
    <row r="3286" spans="1:10" ht="12.75" customHeight="1">
      <c r="A3286" s="4" t="str">
        <f t="shared" si="0"/>
        <v>18875</v>
      </c>
      <c r="B3286" s="4">
        <v>188</v>
      </c>
      <c r="C3286" s="4">
        <v>750</v>
      </c>
      <c r="D3286" s="4">
        <f t="shared" si="1"/>
        <v>75</v>
      </c>
      <c r="E3286" s="4" t="s">
        <v>3685</v>
      </c>
      <c r="F3286" s="4">
        <v>-39016.1</v>
      </c>
      <c r="G3286" s="4">
        <v>1.4</v>
      </c>
      <c r="H3286" s="4">
        <v>17.004000000000001</v>
      </c>
      <c r="I3286" s="4" t="s">
        <v>223</v>
      </c>
      <c r="J3286" s="4">
        <v>2.2000000000000001E-3</v>
      </c>
    </row>
    <row r="3287" spans="1:10" ht="12.75" customHeight="1">
      <c r="A3287" s="4" t="str">
        <f t="shared" si="0"/>
        <v>18875.1</v>
      </c>
      <c r="B3287" s="4">
        <v>188</v>
      </c>
      <c r="C3287" s="4">
        <v>751</v>
      </c>
      <c r="D3287" s="4">
        <f t="shared" si="1"/>
        <v>75.099999999999994</v>
      </c>
      <c r="E3287" s="4" t="s">
        <v>3686</v>
      </c>
      <c r="F3287" s="4">
        <v>-38844</v>
      </c>
      <c r="G3287" s="4">
        <v>1.4</v>
      </c>
      <c r="H3287" s="4">
        <v>172.06899999999999</v>
      </c>
      <c r="I3287" s="4">
        <v>9.0000000000000011E-3</v>
      </c>
      <c r="J3287" s="4">
        <v>18.59</v>
      </c>
    </row>
    <row r="3288" spans="1:10" ht="12.75" customHeight="1">
      <c r="A3288" s="4" t="str">
        <f t="shared" si="0"/>
        <v>18876</v>
      </c>
      <c r="B3288" s="4">
        <v>188</v>
      </c>
      <c r="C3288" s="4">
        <v>760</v>
      </c>
      <c r="D3288" s="4">
        <f t="shared" si="1"/>
        <v>76</v>
      </c>
      <c r="E3288" s="4" t="s">
        <v>3687</v>
      </c>
      <c r="F3288" s="4">
        <v>-41136.400000000001</v>
      </c>
      <c r="G3288" s="4">
        <v>1.4</v>
      </c>
      <c r="H3288" s="4" t="s">
        <v>8</v>
      </c>
      <c r="I3288" s="4" t="s">
        <v>22</v>
      </c>
      <c r="J3288" s="4">
        <v>2</v>
      </c>
    </row>
    <row r="3289" spans="1:10" ht="12.75" customHeight="1">
      <c r="A3289" s="4" t="str">
        <f t="shared" si="0"/>
        <v>18877</v>
      </c>
      <c r="B3289" s="4">
        <v>188</v>
      </c>
      <c r="C3289" s="4">
        <v>770</v>
      </c>
      <c r="D3289" s="4">
        <f t="shared" si="1"/>
        <v>77</v>
      </c>
      <c r="E3289" s="4" t="s">
        <v>3688</v>
      </c>
      <c r="F3289" s="4">
        <v>-38328</v>
      </c>
      <c r="G3289" s="4">
        <v>7</v>
      </c>
      <c r="H3289" s="4">
        <v>41.5</v>
      </c>
      <c r="I3289" s="4" t="s">
        <v>223</v>
      </c>
      <c r="J3289" s="4">
        <v>0.5</v>
      </c>
    </row>
    <row r="3290" spans="1:10" ht="12.75" customHeight="1">
      <c r="A3290" s="4" t="str">
        <f t="shared" si="0"/>
        <v>18877.1</v>
      </c>
      <c r="B3290" s="4">
        <v>188</v>
      </c>
      <c r="C3290" s="4">
        <v>771</v>
      </c>
      <c r="D3290" s="4">
        <f t="shared" si="1"/>
        <v>77.099999999999994</v>
      </c>
      <c r="E3290" s="4" t="s">
        <v>3689</v>
      </c>
      <c r="F3290" s="4">
        <v>-37360</v>
      </c>
      <c r="G3290" s="4">
        <v>30</v>
      </c>
      <c r="H3290" s="4">
        <v>970</v>
      </c>
      <c r="I3290" s="4">
        <v>30</v>
      </c>
      <c r="J3290" s="4">
        <v>4.2</v>
      </c>
    </row>
    <row r="3291" spans="1:10" ht="12.75" customHeight="1">
      <c r="A3291" s="4" t="str">
        <f t="shared" si="0"/>
        <v>18878</v>
      </c>
      <c r="B3291" s="4">
        <v>188</v>
      </c>
      <c r="C3291" s="4">
        <v>780</v>
      </c>
      <c r="D3291" s="4">
        <f t="shared" si="1"/>
        <v>78</v>
      </c>
      <c r="E3291" s="4" t="s">
        <v>3690</v>
      </c>
      <c r="F3291" s="4">
        <v>-37823</v>
      </c>
      <c r="G3291" s="4">
        <v>5</v>
      </c>
      <c r="H3291" s="4">
        <v>10.199999999999999</v>
      </c>
      <c r="I3291" s="4" t="s">
        <v>48</v>
      </c>
      <c r="J3291" s="4">
        <v>0.3</v>
      </c>
    </row>
    <row r="3292" spans="1:10" ht="12.75" customHeight="1">
      <c r="A3292" s="4" t="str">
        <f t="shared" si="0"/>
        <v>18879</v>
      </c>
      <c r="B3292" s="4">
        <v>188</v>
      </c>
      <c r="C3292" s="4">
        <v>790</v>
      </c>
      <c r="D3292" s="4">
        <f t="shared" si="1"/>
        <v>79</v>
      </c>
      <c r="E3292" s="4" t="s">
        <v>3691</v>
      </c>
      <c r="F3292" s="4">
        <v>-32301</v>
      </c>
      <c r="G3292" s="4">
        <v>20</v>
      </c>
      <c r="H3292" s="4">
        <v>8.84</v>
      </c>
      <c r="I3292" s="4" t="s">
        <v>80</v>
      </c>
      <c r="J3292" s="4">
        <v>0.06</v>
      </c>
    </row>
    <row r="3293" spans="1:10" ht="12.75" customHeight="1">
      <c r="A3293" s="4" t="str">
        <f t="shared" si="0"/>
        <v>18880</v>
      </c>
      <c r="B3293" s="4">
        <v>188</v>
      </c>
      <c r="C3293" s="4">
        <v>800</v>
      </c>
      <c r="D3293" s="4">
        <f t="shared" si="1"/>
        <v>80</v>
      </c>
      <c r="E3293" s="4" t="s">
        <v>3692</v>
      </c>
      <c r="F3293" s="4">
        <v>-30202</v>
      </c>
      <c r="G3293" s="4">
        <v>12</v>
      </c>
      <c r="H3293" s="4">
        <v>3.25</v>
      </c>
      <c r="I3293" s="4" t="s">
        <v>80</v>
      </c>
      <c r="J3293" s="4">
        <v>0.15</v>
      </c>
    </row>
    <row r="3294" spans="1:10" ht="12.75" customHeight="1">
      <c r="A3294" s="4" t="str">
        <f t="shared" si="0"/>
        <v>18880.1</v>
      </c>
      <c r="B3294" s="4">
        <v>188</v>
      </c>
      <c r="C3294" s="4">
        <v>801</v>
      </c>
      <c r="D3294" s="4">
        <f t="shared" si="1"/>
        <v>80.099999999999994</v>
      </c>
      <c r="E3294" s="4" t="s">
        <v>3693</v>
      </c>
      <c r="F3294" s="4">
        <v>-27478</v>
      </c>
      <c r="G3294" s="4">
        <v>12</v>
      </c>
      <c r="H3294" s="4">
        <v>2724.3</v>
      </c>
      <c r="I3294" s="4">
        <v>0.4</v>
      </c>
      <c r="J3294" s="4">
        <v>134</v>
      </c>
    </row>
    <row r="3295" spans="1:10" ht="12.75" customHeight="1">
      <c r="A3295" s="4" t="str">
        <f t="shared" si="0"/>
        <v>18881</v>
      </c>
      <c r="B3295" s="4">
        <v>188</v>
      </c>
      <c r="C3295" s="4">
        <v>810</v>
      </c>
      <c r="D3295" s="4">
        <f t="shared" si="1"/>
        <v>81</v>
      </c>
      <c r="E3295" s="4" t="s">
        <v>3694</v>
      </c>
      <c r="F3295" s="4">
        <v>-22350</v>
      </c>
      <c r="G3295" s="4">
        <v>30</v>
      </c>
      <c r="H3295" s="4" t="s">
        <v>541</v>
      </c>
      <c r="I3295" s="4">
        <v>71</v>
      </c>
      <c r="J3295" s="4" t="s">
        <v>6</v>
      </c>
    </row>
    <row r="3296" spans="1:10" ht="12.75" customHeight="1">
      <c r="A3296" s="4" t="str">
        <f t="shared" si="0"/>
        <v>18881.1</v>
      </c>
      <c r="B3296" s="4">
        <v>188</v>
      </c>
      <c r="C3296" s="4">
        <v>811</v>
      </c>
      <c r="D3296" s="4">
        <f t="shared" si="1"/>
        <v>81.099999999999994</v>
      </c>
      <c r="E3296" s="4" t="s">
        <v>3695</v>
      </c>
      <c r="F3296" s="4">
        <v>-22307</v>
      </c>
      <c r="G3296" s="4">
        <v>10</v>
      </c>
      <c r="H3296" s="4">
        <v>40</v>
      </c>
      <c r="I3296" s="4">
        <v>30</v>
      </c>
      <c r="J3296" s="4" t="s">
        <v>3696</v>
      </c>
    </row>
    <row r="3297" spans="1:10" ht="12.75" customHeight="1">
      <c r="A3297" s="4" t="str">
        <f t="shared" si="0"/>
        <v>18881.2</v>
      </c>
      <c r="B3297" s="4">
        <v>188</v>
      </c>
      <c r="C3297" s="4">
        <v>812</v>
      </c>
      <c r="D3297" s="4">
        <f t="shared" si="1"/>
        <v>81.2</v>
      </c>
      <c r="E3297" s="4" t="s">
        <v>3697</v>
      </c>
      <c r="F3297" s="4">
        <v>-22038</v>
      </c>
      <c r="G3297" s="4">
        <v>10</v>
      </c>
      <c r="H3297" s="4">
        <v>310</v>
      </c>
      <c r="I3297" s="4">
        <v>30</v>
      </c>
      <c r="J3297" s="4" t="s">
        <v>1001</v>
      </c>
    </row>
    <row r="3298" spans="1:10" ht="12.75" customHeight="1">
      <c r="A3298" s="4" t="str">
        <f t="shared" si="0"/>
        <v>18882</v>
      </c>
      <c r="B3298" s="4">
        <v>188</v>
      </c>
      <c r="C3298" s="4">
        <v>820</v>
      </c>
      <c r="D3298" s="4">
        <f t="shared" si="1"/>
        <v>82</v>
      </c>
      <c r="E3298" s="4" t="s">
        <v>3698</v>
      </c>
      <c r="F3298" s="4">
        <v>-17815</v>
      </c>
      <c r="G3298" s="4">
        <v>11</v>
      </c>
      <c r="H3298" s="4">
        <v>25.5</v>
      </c>
      <c r="I3298" s="4" t="s">
        <v>6</v>
      </c>
      <c r="J3298" s="4">
        <v>0.1</v>
      </c>
    </row>
    <row r="3299" spans="1:10" ht="12.75" customHeight="1">
      <c r="A3299" s="4" t="str">
        <f t="shared" si="0"/>
        <v>18882.1</v>
      </c>
      <c r="B3299" s="4">
        <v>188</v>
      </c>
      <c r="C3299" s="4">
        <v>821</v>
      </c>
      <c r="D3299" s="4">
        <f t="shared" si="1"/>
        <v>82.1</v>
      </c>
      <c r="E3299" s="4" t="s">
        <v>3699</v>
      </c>
      <c r="F3299" s="4">
        <v>-15237</v>
      </c>
      <c r="G3299" s="4">
        <v>11</v>
      </c>
      <c r="H3299" s="4">
        <v>2578.1999999999998</v>
      </c>
      <c r="I3299" s="4">
        <v>0.7</v>
      </c>
      <c r="J3299" s="4">
        <v>830</v>
      </c>
    </row>
    <row r="3300" spans="1:10" ht="12.75" customHeight="1">
      <c r="A3300" s="4" t="str">
        <f t="shared" si="0"/>
        <v>18882.2</v>
      </c>
      <c r="B3300" s="4">
        <v>188</v>
      </c>
      <c r="C3300" s="4">
        <v>822</v>
      </c>
      <c r="D3300" s="4">
        <f t="shared" si="1"/>
        <v>82.2</v>
      </c>
      <c r="E3300" s="4" t="s">
        <v>3700</v>
      </c>
      <c r="F3300" s="4">
        <v>-15102</v>
      </c>
      <c r="G3300" s="4">
        <v>11</v>
      </c>
      <c r="H3300" s="4">
        <v>2713</v>
      </c>
      <c r="I3300" s="4">
        <v>0.6</v>
      </c>
      <c r="J3300" s="4">
        <v>94</v>
      </c>
    </row>
    <row r="3301" spans="1:10" ht="12.75" customHeight="1">
      <c r="A3301" s="4" t="str">
        <f t="shared" si="0"/>
        <v>18882.3</v>
      </c>
      <c r="B3301" s="4">
        <v>188</v>
      </c>
      <c r="C3301" s="4">
        <v>823</v>
      </c>
      <c r="D3301" s="4">
        <f t="shared" si="1"/>
        <v>82.3</v>
      </c>
      <c r="E3301" s="4" t="s">
        <v>3701</v>
      </c>
      <c r="F3301" s="4">
        <v>-15020</v>
      </c>
      <c r="G3301" s="4">
        <v>50</v>
      </c>
      <c r="H3301" s="4">
        <v>2800</v>
      </c>
      <c r="I3301" s="4">
        <v>50</v>
      </c>
      <c r="J3301" s="4">
        <v>797</v>
      </c>
    </row>
    <row r="3302" spans="1:10" ht="12.75" customHeight="1">
      <c r="A3302" s="4" t="str">
        <f t="shared" si="0"/>
        <v>18883</v>
      </c>
      <c r="B3302" s="4">
        <v>188</v>
      </c>
      <c r="C3302" s="4">
        <v>830</v>
      </c>
      <c r="D3302" s="4">
        <f t="shared" si="1"/>
        <v>83</v>
      </c>
      <c r="E3302" s="4" t="s">
        <v>3702</v>
      </c>
      <c r="F3302" s="4">
        <v>-7200</v>
      </c>
      <c r="G3302" s="4">
        <v>50</v>
      </c>
      <c r="H3302" s="4" t="s">
        <v>1415</v>
      </c>
      <c r="I3302" s="4">
        <v>44</v>
      </c>
      <c r="J3302" s="4" t="s">
        <v>33</v>
      </c>
    </row>
    <row r="3303" spans="1:10" ht="12.75" customHeight="1">
      <c r="A3303" s="4" t="str">
        <f t="shared" si="0"/>
        <v>18883.1</v>
      </c>
      <c r="B3303" s="4">
        <v>188</v>
      </c>
      <c r="C3303" s="4">
        <v>831</v>
      </c>
      <c r="D3303" s="4">
        <f t="shared" si="1"/>
        <v>83.1</v>
      </c>
      <c r="E3303" s="4" t="s">
        <v>3703</v>
      </c>
      <c r="F3303" s="4">
        <v>-7000</v>
      </c>
      <c r="G3303" s="4">
        <v>150</v>
      </c>
      <c r="H3303" s="4">
        <v>210</v>
      </c>
      <c r="I3303" s="4">
        <v>140</v>
      </c>
      <c r="J3303" s="4" t="s">
        <v>1415</v>
      </c>
    </row>
    <row r="3304" spans="1:10" ht="12.75" customHeight="1">
      <c r="A3304" s="4" t="str">
        <f t="shared" si="0"/>
        <v>18884</v>
      </c>
      <c r="B3304" s="4">
        <v>188</v>
      </c>
      <c r="C3304" s="4">
        <v>840</v>
      </c>
      <c r="D3304" s="4">
        <f t="shared" si="1"/>
        <v>84</v>
      </c>
      <c r="E3304" s="4" t="s">
        <v>3704</v>
      </c>
      <c r="F3304" s="4">
        <v>-538</v>
      </c>
      <c r="G3304" s="4">
        <v>19</v>
      </c>
      <c r="H3304" s="4">
        <v>430</v>
      </c>
      <c r="I3304" s="4" t="s">
        <v>968</v>
      </c>
      <c r="J3304" s="4">
        <v>180</v>
      </c>
    </row>
    <row r="3305" spans="1:10" ht="12.75" customHeight="1">
      <c r="A3305" s="4" t="str">
        <f t="shared" si="0"/>
        <v>18973</v>
      </c>
      <c r="B3305" s="4">
        <v>189</v>
      </c>
      <c r="C3305" s="4">
        <v>730</v>
      </c>
      <c r="D3305" s="4">
        <f t="shared" si="1"/>
        <v>73</v>
      </c>
      <c r="E3305" s="4" t="s">
        <v>3705</v>
      </c>
      <c r="F3305" s="4">
        <v>-31830</v>
      </c>
      <c r="G3305" s="4">
        <v>300</v>
      </c>
      <c r="H3305" s="4">
        <v>3</v>
      </c>
      <c r="I3305" s="4" t="s">
        <v>6</v>
      </c>
      <c r="J3305" s="4" t="s">
        <v>733</v>
      </c>
    </row>
    <row r="3306" spans="1:10" ht="12.75" customHeight="1">
      <c r="A3306" s="4" t="str">
        <f t="shared" si="0"/>
        <v>18974</v>
      </c>
      <c r="B3306" s="4">
        <v>189</v>
      </c>
      <c r="C3306" s="4">
        <v>740</v>
      </c>
      <c r="D3306" s="4">
        <f t="shared" si="1"/>
        <v>74</v>
      </c>
      <c r="E3306" s="4" t="s">
        <v>3706</v>
      </c>
      <c r="F3306" s="4">
        <v>-35480</v>
      </c>
      <c r="G3306" s="4">
        <v>200</v>
      </c>
      <c r="H3306" s="4">
        <v>11.6</v>
      </c>
      <c r="I3306" s="4" t="s">
        <v>80</v>
      </c>
      <c r="J3306" s="4">
        <v>0.3</v>
      </c>
    </row>
    <row r="3307" spans="1:10" ht="12.75" customHeight="1">
      <c r="A3307" s="4" t="str">
        <f t="shared" si="0"/>
        <v>18975</v>
      </c>
      <c r="B3307" s="4">
        <v>189</v>
      </c>
      <c r="C3307" s="4">
        <v>750</v>
      </c>
      <c r="D3307" s="4">
        <f t="shared" si="1"/>
        <v>75</v>
      </c>
      <c r="E3307" s="4" t="s">
        <v>3707</v>
      </c>
      <c r="F3307" s="4">
        <v>-37978</v>
      </c>
      <c r="G3307" s="4">
        <v>8</v>
      </c>
      <c r="H3307" s="4">
        <v>24.3</v>
      </c>
      <c r="I3307" s="4" t="s">
        <v>223</v>
      </c>
      <c r="J3307" s="4">
        <v>0.4</v>
      </c>
    </row>
    <row r="3308" spans="1:10" ht="12.75" customHeight="1">
      <c r="A3308" s="4" t="str">
        <f t="shared" si="0"/>
        <v>18976</v>
      </c>
      <c r="B3308" s="4">
        <v>189</v>
      </c>
      <c r="C3308" s="4">
        <v>760</v>
      </c>
      <c r="D3308" s="4">
        <f t="shared" si="1"/>
        <v>76</v>
      </c>
      <c r="E3308" s="4" t="s">
        <v>3708</v>
      </c>
      <c r="F3308" s="4">
        <v>-38985.4</v>
      </c>
      <c r="G3308" s="4">
        <v>1.5</v>
      </c>
      <c r="H3308" s="4" t="s">
        <v>8</v>
      </c>
      <c r="I3308" s="4" t="s">
        <v>46</v>
      </c>
      <c r="J3308" s="4">
        <v>91</v>
      </c>
    </row>
    <row r="3309" spans="1:10" ht="12.75" customHeight="1">
      <c r="A3309" s="4" t="str">
        <f t="shared" si="0"/>
        <v>18976.1</v>
      </c>
      <c r="B3309" s="4">
        <v>189</v>
      </c>
      <c r="C3309" s="4">
        <v>761</v>
      </c>
      <c r="D3309" s="4">
        <f t="shared" si="1"/>
        <v>76.099999999999994</v>
      </c>
      <c r="E3309" s="4" t="s">
        <v>3709</v>
      </c>
      <c r="F3309" s="4">
        <v>-38954.6</v>
      </c>
      <c r="G3309" s="4">
        <v>1.5</v>
      </c>
      <c r="H3309" s="4">
        <v>30.814</v>
      </c>
      <c r="I3309" s="4">
        <v>1.8000000000000002E-2</v>
      </c>
      <c r="J3309" s="4">
        <v>5.8</v>
      </c>
    </row>
    <row r="3310" spans="1:10" ht="12.75" customHeight="1">
      <c r="A3310" s="4" t="str">
        <f t="shared" si="0"/>
        <v>18977</v>
      </c>
      <c r="B3310" s="4">
        <v>189</v>
      </c>
      <c r="C3310" s="4">
        <v>770</v>
      </c>
      <c r="D3310" s="4">
        <f t="shared" si="1"/>
        <v>77</v>
      </c>
      <c r="E3310" s="4" t="s">
        <v>3710</v>
      </c>
      <c r="F3310" s="4">
        <v>-38453</v>
      </c>
      <c r="G3310" s="4">
        <v>13</v>
      </c>
      <c r="H3310" s="4">
        <v>13.2</v>
      </c>
      <c r="I3310" s="4" t="s">
        <v>48</v>
      </c>
      <c r="J3310" s="4">
        <v>0.1</v>
      </c>
    </row>
    <row r="3311" spans="1:10" ht="12.75" customHeight="1">
      <c r="A3311" s="4" t="str">
        <f t="shared" si="0"/>
        <v>18977.1</v>
      </c>
      <c r="B3311" s="4">
        <v>189</v>
      </c>
      <c r="C3311" s="4">
        <v>771</v>
      </c>
      <c r="D3311" s="4">
        <f t="shared" si="1"/>
        <v>77.099999999999994</v>
      </c>
      <c r="E3311" s="4" t="s">
        <v>3711</v>
      </c>
      <c r="F3311" s="4">
        <v>-38081</v>
      </c>
      <c r="G3311" s="4">
        <v>13</v>
      </c>
      <c r="H3311" s="4">
        <v>372.18</v>
      </c>
      <c r="I3311" s="4">
        <v>0.04</v>
      </c>
      <c r="J3311" s="4">
        <v>13.3</v>
      </c>
    </row>
    <row r="3312" spans="1:10" ht="12.75" customHeight="1">
      <c r="A3312" s="4" t="str">
        <f t="shared" si="0"/>
        <v>18977.2</v>
      </c>
      <c r="B3312" s="4">
        <v>189</v>
      </c>
      <c r="C3312" s="4">
        <v>772</v>
      </c>
      <c r="D3312" s="4">
        <f t="shared" si="1"/>
        <v>77.2</v>
      </c>
      <c r="E3312" s="4" t="s">
        <v>3712</v>
      </c>
      <c r="F3312" s="4">
        <v>-36120</v>
      </c>
      <c r="G3312" s="4">
        <v>13</v>
      </c>
      <c r="H3312" s="4">
        <v>2333.3000000000002</v>
      </c>
      <c r="I3312" s="4">
        <v>0.4</v>
      </c>
      <c r="J3312" s="4">
        <v>3.7</v>
      </c>
    </row>
    <row r="3313" spans="1:10" ht="12.75" customHeight="1">
      <c r="A3313" s="4" t="str">
        <f t="shared" si="0"/>
        <v>18978</v>
      </c>
      <c r="B3313" s="4">
        <v>189</v>
      </c>
      <c r="C3313" s="4">
        <v>780</v>
      </c>
      <c r="D3313" s="4">
        <f t="shared" si="1"/>
        <v>78</v>
      </c>
      <c r="E3313" s="4" t="s">
        <v>3713</v>
      </c>
      <c r="F3313" s="4">
        <v>-36483</v>
      </c>
      <c r="G3313" s="4">
        <v>11</v>
      </c>
      <c r="H3313" s="4">
        <v>10.87</v>
      </c>
      <c r="I3313" s="4" t="s">
        <v>223</v>
      </c>
      <c r="J3313" s="4">
        <v>0.12</v>
      </c>
    </row>
    <row r="3314" spans="1:10" ht="12.75" customHeight="1">
      <c r="A3314" s="4" t="str">
        <f t="shared" si="0"/>
        <v>18978.1</v>
      </c>
      <c r="B3314" s="4">
        <v>189</v>
      </c>
      <c r="C3314" s="4">
        <v>781</v>
      </c>
      <c r="D3314" s="4">
        <f t="shared" si="1"/>
        <v>78.099999999999994</v>
      </c>
      <c r="E3314" s="4" t="s">
        <v>3714</v>
      </c>
      <c r="F3314" s="4">
        <v>-36291</v>
      </c>
      <c r="G3314" s="4">
        <v>11</v>
      </c>
      <c r="H3314" s="4">
        <v>191.6</v>
      </c>
      <c r="I3314" s="4">
        <v>0.4</v>
      </c>
      <c r="J3314" s="4">
        <v>143</v>
      </c>
    </row>
    <row r="3315" spans="1:10" ht="12.75" customHeight="1">
      <c r="A3315" s="4" t="str">
        <f t="shared" si="0"/>
        <v>18979</v>
      </c>
      <c r="B3315" s="4">
        <v>189</v>
      </c>
      <c r="C3315" s="4">
        <v>790</v>
      </c>
      <c r="D3315" s="4">
        <f t="shared" si="1"/>
        <v>79</v>
      </c>
      <c r="E3315" s="4" t="s">
        <v>3715</v>
      </c>
      <c r="F3315" s="4">
        <v>-33582</v>
      </c>
      <c r="G3315" s="4">
        <v>20</v>
      </c>
      <c r="H3315" s="4">
        <v>28.7</v>
      </c>
      <c r="I3315" s="4" t="s">
        <v>80</v>
      </c>
      <c r="J3315" s="4">
        <v>0.3</v>
      </c>
    </row>
    <row r="3316" spans="1:10" ht="12.75" customHeight="1">
      <c r="A3316" s="4" t="str">
        <f t="shared" si="0"/>
        <v>18979.1</v>
      </c>
      <c r="B3316" s="4">
        <v>189</v>
      </c>
      <c r="C3316" s="4">
        <v>791</v>
      </c>
      <c r="D3316" s="4">
        <f t="shared" si="1"/>
        <v>79.099999999999994</v>
      </c>
      <c r="E3316" s="4" t="s">
        <v>3716</v>
      </c>
      <c r="F3316" s="4">
        <v>-33335</v>
      </c>
      <c r="G3316" s="4">
        <v>20</v>
      </c>
      <c r="H3316" s="4">
        <v>247.23</v>
      </c>
      <c r="I3316" s="4">
        <v>0.17</v>
      </c>
      <c r="J3316" s="4">
        <v>4.59</v>
      </c>
    </row>
    <row r="3317" spans="1:10" ht="12.75" customHeight="1">
      <c r="A3317" s="4" t="str">
        <f t="shared" si="0"/>
        <v>18980</v>
      </c>
      <c r="B3317" s="4">
        <v>189</v>
      </c>
      <c r="C3317" s="4">
        <v>800</v>
      </c>
      <c r="D3317" s="4">
        <f t="shared" si="1"/>
        <v>80</v>
      </c>
      <c r="E3317" s="4" t="s">
        <v>3717</v>
      </c>
      <c r="F3317" s="4">
        <v>-29630</v>
      </c>
      <c r="G3317" s="4">
        <v>30</v>
      </c>
      <c r="H3317" s="4">
        <v>7.6</v>
      </c>
      <c r="I3317" s="4" t="s">
        <v>80</v>
      </c>
      <c r="J3317" s="4">
        <v>0.1</v>
      </c>
    </row>
    <row r="3318" spans="1:10" ht="12.75" customHeight="1">
      <c r="A3318" s="4" t="str">
        <f t="shared" si="0"/>
        <v>18980.1</v>
      </c>
      <c r="B3318" s="4">
        <v>189</v>
      </c>
      <c r="C3318" s="4">
        <v>801</v>
      </c>
      <c r="D3318" s="4">
        <f t="shared" si="1"/>
        <v>80.099999999999994</v>
      </c>
      <c r="E3318" s="4" t="s">
        <v>3718</v>
      </c>
      <c r="F3318" s="4">
        <v>-29549</v>
      </c>
      <c r="G3318" s="4">
        <v>18</v>
      </c>
      <c r="H3318" s="4">
        <v>80</v>
      </c>
      <c r="I3318" s="4">
        <v>30</v>
      </c>
      <c r="J3318" s="4" t="s">
        <v>1001</v>
      </c>
    </row>
    <row r="3319" spans="1:10" ht="12.75" customHeight="1">
      <c r="A3319" s="4" t="str">
        <f t="shared" si="0"/>
        <v>18981</v>
      </c>
      <c r="B3319" s="4">
        <v>189</v>
      </c>
      <c r="C3319" s="4">
        <v>810</v>
      </c>
      <c r="D3319" s="4">
        <f t="shared" si="1"/>
        <v>81</v>
      </c>
      <c r="E3319" s="4" t="s">
        <v>3719</v>
      </c>
      <c r="F3319" s="4">
        <v>-24602</v>
      </c>
      <c r="G3319" s="4">
        <v>11</v>
      </c>
      <c r="H3319" s="4">
        <v>2.2999999999999998</v>
      </c>
      <c r="I3319" s="4" t="s">
        <v>80</v>
      </c>
      <c r="J3319" s="4">
        <v>0.2</v>
      </c>
    </row>
    <row r="3320" spans="1:10" ht="12.75" customHeight="1">
      <c r="A3320" s="4" t="str">
        <f t="shared" si="0"/>
        <v>18981.1</v>
      </c>
      <c r="B3320" s="4">
        <v>189</v>
      </c>
      <c r="C3320" s="4">
        <v>811</v>
      </c>
      <c r="D3320" s="4">
        <f t="shared" si="1"/>
        <v>81.099999999999994</v>
      </c>
      <c r="E3320" s="4" t="s">
        <v>3720</v>
      </c>
      <c r="F3320" s="4">
        <v>-24319</v>
      </c>
      <c r="G3320" s="4">
        <v>10</v>
      </c>
      <c r="H3320" s="4">
        <v>283</v>
      </c>
      <c r="I3320" s="4">
        <v>6</v>
      </c>
      <c r="J3320" s="4" t="s">
        <v>2857</v>
      </c>
    </row>
    <row r="3321" spans="1:10" ht="12.75" customHeight="1">
      <c r="A3321" s="4" t="str">
        <f t="shared" si="0"/>
        <v>18982</v>
      </c>
      <c r="B3321" s="4">
        <v>189</v>
      </c>
      <c r="C3321" s="4">
        <v>820</v>
      </c>
      <c r="D3321" s="4">
        <f t="shared" si="1"/>
        <v>82</v>
      </c>
      <c r="E3321" s="4" t="s">
        <v>3721</v>
      </c>
      <c r="F3321" s="4">
        <v>-17880</v>
      </c>
      <c r="G3321" s="4">
        <v>30</v>
      </c>
      <c r="H3321" s="4" t="s">
        <v>541</v>
      </c>
      <c r="I3321" s="4">
        <v>51</v>
      </c>
      <c r="J3321" s="4" t="s">
        <v>6</v>
      </c>
    </row>
    <row r="3322" spans="1:10" ht="12.75" customHeight="1">
      <c r="A3322" s="4" t="str">
        <f t="shared" si="0"/>
        <v>18982.1</v>
      </c>
      <c r="B3322" s="4">
        <v>189</v>
      </c>
      <c r="C3322" s="4">
        <v>821</v>
      </c>
      <c r="D3322" s="4">
        <f t="shared" si="1"/>
        <v>82.1</v>
      </c>
      <c r="E3322" s="4" t="s">
        <v>3722</v>
      </c>
      <c r="F3322" s="4">
        <v>-17840</v>
      </c>
      <c r="G3322" s="4">
        <v>50</v>
      </c>
      <c r="H3322" s="4">
        <v>40</v>
      </c>
      <c r="I3322" s="4">
        <v>30</v>
      </c>
      <c r="J3322" s="4" t="s">
        <v>541</v>
      </c>
    </row>
    <row r="3323" spans="1:10" ht="12.75" customHeight="1">
      <c r="A3323" s="4" t="str">
        <f t="shared" si="0"/>
        <v>18983</v>
      </c>
      <c r="B3323" s="4">
        <v>189</v>
      </c>
      <c r="C3323" s="4">
        <v>830</v>
      </c>
      <c r="D3323" s="4">
        <f t="shared" si="1"/>
        <v>83</v>
      </c>
      <c r="E3323" s="4" t="s">
        <v>3723</v>
      </c>
      <c r="F3323" s="4">
        <v>-10060</v>
      </c>
      <c r="G3323" s="4">
        <v>50</v>
      </c>
      <c r="H3323" s="4">
        <v>674</v>
      </c>
      <c r="I3323" s="4" t="s">
        <v>33</v>
      </c>
      <c r="J3323" s="4">
        <v>11</v>
      </c>
    </row>
    <row r="3324" spans="1:10" ht="12.75" customHeight="1">
      <c r="A3324" s="4" t="str">
        <f t="shared" si="0"/>
        <v>18983.1</v>
      </c>
      <c r="B3324" s="4">
        <v>189</v>
      </c>
      <c r="C3324" s="4">
        <v>831</v>
      </c>
      <c r="D3324" s="4">
        <f t="shared" si="1"/>
        <v>83.1</v>
      </c>
      <c r="E3324" s="4" t="s">
        <v>3724</v>
      </c>
      <c r="F3324" s="4">
        <v>-9880</v>
      </c>
      <c r="G3324" s="4">
        <v>50</v>
      </c>
      <c r="H3324" s="4">
        <v>181</v>
      </c>
      <c r="I3324" s="4">
        <v>6</v>
      </c>
      <c r="J3324" s="4" t="s">
        <v>2857</v>
      </c>
    </row>
    <row r="3325" spans="1:10" ht="12.75" customHeight="1">
      <c r="A3325" s="4" t="str">
        <f t="shared" si="0"/>
        <v>18983.2</v>
      </c>
      <c r="B3325" s="4">
        <v>189</v>
      </c>
      <c r="C3325" s="4">
        <v>832</v>
      </c>
      <c r="D3325" s="4">
        <f t="shared" si="1"/>
        <v>83.2</v>
      </c>
      <c r="E3325" s="4" t="s">
        <v>3725</v>
      </c>
      <c r="F3325" s="4">
        <v>-9700</v>
      </c>
      <c r="G3325" s="4">
        <v>50</v>
      </c>
      <c r="H3325" s="4">
        <v>357</v>
      </c>
      <c r="I3325" s="4">
        <v>1</v>
      </c>
      <c r="J3325" s="4">
        <v>880</v>
      </c>
    </row>
    <row r="3326" spans="1:10" ht="12.75" customHeight="1">
      <c r="A3326" s="4" t="str">
        <f t="shared" si="0"/>
        <v>18984</v>
      </c>
      <c r="B3326" s="4">
        <v>189</v>
      </c>
      <c r="C3326" s="4">
        <v>840</v>
      </c>
      <c r="D3326" s="4">
        <f t="shared" si="1"/>
        <v>84</v>
      </c>
      <c r="E3326" s="4" t="s">
        <v>3726</v>
      </c>
      <c r="F3326" s="4">
        <v>-1415</v>
      </c>
      <c r="G3326" s="4">
        <v>22</v>
      </c>
      <c r="H3326" s="4">
        <v>5</v>
      </c>
      <c r="I3326" s="4" t="s">
        <v>33</v>
      </c>
      <c r="J3326" s="4">
        <v>1</v>
      </c>
    </row>
    <row r="3327" spans="1:10" ht="12.75" customHeight="1">
      <c r="A3327" s="4" t="str">
        <f t="shared" si="0"/>
        <v>19073</v>
      </c>
      <c r="B3327" s="4">
        <v>190</v>
      </c>
      <c r="C3327" s="4">
        <v>730</v>
      </c>
      <c r="D3327" s="4">
        <f t="shared" si="1"/>
        <v>73</v>
      </c>
      <c r="E3327" s="4" t="s">
        <v>3727</v>
      </c>
      <c r="F3327" s="4">
        <v>-28660</v>
      </c>
      <c r="G3327" s="4">
        <v>400</v>
      </c>
      <c r="H3327" s="4">
        <v>300</v>
      </c>
      <c r="I3327" s="4" t="s">
        <v>33</v>
      </c>
      <c r="J3327" s="4" t="s">
        <v>491</v>
      </c>
    </row>
    <row r="3328" spans="1:10" ht="12.75" customHeight="1">
      <c r="A3328" s="4" t="str">
        <f t="shared" si="0"/>
        <v>19074</v>
      </c>
      <c r="B3328" s="4">
        <v>190</v>
      </c>
      <c r="C3328" s="4">
        <v>740</v>
      </c>
      <c r="D3328" s="4">
        <f t="shared" si="1"/>
        <v>74</v>
      </c>
      <c r="E3328" s="4" t="s">
        <v>3728</v>
      </c>
      <c r="F3328" s="4">
        <v>-34300</v>
      </c>
      <c r="G3328" s="4">
        <v>160</v>
      </c>
      <c r="H3328" s="4">
        <v>30</v>
      </c>
      <c r="I3328" s="4" t="s">
        <v>80</v>
      </c>
      <c r="J3328" s="4">
        <v>1.5</v>
      </c>
    </row>
    <row r="3329" spans="1:10" ht="12.75" customHeight="1">
      <c r="A3329" s="4" t="str">
        <f t="shared" si="0"/>
        <v>19074.1</v>
      </c>
      <c r="B3329" s="4">
        <v>190</v>
      </c>
      <c r="C3329" s="4">
        <v>741</v>
      </c>
      <c r="D3329" s="4">
        <f t="shared" si="1"/>
        <v>74.099999999999994</v>
      </c>
      <c r="E3329" s="4" t="s">
        <v>3729</v>
      </c>
      <c r="F3329" s="4">
        <v>-31920</v>
      </c>
      <c r="G3329" s="4">
        <v>160</v>
      </c>
      <c r="H3329" s="4">
        <v>2381</v>
      </c>
      <c r="I3329" s="4">
        <v>5</v>
      </c>
      <c r="J3329" s="4" t="s">
        <v>3730</v>
      </c>
    </row>
    <row r="3330" spans="1:10" ht="12.75" customHeight="1">
      <c r="A3330" s="4" t="str">
        <f t="shared" si="0"/>
        <v>19075</v>
      </c>
      <c r="B3330" s="4">
        <v>190</v>
      </c>
      <c r="C3330" s="4">
        <v>750</v>
      </c>
      <c r="D3330" s="4">
        <f t="shared" si="1"/>
        <v>75</v>
      </c>
      <c r="E3330" s="4" t="s">
        <v>3731</v>
      </c>
      <c r="F3330" s="4">
        <v>-35570</v>
      </c>
      <c r="G3330" s="4">
        <v>150</v>
      </c>
      <c r="H3330" s="4">
        <v>3.1</v>
      </c>
      <c r="I3330" s="4" t="s">
        <v>80</v>
      </c>
      <c r="J3330" s="4">
        <v>0.3</v>
      </c>
    </row>
    <row r="3331" spans="1:10" ht="12.75" customHeight="1">
      <c r="A3331" s="4" t="str">
        <f t="shared" si="0"/>
        <v>19075.1</v>
      </c>
      <c r="B3331" s="4">
        <v>190</v>
      </c>
      <c r="C3331" s="4">
        <v>751</v>
      </c>
      <c r="D3331" s="4">
        <f t="shared" si="1"/>
        <v>75.099999999999994</v>
      </c>
      <c r="E3331" s="4" t="s">
        <v>3732</v>
      </c>
      <c r="F3331" s="4">
        <v>-35360</v>
      </c>
      <c r="G3331" s="4">
        <v>160</v>
      </c>
      <c r="H3331" s="4">
        <v>210</v>
      </c>
      <c r="I3331" s="4">
        <v>60</v>
      </c>
      <c r="J3331" s="4">
        <v>3.2</v>
      </c>
    </row>
    <row r="3332" spans="1:10" ht="12.75" customHeight="1">
      <c r="A3332" s="4" t="str">
        <f t="shared" si="0"/>
        <v>19076</v>
      </c>
      <c r="B3332" s="4">
        <v>190</v>
      </c>
      <c r="C3332" s="4">
        <v>760</v>
      </c>
      <c r="D3332" s="4">
        <f t="shared" si="1"/>
        <v>76</v>
      </c>
      <c r="E3332" s="4" t="s">
        <v>3733</v>
      </c>
      <c r="F3332" s="4">
        <v>-38706.300000000003</v>
      </c>
      <c r="G3332" s="4">
        <v>1.5</v>
      </c>
      <c r="H3332" s="4" t="s">
        <v>8</v>
      </c>
      <c r="I3332" s="4" t="s">
        <v>22</v>
      </c>
      <c r="J3332" s="4">
        <v>3</v>
      </c>
    </row>
    <row r="3333" spans="1:10" ht="12.75" customHeight="1">
      <c r="A3333" s="4" t="str">
        <f t="shared" si="0"/>
        <v>19076.1</v>
      </c>
      <c r="B3333" s="4">
        <v>190</v>
      </c>
      <c r="C3333" s="4">
        <v>761</v>
      </c>
      <c r="D3333" s="4">
        <f t="shared" si="1"/>
        <v>76.099999999999994</v>
      </c>
      <c r="E3333" s="4" t="s">
        <v>3734</v>
      </c>
      <c r="F3333" s="4">
        <v>-37000.9</v>
      </c>
      <c r="G3333" s="4">
        <v>1.5</v>
      </c>
      <c r="H3333" s="4">
        <v>1705.4</v>
      </c>
      <c r="I3333" s="4">
        <v>0.2</v>
      </c>
      <c r="J3333" s="4">
        <v>9.9</v>
      </c>
    </row>
    <row r="3334" spans="1:10" ht="12.75" customHeight="1">
      <c r="A3334" s="4" t="str">
        <f t="shared" si="0"/>
        <v>19077</v>
      </c>
      <c r="B3334" s="4">
        <v>190</v>
      </c>
      <c r="C3334" s="4">
        <v>770</v>
      </c>
      <c r="D3334" s="4">
        <f t="shared" si="1"/>
        <v>77</v>
      </c>
      <c r="E3334" s="4" t="s">
        <v>3735</v>
      </c>
      <c r="F3334" s="4">
        <v>-36751.199999999997</v>
      </c>
      <c r="G3334" s="4">
        <v>1.7</v>
      </c>
      <c r="H3334" s="4">
        <v>11.78</v>
      </c>
      <c r="I3334" s="4" t="s">
        <v>48</v>
      </c>
      <c r="J3334" s="4">
        <v>0.1</v>
      </c>
    </row>
    <row r="3335" spans="1:10" ht="12.75" customHeight="1">
      <c r="A3335" s="4" t="str">
        <f t="shared" si="0"/>
        <v>19077.1</v>
      </c>
      <c r="B3335" s="4">
        <v>190</v>
      </c>
      <c r="C3335" s="4">
        <v>771</v>
      </c>
      <c r="D3335" s="4">
        <f t="shared" si="1"/>
        <v>77.099999999999994</v>
      </c>
      <c r="E3335" s="4" t="s">
        <v>3736</v>
      </c>
      <c r="F3335" s="4">
        <v>-36725.1</v>
      </c>
      <c r="G3335" s="4">
        <v>1.7</v>
      </c>
      <c r="H3335" s="4">
        <v>26.1</v>
      </c>
      <c r="I3335" s="4">
        <v>0.1</v>
      </c>
      <c r="J3335" s="4">
        <v>1.1200000000000001</v>
      </c>
    </row>
    <row r="3336" spans="1:10" ht="12.75" customHeight="1">
      <c r="A3336" s="4" t="str">
        <f t="shared" si="0"/>
        <v>19077.2</v>
      </c>
      <c r="B3336" s="4">
        <v>190</v>
      </c>
      <c r="C3336" s="4">
        <v>772</v>
      </c>
      <c r="D3336" s="4">
        <f t="shared" si="1"/>
        <v>77.2</v>
      </c>
      <c r="E3336" s="4" t="s">
        <v>3737</v>
      </c>
      <c r="F3336" s="4">
        <v>-36374.800000000003</v>
      </c>
      <c r="G3336" s="4">
        <v>1.7</v>
      </c>
      <c r="H3336" s="4">
        <v>376.4</v>
      </c>
      <c r="I3336" s="4">
        <v>0.1</v>
      </c>
      <c r="J3336" s="4">
        <v>3.0870000000000002</v>
      </c>
    </row>
    <row r="3337" spans="1:10" ht="12.75" customHeight="1">
      <c r="A3337" s="4" t="str">
        <f t="shared" si="0"/>
        <v>19077.3</v>
      </c>
      <c r="B3337" s="4">
        <v>190</v>
      </c>
      <c r="C3337" s="4">
        <v>773</v>
      </c>
      <c r="D3337" s="4">
        <f t="shared" si="1"/>
        <v>77.3</v>
      </c>
      <c r="E3337" s="4" t="s">
        <v>3738</v>
      </c>
      <c r="F3337" s="4">
        <v>-36715</v>
      </c>
      <c r="G3337" s="4">
        <v>1.7</v>
      </c>
      <c r="H3337" s="4">
        <v>36.154000000000003</v>
      </c>
      <c r="I3337" s="4">
        <v>2.5000000000000001E-2</v>
      </c>
      <c r="J3337" s="4" t="s">
        <v>2299</v>
      </c>
    </row>
    <row r="3338" spans="1:10" ht="12.75" customHeight="1">
      <c r="A3338" s="4" t="str">
        <f t="shared" si="0"/>
        <v>19077.4</v>
      </c>
      <c r="B3338" s="4">
        <v>190</v>
      </c>
      <c r="C3338" s="4">
        <v>774</v>
      </c>
      <c r="D3338" s="4">
        <f t="shared" si="1"/>
        <v>77.400000000000006</v>
      </c>
      <c r="E3338" s="4" t="s">
        <v>3739</v>
      </c>
      <c r="F3338" s="4">
        <v>-36433.599999999999</v>
      </c>
      <c r="G3338" s="4">
        <v>1.7</v>
      </c>
      <c r="H3338" s="4">
        <v>317.56</v>
      </c>
      <c r="I3338" s="4">
        <v>0.04</v>
      </c>
      <c r="J3338" s="4">
        <v>90</v>
      </c>
    </row>
    <row r="3339" spans="1:10" ht="12.75" customHeight="1">
      <c r="A3339" s="4" t="str">
        <f t="shared" si="0"/>
        <v>19078</v>
      </c>
      <c r="B3339" s="4">
        <v>190</v>
      </c>
      <c r="C3339" s="4">
        <v>780</v>
      </c>
      <c r="D3339" s="4">
        <f t="shared" si="1"/>
        <v>78</v>
      </c>
      <c r="E3339" s="4" t="s">
        <v>3740</v>
      </c>
      <c r="F3339" s="4">
        <v>-37323</v>
      </c>
      <c r="G3339" s="4">
        <v>6</v>
      </c>
      <c r="H3339" s="4">
        <v>650</v>
      </c>
      <c r="I3339" s="4" t="s">
        <v>465</v>
      </c>
      <c r="J3339" s="4">
        <v>30</v>
      </c>
    </row>
    <row r="3340" spans="1:10" ht="12.75" customHeight="1">
      <c r="A3340" s="4" t="str">
        <f t="shared" si="0"/>
        <v>19079</v>
      </c>
      <c r="B3340" s="4">
        <v>190</v>
      </c>
      <c r="C3340" s="4">
        <v>790</v>
      </c>
      <c r="D3340" s="4">
        <f t="shared" si="1"/>
        <v>79</v>
      </c>
      <c r="E3340" s="4" t="s">
        <v>3741</v>
      </c>
      <c r="F3340" s="4">
        <v>-32881</v>
      </c>
      <c r="G3340" s="4">
        <v>16</v>
      </c>
      <c r="H3340" s="4" t="s">
        <v>541</v>
      </c>
      <c r="I3340" s="4">
        <v>42.8</v>
      </c>
      <c r="J3340" s="4" t="s">
        <v>80</v>
      </c>
    </row>
    <row r="3341" spans="1:10" ht="12.75" customHeight="1">
      <c r="A3341" s="4" t="str">
        <f t="shared" si="0"/>
        <v>19079.1</v>
      </c>
      <c r="B3341" s="4">
        <v>190</v>
      </c>
      <c r="C3341" s="4">
        <v>791</v>
      </c>
      <c r="D3341" s="4">
        <f t="shared" si="1"/>
        <v>79.099999999999994</v>
      </c>
      <c r="E3341" s="4" t="s">
        <v>3742</v>
      </c>
      <c r="F3341" s="4">
        <v>-32680</v>
      </c>
      <c r="G3341" s="4">
        <v>150</v>
      </c>
      <c r="H3341" s="4">
        <v>200</v>
      </c>
      <c r="I3341" s="4">
        <v>150</v>
      </c>
      <c r="J3341" s="4" t="s">
        <v>541</v>
      </c>
    </row>
    <row r="3342" spans="1:10" ht="12.75" customHeight="1">
      <c r="A3342" s="4" t="str">
        <f t="shared" si="0"/>
        <v>19080</v>
      </c>
      <c r="B3342" s="4">
        <v>190</v>
      </c>
      <c r="C3342" s="4">
        <v>800</v>
      </c>
      <c r="D3342" s="4">
        <f t="shared" si="1"/>
        <v>80</v>
      </c>
      <c r="E3342" s="4" t="s">
        <v>3743</v>
      </c>
      <c r="F3342" s="4">
        <v>-31370</v>
      </c>
      <c r="G3342" s="4">
        <v>16</v>
      </c>
      <c r="H3342" s="4">
        <v>20</v>
      </c>
      <c r="I3342" s="4" t="s">
        <v>80</v>
      </c>
      <c r="J3342" s="4">
        <v>0.5</v>
      </c>
    </row>
    <row r="3343" spans="1:10" ht="12.75" customHeight="1">
      <c r="A3343" s="4" t="str">
        <f t="shared" si="0"/>
        <v>19081</v>
      </c>
      <c r="B3343" s="4">
        <v>190</v>
      </c>
      <c r="C3343" s="4">
        <v>810</v>
      </c>
      <c r="D3343" s="4">
        <f t="shared" si="1"/>
        <v>81</v>
      </c>
      <c r="E3343" s="4" t="s">
        <v>3744</v>
      </c>
      <c r="F3343" s="4">
        <v>-24330</v>
      </c>
      <c r="G3343" s="4">
        <v>50</v>
      </c>
      <c r="H3343" s="4" t="s">
        <v>541</v>
      </c>
      <c r="I3343" s="4">
        <v>2.6</v>
      </c>
      <c r="J3343" s="4" t="s">
        <v>80</v>
      </c>
    </row>
    <row r="3344" spans="1:10" ht="12.75" customHeight="1">
      <c r="A3344" s="4" t="str">
        <f t="shared" si="0"/>
        <v>19081.1</v>
      </c>
      <c r="B3344" s="4">
        <v>190</v>
      </c>
      <c r="C3344" s="4">
        <v>811</v>
      </c>
      <c r="D3344" s="4">
        <f t="shared" si="1"/>
        <v>81.099999999999994</v>
      </c>
      <c r="E3344" s="4" t="s">
        <v>3745</v>
      </c>
      <c r="F3344" s="4">
        <v>-24200</v>
      </c>
      <c r="G3344" s="4">
        <v>70</v>
      </c>
      <c r="H3344" s="4">
        <v>130</v>
      </c>
      <c r="I3344" s="4">
        <v>90</v>
      </c>
      <c r="J3344" s="4" t="s">
        <v>541</v>
      </c>
    </row>
    <row r="3345" spans="1:10" ht="12.75" customHeight="1">
      <c r="A3345" s="4" t="str">
        <f t="shared" si="0"/>
        <v>19081.2</v>
      </c>
      <c r="B3345" s="4">
        <v>190</v>
      </c>
      <c r="C3345" s="4">
        <v>812</v>
      </c>
      <c r="D3345" s="4">
        <f t="shared" si="1"/>
        <v>81.2</v>
      </c>
      <c r="E3345" s="4" t="s">
        <v>3746</v>
      </c>
      <c r="F3345" s="4">
        <v>-24040</v>
      </c>
      <c r="G3345" s="4">
        <v>90</v>
      </c>
      <c r="H3345" s="4">
        <v>290</v>
      </c>
      <c r="I3345" s="4">
        <v>70</v>
      </c>
      <c r="J3345" s="4">
        <v>750</v>
      </c>
    </row>
    <row r="3346" spans="1:10" ht="12.75" customHeight="1">
      <c r="A3346" s="4" t="str">
        <f t="shared" si="0"/>
        <v>19081.3</v>
      </c>
      <c r="B3346" s="4">
        <v>190</v>
      </c>
      <c r="C3346" s="4">
        <v>813</v>
      </c>
      <c r="D3346" s="4">
        <f t="shared" si="1"/>
        <v>81.3</v>
      </c>
      <c r="E3346" s="4" t="s">
        <v>3747</v>
      </c>
      <c r="F3346" s="4">
        <v>-23920</v>
      </c>
      <c r="G3346" s="4">
        <v>90</v>
      </c>
      <c r="H3346" s="4">
        <v>410</v>
      </c>
      <c r="I3346" s="4">
        <v>70</v>
      </c>
      <c r="J3346" s="4" t="s">
        <v>2227</v>
      </c>
    </row>
    <row r="3347" spans="1:10" ht="12.75" customHeight="1">
      <c r="A3347" s="4" t="str">
        <f t="shared" si="0"/>
        <v>19082</v>
      </c>
      <c r="B3347" s="4">
        <v>190</v>
      </c>
      <c r="C3347" s="4">
        <v>820</v>
      </c>
      <c r="D3347" s="4">
        <f t="shared" si="1"/>
        <v>82</v>
      </c>
      <c r="E3347" s="4" t="s">
        <v>3748</v>
      </c>
      <c r="F3347" s="4">
        <v>-20417</v>
      </c>
      <c r="G3347" s="4">
        <v>12</v>
      </c>
      <c r="H3347" s="4">
        <v>71</v>
      </c>
      <c r="I3347" s="4" t="s">
        <v>6</v>
      </c>
      <c r="J3347" s="4">
        <v>1</v>
      </c>
    </row>
    <row r="3348" spans="1:10" ht="12.75" customHeight="1">
      <c r="A3348" s="4" t="str">
        <f t="shared" si="0"/>
        <v>19082.1</v>
      </c>
      <c r="B3348" s="4">
        <v>190</v>
      </c>
      <c r="C3348" s="4">
        <v>821</v>
      </c>
      <c r="D3348" s="4">
        <f t="shared" si="1"/>
        <v>82.1</v>
      </c>
      <c r="E3348" s="4" t="s">
        <v>3749</v>
      </c>
      <c r="F3348" s="4">
        <v>-17802</v>
      </c>
      <c r="G3348" s="4">
        <v>12</v>
      </c>
      <c r="H3348" s="4">
        <v>2614.8000000000002</v>
      </c>
      <c r="I3348" s="4">
        <v>0.8</v>
      </c>
      <c r="J3348" s="4">
        <v>150</v>
      </c>
    </row>
    <row r="3349" spans="1:10" ht="12.75" customHeight="1">
      <c r="A3349" s="4" t="str">
        <f t="shared" si="0"/>
        <v>19082.2</v>
      </c>
      <c r="B3349" s="4">
        <v>190</v>
      </c>
      <c r="C3349" s="4">
        <v>822</v>
      </c>
      <c r="D3349" s="4">
        <f t="shared" si="1"/>
        <v>82.2</v>
      </c>
      <c r="E3349" s="4" t="s">
        <v>3750</v>
      </c>
      <c r="F3349" s="4">
        <v>-17799</v>
      </c>
      <c r="G3349" s="4">
        <v>23</v>
      </c>
      <c r="H3349" s="4">
        <v>2618</v>
      </c>
      <c r="I3349" s="4">
        <v>20</v>
      </c>
      <c r="J3349" s="4">
        <v>25</v>
      </c>
    </row>
    <row r="3350" spans="1:10" ht="12.75" customHeight="1">
      <c r="A3350" s="4" t="str">
        <f t="shared" si="0"/>
        <v>19082.3</v>
      </c>
      <c r="B3350" s="4">
        <v>190</v>
      </c>
      <c r="C3350" s="4">
        <v>823</v>
      </c>
      <c r="D3350" s="4">
        <f t="shared" si="1"/>
        <v>82.3</v>
      </c>
      <c r="E3350" s="4" t="s">
        <v>3751</v>
      </c>
      <c r="F3350" s="4">
        <v>-17759</v>
      </c>
      <c r="G3350" s="4">
        <v>12</v>
      </c>
      <c r="H3350" s="4">
        <v>2658.2</v>
      </c>
      <c r="I3350" s="4">
        <v>0.8</v>
      </c>
      <c r="J3350" s="4">
        <v>7.2</v>
      </c>
    </row>
    <row r="3351" spans="1:10" ht="12.75" customHeight="1">
      <c r="A3351" s="4" t="str">
        <f t="shared" si="0"/>
        <v>19083</v>
      </c>
      <c r="B3351" s="4">
        <v>190</v>
      </c>
      <c r="C3351" s="4">
        <v>830</v>
      </c>
      <c r="D3351" s="4">
        <f t="shared" si="1"/>
        <v>83</v>
      </c>
      <c r="E3351" s="4" t="s">
        <v>3752</v>
      </c>
      <c r="F3351" s="4">
        <v>-10900</v>
      </c>
      <c r="G3351" s="4">
        <v>180</v>
      </c>
      <c r="H3351" s="4">
        <v>6.3</v>
      </c>
      <c r="I3351" s="4" t="s">
        <v>6</v>
      </c>
      <c r="J3351" s="4">
        <v>0.1</v>
      </c>
    </row>
    <row r="3352" spans="1:10" ht="12.75" customHeight="1">
      <c r="A3352" s="4" t="str">
        <f t="shared" si="0"/>
        <v>19083.1</v>
      </c>
      <c r="B3352" s="4">
        <v>190</v>
      </c>
      <c r="C3352" s="4">
        <v>831</v>
      </c>
      <c r="D3352" s="4">
        <f t="shared" si="1"/>
        <v>83.1</v>
      </c>
      <c r="E3352" s="4" t="s">
        <v>3753</v>
      </c>
      <c r="F3352" s="4">
        <v>-10483</v>
      </c>
      <c r="G3352" s="4">
        <v>10</v>
      </c>
      <c r="H3352" s="4">
        <v>420</v>
      </c>
      <c r="I3352" s="4">
        <v>180</v>
      </c>
      <c r="J3352" s="4" t="s">
        <v>1001</v>
      </c>
    </row>
    <row r="3353" spans="1:10" ht="12.75" customHeight="1">
      <c r="A3353" s="4" t="str">
        <f t="shared" si="0"/>
        <v>19083.2</v>
      </c>
      <c r="B3353" s="4">
        <v>190</v>
      </c>
      <c r="C3353" s="4">
        <v>832</v>
      </c>
      <c r="D3353" s="4">
        <f t="shared" si="1"/>
        <v>83.2</v>
      </c>
      <c r="E3353" s="4" t="s">
        <v>3754</v>
      </c>
      <c r="F3353" s="4">
        <v>-10210</v>
      </c>
      <c r="G3353" s="4">
        <v>10</v>
      </c>
      <c r="H3353" s="4">
        <v>690</v>
      </c>
      <c r="I3353" s="4">
        <v>180</v>
      </c>
      <c r="J3353" s="4" t="s">
        <v>1001</v>
      </c>
    </row>
    <row r="3354" spans="1:10" ht="12.75" customHeight="1">
      <c r="A3354" s="4" t="str">
        <f t="shared" si="0"/>
        <v>19084</v>
      </c>
      <c r="B3354" s="4">
        <v>190</v>
      </c>
      <c r="C3354" s="4">
        <v>840</v>
      </c>
      <c r="D3354" s="4">
        <f t="shared" si="1"/>
        <v>84</v>
      </c>
      <c r="E3354" s="4" t="s">
        <v>3755</v>
      </c>
      <c r="F3354" s="4">
        <v>-4563</v>
      </c>
      <c r="G3354" s="4">
        <v>13</v>
      </c>
      <c r="H3354" s="4">
        <v>2.46</v>
      </c>
      <c r="I3354" s="4" t="s">
        <v>33</v>
      </c>
      <c r="J3354" s="4">
        <v>0.05</v>
      </c>
    </row>
    <row r="3355" spans="1:10" ht="12.75" customHeight="1">
      <c r="A3355" s="4" t="str">
        <f t="shared" si="0"/>
        <v>19174</v>
      </c>
      <c r="B3355" s="4">
        <v>191</v>
      </c>
      <c r="C3355" s="4">
        <v>740</v>
      </c>
      <c r="D3355" s="4">
        <f t="shared" si="1"/>
        <v>74</v>
      </c>
      <c r="E3355" s="4" t="s">
        <v>3756</v>
      </c>
      <c r="F3355" s="4">
        <v>-31110</v>
      </c>
      <c r="G3355" s="4">
        <v>200</v>
      </c>
      <c r="H3355" s="4">
        <v>20</v>
      </c>
      <c r="I3355" s="4" t="s">
        <v>6</v>
      </c>
      <c r="J3355" s="4" t="s">
        <v>733</v>
      </c>
    </row>
    <row r="3356" spans="1:10" ht="12.75" customHeight="1">
      <c r="A3356" s="4" t="str">
        <f t="shared" si="0"/>
        <v>19175</v>
      </c>
      <c r="B3356" s="4">
        <v>191</v>
      </c>
      <c r="C3356" s="4">
        <v>750</v>
      </c>
      <c r="D3356" s="4">
        <f t="shared" si="1"/>
        <v>75</v>
      </c>
      <c r="E3356" s="4" t="s">
        <v>3757</v>
      </c>
      <c r="F3356" s="4">
        <v>-34349</v>
      </c>
      <c r="G3356" s="4">
        <v>10</v>
      </c>
      <c r="H3356" s="4">
        <v>9.8000000000000007</v>
      </c>
      <c r="I3356" s="4" t="s">
        <v>80</v>
      </c>
      <c r="J3356" s="4">
        <v>0.5</v>
      </c>
    </row>
    <row r="3357" spans="1:10" ht="12.75" customHeight="1">
      <c r="A3357" s="4" t="str">
        <f t="shared" si="0"/>
        <v>19176</v>
      </c>
      <c r="B3357" s="4">
        <v>191</v>
      </c>
      <c r="C3357" s="4">
        <v>760</v>
      </c>
      <c r="D3357" s="4">
        <f t="shared" si="1"/>
        <v>76</v>
      </c>
      <c r="E3357" s="4" t="s">
        <v>3758</v>
      </c>
      <c r="F3357" s="4">
        <v>-36393.699999999997</v>
      </c>
      <c r="G3357" s="4">
        <v>1.5</v>
      </c>
      <c r="H3357" s="4">
        <v>15.4</v>
      </c>
      <c r="I3357" s="4" t="s">
        <v>48</v>
      </c>
      <c r="J3357" s="4">
        <v>0.1</v>
      </c>
    </row>
    <row r="3358" spans="1:10" ht="12.75" customHeight="1">
      <c r="A3358" s="4" t="str">
        <f t="shared" si="0"/>
        <v>19176.1</v>
      </c>
      <c r="B3358" s="4">
        <v>191</v>
      </c>
      <c r="C3358" s="4">
        <v>761</v>
      </c>
      <c r="D3358" s="4">
        <f t="shared" si="1"/>
        <v>76.099999999999994</v>
      </c>
      <c r="E3358" s="4" t="s">
        <v>3759</v>
      </c>
      <c r="F3358" s="4">
        <v>-36319.300000000003</v>
      </c>
      <c r="G3358" s="4">
        <v>1.5</v>
      </c>
      <c r="H3358" s="4">
        <v>74.382000000000005</v>
      </c>
      <c r="I3358" s="4">
        <v>3.0000000000000001E-3</v>
      </c>
      <c r="J3358" s="4">
        <v>13.1</v>
      </c>
    </row>
    <row r="3359" spans="1:10" ht="12.75" customHeight="1">
      <c r="A3359" s="4" t="str">
        <f t="shared" si="0"/>
        <v>19177</v>
      </c>
      <c r="B3359" s="4">
        <v>191</v>
      </c>
      <c r="C3359" s="4">
        <v>770</v>
      </c>
      <c r="D3359" s="4">
        <f t="shared" si="1"/>
        <v>77</v>
      </c>
      <c r="E3359" s="4" t="s">
        <v>3760</v>
      </c>
      <c r="F3359" s="4">
        <v>-36706.400000000001</v>
      </c>
      <c r="G3359" s="4">
        <v>1.7</v>
      </c>
      <c r="H3359" s="4" t="s">
        <v>8</v>
      </c>
      <c r="I3359" s="4" t="s">
        <v>188</v>
      </c>
      <c r="J3359" s="4">
        <v>95</v>
      </c>
    </row>
    <row r="3360" spans="1:10" ht="12.75" customHeight="1">
      <c r="A3360" s="4" t="str">
        <f t="shared" si="0"/>
        <v>19177.1</v>
      </c>
      <c r="B3360" s="4">
        <v>191</v>
      </c>
      <c r="C3360" s="4">
        <v>771</v>
      </c>
      <c r="D3360" s="4">
        <f t="shared" si="1"/>
        <v>77.099999999999994</v>
      </c>
      <c r="E3360" s="4" t="s">
        <v>3761</v>
      </c>
      <c r="F3360" s="4">
        <v>-36535.199999999997</v>
      </c>
      <c r="G3360" s="4">
        <v>1.7</v>
      </c>
      <c r="H3360" s="4">
        <v>171.24</v>
      </c>
      <c r="I3360" s="4">
        <v>0.05</v>
      </c>
      <c r="J3360" s="4">
        <v>4.9400000000000004</v>
      </c>
    </row>
    <row r="3361" spans="1:10" ht="12.75" customHeight="1">
      <c r="A3361" s="4" t="str">
        <f t="shared" si="0"/>
        <v>19177.2</v>
      </c>
      <c r="B3361" s="4">
        <v>191</v>
      </c>
      <c r="C3361" s="4">
        <v>772</v>
      </c>
      <c r="D3361" s="4">
        <f t="shared" si="1"/>
        <v>77.2</v>
      </c>
      <c r="E3361" s="4" t="s">
        <v>3762</v>
      </c>
      <c r="F3361" s="4">
        <v>-34590</v>
      </c>
      <c r="G3361" s="4">
        <v>40</v>
      </c>
      <c r="H3361" s="4">
        <v>2120</v>
      </c>
      <c r="I3361" s="4">
        <v>40</v>
      </c>
      <c r="J3361" s="4">
        <v>5.5</v>
      </c>
    </row>
    <row r="3362" spans="1:10" ht="12.75" customHeight="1">
      <c r="A3362" s="4" t="str">
        <f t="shared" si="0"/>
        <v>19178</v>
      </c>
      <c r="B3362" s="4">
        <v>191</v>
      </c>
      <c r="C3362" s="4">
        <v>780</v>
      </c>
      <c r="D3362" s="4">
        <f t="shared" si="1"/>
        <v>78</v>
      </c>
      <c r="E3362" s="4" t="s">
        <v>3763</v>
      </c>
      <c r="F3362" s="4">
        <v>-35698</v>
      </c>
      <c r="G3362" s="4">
        <v>4</v>
      </c>
      <c r="H3362" s="4">
        <v>2.802</v>
      </c>
      <c r="I3362" s="4" t="s">
        <v>48</v>
      </c>
      <c r="J3362" s="4">
        <v>2.5000000000000001E-2</v>
      </c>
    </row>
    <row r="3363" spans="1:10" ht="12.75" customHeight="1">
      <c r="A3363" s="4" t="str">
        <f t="shared" si="0"/>
        <v>19178.1</v>
      </c>
      <c r="B3363" s="4">
        <v>191</v>
      </c>
      <c r="C3363" s="4">
        <v>781</v>
      </c>
      <c r="D3363" s="4">
        <f t="shared" si="1"/>
        <v>78.099999999999994</v>
      </c>
      <c r="E3363" s="4" t="s">
        <v>3764</v>
      </c>
      <c r="F3363" s="4">
        <v>-35549</v>
      </c>
      <c r="G3363" s="4">
        <v>4</v>
      </c>
      <c r="H3363" s="4">
        <v>149.04</v>
      </c>
      <c r="I3363" s="4">
        <v>0.02</v>
      </c>
      <c r="J3363" s="4">
        <v>95</v>
      </c>
    </row>
    <row r="3364" spans="1:10" ht="12.75" customHeight="1">
      <c r="A3364" s="4" t="str">
        <f t="shared" si="0"/>
        <v>19179</v>
      </c>
      <c r="B3364" s="4">
        <v>191</v>
      </c>
      <c r="C3364" s="4">
        <v>790</v>
      </c>
      <c r="D3364" s="4">
        <f t="shared" si="1"/>
        <v>79</v>
      </c>
      <c r="E3364" s="4" t="s">
        <v>3765</v>
      </c>
      <c r="F3364" s="4">
        <v>-33810</v>
      </c>
      <c r="G3364" s="4">
        <v>40</v>
      </c>
      <c r="H3364" s="4">
        <v>3.18</v>
      </c>
      <c r="I3364" s="4" t="s">
        <v>223</v>
      </c>
      <c r="J3364" s="4">
        <v>0.08</v>
      </c>
    </row>
    <row r="3365" spans="1:10" ht="12.75" customHeight="1">
      <c r="A3365" s="4" t="str">
        <f t="shared" si="0"/>
        <v>19179.1</v>
      </c>
      <c r="B3365" s="4">
        <v>191</v>
      </c>
      <c r="C3365" s="4">
        <v>791</v>
      </c>
      <c r="D3365" s="4">
        <f t="shared" si="1"/>
        <v>79.099999999999994</v>
      </c>
      <c r="E3365" s="4" t="s">
        <v>3766</v>
      </c>
      <c r="F3365" s="4">
        <v>-33540</v>
      </c>
      <c r="G3365" s="4">
        <v>40</v>
      </c>
      <c r="H3365" s="4">
        <v>266.2</v>
      </c>
      <c r="I3365" s="4">
        <v>0.5</v>
      </c>
      <c r="J3365" s="4">
        <v>920</v>
      </c>
    </row>
    <row r="3366" spans="1:10" ht="12.75" customHeight="1">
      <c r="A3366" s="4" t="str">
        <f t="shared" si="0"/>
        <v>19180</v>
      </c>
      <c r="B3366" s="4">
        <v>191</v>
      </c>
      <c r="C3366" s="4">
        <v>800</v>
      </c>
      <c r="D3366" s="4">
        <f t="shared" si="1"/>
        <v>80</v>
      </c>
      <c r="E3366" s="4" t="s">
        <v>3767</v>
      </c>
      <c r="F3366" s="4">
        <v>-30593</v>
      </c>
      <c r="G3366" s="4">
        <v>23</v>
      </c>
      <c r="H3366" s="4">
        <v>49</v>
      </c>
      <c r="I3366" s="4" t="s">
        <v>80</v>
      </c>
      <c r="J3366" s="4">
        <v>10</v>
      </c>
    </row>
    <row r="3367" spans="1:10" ht="12.75" customHeight="1">
      <c r="A3367" s="4" t="str">
        <f t="shared" si="0"/>
        <v>19180.1</v>
      </c>
      <c r="B3367" s="4">
        <v>191</v>
      </c>
      <c r="C3367" s="4">
        <v>801</v>
      </c>
      <c r="D3367" s="4">
        <f t="shared" si="1"/>
        <v>80.099999999999994</v>
      </c>
      <c r="E3367" s="4" t="s">
        <v>3768</v>
      </c>
      <c r="F3367" s="4">
        <v>-30470</v>
      </c>
      <c r="G3367" s="4">
        <v>30</v>
      </c>
      <c r="H3367" s="4">
        <v>128</v>
      </c>
      <c r="I3367" s="4">
        <v>22</v>
      </c>
      <c r="J3367" s="4">
        <v>50.8</v>
      </c>
    </row>
    <row r="3368" spans="1:10" ht="12.75" customHeight="1">
      <c r="A3368" s="4" t="str">
        <f t="shared" si="0"/>
        <v>19181</v>
      </c>
      <c r="B3368" s="4">
        <v>191</v>
      </c>
      <c r="C3368" s="4">
        <v>810</v>
      </c>
      <c r="D3368" s="4">
        <f t="shared" si="1"/>
        <v>81</v>
      </c>
      <c r="E3368" s="4" t="s">
        <v>3769</v>
      </c>
      <c r="F3368" s="4">
        <v>-26281</v>
      </c>
      <c r="G3368" s="4">
        <v>8</v>
      </c>
      <c r="H3368" s="4">
        <v>20</v>
      </c>
      <c r="I3368" s="4" t="s">
        <v>80</v>
      </c>
      <c r="J3368" s="4" t="s">
        <v>26</v>
      </c>
    </row>
    <row r="3369" spans="1:10" ht="12.75" customHeight="1">
      <c r="A3369" s="4" t="str">
        <f t="shared" si="0"/>
        <v>19181.1</v>
      </c>
      <c r="B3369" s="4">
        <v>191</v>
      </c>
      <c r="C3369" s="4">
        <v>811</v>
      </c>
      <c r="D3369" s="4">
        <f t="shared" si="1"/>
        <v>81.099999999999994</v>
      </c>
      <c r="E3369" s="4" t="s">
        <v>3770</v>
      </c>
      <c r="F3369" s="4">
        <v>-25984</v>
      </c>
      <c r="G3369" s="4">
        <v>7</v>
      </c>
      <c r="H3369" s="4">
        <v>297</v>
      </c>
      <c r="I3369" s="4">
        <v>7</v>
      </c>
      <c r="J3369" s="4" t="s">
        <v>709</v>
      </c>
    </row>
    <row r="3370" spans="1:10" ht="12.75" customHeight="1">
      <c r="A3370" s="4" t="str">
        <f t="shared" si="0"/>
        <v>19182</v>
      </c>
      <c r="B3370" s="4">
        <v>191</v>
      </c>
      <c r="C3370" s="4">
        <v>820</v>
      </c>
      <c r="D3370" s="4">
        <f t="shared" si="1"/>
        <v>82</v>
      </c>
      <c r="E3370" s="4" t="s">
        <v>3771</v>
      </c>
      <c r="F3370" s="4">
        <v>-20250</v>
      </c>
      <c r="G3370" s="4">
        <v>40</v>
      </c>
      <c r="H3370" s="4" t="s">
        <v>541</v>
      </c>
      <c r="I3370" s="4">
        <v>1.33</v>
      </c>
      <c r="J3370" s="4" t="s">
        <v>80</v>
      </c>
    </row>
    <row r="3371" spans="1:10" ht="12.75" customHeight="1">
      <c r="A3371" s="4" t="str">
        <f t="shared" si="0"/>
        <v>19182.1</v>
      </c>
      <c r="B3371" s="4">
        <v>191</v>
      </c>
      <c r="C3371" s="4">
        <v>821</v>
      </c>
      <c r="D3371" s="4">
        <f t="shared" si="1"/>
        <v>82.1</v>
      </c>
      <c r="E3371" s="4" t="s">
        <v>3772</v>
      </c>
      <c r="F3371" s="4">
        <v>-20231</v>
      </c>
      <c r="G3371" s="4">
        <v>28</v>
      </c>
      <c r="H3371" s="4">
        <v>20</v>
      </c>
      <c r="I3371" s="4">
        <v>50</v>
      </c>
      <c r="J3371" s="4" t="s">
        <v>3696</v>
      </c>
    </row>
    <row r="3372" spans="1:10" ht="12.75" customHeight="1">
      <c r="A3372" s="4" t="str">
        <f t="shared" si="0"/>
        <v>19183</v>
      </c>
      <c r="B3372" s="4">
        <v>191</v>
      </c>
      <c r="C3372" s="4">
        <v>830</v>
      </c>
      <c r="D3372" s="4">
        <f t="shared" si="1"/>
        <v>83</v>
      </c>
      <c r="E3372" s="4" t="s">
        <v>3773</v>
      </c>
      <c r="F3372" s="4">
        <v>-13240</v>
      </c>
      <c r="G3372" s="4">
        <v>7</v>
      </c>
      <c r="H3372" s="4">
        <v>12.3</v>
      </c>
      <c r="I3372" s="4" t="s">
        <v>6</v>
      </c>
      <c r="J3372" s="4">
        <v>0.3</v>
      </c>
    </row>
    <row r="3373" spans="1:10" ht="12.75" customHeight="1">
      <c r="A3373" s="4" t="str">
        <f t="shared" si="0"/>
        <v>19183.1</v>
      </c>
      <c r="B3373" s="4">
        <v>191</v>
      </c>
      <c r="C3373" s="4">
        <v>831</v>
      </c>
      <c r="D3373" s="4">
        <f t="shared" si="1"/>
        <v>83.1</v>
      </c>
      <c r="E3373" s="4" t="s">
        <v>3774</v>
      </c>
      <c r="F3373" s="4">
        <v>-13000</v>
      </c>
      <c r="G3373" s="4">
        <v>9</v>
      </c>
      <c r="H3373" s="4">
        <v>240</v>
      </c>
      <c r="I3373" s="4">
        <v>4</v>
      </c>
      <c r="J3373" s="4" t="s">
        <v>2857</v>
      </c>
    </row>
    <row r="3374" spans="1:10" ht="12.75" customHeight="1">
      <c r="A3374" s="4" t="str">
        <f t="shared" si="0"/>
        <v>19184</v>
      </c>
      <c r="B3374" s="4">
        <v>191</v>
      </c>
      <c r="C3374" s="4">
        <v>840</v>
      </c>
      <c r="D3374" s="4">
        <f t="shared" si="1"/>
        <v>84</v>
      </c>
      <c r="E3374" s="4" t="s">
        <v>3775</v>
      </c>
      <c r="F3374" s="4">
        <v>-5054</v>
      </c>
      <c r="G3374" s="4">
        <v>11</v>
      </c>
      <c r="H3374" s="4">
        <v>22</v>
      </c>
      <c r="I3374" s="4" t="s">
        <v>33</v>
      </c>
      <c r="J3374" s="4">
        <v>1</v>
      </c>
    </row>
    <row r="3375" spans="1:10" ht="12.75" customHeight="1">
      <c r="A3375" s="4" t="str">
        <f t="shared" si="0"/>
        <v>19184.1</v>
      </c>
      <c r="B3375" s="4">
        <v>191</v>
      </c>
      <c r="C3375" s="4">
        <v>841</v>
      </c>
      <c r="D3375" s="4">
        <f t="shared" si="1"/>
        <v>84.1</v>
      </c>
      <c r="E3375" s="4" t="s">
        <v>3776</v>
      </c>
      <c r="F3375" s="4">
        <v>-5020</v>
      </c>
      <c r="G3375" s="4">
        <v>10</v>
      </c>
      <c r="H3375" s="4">
        <v>34</v>
      </c>
      <c r="I3375" s="4">
        <v>12</v>
      </c>
      <c r="J3375" s="4" t="s">
        <v>2857</v>
      </c>
    </row>
    <row r="3376" spans="1:10" ht="12.75" customHeight="1">
      <c r="A3376" s="4" t="str">
        <f t="shared" si="0"/>
        <v>19274</v>
      </c>
      <c r="B3376" s="4">
        <v>192</v>
      </c>
      <c r="C3376" s="4">
        <v>740</v>
      </c>
      <c r="D3376" s="4">
        <f t="shared" si="1"/>
        <v>74</v>
      </c>
      <c r="E3376" s="4" t="s">
        <v>3777</v>
      </c>
      <c r="F3376" s="4">
        <v>-29650</v>
      </c>
      <c r="G3376" s="4">
        <v>600</v>
      </c>
      <c r="H3376" s="4">
        <v>10</v>
      </c>
      <c r="I3376" s="4" t="s">
        <v>6</v>
      </c>
      <c r="J3376" s="4" t="s">
        <v>733</v>
      </c>
    </row>
    <row r="3377" spans="1:10" ht="12.75" customHeight="1">
      <c r="A3377" s="4" t="str">
        <f t="shared" si="0"/>
        <v>19275</v>
      </c>
      <c r="B3377" s="4">
        <v>192</v>
      </c>
      <c r="C3377" s="4">
        <v>750</v>
      </c>
      <c r="D3377" s="4">
        <f t="shared" si="1"/>
        <v>75</v>
      </c>
      <c r="E3377" s="4" t="s">
        <v>3778</v>
      </c>
      <c r="F3377" s="4">
        <v>-31710</v>
      </c>
      <c r="G3377" s="4">
        <v>200</v>
      </c>
      <c r="H3377" s="4">
        <v>16</v>
      </c>
      <c r="I3377" s="4" t="s">
        <v>6</v>
      </c>
      <c r="J3377" s="4">
        <v>1</v>
      </c>
    </row>
    <row r="3378" spans="1:10" ht="12.75" customHeight="1">
      <c r="A3378" s="4" t="str">
        <f t="shared" si="0"/>
        <v>19276</v>
      </c>
      <c r="B3378" s="4">
        <v>192</v>
      </c>
      <c r="C3378" s="4">
        <v>760</v>
      </c>
      <c r="D3378" s="4">
        <f t="shared" si="1"/>
        <v>76</v>
      </c>
      <c r="E3378" s="4" t="s">
        <v>3779</v>
      </c>
      <c r="F3378" s="4">
        <v>-35880.5</v>
      </c>
      <c r="G3378" s="4">
        <v>2.6</v>
      </c>
      <c r="H3378" s="4" t="s">
        <v>8</v>
      </c>
      <c r="I3378" s="4" t="s">
        <v>3780</v>
      </c>
      <c r="J3378" s="4" t="s">
        <v>22</v>
      </c>
    </row>
    <row r="3379" spans="1:10" ht="12.75" customHeight="1">
      <c r="A3379" s="4" t="str">
        <f t="shared" si="0"/>
        <v>19276.1</v>
      </c>
      <c r="B3379" s="4">
        <v>192</v>
      </c>
      <c r="C3379" s="4">
        <v>761</v>
      </c>
      <c r="D3379" s="4">
        <f t="shared" si="1"/>
        <v>76.099999999999994</v>
      </c>
      <c r="E3379" s="4" t="s">
        <v>3781</v>
      </c>
      <c r="F3379" s="4">
        <v>-33865.1</v>
      </c>
      <c r="G3379" s="4">
        <v>2.6</v>
      </c>
      <c r="H3379" s="4">
        <v>2015.4</v>
      </c>
      <c r="I3379" s="4">
        <v>0.11</v>
      </c>
      <c r="J3379" s="4">
        <v>5.9</v>
      </c>
    </row>
    <row r="3380" spans="1:10" ht="12.75" customHeight="1">
      <c r="A3380" s="4" t="str">
        <f t="shared" si="0"/>
        <v>19277</v>
      </c>
      <c r="B3380" s="4">
        <v>192</v>
      </c>
      <c r="C3380" s="4">
        <v>770</v>
      </c>
      <c r="D3380" s="4">
        <f t="shared" si="1"/>
        <v>77</v>
      </c>
      <c r="E3380" s="4" t="s">
        <v>3782</v>
      </c>
      <c r="F3380" s="4">
        <v>-34833.199999999997</v>
      </c>
      <c r="G3380" s="4">
        <v>1.7</v>
      </c>
      <c r="H3380" s="4">
        <v>73.826999999999998</v>
      </c>
      <c r="I3380" s="4" t="s">
        <v>48</v>
      </c>
      <c r="J3380" s="4">
        <v>1.3000000000000001E-2</v>
      </c>
    </row>
    <row r="3381" spans="1:10" ht="12.75" customHeight="1">
      <c r="A3381" s="4" t="str">
        <f t="shared" si="0"/>
        <v>19277.1</v>
      </c>
      <c r="B3381" s="4">
        <v>192</v>
      </c>
      <c r="C3381" s="4">
        <v>771</v>
      </c>
      <c r="D3381" s="4">
        <f t="shared" si="1"/>
        <v>77.099999999999994</v>
      </c>
      <c r="E3381" s="4" t="s">
        <v>3783</v>
      </c>
      <c r="F3381" s="4">
        <v>-34776.5</v>
      </c>
      <c r="G3381" s="4">
        <v>1.7</v>
      </c>
      <c r="H3381" s="4">
        <v>56.72</v>
      </c>
      <c r="I3381" s="4">
        <v>5.0000000000000001E-3</v>
      </c>
      <c r="J3381" s="4">
        <v>1.45</v>
      </c>
    </row>
    <row r="3382" spans="1:10" ht="12.75" customHeight="1">
      <c r="A3382" s="4" t="str">
        <f t="shared" si="0"/>
        <v>19277.2</v>
      </c>
      <c r="B3382" s="4">
        <v>192</v>
      </c>
      <c r="C3382" s="4">
        <v>772</v>
      </c>
      <c r="D3382" s="4">
        <f t="shared" si="1"/>
        <v>77.2</v>
      </c>
      <c r="E3382" s="4" t="s">
        <v>3784</v>
      </c>
      <c r="F3382" s="4">
        <v>-34665.1</v>
      </c>
      <c r="G3382" s="4">
        <v>1.7</v>
      </c>
      <c r="H3382" s="4">
        <v>168.14</v>
      </c>
      <c r="I3382" s="4">
        <v>0.12</v>
      </c>
      <c r="J3382" s="4">
        <v>241</v>
      </c>
    </row>
    <row r="3383" spans="1:10" ht="12.75" customHeight="1">
      <c r="A3383" s="4" t="str">
        <f t="shared" si="0"/>
        <v>19278</v>
      </c>
      <c r="B3383" s="4">
        <v>192</v>
      </c>
      <c r="C3383" s="4">
        <v>780</v>
      </c>
      <c r="D3383" s="4">
        <f t="shared" si="1"/>
        <v>78</v>
      </c>
      <c r="E3383" s="4" t="s">
        <v>3785</v>
      </c>
      <c r="F3383" s="4">
        <v>-36292.9</v>
      </c>
      <c r="G3383" s="4">
        <v>2.5</v>
      </c>
      <c r="H3383" s="4" t="s">
        <v>8</v>
      </c>
      <c r="I3383" s="4" t="s">
        <v>22</v>
      </c>
      <c r="J3383" s="4">
        <v>98</v>
      </c>
    </row>
    <row r="3384" spans="1:10" ht="12.75" customHeight="1">
      <c r="A3384" s="4" t="str">
        <f t="shared" si="0"/>
        <v>19279</v>
      </c>
      <c r="B3384" s="4">
        <v>192</v>
      </c>
      <c r="C3384" s="4">
        <v>790</v>
      </c>
      <c r="D3384" s="4">
        <f t="shared" si="1"/>
        <v>79</v>
      </c>
      <c r="E3384" s="4" t="s">
        <v>3786</v>
      </c>
      <c r="F3384" s="4">
        <v>-32777</v>
      </c>
      <c r="G3384" s="4">
        <v>16</v>
      </c>
      <c r="H3384" s="4">
        <v>4.9400000000000004</v>
      </c>
      <c r="I3384" s="4" t="s">
        <v>223</v>
      </c>
      <c r="J3384" s="4">
        <v>0.09</v>
      </c>
    </row>
    <row r="3385" spans="1:10" ht="12.75" customHeight="1">
      <c r="A3385" s="4" t="str">
        <f t="shared" si="0"/>
        <v>19279.1</v>
      </c>
      <c r="B3385" s="4">
        <v>192</v>
      </c>
      <c r="C3385" s="4">
        <v>791</v>
      </c>
      <c r="D3385" s="4">
        <f t="shared" si="1"/>
        <v>79.099999999999994</v>
      </c>
      <c r="E3385" s="4" t="s">
        <v>3787</v>
      </c>
      <c r="F3385" s="4">
        <v>-32642</v>
      </c>
      <c r="G3385" s="4">
        <v>16</v>
      </c>
      <c r="H3385" s="4">
        <v>135.41</v>
      </c>
      <c r="I3385" s="4">
        <v>0.25</v>
      </c>
      <c r="J3385" s="4">
        <v>29</v>
      </c>
    </row>
    <row r="3386" spans="1:10" ht="12.75" customHeight="1">
      <c r="A3386" s="4" t="str">
        <f t="shared" si="0"/>
        <v>19279.2</v>
      </c>
      <c r="B3386" s="4">
        <v>192</v>
      </c>
      <c r="C3386" s="4">
        <v>792</v>
      </c>
      <c r="D3386" s="4">
        <f t="shared" si="1"/>
        <v>79.2</v>
      </c>
      <c r="E3386" s="4" t="s">
        <v>3788</v>
      </c>
      <c r="F3386" s="4">
        <v>-32345</v>
      </c>
      <c r="G3386" s="4">
        <v>16</v>
      </c>
      <c r="H3386" s="4">
        <v>431.6</v>
      </c>
      <c r="I3386" s="4">
        <v>0.5</v>
      </c>
      <c r="J3386" s="4">
        <v>160</v>
      </c>
    </row>
    <row r="3387" spans="1:10" ht="12.75" customHeight="1">
      <c r="A3387" s="4" t="str">
        <f t="shared" si="0"/>
        <v>19280</v>
      </c>
      <c r="B3387" s="4">
        <v>192</v>
      </c>
      <c r="C3387" s="4">
        <v>800</v>
      </c>
      <c r="D3387" s="4">
        <f t="shared" si="1"/>
        <v>80</v>
      </c>
      <c r="E3387" s="4" t="s">
        <v>3789</v>
      </c>
      <c r="F3387" s="4">
        <v>-32011</v>
      </c>
      <c r="G3387" s="4">
        <v>16</v>
      </c>
      <c r="H3387" s="4">
        <v>4.8499999999999996</v>
      </c>
      <c r="I3387" s="4" t="s">
        <v>223</v>
      </c>
      <c r="J3387" s="4">
        <v>0.2</v>
      </c>
    </row>
    <row r="3388" spans="1:10" ht="12.75" customHeight="1">
      <c r="A3388" s="4" t="str">
        <f t="shared" si="0"/>
        <v>19281</v>
      </c>
      <c r="B3388" s="4">
        <v>192</v>
      </c>
      <c r="C3388" s="4">
        <v>810</v>
      </c>
      <c r="D3388" s="4">
        <f t="shared" si="1"/>
        <v>81</v>
      </c>
      <c r="E3388" s="4" t="s">
        <v>3790</v>
      </c>
      <c r="F3388" s="4">
        <v>-25870</v>
      </c>
      <c r="G3388" s="4">
        <v>30</v>
      </c>
      <c r="H3388" s="4">
        <v>9.6</v>
      </c>
      <c r="I3388" s="4" t="s">
        <v>80</v>
      </c>
      <c r="J3388" s="4">
        <v>0.4</v>
      </c>
    </row>
    <row r="3389" spans="1:10" ht="12.75" customHeight="1">
      <c r="A3389" s="4" t="str">
        <f t="shared" si="0"/>
        <v>19281.1</v>
      </c>
      <c r="B3389" s="4">
        <v>192</v>
      </c>
      <c r="C3389" s="4">
        <v>811</v>
      </c>
      <c r="D3389" s="4">
        <f t="shared" si="1"/>
        <v>81.099999999999994</v>
      </c>
      <c r="E3389" s="4" t="s">
        <v>3791</v>
      </c>
      <c r="F3389" s="4">
        <v>-25710</v>
      </c>
      <c r="G3389" s="4">
        <v>60</v>
      </c>
      <c r="H3389" s="4">
        <v>160</v>
      </c>
      <c r="I3389" s="4">
        <v>50</v>
      </c>
      <c r="J3389" s="4">
        <v>10.8</v>
      </c>
    </row>
    <row r="3390" spans="1:10" ht="12.75" customHeight="1">
      <c r="A3390" s="4" t="str">
        <f t="shared" si="0"/>
        <v>19281.3</v>
      </c>
      <c r="B3390" s="4">
        <v>192</v>
      </c>
      <c r="C3390" s="4">
        <v>813</v>
      </c>
      <c r="D3390" s="4">
        <f t="shared" si="1"/>
        <v>81.3</v>
      </c>
      <c r="E3390" s="4" t="s">
        <v>3792</v>
      </c>
      <c r="F3390" s="4">
        <v>-25694</v>
      </c>
      <c r="G3390" s="4">
        <v>25</v>
      </c>
      <c r="H3390" s="4">
        <v>180</v>
      </c>
      <c r="I3390" s="4">
        <v>40</v>
      </c>
      <c r="J3390" s="4" t="s">
        <v>2857</v>
      </c>
    </row>
    <row r="3391" spans="1:10" ht="12.75" customHeight="1">
      <c r="A3391" s="4" t="str">
        <f t="shared" si="0"/>
        <v>19282</v>
      </c>
      <c r="B3391" s="4">
        <v>192</v>
      </c>
      <c r="C3391" s="4">
        <v>820</v>
      </c>
      <c r="D3391" s="4">
        <f t="shared" si="1"/>
        <v>82</v>
      </c>
      <c r="E3391" s="4" t="s">
        <v>3793</v>
      </c>
      <c r="F3391" s="4">
        <v>-22556</v>
      </c>
      <c r="G3391" s="4">
        <v>13</v>
      </c>
      <c r="H3391" s="4">
        <v>3.5</v>
      </c>
      <c r="I3391" s="4" t="s">
        <v>80</v>
      </c>
      <c r="J3391" s="4">
        <v>0.1</v>
      </c>
    </row>
    <row r="3392" spans="1:10" ht="12.75" customHeight="1">
      <c r="A3392" s="4" t="str">
        <f t="shared" si="0"/>
        <v>19282.1</v>
      </c>
      <c r="B3392" s="4">
        <v>192</v>
      </c>
      <c r="C3392" s="4">
        <v>821</v>
      </c>
      <c r="D3392" s="4">
        <f t="shared" si="1"/>
        <v>82.1</v>
      </c>
      <c r="E3392" s="4" t="s">
        <v>3794</v>
      </c>
      <c r="F3392" s="4">
        <v>-19975</v>
      </c>
      <c r="G3392" s="4">
        <v>13</v>
      </c>
      <c r="H3392" s="4">
        <v>2581.1</v>
      </c>
      <c r="I3392" s="4">
        <v>0.1</v>
      </c>
      <c r="J3392" s="4">
        <v>164</v>
      </c>
    </row>
    <row r="3393" spans="1:10" ht="12.75" customHeight="1">
      <c r="A3393" s="4" t="str">
        <f t="shared" si="0"/>
        <v>19282.2</v>
      </c>
      <c r="B3393" s="4">
        <v>192</v>
      </c>
      <c r="C3393" s="4">
        <v>822</v>
      </c>
      <c r="D3393" s="4">
        <f t="shared" si="1"/>
        <v>82.2</v>
      </c>
      <c r="E3393" s="4" t="s">
        <v>3795</v>
      </c>
      <c r="F3393" s="4">
        <v>-19931</v>
      </c>
      <c r="G3393" s="4">
        <v>13</v>
      </c>
      <c r="H3393" s="4">
        <v>2625.1</v>
      </c>
      <c r="I3393" s="4">
        <v>1.1000000000000001</v>
      </c>
      <c r="J3393" s="4">
        <v>1.1000000000000001</v>
      </c>
    </row>
    <row r="3394" spans="1:10" ht="12.75" customHeight="1">
      <c r="A3394" s="4" t="str">
        <f t="shared" si="0"/>
        <v>19282.3</v>
      </c>
      <c r="B3394" s="4">
        <v>192</v>
      </c>
      <c r="C3394" s="4">
        <v>823</v>
      </c>
      <c r="D3394" s="4">
        <f t="shared" si="1"/>
        <v>82.3</v>
      </c>
      <c r="E3394" s="4" t="s">
        <v>3796</v>
      </c>
      <c r="F3394" s="4">
        <v>-19813</v>
      </c>
      <c r="G3394" s="4">
        <v>13</v>
      </c>
      <c r="H3394" s="4">
        <v>2743.5</v>
      </c>
      <c r="I3394" s="4">
        <v>0.4</v>
      </c>
      <c r="J3394" s="4">
        <v>756</v>
      </c>
    </row>
    <row r="3395" spans="1:10" ht="12.75" customHeight="1">
      <c r="A3395" s="4" t="str">
        <f t="shared" si="0"/>
        <v>19283</v>
      </c>
      <c r="B3395" s="4">
        <v>192</v>
      </c>
      <c r="C3395" s="4">
        <v>830</v>
      </c>
      <c r="D3395" s="4">
        <f t="shared" si="1"/>
        <v>83</v>
      </c>
      <c r="E3395" s="4" t="s">
        <v>3797</v>
      </c>
      <c r="F3395" s="4">
        <v>-13550</v>
      </c>
      <c r="G3395" s="4">
        <v>30</v>
      </c>
      <c r="H3395" s="4">
        <v>34.6</v>
      </c>
      <c r="I3395" s="4" t="s">
        <v>6</v>
      </c>
      <c r="J3395" s="4">
        <v>0.9</v>
      </c>
    </row>
    <row r="3396" spans="1:10" ht="12.75" customHeight="1">
      <c r="A3396" s="4" t="str">
        <f t="shared" si="0"/>
        <v>19283.1</v>
      </c>
      <c r="B3396" s="4">
        <v>192</v>
      </c>
      <c r="C3396" s="4">
        <v>831</v>
      </c>
      <c r="D3396" s="4">
        <f t="shared" si="1"/>
        <v>83.1</v>
      </c>
      <c r="E3396" s="4" t="s">
        <v>3798</v>
      </c>
      <c r="F3396" s="4">
        <v>-13399</v>
      </c>
      <c r="G3396" s="4">
        <v>9</v>
      </c>
      <c r="H3396" s="4">
        <v>150</v>
      </c>
      <c r="I3396" s="4">
        <v>30</v>
      </c>
      <c r="J3396" s="4" t="s">
        <v>1001</v>
      </c>
    </row>
    <row r="3397" spans="1:10" ht="12.75" customHeight="1">
      <c r="A3397" s="4" t="str">
        <f t="shared" si="0"/>
        <v>19284</v>
      </c>
      <c r="B3397" s="4">
        <v>192</v>
      </c>
      <c r="C3397" s="4">
        <v>840</v>
      </c>
      <c r="D3397" s="4">
        <f t="shared" si="1"/>
        <v>84</v>
      </c>
      <c r="E3397" s="4" t="s">
        <v>3799</v>
      </c>
      <c r="F3397" s="4">
        <v>-8071</v>
      </c>
      <c r="G3397" s="4">
        <v>12</v>
      </c>
      <c r="H3397" s="4">
        <v>32.200000000000003</v>
      </c>
      <c r="I3397" s="4" t="s">
        <v>33</v>
      </c>
      <c r="J3397" s="4">
        <v>0.3</v>
      </c>
    </row>
    <row r="3398" spans="1:10" ht="12.75" customHeight="1">
      <c r="A3398" s="4" t="str">
        <f t="shared" si="0"/>
        <v>19284.1</v>
      </c>
      <c r="B3398" s="4">
        <v>192</v>
      </c>
      <c r="C3398" s="4">
        <v>841</v>
      </c>
      <c r="D3398" s="4">
        <f t="shared" si="1"/>
        <v>84.1</v>
      </c>
      <c r="E3398" s="4" t="s">
        <v>3800</v>
      </c>
      <c r="F3398" s="4">
        <v>-5470</v>
      </c>
      <c r="G3398" s="4">
        <v>500</v>
      </c>
      <c r="H3398" s="4">
        <v>2600</v>
      </c>
      <c r="I3398" s="4">
        <v>500</v>
      </c>
      <c r="J3398" s="4" t="s">
        <v>2691</v>
      </c>
    </row>
    <row r="3399" spans="1:10" ht="12.75" customHeight="1">
      <c r="A3399" s="4" t="str">
        <f t="shared" si="0"/>
        <v>19375</v>
      </c>
      <c r="B3399" s="4">
        <v>193</v>
      </c>
      <c r="C3399" s="4">
        <v>750</v>
      </c>
      <c r="D3399" s="4">
        <f t="shared" si="1"/>
        <v>75</v>
      </c>
      <c r="E3399" s="4" t="s">
        <v>3801</v>
      </c>
      <c r="F3399" s="4">
        <v>-30300</v>
      </c>
      <c r="G3399" s="4">
        <v>200</v>
      </c>
      <c r="H3399" s="4">
        <v>30</v>
      </c>
      <c r="I3399" s="4" t="s">
        <v>6</v>
      </c>
      <c r="J3399" s="4" t="s">
        <v>733</v>
      </c>
    </row>
    <row r="3400" spans="1:10" ht="12.75" customHeight="1">
      <c r="A3400" s="4" t="str">
        <f t="shared" si="0"/>
        <v>19376</v>
      </c>
      <c r="B3400" s="4">
        <v>193</v>
      </c>
      <c r="C3400" s="4">
        <v>760</v>
      </c>
      <c r="D3400" s="4">
        <f t="shared" si="1"/>
        <v>76</v>
      </c>
      <c r="E3400" s="4" t="s">
        <v>3802</v>
      </c>
      <c r="F3400" s="4">
        <v>-33392.6</v>
      </c>
      <c r="G3400" s="4">
        <v>2.6</v>
      </c>
      <c r="H3400" s="4">
        <v>30.11</v>
      </c>
      <c r="I3400" s="4" t="s">
        <v>223</v>
      </c>
      <c r="J3400" s="4">
        <v>0.01</v>
      </c>
    </row>
    <row r="3401" spans="1:10" ht="12.75" customHeight="1">
      <c r="A3401" s="4" t="str">
        <f t="shared" si="0"/>
        <v>19377</v>
      </c>
      <c r="B3401" s="4">
        <v>193</v>
      </c>
      <c r="C3401" s="4">
        <v>770</v>
      </c>
      <c r="D3401" s="4">
        <f t="shared" si="1"/>
        <v>77</v>
      </c>
      <c r="E3401" s="4" t="s">
        <v>3803</v>
      </c>
      <c r="F3401" s="4">
        <v>-34533.800000000003</v>
      </c>
      <c r="G3401" s="4">
        <v>1.7</v>
      </c>
      <c r="H3401" s="4" t="s">
        <v>8</v>
      </c>
      <c r="I3401" s="4" t="s">
        <v>188</v>
      </c>
      <c r="J3401" s="4">
        <v>98</v>
      </c>
    </row>
    <row r="3402" spans="1:10" ht="12.75" customHeight="1">
      <c r="A3402" s="4" t="str">
        <f t="shared" si="0"/>
        <v>19377.1</v>
      </c>
      <c r="B3402" s="4">
        <v>193</v>
      </c>
      <c r="C3402" s="4">
        <v>771</v>
      </c>
      <c r="D3402" s="4">
        <f t="shared" si="1"/>
        <v>77.099999999999994</v>
      </c>
      <c r="E3402" s="4" t="s">
        <v>3804</v>
      </c>
      <c r="F3402" s="4">
        <v>-34453.599999999999</v>
      </c>
      <c r="G3402" s="4">
        <v>1.7</v>
      </c>
      <c r="H3402" s="4">
        <v>80.239999999999995</v>
      </c>
      <c r="I3402" s="4">
        <v>6.0000000000000001E-3</v>
      </c>
      <c r="J3402" s="4">
        <v>10.53</v>
      </c>
    </row>
    <row r="3403" spans="1:10" ht="12.75" customHeight="1">
      <c r="A3403" s="4" t="str">
        <f t="shared" si="0"/>
        <v>19378</v>
      </c>
      <c r="B3403" s="4">
        <v>193</v>
      </c>
      <c r="C3403" s="4">
        <v>780</v>
      </c>
      <c r="D3403" s="4">
        <f t="shared" si="1"/>
        <v>78</v>
      </c>
      <c r="E3403" s="4" t="s">
        <v>3805</v>
      </c>
      <c r="F3403" s="4">
        <v>-34477</v>
      </c>
      <c r="G3403" s="4">
        <v>1.7</v>
      </c>
      <c r="H3403" s="4">
        <v>50</v>
      </c>
      <c r="I3403" s="4" t="s">
        <v>14</v>
      </c>
      <c r="J3403" s="4">
        <v>6</v>
      </c>
    </row>
    <row r="3404" spans="1:10" ht="12.75" customHeight="1">
      <c r="A3404" s="4" t="str">
        <f t="shared" si="0"/>
        <v>19378.1</v>
      </c>
      <c r="B3404" s="4">
        <v>193</v>
      </c>
      <c r="C3404" s="4">
        <v>781</v>
      </c>
      <c r="D3404" s="4">
        <f t="shared" si="1"/>
        <v>78.099999999999994</v>
      </c>
      <c r="E3404" s="4" t="s">
        <v>3806</v>
      </c>
      <c r="F3404" s="4">
        <v>-34327.199999999997</v>
      </c>
      <c r="G3404" s="4">
        <v>1.7</v>
      </c>
      <c r="H3404" s="4">
        <v>149.78</v>
      </c>
      <c r="I3404" s="4">
        <v>0.04</v>
      </c>
      <c r="J3404" s="4">
        <v>4.33</v>
      </c>
    </row>
    <row r="3405" spans="1:10" ht="12.75" customHeight="1">
      <c r="A3405" s="4" t="str">
        <f t="shared" si="0"/>
        <v>19379</v>
      </c>
      <c r="B3405" s="4">
        <v>193</v>
      </c>
      <c r="C3405" s="4">
        <v>790</v>
      </c>
      <c r="D3405" s="4">
        <f t="shared" si="1"/>
        <v>79</v>
      </c>
      <c r="E3405" s="4" t="s">
        <v>3807</v>
      </c>
      <c r="F3405" s="4">
        <v>-33394</v>
      </c>
      <c r="G3405" s="4">
        <v>11</v>
      </c>
      <c r="H3405" s="4">
        <v>17.649999999999999</v>
      </c>
      <c r="I3405" s="4" t="s">
        <v>223</v>
      </c>
      <c r="J3405" s="4">
        <v>0.15</v>
      </c>
    </row>
    <row r="3406" spans="1:10" ht="12.75" customHeight="1">
      <c r="A3406" s="4" t="str">
        <f t="shared" si="0"/>
        <v>19379.1</v>
      </c>
      <c r="B3406" s="4">
        <v>193</v>
      </c>
      <c r="C3406" s="4">
        <v>791</v>
      </c>
      <c r="D3406" s="4">
        <f t="shared" si="1"/>
        <v>79.099999999999994</v>
      </c>
      <c r="E3406" s="4" t="s">
        <v>3808</v>
      </c>
      <c r="F3406" s="4">
        <v>-33104</v>
      </c>
      <c r="G3406" s="4">
        <v>11</v>
      </c>
      <c r="H3406" s="4">
        <v>290.19</v>
      </c>
      <c r="I3406" s="4">
        <v>0.03</v>
      </c>
      <c r="J3406" s="4">
        <v>3.9</v>
      </c>
    </row>
    <row r="3407" spans="1:10" ht="12.75" customHeight="1">
      <c r="A3407" s="4" t="str">
        <f t="shared" si="0"/>
        <v>19380</v>
      </c>
      <c r="B3407" s="4">
        <v>193</v>
      </c>
      <c r="C3407" s="4">
        <v>800</v>
      </c>
      <c r="D3407" s="4">
        <f t="shared" si="1"/>
        <v>80</v>
      </c>
      <c r="E3407" s="4" t="s">
        <v>3809</v>
      </c>
      <c r="F3407" s="4">
        <v>-31051</v>
      </c>
      <c r="G3407" s="4">
        <v>15</v>
      </c>
      <c r="H3407" s="4">
        <v>3.8</v>
      </c>
      <c r="I3407" s="4" t="s">
        <v>223</v>
      </c>
      <c r="J3407" s="4">
        <v>0.15</v>
      </c>
    </row>
    <row r="3408" spans="1:10" ht="12.75" customHeight="1">
      <c r="A3408" s="4" t="str">
        <f t="shared" si="0"/>
        <v>19380.1</v>
      </c>
      <c r="B3408" s="4">
        <v>193</v>
      </c>
      <c r="C3408" s="4">
        <v>801</v>
      </c>
      <c r="D3408" s="4">
        <f t="shared" si="1"/>
        <v>80.099999999999994</v>
      </c>
      <c r="E3408" s="4" t="s">
        <v>3810</v>
      </c>
      <c r="F3408" s="4">
        <v>-30910</v>
      </c>
      <c r="G3408" s="4">
        <v>15</v>
      </c>
      <c r="H3408" s="4">
        <v>140.76</v>
      </c>
      <c r="I3408" s="4">
        <v>0.05</v>
      </c>
      <c r="J3408" s="4">
        <v>11.8</v>
      </c>
    </row>
    <row r="3409" spans="1:10" ht="12.75" customHeight="1">
      <c r="A3409" s="4" t="str">
        <f t="shared" si="0"/>
        <v>19381</v>
      </c>
      <c r="B3409" s="4">
        <v>193</v>
      </c>
      <c r="C3409" s="4">
        <v>810</v>
      </c>
      <c r="D3409" s="4">
        <f t="shared" si="1"/>
        <v>81</v>
      </c>
      <c r="E3409" s="4" t="s">
        <v>3811</v>
      </c>
      <c r="F3409" s="4">
        <v>-27320</v>
      </c>
      <c r="G3409" s="4">
        <v>110</v>
      </c>
      <c r="H3409" s="4">
        <v>21.6</v>
      </c>
      <c r="I3409" s="4" t="s">
        <v>80</v>
      </c>
      <c r="J3409" s="4">
        <v>0.8</v>
      </c>
    </row>
    <row r="3410" spans="1:10" ht="12.75" customHeight="1">
      <c r="A3410" s="4" t="str">
        <f t="shared" si="0"/>
        <v>19381.1</v>
      </c>
      <c r="B3410" s="4">
        <v>193</v>
      </c>
      <c r="C3410" s="4">
        <v>811</v>
      </c>
      <c r="D3410" s="4">
        <f t="shared" si="1"/>
        <v>81.099999999999994</v>
      </c>
      <c r="E3410" s="4" t="s">
        <v>3812</v>
      </c>
      <c r="F3410" s="4">
        <v>-26950</v>
      </c>
      <c r="G3410" s="4">
        <v>110</v>
      </c>
      <c r="H3410" s="4">
        <v>369</v>
      </c>
      <c r="I3410" s="4">
        <v>4</v>
      </c>
      <c r="J3410" s="4">
        <v>2.11</v>
      </c>
    </row>
    <row r="3411" spans="1:10" ht="12.75" customHeight="1">
      <c r="A3411" s="4" t="str">
        <f t="shared" si="0"/>
        <v>19382</v>
      </c>
      <c r="B3411" s="4">
        <v>193</v>
      </c>
      <c r="C3411" s="4">
        <v>820</v>
      </c>
      <c r="D3411" s="4">
        <f t="shared" si="1"/>
        <v>82</v>
      </c>
      <c r="E3411" s="4" t="s">
        <v>3813</v>
      </c>
      <c r="F3411" s="4">
        <v>-22190</v>
      </c>
      <c r="G3411" s="4">
        <v>50</v>
      </c>
      <c r="H3411" s="4" t="s">
        <v>541</v>
      </c>
      <c r="I3411" s="4">
        <v>5</v>
      </c>
      <c r="J3411" s="4" t="s">
        <v>80</v>
      </c>
    </row>
    <row r="3412" spans="1:10" ht="12.75" customHeight="1">
      <c r="A3412" s="4" t="str">
        <f t="shared" si="0"/>
        <v>19382.1</v>
      </c>
      <c r="B3412" s="4">
        <v>193</v>
      </c>
      <c r="C3412" s="4">
        <v>821</v>
      </c>
      <c r="D3412" s="4">
        <f t="shared" si="1"/>
        <v>82.1</v>
      </c>
      <c r="E3412" s="4" t="s">
        <v>3814</v>
      </c>
      <c r="F3412" s="4">
        <v>-22060</v>
      </c>
      <c r="G3412" s="4">
        <v>90</v>
      </c>
      <c r="H3412" s="4">
        <v>130</v>
      </c>
      <c r="I3412" s="4">
        <v>80</v>
      </c>
      <c r="J3412" s="4" t="s">
        <v>541</v>
      </c>
    </row>
    <row r="3413" spans="1:10" ht="12.75" customHeight="1">
      <c r="A3413" s="4" t="str">
        <f t="shared" si="0"/>
        <v>19383</v>
      </c>
      <c r="B3413" s="4">
        <v>193</v>
      </c>
      <c r="C3413" s="4">
        <v>830</v>
      </c>
      <c r="D3413" s="4">
        <f t="shared" si="1"/>
        <v>83</v>
      </c>
      <c r="E3413" s="4" t="s">
        <v>3815</v>
      </c>
      <c r="F3413" s="4">
        <v>-15873</v>
      </c>
      <c r="G3413" s="4">
        <v>10</v>
      </c>
      <c r="H3413" s="4">
        <v>67</v>
      </c>
      <c r="I3413" s="4" t="s">
        <v>6</v>
      </c>
      <c r="J3413" s="4">
        <v>3</v>
      </c>
    </row>
    <row r="3414" spans="1:10" ht="12.75" customHeight="1">
      <c r="A3414" s="4" t="str">
        <f t="shared" si="0"/>
        <v>19383.1</v>
      </c>
      <c r="B3414" s="4">
        <v>193</v>
      </c>
      <c r="C3414" s="4">
        <v>831</v>
      </c>
      <c r="D3414" s="4">
        <f t="shared" si="1"/>
        <v>83.1</v>
      </c>
      <c r="E3414" s="4" t="s">
        <v>3816</v>
      </c>
      <c r="F3414" s="4">
        <v>-15564</v>
      </c>
      <c r="G3414" s="4">
        <v>12</v>
      </c>
      <c r="H3414" s="4">
        <v>308</v>
      </c>
      <c r="I3414" s="4">
        <v>7</v>
      </c>
      <c r="J3414" s="4" t="s">
        <v>2857</v>
      </c>
    </row>
    <row r="3415" spans="1:10" ht="12.75" customHeight="1">
      <c r="A3415" s="4" t="str">
        <f t="shared" si="0"/>
        <v>19384</v>
      </c>
      <c r="B3415" s="4">
        <v>193</v>
      </c>
      <c r="C3415" s="4">
        <v>840</v>
      </c>
      <c r="D3415" s="4">
        <f t="shared" si="1"/>
        <v>84</v>
      </c>
      <c r="E3415" s="4" t="s">
        <v>3817</v>
      </c>
      <c r="F3415" s="4">
        <v>-8360</v>
      </c>
      <c r="G3415" s="4">
        <v>30</v>
      </c>
      <c r="H3415" s="4">
        <v>420</v>
      </c>
      <c r="I3415" s="4" t="s">
        <v>33</v>
      </c>
      <c r="J3415" s="4">
        <v>40</v>
      </c>
    </row>
    <row r="3416" spans="1:10" ht="12.75" customHeight="1">
      <c r="A3416" s="4" t="str">
        <f t="shared" si="0"/>
        <v>19384.1</v>
      </c>
      <c r="B3416" s="4">
        <v>193</v>
      </c>
      <c r="C3416" s="4">
        <v>841</v>
      </c>
      <c r="D3416" s="4">
        <f t="shared" si="1"/>
        <v>84.1</v>
      </c>
      <c r="E3416" s="4" t="s">
        <v>3818</v>
      </c>
      <c r="F3416" s="4">
        <v>-8260</v>
      </c>
      <c r="G3416" s="4">
        <v>50</v>
      </c>
      <c r="H3416" s="4">
        <v>100</v>
      </c>
      <c r="I3416" s="4">
        <v>30</v>
      </c>
      <c r="J3416" s="4">
        <v>240</v>
      </c>
    </row>
    <row r="3417" spans="1:10" ht="12.75" customHeight="1">
      <c r="A3417" s="4" t="str">
        <f t="shared" si="0"/>
        <v>19385</v>
      </c>
      <c r="B3417" s="4">
        <v>193</v>
      </c>
      <c r="C3417" s="4">
        <v>850</v>
      </c>
      <c r="D3417" s="4">
        <f t="shared" si="1"/>
        <v>85</v>
      </c>
      <c r="E3417" s="4" t="s">
        <v>3819</v>
      </c>
      <c r="F3417" s="4">
        <v>-150</v>
      </c>
      <c r="G3417" s="4">
        <v>50</v>
      </c>
      <c r="H3417" s="4" t="s">
        <v>3820</v>
      </c>
      <c r="I3417" s="4" t="s">
        <v>33</v>
      </c>
      <c r="J3417" s="4" t="s">
        <v>2670</v>
      </c>
    </row>
    <row r="3418" spans="1:10" ht="12.75" customHeight="1">
      <c r="A3418" s="4" t="str">
        <f t="shared" si="0"/>
        <v>19475</v>
      </c>
      <c r="B3418" s="4">
        <v>194</v>
      </c>
      <c r="C3418" s="4">
        <v>750</v>
      </c>
      <c r="D3418" s="4">
        <f t="shared" si="1"/>
        <v>75</v>
      </c>
      <c r="E3418" s="4" t="s">
        <v>3821</v>
      </c>
      <c r="F3418" s="4">
        <v>-27550</v>
      </c>
      <c r="G3418" s="4">
        <v>300</v>
      </c>
      <c r="H3418" s="4">
        <v>2</v>
      </c>
      <c r="I3418" s="4" t="s">
        <v>6</v>
      </c>
      <c r="J3418" s="4" t="s">
        <v>733</v>
      </c>
    </row>
    <row r="3419" spans="1:10" ht="12.75" customHeight="1">
      <c r="A3419" s="4" t="str">
        <f t="shared" si="0"/>
        <v>19476</v>
      </c>
      <c r="B3419" s="4">
        <v>194</v>
      </c>
      <c r="C3419" s="4">
        <v>760</v>
      </c>
      <c r="D3419" s="4">
        <f t="shared" si="1"/>
        <v>76</v>
      </c>
      <c r="E3419" s="4" t="s">
        <v>3822</v>
      </c>
      <c r="F3419" s="4">
        <v>-32432.7</v>
      </c>
      <c r="G3419" s="4">
        <v>2.6</v>
      </c>
      <c r="H3419" s="4">
        <v>6</v>
      </c>
      <c r="I3419" s="4" t="s">
        <v>14</v>
      </c>
      <c r="J3419" s="4">
        <v>0.2</v>
      </c>
    </row>
    <row r="3420" spans="1:10" ht="12.75" customHeight="1">
      <c r="A3420" s="4" t="str">
        <f t="shared" si="0"/>
        <v>19477</v>
      </c>
      <c r="B3420" s="4">
        <v>194</v>
      </c>
      <c r="C3420" s="4">
        <v>770</v>
      </c>
      <c r="D3420" s="4">
        <f t="shared" si="1"/>
        <v>77</v>
      </c>
      <c r="E3420" s="4" t="s">
        <v>3823</v>
      </c>
      <c r="F3420" s="4">
        <v>-32529.3</v>
      </c>
      <c r="G3420" s="4">
        <v>1.7</v>
      </c>
      <c r="H3420" s="4">
        <v>19.28</v>
      </c>
      <c r="I3420" s="4" t="s">
        <v>223</v>
      </c>
      <c r="J3420" s="4">
        <v>0.13</v>
      </c>
    </row>
    <row r="3421" spans="1:10" ht="12.75" customHeight="1">
      <c r="A3421" s="4" t="str">
        <f t="shared" si="0"/>
        <v>19477.1</v>
      </c>
      <c r="B3421" s="4">
        <v>194</v>
      </c>
      <c r="C3421" s="4">
        <v>771</v>
      </c>
      <c r="D3421" s="4">
        <f t="shared" si="1"/>
        <v>77.099999999999994</v>
      </c>
      <c r="E3421" s="4" t="s">
        <v>3824</v>
      </c>
      <c r="F3421" s="4">
        <v>-32382.2</v>
      </c>
      <c r="G3421" s="4">
        <v>1.7</v>
      </c>
      <c r="H3421" s="4">
        <v>147.078</v>
      </c>
      <c r="I3421" s="4">
        <v>5.0000000000000001E-3</v>
      </c>
      <c r="J3421" s="4">
        <v>31.85</v>
      </c>
    </row>
    <row r="3422" spans="1:10" ht="12.75" customHeight="1">
      <c r="A3422" s="4" t="str">
        <f t="shared" si="0"/>
        <v>19477.2</v>
      </c>
      <c r="B3422" s="4">
        <v>194</v>
      </c>
      <c r="C3422" s="4">
        <v>772</v>
      </c>
      <c r="D3422" s="4">
        <f t="shared" si="1"/>
        <v>77.2</v>
      </c>
      <c r="E3422" s="4" t="s">
        <v>3825</v>
      </c>
      <c r="F3422" s="4">
        <v>-32160</v>
      </c>
      <c r="G3422" s="4">
        <v>70</v>
      </c>
      <c r="H3422" s="4">
        <v>370</v>
      </c>
      <c r="I3422" s="4">
        <v>70</v>
      </c>
      <c r="J3422" s="4" t="s">
        <v>709</v>
      </c>
    </row>
    <row r="3423" spans="1:10" ht="12.75" customHeight="1">
      <c r="A3423" s="4" t="str">
        <f t="shared" si="0"/>
        <v>19478</v>
      </c>
      <c r="B3423" s="4">
        <v>194</v>
      </c>
      <c r="C3423" s="4">
        <v>780</v>
      </c>
      <c r="D3423" s="4">
        <f t="shared" si="1"/>
        <v>78</v>
      </c>
      <c r="E3423" s="4" t="s">
        <v>3826</v>
      </c>
      <c r="F3423" s="4">
        <v>-34763.1</v>
      </c>
      <c r="G3423" s="4">
        <v>0.9</v>
      </c>
      <c r="H3423" s="4" t="s">
        <v>8</v>
      </c>
      <c r="I3423" s="4" t="s">
        <v>22</v>
      </c>
      <c r="J3423" s="4">
        <v>96</v>
      </c>
    </row>
    <row r="3424" spans="1:10" ht="12.75" customHeight="1">
      <c r="A3424" s="4" t="str">
        <f t="shared" si="0"/>
        <v>19479</v>
      </c>
      <c r="B3424" s="4">
        <v>194</v>
      </c>
      <c r="C3424" s="4">
        <v>790</v>
      </c>
      <c r="D3424" s="4">
        <f t="shared" si="1"/>
        <v>79</v>
      </c>
      <c r="E3424" s="4" t="s">
        <v>3827</v>
      </c>
      <c r="F3424" s="4">
        <v>-32262</v>
      </c>
      <c r="G3424" s="4">
        <v>10</v>
      </c>
      <c r="H3424" s="4">
        <v>38.020000000000003</v>
      </c>
      <c r="I3424" s="4" t="s">
        <v>223</v>
      </c>
      <c r="J3424" s="4">
        <v>0.1</v>
      </c>
    </row>
    <row r="3425" spans="1:10" ht="12.75" customHeight="1">
      <c r="A3425" s="4" t="str">
        <f t="shared" si="0"/>
        <v>19479.1</v>
      </c>
      <c r="B3425" s="4">
        <v>194</v>
      </c>
      <c r="C3425" s="4">
        <v>791</v>
      </c>
      <c r="D3425" s="4">
        <f t="shared" si="1"/>
        <v>79.099999999999994</v>
      </c>
      <c r="E3425" s="4" t="s">
        <v>3828</v>
      </c>
      <c r="F3425" s="4">
        <v>-32155</v>
      </c>
      <c r="G3425" s="4">
        <v>10</v>
      </c>
      <c r="H3425" s="4">
        <v>107.4</v>
      </c>
      <c r="I3425" s="4">
        <v>0.5</v>
      </c>
      <c r="J3425" s="4">
        <v>600</v>
      </c>
    </row>
    <row r="3426" spans="1:10" ht="12.75" customHeight="1">
      <c r="A3426" s="4" t="str">
        <f t="shared" si="0"/>
        <v>19479.2</v>
      </c>
      <c r="B3426" s="4">
        <v>194</v>
      </c>
      <c r="C3426" s="4">
        <v>792</v>
      </c>
      <c r="D3426" s="4">
        <f t="shared" si="1"/>
        <v>79.2</v>
      </c>
      <c r="E3426" s="4" t="s">
        <v>3829</v>
      </c>
      <c r="F3426" s="4">
        <v>-31786</v>
      </c>
      <c r="G3426" s="4">
        <v>10</v>
      </c>
      <c r="H3426" s="4">
        <v>475.8</v>
      </c>
      <c r="I3426" s="4">
        <v>0.6</v>
      </c>
      <c r="J3426" s="4">
        <v>420</v>
      </c>
    </row>
    <row r="3427" spans="1:10" ht="12.75" customHeight="1">
      <c r="A3427" s="4" t="str">
        <f t="shared" si="0"/>
        <v>19480</v>
      </c>
      <c r="B3427" s="4">
        <v>194</v>
      </c>
      <c r="C3427" s="4">
        <v>800</v>
      </c>
      <c r="D3427" s="4">
        <f t="shared" si="1"/>
        <v>80</v>
      </c>
      <c r="E3427" s="4" t="s">
        <v>3830</v>
      </c>
      <c r="F3427" s="4">
        <v>-32193</v>
      </c>
      <c r="G3427" s="4">
        <v>13</v>
      </c>
      <c r="H3427" s="4">
        <v>440</v>
      </c>
      <c r="I3427" s="4" t="s">
        <v>14</v>
      </c>
      <c r="J3427" s="4">
        <v>80</v>
      </c>
    </row>
    <row r="3428" spans="1:10" ht="12.75" customHeight="1">
      <c r="A3428" s="4" t="str">
        <f t="shared" si="0"/>
        <v>19481</v>
      </c>
      <c r="B3428" s="4">
        <v>194</v>
      </c>
      <c r="C3428" s="4">
        <v>810</v>
      </c>
      <c r="D3428" s="4">
        <f t="shared" si="1"/>
        <v>81</v>
      </c>
      <c r="E3428" s="4" t="s">
        <v>3831</v>
      </c>
      <c r="F3428" s="4">
        <v>-26830</v>
      </c>
      <c r="G3428" s="4">
        <v>140</v>
      </c>
      <c r="H3428" s="4" t="s">
        <v>541</v>
      </c>
      <c r="I3428" s="4">
        <v>33</v>
      </c>
      <c r="J3428" s="4" t="s">
        <v>80</v>
      </c>
    </row>
    <row r="3429" spans="1:10" ht="12.75" customHeight="1">
      <c r="A3429" s="4" t="str">
        <f t="shared" si="0"/>
        <v>19481.1</v>
      </c>
      <c r="B3429" s="4">
        <v>194</v>
      </c>
      <c r="C3429" s="4">
        <v>811</v>
      </c>
      <c r="D3429" s="4">
        <f t="shared" si="1"/>
        <v>81.099999999999994</v>
      </c>
      <c r="E3429" s="4" t="s">
        <v>3832</v>
      </c>
      <c r="F3429" s="4">
        <v>-26530</v>
      </c>
      <c r="G3429" s="4">
        <v>240</v>
      </c>
      <c r="H3429" s="4">
        <v>300</v>
      </c>
      <c r="I3429" s="4">
        <v>200</v>
      </c>
      <c r="J3429" s="4" t="s">
        <v>541</v>
      </c>
    </row>
    <row r="3430" spans="1:10" ht="12.75" customHeight="1">
      <c r="A3430" s="4" t="str">
        <f t="shared" si="0"/>
        <v>19482</v>
      </c>
      <c r="B3430" s="4">
        <v>194</v>
      </c>
      <c r="C3430" s="4">
        <v>820</v>
      </c>
      <c r="D3430" s="4">
        <f t="shared" si="1"/>
        <v>82</v>
      </c>
      <c r="E3430" s="4" t="s">
        <v>3833</v>
      </c>
      <c r="F3430" s="4">
        <v>-24208</v>
      </c>
      <c r="G3430" s="4">
        <v>17</v>
      </c>
      <c r="H3430" s="4">
        <v>12</v>
      </c>
      <c r="I3430" s="4" t="s">
        <v>80</v>
      </c>
      <c r="J3430" s="4">
        <v>0.5</v>
      </c>
    </row>
    <row r="3431" spans="1:10" ht="12.75" customHeight="1">
      <c r="A3431" s="4" t="str">
        <f t="shared" si="0"/>
        <v>19483</v>
      </c>
      <c r="B3431" s="4">
        <v>194</v>
      </c>
      <c r="C3431" s="4">
        <v>830</v>
      </c>
      <c r="D3431" s="4">
        <f t="shared" si="1"/>
        <v>83</v>
      </c>
      <c r="E3431" s="4" t="s">
        <v>3834</v>
      </c>
      <c r="F3431" s="4">
        <v>-15990</v>
      </c>
      <c r="G3431" s="4">
        <v>50</v>
      </c>
      <c r="H3431" s="4" t="s">
        <v>541</v>
      </c>
      <c r="I3431" s="4">
        <v>95</v>
      </c>
      <c r="J3431" s="4" t="s">
        <v>6</v>
      </c>
    </row>
    <row r="3432" spans="1:10" ht="12.75" customHeight="1">
      <c r="A3432" s="4" t="str">
        <f t="shared" si="0"/>
        <v>19483.1</v>
      </c>
      <c r="B3432" s="4">
        <v>194</v>
      </c>
      <c r="C3432" s="4">
        <v>831</v>
      </c>
      <c r="D3432" s="4">
        <f t="shared" si="1"/>
        <v>83.1</v>
      </c>
      <c r="E3432" s="4" t="s">
        <v>3835</v>
      </c>
      <c r="F3432" s="4">
        <v>-15880</v>
      </c>
      <c r="G3432" s="4">
        <v>50</v>
      </c>
      <c r="H3432" s="4">
        <v>110</v>
      </c>
      <c r="I3432" s="4">
        <v>70</v>
      </c>
      <c r="J3432" s="4" t="s">
        <v>3696</v>
      </c>
    </row>
    <row r="3433" spans="1:10" ht="12.75" customHeight="1">
      <c r="A3433" s="4" t="str">
        <f t="shared" si="0"/>
        <v>19483.2</v>
      </c>
      <c r="B3433" s="4">
        <v>194</v>
      </c>
      <c r="C3433" s="4">
        <v>832</v>
      </c>
      <c r="D3433" s="4">
        <f t="shared" si="1"/>
        <v>83.2</v>
      </c>
      <c r="E3433" s="4" t="s">
        <v>3836</v>
      </c>
      <c r="F3433" s="4">
        <v>-15760</v>
      </c>
      <c r="G3433" s="4">
        <v>70</v>
      </c>
      <c r="H3433" s="4">
        <v>230</v>
      </c>
      <c r="I3433" s="4">
        <v>90</v>
      </c>
      <c r="J3433" s="4">
        <v>115</v>
      </c>
    </row>
    <row r="3434" spans="1:10" ht="12.75" customHeight="1">
      <c r="A3434" s="4" t="str">
        <f t="shared" si="0"/>
        <v>19484</v>
      </c>
      <c r="B3434" s="4">
        <v>194</v>
      </c>
      <c r="C3434" s="4">
        <v>840</v>
      </c>
      <c r="D3434" s="4">
        <f t="shared" si="1"/>
        <v>84</v>
      </c>
      <c r="E3434" s="4" t="s">
        <v>3837</v>
      </c>
      <c r="F3434" s="4">
        <v>-11005</v>
      </c>
      <c r="G3434" s="4">
        <v>13</v>
      </c>
      <c r="H3434" s="4">
        <v>392</v>
      </c>
      <c r="I3434" s="4" t="s">
        <v>33</v>
      </c>
      <c r="J3434" s="4">
        <v>4</v>
      </c>
    </row>
    <row r="3435" spans="1:10" ht="12.75" customHeight="1">
      <c r="A3435" s="4" t="str">
        <f t="shared" si="0"/>
        <v>19484.1</v>
      </c>
      <c r="B3435" s="4">
        <v>194</v>
      </c>
      <c r="C3435" s="4">
        <v>841</v>
      </c>
      <c r="D3435" s="4">
        <f t="shared" si="1"/>
        <v>84.1</v>
      </c>
      <c r="E3435" s="4" t="s">
        <v>3838</v>
      </c>
      <c r="F3435" s="4">
        <v>-8480</v>
      </c>
      <c r="G3435" s="4">
        <v>13</v>
      </c>
      <c r="H3435" s="4">
        <v>2525</v>
      </c>
      <c r="I3435" s="4">
        <v>2</v>
      </c>
      <c r="J3435" s="4">
        <v>15</v>
      </c>
    </row>
    <row r="3436" spans="1:10" ht="12.75" customHeight="1">
      <c r="A3436" s="4" t="str">
        <f t="shared" si="0"/>
        <v>19485</v>
      </c>
      <c r="B3436" s="4">
        <v>194</v>
      </c>
      <c r="C3436" s="4">
        <v>850</v>
      </c>
      <c r="D3436" s="4">
        <f t="shared" si="1"/>
        <v>85</v>
      </c>
      <c r="E3436" s="4" t="s">
        <v>3839</v>
      </c>
      <c r="F3436" s="4">
        <v>-1190</v>
      </c>
      <c r="G3436" s="4">
        <v>190</v>
      </c>
      <c r="H3436" s="4" t="s">
        <v>3820</v>
      </c>
      <c r="I3436" s="4" t="s">
        <v>33</v>
      </c>
      <c r="J3436" s="4" t="s">
        <v>71</v>
      </c>
    </row>
    <row r="3437" spans="1:10" ht="12.75" customHeight="1">
      <c r="A3437" s="4" t="str">
        <f t="shared" si="0"/>
        <v>19485.1</v>
      </c>
      <c r="B3437" s="4">
        <v>194</v>
      </c>
      <c r="C3437" s="4">
        <v>851</v>
      </c>
      <c r="D3437" s="4">
        <f t="shared" si="1"/>
        <v>85.1</v>
      </c>
      <c r="E3437" s="4" t="s">
        <v>3840</v>
      </c>
      <c r="F3437" s="4">
        <v>-711</v>
      </c>
      <c r="G3437" s="4">
        <v>17</v>
      </c>
      <c r="H3437" s="4">
        <v>480</v>
      </c>
      <c r="I3437" s="4">
        <v>190</v>
      </c>
      <c r="J3437" s="4" t="s">
        <v>2857</v>
      </c>
    </row>
    <row r="3438" spans="1:10" ht="12.75" customHeight="1">
      <c r="A3438" s="4" t="str">
        <f t="shared" si="0"/>
        <v>19576</v>
      </c>
      <c r="B3438" s="4">
        <v>195</v>
      </c>
      <c r="C3438" s="4">
        <v>760</v>
      </c>
      <c r="D3438" s="4">
        <f t="shared" si="1"/>
        <v>76</v>
      </c>
      <c r="E3438" s="4" t="s">
        <v>3841</v>
      </c>
      <c r="F3438" s="4">
        <v>-29690</v>
      </c>
      <c r="G3438" s="4">
        <v>500</v>
      </c>
      <c r="H3438" s="4">
        <v>6.5</v>
      </c>
      <c r="I3438" s="4" t="s">
        <v>80</v>
      </c>
      <c r="J3438" s="4" t="s">
        <v>46</v>
      </c>
    </row>
    <row r="3439" spans="1:10" ht="12.75" customHeight="1">
      <c r="A3439" s="4" t="str">
        <f t="shared" si="0"/>
        <v>19577</v>
      </c>
      <c r="B3439" s="4">
        <v>195</v>
      </c>
      <c r="C3439" s="4">
        <v>770</v>
      </c>
      <c r="D3439" s="4">
        <f t="shared" si="1"/>
        <v>77</v>
      </c>
      <c r="E3439" s="4" t="s">
        <v>3842</v>
      </c>
      <c r="F3439" s="4">
        <v>-31689.8</v>
      </c>
      <c r="G3439" s="4">
        <v>1.7</v>
      </c>
      <c r="H3439" s="4">
        <v>2.5</v>
      </c>
      <c r="I3439" s="4" t="s">
        <v>223</v>
      </c>
      <c r="J3439" s="4">
        <v>0.2</v>
      </c>
    </row>
    <row r="3440" spans="1:10" ht="12.75" customHeight="1">
      <c r="A3440" s="4" t="str">
        <f t="shared" si="0"/>
        <v>19577.1</v>
      </c>
      <c r="B3440" s="4">
        <v>195</v>
      </c>
      <c r="C3440" s="4">
        <v>771</v>
      </c>
      <c r="D3440" s="4">
        <f t="shared" si="1"/>
        <v>77.099999999999994</v>
      </c>
      <c r="E3440" s="4" t="s">
        <v>3843</v>
      </c>
      <c r="F3440" s="4">
        <v>-31590</v>
      </c>
      <c r="G3440" s="4">
        <v>5</v>
      </c>
      <c r="H3440" s="4">
        <v>100</v>
      </c>
      <c r="I3440" s="4">
        <v>5</v>
      </c>
      <c r="J3440" s="4">
        <v>3.8</v>
      </c>
    </row>
    <row r="3441" spans="1:10" ht="12.75" customHeight="1">
      <c r="A3441" s="4" t="str">
        <f t="shared" si="0"/>
        <v>19578</v>
      </c>
      <c r="B3441" s="4">
        <v>195</v>
      </c>
      <c r="C3441" s="4">
        <v>780</v>
      </c>
      <c r="D3441" s="4">
        <f t="shared" si="1"/>
        <v>78</v>
      </c>
      <c r="E3441" s="4" t="s">
        <v>3844</v>
      </c>
      <c r="F3441" s="4">
        <v>-32796.800000000003</v>
      </c>
      <c r="G3441" s="4">
        <v>0.9</v>
      </c>
      <c r="H3441" s="4" t="s">
        <v>8</v>
      </c>
      <c r="I3441" s="4" t="s">
        <v>101</v>
      </c>
      <c r="J3441" s="4">
        <v>99</v>
      </c>
    </row>
    <row r="3442" spans="1:10" ht="12.75" customHeight="1">
      <c r="A3442" s="4" t="str">
        <f t="shared" si="0"/>
        <v>19578.1</v>
      </c>
      <c r="B3442" s="4">
        <v>195</v>
      </c>
      <c r="C3442" s="4">
        <v>781</v>
      </c>
      <c r="D3442" s="4">
        <f t="shared" si="1"/>
        <v>78.099999999999994</v>
      </c>
      <c r="E3442" s="4" t="s">
        <v>3845</v>
      </c>
      <c r="F3442" s="4">
        <v>-32537.5</v>
      </c>
      <c r="G3442" s="4">
        <v>0.9</v>
      </c>
      <c r="H3442" s="4">
        <v>259.3</v>
      </c>
      <c r="I3442" s="4">
        <v>0.08</v>
      </c>
      <c r="J3442" s="4">
        <v>4.0199999999999996</v>
      </c>
    </row>
    <row r="3443" spans="1:10" ht="12.75" customHeight="1">
      <c r="A3443" s="4" t="str">
        <f t="shared" si="0"/>
        <v>19579</v>
      </c>
      <c r="B3443" s="4">
        <v>195</v>
      </c>
      <c r="C3443" s="4">
        <v>790</v>
      </c>
      <c r="D3443" s="4">
        <f t="shared" si="1"/>
        <v>79</v>
      </c>
      <c r="E3443" s="4" t="s">
        <v>3846</v>
      </c>
      <c r="F3443" s="4">
        <v>-32570</v>
      </c>
      <c r="G3443" s="4">
        <v>1.3</v>
      </c>
      <c r="H3443" s="4">
        <v>186.1</v>
      </c>
      <c r="I3443" s="4" t="s">
        <v>48</v>
      </c>
      <c r="J3443" s="4">
        <v>0.05</v>
      </c>
    </row>
    <row r="3444" spans="1:10" ht="12.75" customHeight="1">
      <c r="A3444" s="4" t="str">
        <f t="shared" si="0"/>
        <v>19579.1</v>
      </c>
      <c r="B3444" s="4">
        <v>195</v>
      </c>
      <c r="C3444" s="4">
        <v>791</v>
      </c>
      <c r="D3444" s="4">
        <f t="shared" si="1"/>
        <v>79.099999999999994</v>
      </c>
      <c r="E3444" s="4" t="s">
        <v>3847</v>
      </c>
      <c r="F3444" s="4">
        <v>-32251.4</v>
      </c>
      <c r="G3444" s="4">
        <v>1.3</v>
      </c>
      <c r="H3444" s="4">
        <v>318.58</v>
      </c>
      <c r="I3444" s="4">
        <v>0.04</v>
      </c>
      <c r="J3444" s="4">
        <v>30.5</v>
      </c>
    </row>
    <row r="3445" spans="1:10" ht="12.75" customHeight="1">
      <c r="A3445" s="4" t="str">
        <f t="shared" si="0"/>
        <v>19580</v>
      </c>
      <c r="B3445" s="4">
        <v>195</v>
      </c>
      <c r="C3445" s="4">
        <v>800</v>
      </c>
      <c r="D3445" s="4">
        <f t="shared" si="1"/>
        <v>80</v>
      </c>
      <c r="E3445" s="4" t="s">
        <v>3848</v>
      </c>
      <c r="F3445" s="4">
        <v>-31000</v>
      </c>
      <c r="G3445" s="4">
        <v>23</v>
      </c>
      <c r="H3445" s="4">
        <v>10.53</v>
      </c>
      <c r="I3445" s="4" t="s">
        <v>223</v>
      </c>
      <c r="J3445" s="4">
        <v>0.03</v>
      </c>
    </row>
    <row r="3446" spans="1:10" ht="12.75" customHeight="1">
      <c r="A3446" s="4" t="str">
        <f t="shared" si="0"/>
        <v>19580.1</v>
      </c>
      <c r="B3446" s="4">
        <v>195</v>
      </c>
      <c r="C3446" s="4">
        <v>801</v>
      </c>
      <c r="D3446" s="4">
        <f t="shared" si="1"/>
        <v>80.099999999999994</v>
      </c>
      <c r="E3446" s="4" t="s">
        <v>3849</v>
      </c>
      <c r="F3446" s="4">
        <v>-30824</v>
      </c>
      <c r="G3446" s="4">
        <v>23</v>
      </c>
      <c r="H3446" s="4">
        <v>176.07</v>
      </c>
      <c r="I3446" s="4">
        <v>0.04</v>
      </c>
      <c r="J3446" s="4">
        <v>41.6</v>
      </c>
    </row>
    <row r="3447" spans="1:10" ht="12.75" customHeight="1">
      <c r="A3447" s="4" t="str">
        <f t="shared" si="0"/>
        <v>19581</v>
      </c>
      <c r="B3447" s="4">
        <v>195</v>
      </c>
      <c r="C3447" s="4">
        <v>810</v>
      </c>
      <c r="D3447" s="4">
        <f t="shared" si="1"/>
        <v>81</v>
      </c>
      <c r="E3447" s="4" t="s">
        <v>3850</v>
      </c>
      <c r="F3447" s="4">
        <v>-28155</v>
      </c>
      <c r="G3447" s="4">
        <v>14</v>
      </c>
      <c r="H3447" s="4">
        <v>1.1599999999999999</v>
      </c>
      <c r="I3447" s="4" t="s">
        <v>223</v>
      </c>
      <c r="J3447" s="4">
        <v>0.05</v>
      </c>
    </row>
    <row r="3448" spans="1:10" ht="12.75" customHeight="1">
      <c r="A3448" s="4" t="str">
        <f t="shared" si="0"/>
        <v>19581.1</v>
      </c>
      <c r="B3448" s="4">
        <v>195</v>
      </c>
      <c r="C3448" s="4">
        <v>811</v>
      </c>
      <c r="D3448" s="4">
        <f t="shared" si="1"/>
        <v>81.099999999999994</v>
      </c>
      <c r="E3448" s="4" t="s">
        <v>3851</v>
      </c>
      <c r="F3448" s="4">
        <v>-27672</v>
      </c>
      <c r="G3448" s="4">
        <v>14</v>
      </c>
      <c r="H3448" s="4">
        <v>482.63</v>
      </c>
      <c r="I3448" s="4">
        <v>0.17</v>
      </c>
      <c r="J3448" s="4">
        <v>3.6</v>
      </c>
    </row>
    <row r="3449" spans="1:10" ht="12.75" customHeight="1">
      <c r="A3449" s="4" t="str">
        <f t="shared" si="0"/>
        <v>19582</v>
      </c>
      <c r="B3449" s="4">
        <v>195</v>
      </c>
      <c r="C3449" s="4">
        <v>820</v>
      </c>
      <c r="D3449" s="4">
        <f t="shared" si="1"/>
        <v>82</v>
      </c>
      <c r="E3449" s="4" t="s">
        <v>3852</v>
      </c>
      <c r="F3449" s="4">
        <v>-23714</v>
      </c>
      <c r="G3449" s="4">
        <v>23</v>
      </c>
      <c r="H3449" s="4" t="s">
        <v>3853</v>
      </c>
      <c r="I3449" s="4" t="s">
        <v>80</v>
      </c>
      <c r="J3449" s="4" t="s">
        <v>3854</v>
      </c>
    </row>
    <row r="3450" spans="1:10" ht="12.75" customHeight="1">
      <c r="A3450" s="4" t="str">
        <f t="shared" si="0"/>
        <v>19582.1</v>
      </c>
      <c r="B3450" s="4">
        <v>195</v>
      </c>
      <c r="C3450" s="4">
        <v>821</v>
      </c>
      <c r="D3450" s="4">
        <f t="shared" si="1"/>
        <v>82.1</v>
      </c>
      <c r="E3450" s="4" t="s">
        <v>3855</v>
      </c>
      <c r="F3450" s="4">
        <v>-23511</v>
      </c>
      <c r="G3450" s="4">
        <v>23</v>
      </c>
      <c r="H3450" s="4">
        <v>202.9</v>
      </c>
      <c r="I3450" s="4">
        <v>0.7</v>
      </c>
      <c r="J3450" s="4">
        <v>15</v>
      </c>
    </row>
    <row r="3451" spans="1:10" ht="12.75" customHeight="1">
      <c r="A3451" s="4" t="str">
        <f t="shared" si="0"/>
        <v>19583</v>
      </c>
      <c r="B3451" s="4">
        <v>195</v>
      </c>
      <c r="C3451" s="4">
        <v>830</v>
      </c>
      <c r="D3451" s="4">
        <f t="shared" si="1"/>
        <v>83</v>
      </c>
      <c r="E3451" s="4" t="s">
        <v>3856</v>
      </c>
      <c r="F3451" s="4">
        <v>-18024</v>
      </c>
      <c r="G3451" s="4">
        <v>6</v>
      </c>
      <c r="H3451" s="4">
        <v>183</v>
      </c>
      <c r="I3451" s="4" t="s">
        <v>6</v>
      </c>
      <c r="J3451" s="4">
        <v>4</v>
      </c>
    </row>
    <row r="3452" spans="1:10" ht="12.75" customHeight="1">
      <c r="A3452" s="4" t="str">
        <f t="shared" si="0"/>
        <v>19583.1</v>
      </c>
      <c r="B3452" s="4">
        <v>195</v>
      </c>
      <c r="C3452" s="4">
        <v>831</v>
      </c>
      <c r="D3452" s="4">
        <f t="shared" si="1"/>
        <v>83.1</v>
      </c>
      <c r="E3452" s="4" t="s">
        <v>3857</v>
      </c>
      <c r="F3452" s="4">
        <v>-17624</v>
      </c>
      <c r="G3452" s="4">
        <v>8</v>
      </c>
      <c r="H3452" s="4">
        <v>399</v>
      </c>
      <c r="I3452" s="4">
        <v>6</v>
      </c>
      <c r="J3452" s="4" t="s">
        <v>2857</v>
      </c>
    </row>
    <row r="3453" spans="1:10" ht="12.75" customHeight="1">
      <c r="A3453" s="4" t="str">
        <f t="shared" si="0"/>
        <v>19584</v>
      </c>
      <c r="B3453" s="4">
        <v>195</v>
      </c>
      <c r="C3453" s="4">
        <v>840</v>
      </c>
      <c r="D3453" s="4">
        <f t="shared" si="1"/>
        <v>84</v>
      </c>
      <c r="E3453" s="4" t="s">
        <v>3858</v>
      </c>
      <c r="F3453" s="4">
        <v>-11070</v>
      </c>
      <c r="G3453" s="4">
        <v>40</v>
      </c>
      <c r="H3453" s="4">
        <v>4.6399999999999997</v>
      </c>
      <c r="I3453" s="4" t="s">
        <v>6</v>
      </c>
      <c r="J3453" s="4">
        <v>0.09</v>
      </c>
    </row>
    <row r="3454" spans="1:10" ht="12.75" customHeight="1">
      <c r="A3454" s="4" t="str">
        <f t="shared" si="0"/>
        <v>19584.1</v>
      </c>
      <c r="B3454" s="4">
        <v>195</v>
      </c>
      <c r="C3454" s="4">
        <v>841</v>
      </c>
      <c r="D3454" s="4">
        <f t="shared" si="1"/>
        <v>84.1</v>
      </c>
      <c r="E3454" s="4" t="s">
        <v>3859</v>
      </c>
      <c r="F3454" s="4">
        <v>-10964</v>
      </c>
      <c r="G3454" s="4">
        <v>28</v>
      </c>
      <c r="H3454" s="4">
        <v>110</v>
      </c>
      <c r="I3454" s="4">
        <v>50</v>
      </c>
      <c r="J3454" s="4" t="s">
        <v>2857</v>
      </c>
    </row>
    <row r="3455" spans="1:10" ht="12.75" customHeight="1">
      <c r="A3455" s="4" t="str">
        <f t="shared" si="0"/>
        <v>19585</v>
      </c>
      <c r="B3455" s="4">
        <v>195</v>
      </c>
      <c r="C3455" s="4">
        <v>850</v>
      </c>
      <c r="D3455" s="4">
        <f t="shared" si="1"/>
        <v>85</v>
      </c>
      <c r="E3455" s="4" t="s">
        <v>3860</v>
      </c>
      <c r="F3455" s="4">
        <v>-3476</v>
      </c>
      <c r="G3455" s="4">
        <v>9</v>
      </c>
      <c r="H3455" s="4" t="s">
        <v>999</v>
      </c>
      <c r="I3455" s="4">
        <v>328</v>
      </c>
      <c r="J3455" s="4" t="s">
        <v>33</v>
      </c>
    </row>
    <row r="3456" spans="1:10" ht="12.75" customHeight="1">
      <c r="A3456" s="4" t="str">
        <f t="shared" si="0"/>
        <v>19585.1</v>
      </c>
      <c r="B3456" s="4">
        <v>195</v>
      </c>
      <c r="C3456" s="4">
        <v>851</v>
      </c>
      <c r="D3456" s="4">
        <f t="shared" si="1"/>
        <v>85.1</v>
      </c>
      <c r="E3456" s="4" t="s">
        <v>3861</v>
      </c>
      <c r="F3456" s="4">
        <v>-3443</v>
      </c>
      <c r="G3456" s="4">
        <v>8</v>
      </c>
      <c r="H3456" s="4">
        <v>34</v>
      </c>
      <c r="I3456" s="4">
        <v>7</v>
      </c>
      <c r="J3456" s="4" t="s">
        <v>2857</v>
      </c>
    </row>
    <row r="3457" spans="1:10" ht="12.75" customHeight="1">
      <c r="A3457" s="4" t="str">
        <f t="shared" si="0"/>
        <v>19586</v>
      </c>
      <c r="B3457" s="4">
        <v>195</v>
      </c>
      <c r="C3457" s="4">
        <v>860</v>
      </c>
      <c r="D3457" s="4">
        <f t="shared" si="1"/>
        <v>86</v>
      </c>
      <c r="E3457" s="4" t="s">
        <v>3862</v>
      </c>
      <c r="F3457" s="4">
        <v>5070</v>
      </c>
      <c r="G3457" s="4">
        <v>50</v>
      </c>
      <c r="H3457" s="4" t="s">
        <v>541</v>
      </c>
      <c r="I3457" s="4">
        <v>6</v>
      </c>
      <c r="J3457" s="4" t="s">
        <v>33</v>
      </c>
    </row>
    <row r="3458" spans="1:10" ht="12.75" customHeight="1">
      <c r="A3458" s="4" t="str">
        <f t="shared" si="0"/>
        <v>19586.1</v>
      </c>
      <c r="B3458" s="4">
        <v>195</v>
      </c>
      <c r="C3458" s="4">
        <v>861</v>
      </c>
      <c r="D3458" s="4">
        <f t="shared" si="1"/>
        <v>86.1</v>
      </c>
      <c r="E3458" s="4" t="s">
        <v>3863</v>
      </c>
      <c r="F3458" s="4">
        <v>5118</v>
      </c>
      <c r="G3458" s="4">
        <v>15</v>
      </c>
      <c r="H3458" s="4">
        <v>50</v>
      </c>
      <c r="I3458" s="4">
        <v>50</v>
      </c>
      <c r="J3458" s="4" t="s">
        <v>541</v>
      </c>
    </row>
    <row r="3459" spans="1:10" ht="12.75" customHeight="1">
      <c r="A3459" s="4" t="str">
        <f t="shared" si="0"/>
        <v>19676</v>
      </c>
      <c r="B3459" s="4">
        <v>196</v>
      </c>
      <c r="C3459" s="4">
        <v>760</v>
      </c>
      <c r="D3459" s="4">
        <f t="shared" si="1"/>
        <v>76</v>
      </c>
      <c r="E3459" s="4" t="s">
        <v>3864</v>
      </c>
      <c r="F3459" s="4">
        <v>-28280</v>
      </c>
      <c r="G3459" s="4">
        <v>40</v>
      </c>
      <c r="H3459" s="4">
        <v>34.9</v>
      </c>
      <c r="I3459" s="4" t="s">
        <v>80</v>
      </c>
      <c r="J3459" s="4">
        <v>0.2</v>
      </c>
    </row>
    <row r="3460" spans="1:10" ht="12.75" customHeight="1">
      <c r="A3460" s="4" t="str">
        <f t="shared" si="0"/>
        <v>19677</v>
      </c>
      <c r="B3460" s="4">
        <v>196</v>
      </c>
      <c r="C3460" s="4">
        <v>770</v>
      </c>
      <c r="D3460" s="4">
        <f t="shared" si="1"/>
        <v>77</v>
      </c>
      <c r="E3460" s="4" t="s">
        <v>3865</v>
      </c>
      <c r="F3460" s="4">
        <v>-29440</v>
      </c>
      <c r="G3460" s="4">
        <v>40</v>
      </c>
      <c r="H3460" s="4">
        <v>52</v>
      </c>
      <c r="I3460" s="4" t="s">
        <v>6</v>
      </c>
      <c r="J3460" s="4">
        <v>1</v>
      </c>
    </row>
    <row r="3461" spans="1:10" ht="12.75" customHeight="1">
      <c r="A3461" s="4" t="str">
        <f t="shared" si="0"/>
        <v>19677.1</v>
      </c>
      <c r="B3461" s="4">
        <v>196</v>
      </c>
      <c r="C3461" s="4">
        <v>771</v>
      </c>
      <c r="D3461" s="4">
        <f t="shared" si="1"/>
        <v>77.099999999999994</v>
      </c>
      <c r="E3461" s="4" t="s">
        <v>3866</v>
      </c>
      <c r="F3461" s="4">
        <v>-29229</v>
      </c>
      <c r="G3461" s="4">
        <v>20</v>
      </c>
      <c r="H3461" s="4">
        <v>210</v>
      </c>
      <c r="I3461" s="4">
        <v>40</v>
      </c>
      <c r="J3461" s="4" t="s">
        <v>709</v>
      </c>
    </row>
    <row r="3462" spans="1:10" ht="12.75" customHeight="1">
      <c r="A3462" s="4" t="str">
        <f t="shared" si="0"/>
        <v>19678</v>
      </c>
      <c r="B3462" s="4">
        <v>196</v>
      </c>
      <c r="C3462" s="4">
        <v>780</v>
      </c>
      <c r="D3462" s="4">
        <f t="shared" si="1"/>
        <v>78</v>
      </c>
      <c r="E3462" s="4" t="s">
        <v>3867</v>
      </c>
      <c r="F3462" s="4">
        <v>-32647.4</v>
      </c>
      <c r="G3462" s="4">
        <v>0.9</v>
      </c>
      <c r="H3462" s="4" t="s">
        <v>8</v>
      </c>
      <c r="I3462" s="4" t="s">
        <v>22</v>
      </c>
      <c r="J3462" s="4">
        <v>98</v>
      </c>
    </row>
    <row r="3463" spans="1:10" ht="12.75" customHeight="1">
      <c r="A3463" s="4" t="str">
        <f t="shared" si="0"/>
        <v>19679</v>
      </c>
      <c r="B3463" s="4">
        <v>196</v>
      </c>
      <c r="C3463" s="4">
        <v>790</v>
      </c>
      <c r="D3463" s="4">
        <f t="shared" si="1"/>
        <v>79</v>
      </c>
      <c r="E3463" s="4" t="s">
        <v>3868</v>
      </c>
      <c r="F3463" s="4">
        <v>-31140</v>
      </c>
      <c r="G3463" s="4">
        <v>3</v>
      </c>
      <c r="H3463" s="4">
        <v>6.1669</v>
      </c>
      <c r="I3463" s="4" t="s">
        <v>48</v>
      </c>
      <c r="J3463" s="4">
        <v>6.0000000000000006E-4</v>
      </c>
    </row>
    <row r="3464" spans="1:10" ht="12.75" customHeight="1">
      <c r="A3464" s="4" t="str">
        <f t="shared" si="0"/>
        <v>19679.1</v>
      </c>
      <c r="B3464" s="4">
        <v>196</v>
      </c>
      <c r="C3464" s="4">
        <v>791</v>
      </c>
      <c r="D3464" s="4">
        <f t="shared" si="1"/>
        <v>79.099999999999994</v>
      </c>
      <c r="E3464" s="4" t="s">
        <v>3869</v>
      </c>
      <c r="F3464" s="4">
        <v>-31055</v>
      </c>
      <c r="G3464" s="4">
        <v>3</v>
      </c>
      <c r="H3464" s="4">
        <v>84.66</v>
      </c>
      <c r="I3464" s="4">
        <v>0.02</v>
      </c>
      <c r="J3464" s="4">
        <v>8.1</v>
      </c>
    </row>
    <row r="3465" spans="1:10" ht="12.75" customHeight="1">
      <c r="A3465" s="4" t="str">
        <f t="shared" si="0"/>
        <v>19679.2</v>
      </c>
      <c r="B3465" s="4">
        <v>196</v>
      </c>
      <c r="C3465" s="4">
        <v>792</v>
      </c>
      <c r="D3465" s="4">
        <f t="shared" si="1"/>
        <v>79.2</v>
      </c>
      <c r="E3465" s="4" t="s">
        <v>3870</v>
      </c>
      <c r="F3465" s="4">
        <v>-30544</v>
      </c>
      <c r="G3465" s="4">
        <v>3</v>
      </c>
      <c r="H3465" s="4">
        <v>595.66</v>
      </c>
      <c r="I3465" s="4">
        <v>0.04</v>
      </c>
      <c r="J3465" s="4">
        <v>9.6</v>
      </c>
    </row>
    <row r="3466" spans="1:10" ht="12.75" customHeight="1">
      <c r="A3466" s="4" t="str">
        <f t="shared" si="0"/>
        <v>19680</v>
      </c>
      <c r="B3466" s="4">
        <v>196</v>
      </c>
      <c r="C3466" s="4">
        <v>800</v>
      </c>
      <c r="D3466" s="4">
        <f t="shared" si="1"/>
        <v>80</v>
      </c>
      <c r="E3466" s="4" t="s">
        <v>3871</v>
      </c>
      <c r="F3466" s="4">
        <v>-31826.7</v>
      </c>
      <c r="G3466" s="4">
        <v>2.9</v>
      </c>
      <c r="H3466" s="4" t="s">
        <v>8</v>
      </c>
      <c r="I3466" s="4" t="s">
        <v>3872</v>
      </c>
      <c r="J3466" s="4" t="s">
        <v>22</v>
      </c>
    </row>
    <row r="3467" spans="1:10" ht="12.75" customHeight="1">
      <c r="A3467" s="4" t="str">
        <f t="shared" si="0"/>
        <v>19681</v>
      </c>
      <c r="B3467" s="4">
        <v>196</v>
      </c>
      <c r="C3467" s="4">
        <v>810</v>
      </c>
      <c r="D3467" s="4">
        <f t="shared" si="1"/>
        <v>81</v>
      </c>
      <c r="E3467" s="4" t="s">
        <v>3873</v>
      </c>
      <c r="F3467" s="4">
        <v>-27497</v>
      </c>
      <c r="G3467" s="4">
        <v>12</v>
      </c>
      <c r="H3467" s="4">
        <v>1.84</v>
      </c>
      <c r="I3467" s="4" t="s">
        <v>223</v>
      </c>
      <c r="J3467" s="4">
        <v>0.03</v>
      </c>
    </row>
    <row r="3468" spans="1:10" ht="12.75" customHeight="1">
      <c r="A3468" s="4" t="str">
        <f t="shared" si="0"/>
        <v>19681.1</v>
      </c>
      <c r="B3468" s="4">
        <v>196</v>
      </c>
      <c r="C3468" s="4">
        <v>811</v>
      </c>
      <c r="D3468" s="4">
        <f t="shared" si="1"/>
        <v>81.099999999999994</v>
      </c>
      <c r="E3468" s="4" t="s">
        <v>3874</v>
      </c>
      <c r="F3468" s="4">
        <v>-27103</v>
      </c>
      <c r="G3468" s="4">
        <v>12</v>
      </c>
      <c r="H3468" s="4">
        <v>394.2</v>
      </c>
      <c r="I3468" s="4">
        <v>0.5</v>
      </c>
      <c r="J3468" s="4">
        <v>1.41</v>
      </c>
    </row>
    <row r="3469" spans="1:10" ht="12.75" customHeight="1">
      <c r="A3469" s="4" t="str">
        <f t="shared" si="0"/>
        <v>19682</v>
      </c>
      <c r="B3469" s="4">
        <v>196</v>
      </c>
      <c r="C3469" s="4">
        <v>820</v>
      </c>
      <c r="D3469" s="4">
        <f t="shared" si="1"/>
        <v>82</v>
      </c>
      <c r="E3469" s="4" t="s">
        <v>3875</v>
      </c>
      <c r="F3469" s="4">
        <v>-25361</v>
      </c>
      <c r="G3469" s="4">
        <v>14</v>
      </c>
      <c r="H3469" s="4">
        <v>37</v>
      </c>
      <c r="I3469" s="4" t="s">
        <v>80</v>
      </c>
      <c r="J3469" s="4">
        <v>3</v>
      </c>
    </row>
    <row r="3470" spans="1:10" ht="12.75" customHeight="1">
      <c r="A3470" s="4" t="str">
        <f t="shared" si="0"/>
        <v>19682.1</v>
      </c>
      <c r="B3470" s="4">
        <v>196</v>
      </c>
      <c r="C3470" s="4">
        <v>821</v>
      </c>
      <c r="D3470" s="4">
        <f t="shared" si="1"/>
        <v>82.1</v>
      </c>
      <c r="E3470" s="4" t="s">
        <v>3876</v>
      </c>
      <c r="F3470" s="4">
        <v>-23623</v>
      </c>
      <c r="G3470" s="4">
        <v>14</v>
      </c>
      <c r="H3470" s="4">
        <v>1738.27</v>
      </c>
      <c r="I3470" s="4">
        <v>0.12</v>
      </c>
      <c r="J3470" s="4" t="s">
        <v>1409</v>
      </c>
    </row>
    <row r="3471" spans="1:10" ht="12.75" customHeight="1">
      <c r="A3471" s="4" t="str">
        <f t="shared" si="0"/>
        <v>19683</v>
      </c>
      <c r="B3471" s="4">
        <v>196</v>
      </c>
      <c r="C3471" s="4">
        <v>830</v>
      </c>
      <c r="D3471" s="4">
        <f t="shared" si="1"/>
        <v>83</v>
      </c>
      <c r="E3471" s="4" t="s">
        <v>3877</v>
      </c>
      <c r="F3471" s="4">
        <v>-18009</v>
      </c>
      <c r="G3471" s="4">
        <v>24</v>
      </c>
      <c r="H3471" s="4">
        <v>5.0999999999999996</v>
      </c>
      <c r="I3471" s="4" t="s">
        <v>80</v>
      </c>
      <c r="J3471" s="4">
        <v>0.2</v>
      </c>
    </row>
    <row r="3472" spans="1:10" ht="12.75" customHeight="1">
      <c r="A3472" s="4" t="str">
        <f t="shared" si="0"/>
        <v>19683.1</v>
      </c>
      <c r="B3472" s="4">
        <v>196</v>
      </c>
      <c r="C3472" s="4">
        <v>831</v>
      </c>
      <c r="D3472" s="4">
        <f t="shared" si="1"/>
        <v>83.1</v>
      </c>
      <c r="E3472" s="4" t="s">
        <v>3878</v>
      </c>
      <c r="F3472" s="4">
        <v>-17842</v>
      </c>
      <c r="G3472" s="4">
        <v>25</v>
      </c>
      <c r="H3472" s="4">
        <v>166.6</v>
      </c>
      <c r="I3472" s="4">
        <v>3</v>
      </c>
      <c r="J3472" s="4" t="s">
        <v>2857</v>
      </c>
    </row>
    <row r="3473" spans="1:10" ht="12.75" customHeight="1">
      <c r="A3473" s="4" t="str">
        <f t="shared" si="0"/>
        <v>19683.2</v>
      </c>
      <c r="B3473" s="4">
        <v>196</v>
      </c>
      <c r="C3473" s="4">
        <v>832</v>
      </c>
      <c r="D3473" s="4">
        <f t="shared" si="1"/>
        <v>83.2</v>
      </c>
      <c r="E3473" s="4" t="s">
        <v>3879</v>
      </c>
      <c r="F3473" s="4">
        <v>-17739</v>
      </c>
      <c r="G3473" s="4">
        <v>25</v>
      </c>
      <c r="H3473" s="4">
        <v>270</v>
      </c>
      <c r="I3473" s="4">
        <v>3</v>
      </c>
      <c r="J3473" s="4" t="s">
        <v>2857</v>
      </c>
    </row>
    <row r="3474" spans="1:10" ht="12.75" customHeight="1">
      <c r="A3474" s="4" t="str">
        <f t="shared" si="0"/>
        <v>19684</v>
      </c>
      <c r="B3474" s="4">
        <v>196</v>
      </c>
      <c r="C3474" s="4">
        <v>840</v>
      </c>
      <c r="D3474" s="4">
        <f t="shared" si="1"/>
        <v>84</v>
      </c>
      <c r="E3474" s="4" t="s">
        <v>3880</v>
      </c>
      <c r="F3474" s="4">
        <v>-13474</v>
      </c>
      <c r="G3474" s="4">
        <v>13</v>
      </c>
      <c r="H3474" s="4">
        <v>5.56</v>
      </c>
      <c r="I3474" s="4" t="s">
        <v>6</v>
      </c>
      <c r="J3474" s="4">
        <v>0.12</v>
      </c>
    </row>
    <row r="3475" spans="1:10" ht="12.75" customHeight="1">
      <c r="A3475" s="4" t="str">
        <f t="shared" si="0"/>
        <v>19684.1</v>
      </c>
      <c r="B3475" s="4">
        <v>196</v>
      </c>
      <c r="C3475" s="4">
        <v>841</v>
      </c>
      <c r="D3475" s="4">
        <f t="shared" si="1"/>
        <v>84.1</v>
      </c>
      <c r="E3475" s="4" t="s">
        <v>3881</v>
      </c>
      <c r="F3475" s="4">
        <v>-10984</v>
      </c>
      <c r="G3475" s="4">
        <v>13</v>
      </c>
      <c r="H3475" s="4">
        <v>2490.5</v>
      </c>
      <c r="I3475" s="4">
        <v>1.7</v>
      </c>
      <c r="J3475" s="4">
        <v>850</v>
      </c>
    </row>
    <row r="3476" spans="1:10" ht="12.75" customHeight="1">
      <c r="A3476" s="4" t="str">
        <f t="shared" si="0"/>
        <v>19685</v>
      </c>
      <c r="B3476" s="4">
        <v>196</v>
      </c>
      <c r="C3476" s="4">
        <v>850</v>
      </c>
      <c r="D3476" s="4">
        <f t="shared" si="1"/>
        <v>85</v>
      </c>
      <c r="E3476" s="4" t="s">
        <v>3882</v>
      </c>
      <c r="F3476" s="4">
        <v>-3920</v>
      </c>
      <c r="G3476" s="4">
        <v>60</v>
      </c>
      <c r="H3476" s="4" t="s">
        <v>541</v>
      </c>
      <c r="I3476" s="4">
        <v>253</v>
      </c>
      <c r="J3476" s="4" t="s">
        <v>33</v>
      </c>
    </row>
    <row r="3477" spans="1:10" ht="12.75" customHeight="1">
      <c r="A3477" s="4" t="str">
        <f t="shared" si="0"/>
        <v>19685.1</v>
      </c>
      <c r="B3477" s="4">
        <v>196</v>
      </c>
      <c r="C3477" s="4">
        <v>851</v>
      </c>
      <c r="D3477" s="4">
        <f t="shared" si="1"/>
        <v>85.1</v>
      </c>
      <c r="E3477" s="4" t="s">
        <v>3883</v>
      </c>
      <c r="F3477" s="4">
        <v>-3950</v>
      </c>
      <c r="G3477" s="4">
        <v>50</v>
      </c>
      <c r="H3477" s="4">
        <v>-30</v>
      </c>
      <c r="I3477" s="4">
        <v>80</v>
      </c>
      <c r="J3477" s="4" t="s">
        <v>3678</v>
      </c>
    </row>
    <row r="3478" spans="1:10" ht="12.75" customHeight="1">
      <c r="A3478" s="4" t="str">
        <f t="shared" si="0"/>
        <v>19685.2</v>
      </c>
      <c r="B3478" s="4">
        <v>196</v>
      </c>
      <c r="C3478" s="4">
        <v>852</v>
      </c>
      <c r="D3478" s="4">
        <f t="shared" si="1"/>
        <v>85.2</v>
      </c>
      <c r="E3478" s="4" t="s">
        <v>3884</v>
      </c>
      <c r="F3478" s="4">
        <v>-3760</v>
      </c>
      <c r="G3478" s="4">
        <v>60</v>
      </c>
      <c r="H3478" s="4">
        <v>157.9</v>
      </c>
      <c r="I3478" s="4">
        <v>0.1</v>
      </c>
      <c r="J3478" s="4">
        <v>11</v>
      </c>
    </row>
    <row r="3479" spans="1:10" ht="12.75" customHeight="1">
      <c r="A3479" s="4" t="str">
        <f t="shared" si="0"/>
        <v>19686</v>
      </c>
      <c r="B3479" s="4">
        <v>196</v>
      </c>
      <c r="C3479" s="4">
        <v>860</v>
      </c>
      <c r="D3479" s="4">
        <f t="shared" si="1"/>
        <v>86</v>
      </c>
      <c r="E3479" s="4" t="s">
        <v>3885</v>
      </c>
      <c r="F3479" s="4">
        <v>1970</v>
      </c>
      <c r="G3479" s="4">
        <v>15</v>
      </c>
      <c r="H3479" s="4">
        <v>4.7</v>
      </c>
      <c r="I3479" s="4" t="s">
        <v>33</v>
      </c>
      <c r="J3479" s="4">
        <v>1.1000000000000001</v>
      </c>
    </row>
    <row r="3480" spans="1:10" ht="12.75" customHeight="1">
      <c r="A3480" s="4" t="str">
        <f t="shared" si="0"/>
        <v>19777</v>
      </c>
      <c r="B3480" s="4">
        <v>197</v>
      </c>
      <c r="C3480" s="4">
        <v>770</v>
      </c>
      <c r="D3480" s="4">
        <f t="shared" si="1"/>
        <v>77</v>
      </c>
      <c r="E3480" s="4" t="s">
        <v>3886</v>
      </c>
      <c r="F3480" s="4">
        <v>-28268</v>
      </c>
      <c r="G3480" s="4">
        <v>20</v>
      </c>
      <c r="H3480" s="4">
        <v>5.8</v>
      </c>
      <c r="I3480" s="4" t="s">
        <v>80</v>
      </c>
      <c r="J3480" s="4">
        <v>0.5</v>
      </c>
    </row>
    <row r="3481" spans="1:10" ht="12.75" customHeight="1">
      <c r="A3481" s="4" t="str">
        <f t="shared" si="0"/>
        <v>19777.1</v>
      </c>
      <c r="B3481" s="4">
        <v>197</v>
      </c>
      <c r="C3481" s="4">
        <v>771</v>
      </c>
      <c r="D3481" s="4">
        <f t="shared" si="1"/>
        <v>77.099999999999994</v>
      </c>
      <c r="E3481" s="4" t="s">
        <v>3887</v>
      </c>
      <c r="F3481" s="4">
        <v>-28153</v>
      </c>
      <c r="G3481" s="4">
        <v>21</v>
      </c>
      <c r="H3481" s="4">
        <v>115</v>
      </c>
      <c r="I3481" s="4">
        <v>5</v>
      </c>
      <c r="J3481" s="4">
        <v>8.9</v>
      </c>
    </row>
    <row r="3482" spans="1:10" ht="12.75" customHeight="1">
      <c r="A3482" s="4" t="str">
        <f t="shared" si="0"/>
        <v>19778</v>
      </c>
      <c r="B3482" s="4">
        <v>197</v>
      </c>
      <c r="C3482" s="4">
        <v>780</v>
      </c>
      <c r="D3482" s="4">
        <f t="shared" si="1"/>
        <v>78</v>
      </c>
      <c r="E3482" s="4" t="s">
        <v>3888</v>
      </c>
      <c r="F3482" s="4">
        <v>-30422.400000000001</v>
      </c>
      <c r="G3482" s="4">
        <v>0.8</v>
      </c>
      <c r="H3482" s="4">
        <v>19.891500000000001</v>
      </c>
      <c r="I3482" s="4" t="s">
        <v>223</v>
      </c>
      <c r="J3482" s="4">
        <v>1.9E-3</v>
      </c>
    </row>
    <row r="3483" spans="1:10" ht="12.75" customHeight="1">
      <c r="A3483" s="4" t="str">
        <f t="shared" si="0"/>
        <v>19778.1</v>
      </c>
      <c r="B3483" s="4">
        <v>197</v>
      </c>
      <c r="C3483" s="4">
        <v>781</v>
      </c>
      <c r="D3483" s="4">
        <f t="shared" si="1"/>
        <v>78.099999999999994</v>
      </c>
      <c r="E3483" s="4" t="s">
        <v>3889</v>
      </c>
      <c r="F3483" s="4">
        <v>-30022.799999999999</v>
      </c>
      <c r="G3483" s="4">
        <v>0.8</v>
      </c>
      <c r="H3483" s="4">
        <v>399.59</v>
      </c>
      <c r="I3483" s="4">
        <v>0.2</v>
      </c>
      <c r="J3483" s="4">
        <v>95.41</v>
      </c>
    </row>
    <row r="3484" spans="1:10" ht="12.75" customHeight="1">
      <c r="A3484" s="4" t="str">
        <f t="shared" si="0"/>
        <v>19779</v>
      </c>
      <c r="B3484" s="4">
        <v>197</v>
      </c>
      <c r="C3484" s="4">
        <v>790</v>
      </c>
      <c r="D3484" s="4">
        <f t="shared" si="1"/>
        <v>79</v>
      </c>
      <c r="E3484" s="4" t="s">
        <v>3890</v>
      </c>
      <c r="F3484" s="4">
        <v>-31141.1</v>
      </c>
      <c r="G3484" s="4">
        <v>0.6</v>
      </c>
      <c r="H3484" s="4" t="s">
        <v>8</v>
      </c>
      <c r="I3484" s="4" t="s">
        <v>188</v>
      </c>
      <c r="J3484" s="4">
        <v>96</v>
      </c>
    </row>
    <row r="3485" spans="1:10" ht="12.75" customHeight="1">
      <c r="A3485" s="4" t="str">
        <f t="shared" si="0"/>
        <v>19779.1</v>
      </c>
      <c r="B3485" s="4">
        <v>197</v>
      </c>
      <c r="C3485" s="4">
        <v>791</v>
      </c>
      <c r="D3485" s="4">
        <f t="shared" si="1"/>
        <v>79.099999999999994</v>
      </c>
      <c r="E3485" s="4" t="s">
        <v>3891</v>
      </c>
      <c r="F3485" s="4">
        <v>-30732</v>
      </c>
      <c r="G3485" s="4">
        <v>0.6</v>
      </c>
      <c r="H3485" s="4">
        <v>409.15</v>
      </c>
      <c r="I3485" s="4">
        <v>0.08</v>
      </c>
      <c r="J3485" s="4">
        <v>7.73</v>
      </c>
    </row>
    <row r="3486" spans="1:10" ht="12.75" customHeight="1">
      <c r="A3486" s="4" t="str">
        <f t="shared" si="0"/>
        <v>19780</v>
      </c>
      <c r="B3486" s="4">
        <v>197</v>
      </c>
      <c r="C3486" s="4">
        <v>800</v>
      </c>
      <c r="D3486" s="4">
        <f t="shared" si="1"/>
        <v>80</v>
      </c>
      <c r="E3486" s="4" t="s">
        <v>3892</v>
      </c>
      <c r="F3486" s="4">
        <v>-30541</v>
      </c>
      <c r="G3486" s="4">
        <v>3</v>
      </c>
      <c r="H3486" s="4">
        <v>64.94</v>
      </c>
      <c r="I3486" s="4" t="s">
        <v>223</v>
      </c>
      <c r="J3486" s="4">
        <v>7.0000000000000007E-2</v>
      </c>
    </row>
    <row r="3487" spans="1:10" ht="12.75" customHeight="1">
      <c r="A3487" s="4" t="str">
        <f t="shared" si="0"/>
        <v>19780.1</v>
      </c>
      <c r="B3487" s="4">
        <v>197</v>
      </c>
      <c r="C3487" s="4">
        <v>801</v>
      </c>
      <c r="D3487" s="4">
        <f t="shared" si="1"/>
        <v>80.099999999999994</v>
      </c>
      <c r="E3487" s="4" t="s">
        <v>3893</v>
      </c>
      <c r="F3487" s="4">
        <v>-30242</v>
      </c>
      <c r="G3487" s="4">
        <v>3</v>
      </c>
      <c r="H3487" s="4">
        <v>298.93</v>
      </c>
      <c r="I3487" s="4">
        <v>0.08</v>
      </c>
      <c r="J3487" s="4">
        <v>23.8</v>
      </c>
    </row>
    <row r="3488" spans="1:10" ht="12.75" customHeight="1">
      <c r="A3488" s="4" t="str">
        <f t="shared" si="0"/>
        <v>19781</v>
      </c>
      <c r="B3488" s="4">
        <v>197</v>
      </c>
      <c r="C3488" s="4">
        <v>810</v>
      </c>
      <c r="D3488" s="4">
        <f t="shared" si="1"/>
        <v>81</v>
      </c>
      <c r="E3488" s="4" t="s">
        <v>3894</v>
      </c>
      <c r="F3488" s="4">
        <v>-28341</v>
      </c>
      <c r="G3488" s="4">
        <v>16</v>
      </c>
      <c r="H3488" s="4">
        <v>2.84</v>
      </c>
      <c r="I3488" s="4" t="s">
        <v>223</v>
      </c>
      <c r="J3488" s="4">
        <v>0.04</v>
      </c>
    </row>
    <row r="3489" spans="1:10" ht="12.75" customHeight="1">
      <c r="A3489" s="4" t="str">
        <f t="shared" si="0"/>
        <v>19781.1</v>
      </c>
      <c r="B3489" s="4">
        <v>197</v>
      </c>
      <c r="C3489" s="4">
        <v>811</v>
      </c>
      <c r="D3489" s="4">
        <f t="shared" si="1"/>
        <v>81.099999999999994</v>
      </c>
      <c r="E3489" s="4" t="s">
        <v>3895</v>
      </c>
      <c r="F3489" s="4">
        <v>-27733</v>
      </c>
      <c r="G3489" s="4">
        <v>16</v>
      </c>
      <c r="H3489" s="4">
        <v>608.22</v>
      </c>
      <c r="I3489" s="4">
        <v>0.08</v>
      </c>
      <c r="J3489" s="4">
        <v>540</v>
      </c>
    </row>
    <row r="3490" spans="1:10" ht="12.75" customHeight="1">
      <c r="A3490" s="4" t="str">
        <f t="shared" si="0"/>
        <v>19782</v>
      </c>
      <c r="B3490" s="4">
        <v>197</v>
      </c>
      <c r="C3490" s="4">
        <v>820</v>
      </c>
      <c r="D3490" s="4">
        <f t="shared" si="1"/>
        <v>82</v>
      </c>
      <c r="E3490" s="4" t="s">
        <v>3896</v>
      </c>
      <c r="F3490" s="4">
        <v>-24749</v>
      </c>
      <c r="G3490" s="4">
        <v>6</v>
      </c>
      <c r="H3490" s="4">
        <v>8</v>
      </c>
      <c r="I3490" s="4" t="s">
        <v>80</v>
      </c>
      <c r="J3490" s="4">
        <v>2</v>
      </c>
    </row>
    <row r="3491" spans="1:10" ht="12.75" customHeight="1">
      <c r="A3491" s="4" t="str">
        <f t="shared" si="0"/>
        <v>19782.1</v>
      </c>
      <c r="B3491" s="4">
        <v>197</v>
      </c>
      <c r="C3491" s="4">
        <v>821</v>
      </c>
      <c r="D3491" s="4">
        <f t="shared" si="1"/>
        <v>82.1</v>
      </c>
      <c r="E3491" s="4" t="s">
        <v>3897</v>
      </c>
      <c r="F3491" s="4">
        <v>-24429</v>
      </c>
      <c r="G3491" s="4">
        <v>6</v>
      </c>
      <c r="H3491" s="4">
        <v>319.31</v>
      </c>
      <c r="I3491" s="4">
        <v>0.11</v>
      </c>
      <c r="J3491" s="4">
        <v>43</v>
      </c>
    </row>
    <row r="3492" spans="1:10" ht="12.75" customHeight="1">
      <c r="A3492" s="4" t="str">
        <f t="shared" si="0"/>
        <v>19782.2</v>
      </c>
      <c r="B3492" s="4">
        <v>197</v>
      </c>
      <c r="C3492" s="4">
        <v>822</v>
      </c>
      <c r="D3492" s="4">
        <f t="shared" si="1"/>
        <v>82.2</v>
      </c>
      <c r="E3492" s="4" t="s">
        <v>3898</v>
      </c>
      <c r="F3492" s="4">
        <v>-22835</v>
      </c>
      <c r="G3492" s="4">
        <v>6</v>
      </c>
      <c r="H3492" s="4">
        <v>1914.1</v>
      </c>
      <c r="I3492" s="4">
        <v>0.25</v>
      </c>
      <c r="J3492" s="4">
        <v>1.1499999999999999</v>
      </c>
    </row>
    <row r="3493" spans="1:10" ht="12.75" customHeight="1">
      <c r="A3493" s="4" t="str">
        <f t="shared" si="0"/>
        <v>19783</v>
      </c>
      <c r="B3493" s="4">
        <v>197</v>
      </c>
      <c r="C3493" s="4">
        <v>830</v>
      </c>
      <c r="D3493" s="4">
        <f t="shared" si="1"/>
        <v>83</v>
      </c>
      <c r="E3493" s="4" t="s">
        <v>3899</v>
      </c>
      <c r="F3493" s="4">
        <v>-19688</v>
      </c>
      <c r="G3493" s="4">
        <v>8</v>
      </c>
      <c r="H3493" s="4">
        <v>9.3000000000000007</v>
      </c>
      <c r="I3493" s="4" t="s">
        <v>80</v>
      </c>
      <c r="J3493" s="4">
        <v>0.5</v>
      </c>
    </row>
    <row r="3494" spans="1:10" ht="12.75" customHeight="1">
      <c r="A3494" s="4" t="str">
        <f t="shared" si="0"/>
        <v>19783.1</v>
      </c>
      <c r="B3494" s="4">
        <v>197</v>
      </c>
      <c r="C3494" s="4">
        <v>831</v>
      </c>
      <c r="D3494" s="4">
        <f t="shared" si="1"/>
        <v>83.1</v>
      </c>
      <c r="E3494" s="4" t="s">
        <v>3900</v>
      </c>
      <c r="F3494" s="4">
        <v>-19000</v>
      </c>
      <c r="G3494" s="4">
        <v>110</v>
      </c>
      <c r="H3494" s="4">
        <v>690</v>
      </c>
      <c r="I3494" s="4">
        <v>110</v>
      </c>
      <c r="J3494" s="4" t="s">
        <v>2857</v>
      </c>
    </row>
    <row r="3495" spans="1:10" ht="12.75" customHeight="1">
      <c r="A3495" s="4" t="str">
        <f t="shared" si="0"/>
        <v>19784</v>
      </c>
      <c r="B3495" s="4">
        <v>197</v>
      </c>
      <c r="C3495" s="4">
        <v>840</v>
      </c>
      <c r="D3495" s="4">
        <f t="shared" si="1"/>
        <v>84</v>
      </c>
      <c r="E3495" s="4" t="s">
        <v>3901</v>
      </c>
      <c r="F3495" s="4">
        <v>-13360</v>
      </c>
      <c r="G3495" s="4">
        <v>50</v>
      </c>
      <c r="H3495" s="4">
        <v>53.6</v>
      </c>
      <c r="I3495" s="4" t="s">
        <v>6</v>
      </c>
      <c r="J3495" s="4">
        <v>1</v>
      </c>
    </row>
    <row r="3496" spans="1:10" ht="12.75" customHeight="1">
      <c r="A3496" s="4" t="str">
        <f t="shared" si="0"/>
        <v>19784.1</v>
      </c>
      <c r="B3496" s="4">
        <v>197</v>
      </c>
      <c r="C3496" s="4">
        <v>841</v>
      </c>
      <c r="D3496" s="4">
        <f t="shared" si="1"/>
        <v>84.1</v>
      </c>
      <c r="E3496" s="4" t="s">
        <v>3902</v>
      </c>
      <c r="F3496" s="4">
        <v>-13120</v>
      </c>
      <c r="G3496" s="4">
        <v>90</v>
      </c>
      <c r="H3496" s="4">
        <v>230</v>
      </c>
      <c r="I3496" s="4">
        <v>80</v>
      </c>
      <c r="J3496" s="4">
        <v>25.8</v>
      </c>
    </row>
    <row r="3497" spans="1:10" ht="12.75" customHeight="1">
      <c r="A3497" s="4" t="str">
        <f t="shared" si="0"/>
        <v>19785</v>
      </c>
      <c r="B3497" s="4">
        <v>197</v>
      </c>
      <c r="C3497" s="4">
        <v>850</v>
      </c>
      <c r="D3497" s="4">
        <f t="shared" si="1"/>
        <v>85</v>
      </c>
      <c r="E3497" s="4" t="s">
        <v>3903</v>
      </c>
      <c r="F3497" s="4">
        <v>-6340</v>
      </c>
      <c r="G3497" s="4">
        <v>50</v>
      </c>
      <c r="H3497" s="4" t="s">
        <v>541</v>
      </c>
      <c r="I3497" s="4">
        <v>350</v>
      </c>
      <c r="J3497" s="4" t="s">
        <v>33</v>
      </c>
    </row>
    <row r="3498" spans="1:10" ht="12.75" customHeight="1">
      <c r="A3498" s="4" t="str">
        <f t="shared" si="0"/>
        <v>19785.1</v>
      </c>
      <c r="B3498" s="4">
        <v>197</v>
      </c>
      <c r="C3498" s="4">
        <v>851</v>
      </c>
      <c r="D3498" s="4">
        <f t="shared" si="1"/>
        <v>85.1</v>
      </c>
      <c r="E3498" s="4" t="s">
        <v>3904</v>
      </c>
      <c r="F3498" s="4">
        <v>-6293</v>
      </c>
      <c r="G3498" s="4">
        <v>13</v>
      </c>
      <c r="H3498" s="4">
        <v>50</v>
      </c>
      <c r="I3498" s="4">
        <v>50</v>
      </c>
      <c r="J3498" s="4" t="s">
        <v>3678</v>
      </c>
    </row>
    <row r="3499" spans="1:10" ht="12.75" customHeight="1">
      <c r="A3499" s="4" t="str">
        <f t="shared" si="0"/>
        <v>19786</v>
      </c>
      <c r="B3499" s="4">
        <v>197</v>
      </c>
      <c r="C3499" s="4">
        <v>860</v>
      </c>
      <c r="D3499" s="4">
        <f t="shared" si="1"/>
        <v>86</v>
      </c>
      <c r="E3499" s="4" t="s">
        <v>3905</v>
      </c>
      <c r="F3499" s="4">
        <v>1480</v>
      </c>
      <c r="G3499" s="4">
        <v>60</v>
      </c>
      <c r="H3499" s="4">
        <v>66</v>
      </c>
      <c r="I3499" s="4" t="s">
        <v>33</v>
      </c>
      <c r="J3499" s="4">
        <v>16</v>
      </c>
    </row>
    <row r="3500" spans="1:10" ht="12.75" customHeight="1">
      <c r="A3500" s="4" t="str">
        <f t="shared" si="0"/>
        <v>19786.1</v>
      </c>
      <c r="B3500" s="4">
        <v>197</v>
      </c>
      <c r="C3500" s="4">
        <v>861</v>
      </c>
      <c r="D3500" s="4">
        <f t="shared" si="1"/>
        <v>86.1</v>
      </c>
      <c r="E3500" s="4" t="s">
        <v>3906</v>
      </c>
      <c r="F3500" s="4">
        <v>1670</v>
      </c>
      <c r="G3500" s="4">
        <v>50</v>
      </c>
      <c r="H3500" s="4">
        <v>200</v>
      </c>
      <c r="I3500" s="4">
        <v>60</v>
      </c>
      <c r="J3500" s="4">
        <v>21</v>
      </c>
    </row>
    <row r="3501" spans="1:10" ht="12.75" customHeight="1">
      <c r="A3501" s="4" t="str">
        <f t="shared" si="0"/>
        <v>19877</v>
      </c>
      <c r="B3501" s="4">
        <v>198</v>
      </c>
      <c r="C3501" s="4">
        <v>770</v>
      </c>
      <c r="D3501" s="4">
        <f t="shared" si="1"/>
        <v>77</v>
      </c>
      <c r="E3501" s="4" t="s">
        <v>3907</v>
      </c>
      <c r="F3501" s="4">
        <v>-25820</v>
      </c>
      <c r="G3501" s="4">
        <v>200</v>
      </c>
      <c r="H3501" s="4">
        <v>8</v>
      </c>
      <c r="I3501" s="4" t="s">
        <v>6</v>
      </c>
      <c r="J3501" s="4">
        <v>1</v>
      </c>
    </row>
    <row r="3502" spans="1:10" ht="12.75" customHeight="1">
      <c r="A3502" s="4" t="str">
        <f t="shared" si="0"/>
        <v>19878</v>
      </c>
      <c r="B3502" s="4">
        <v>198</v>
      </c>
      <c r="C3502" s="4">
        <v>780</v>
      </c>
      <c r="D3502" s="4">
        <f t="shared" si="1"/>
        <v>78</v>
      </c>
      <c r="E3502" s="4" t="s">
        <v>3908</v>
      </c>
      <c r="F3502" s="4">
        <v>-29908</v>
      </c>
      <c r="G3502" s="4">
        <v>3</v>
      </c>
      <c r="H3502" s="4" t="s">
        <v>8</v>
      </c>
      <c r="I3502" s="4" t="s">
        <v>3909</v>
      </c>
      <c r="J3502" s="4" t="s">
        <v>22</v>
      </c>
    </row>
    <row r="3503" spans="1:10" ht="12.75" customHeight="1">
      <c r="A3503" s="4" t="str">
        <f t="shared" si="0"/>
        <v>19879</v>
      </c>
      <c r="B3503" s="4">
        <v>198</v>
      </c>
      <c r="C3503" s="4">
        <v>790</v>
      </c>
      <c r="D3503" s="4">
        <f t="shared" si="1"/>
        <v>79</v>
      </c>
      <c r="E3503" s="4" t="s">
        <v>3910</v>
      </c>
      <c r="F3503" s="4">
        <v>-29582.1</v>
      </c>
      <c r="G3503" s="4">
        <v>0.6</v>
      </c>
      <c r="H3503" s="4">
        <v>2.6951700000000001</v>
      </c>
      <c r="I3503" s="4" t="s">
        <v>48</v>
      </c>
      <c r="J3503" s="4" t="s">
        <v>3911</v>
      </c>
    </row>
    <row r="3504" spans="1:10" ht="12.75" customHeight="1">
      <c r="A3504" s="4" t="str">
        <f t="shared" si="0"/>
        <v>19879.1</v>
      </c>
      <c r="B3504" s="4">
        <v>198</v>
      </c>
      <c r="C3504" s="4">
        <v>791</v>
      </c>
      <c r="D3504" s="4">
        <f t="shared" si="1"/>
        <v>79.099999999999994</v>
      </c>
      <c r="E3504" s="4" t="s">
        <v>3912</v>
      </c>
      <c r="F3504" s="4">
        <v>-29269.9</v>
      </c>
      <c r="G3504" s="4">
        <v>0.6</v>
      </c>
      <c r="H3504" s="4">
        <v>312.22000000000003</v>
      </c>
      <c r="I3504" s="4">
        <v>2E-3</v>
      </c>
      <c r="J3504" s="4">
        <v>124</v>
      </c>
    </row>
    <row r="3505" spans="1:10" ht="12.75" customHeight="1">
      <c r="A3505" s="4" t="str">
        <f t="shared" si="0"/>
        <v>19879.2</v>
      </c>
      <c r="B3505" s="4">
        <v>198</v>
      </c>
      <c r="C3505" s="4">
        <v>792</v>
      </c>
      <c r="D3505" s="4">
        <f t="shared" si="1"/>
        <v>79.2</v>
      </c>
      <c r="E3505" s="4" t="s">
        <v>3913</v>
      </c>
      <c r="F3505" s="4">
        <v>-28770.400000000001</v>
      </c>
      <c r="G3505" s="4">
        <v>1.6</v>
      </c>
      <c r="H3505" s="4">
        <v>811.7</v>
      </c>
      <c r="I3505" s="4">
        <v>1.5</v>
      </c>
      <c r="J3505" s="4">
        <v>2.27</v>
      </c>
    </row>
    <row r="3506" spans="1:10" ht="12.75" customHeight="1">
      <c r="A3506" s="4" t="str">
        <f t="shared" si="0"/>
        <v>19880</v>
      </c>
      <c r="B3506" s="4">
        <v>198</v>
      </c>
      <c r="C3506" s="4">
        <v>800</v>
      </c>
      <c r="D3506" s="4">
        <f t="shared" si="1"/>
        <v>80</v>
      </c>
      <c r="E3506" s="4" t="s">
        <v>3914</v>
      </c>
      <c r="F3506" s="4">
        <v>-30954.400000000001</v>
      </c>
      <c r="G3506" s="4">
        <v>0.3</v>
      </c>
      <c r="H3506" s="4" t="s">
        <v>8</v>
      </c>
      <c r="I3506" s="4" t="s">
        <v>22</v>
      </c>
      <c r="J3506" s="4">
        <v>2</v>
      </c>
    </row>
    <row r="3507" spans="1:10" ht="12.75" customHeight="1">
      <c r="A3507" s="4" t="str">
        <f t="shared" si="0"/>
        <v>19881</v>
      </c>
      <c r="B3507" s="4">
        <v>198</v>
      </c>
      <c r="C3507" s="4">
        <v>810</v>
      </c>
      <c r="D3507" s="4">
        <f t="shared" si="1"/>
        <v>81</v>
      </c>
      <c r="E3507" s="4" t="s">
        <v>3915</v>
      </c>
      <c r="F3507" s="4">
        <v>-27490</v>
      </c>
      <c r="G3507" s="4">
        <v>80</v>
      </c>
      <c r="H3507" s="4">
        <v>5.3</v>
      </c>
      <c r="I3507" s="4" t="s">
        <v>223</v>
      </c>
      <c r="J3507" s="4">
        <v>0.5</v>
      </c>
    </row>
    <row r="3508" spans="1:10" ht="12.75" customHeight="1">
      <c r="A3508" s="4" t="str">
        <f t="shared" si="0"/>
        <v>19881.1</v>
      </c>
      <c r="B3508" s="4">
        <v>198</v>
      </c>
      <c r="C3508" s="4">
        <v>811</v>
      </c>
      <c r="D3508" s="4">
        <f t="shared" si="1"/>
        <v>81.099999999999994</v>
      </c>
      <c r="E3508" s="4" t="s">
        <v>3916</v>
      </c>
      <c r="F3508" s="4">
        <v>-26950</v>
      </c>
      <c r="G3508" s="4">
        <v>80</v>
      </c>
      <c r="H3508" s="4">
        <v>543.5</v>
      </c>
      <c r="I3508" s="4">
        <v>0.4</v>
      </c>
      <c r="J3508" s="4">
        <v>1.87</v>
      </c>
    </row>
    <row r="3509" spans="1:10" ht="12.75" customHeight="1">
      <c r="A3509" s="4" t="str">
        <f t="shared" si="0"/>
        <v>19881.2</v>
      </c>
      <c r="B3509" s="4">
        <v>198</v>
      </c>
      <c r="C3509" s="4">
        <v>812</v>
      </c>
      <c r="D3509" s="4">
        <f t="shared" si="1"/>
        <v>81.2</v>
      </c>
      <c r="E3509" s="4" t="s">
        <v>3917</v>
      </c>
      <c r="F3509" s="4">
        <v>-26750</v>
      </c>
      <c r="G3509" s="4">
        <v>80</v>
      </c>
      <c r="H3509" s="4">
        <v>742.3</v>
      </c>
      <c r="I3509" s="4">
        <v>0.4</v>
      </c>
      <c r="J3509" s="4">
        <v>32.1</v>
      </c>
    </row>
    <row r="3510" spans="1:10" ht="12.75" customHeight="1">
      <c r="A3510" s="4" t="str">
        <f t="shared" si="0"/>
        <v>19882</v>
      </c>
      <c r="B3510" s="4">
        <v>198</v>
      </c>
      <c r="C3510" s="4">
        <v>820</v>
      </c>
      <c r="D3510" s="4">
        <f t="shared" si="1"/>
        <v>82</v>
      </c>
      <c r="E3510" s="4" t="s">
        <v>3918</v>
      </c>
      <c r="F3510" s="4">
        <v>-26050</v>
      </c>
      <c r="G3510" s="4">
        <v>15</v>
      </c>
      <c r="H3510" s="4">
        <v>2.4</v>
      </c>
      <c r="I3510" s="4" t="s">
        <v>223</v>
      </c>
      <c r="J3510" s="4">
        <v>0.1</v>
      </c>
    </row>
    <row r="3511" spans="1:10" ht="12.75" customHeight="1">
      <c r="A3511" s="4" t="str">
        <f t="shared" si="0"/>
        <v>19882.1</v>
      </c>
      <c r="B3511" s="4">
        <v>198</v>
      </c>
      <c r="C3511" s="4">
        <v>821</v>
      </c>
      <c r="D3511" s="4">
        <f t="shared" si="1"/>
        <v>82.1</v>
      </c>
      <c r="E3511" s="4" t="s">
        <v>3919</v>
      </c>
      <c r="F3511" s="4">
        <v>-23909</v>
      </c>
      <c r="G3511" s="4">
        <v>15</v>
      </c>
      <c r="H3511" s="4">
        <v>2141.4</v>
      </c>
      <c r="I3511" s="4">
        <v>0.4</v>
      </c>
      <c r="J3511" s="4">
        <v>4.1900000000000004</v>
      </c>
    </row>
    <row r="3512" spans="1:10" ht="12.75" customHeight="1">
      <c r="A3512" s="4" t="str">
        <f t="shared" si="0"/>
        <v>19883</v>
      </c>
      <c r="B3512" s="4">
        <v>198</v>
      </c>
      <c r="C3512" s="4">
        <v>830</v>
      </c>
      <c r="D3512" s="4">
        <f t="shared" si="1"/>
        <v>83</v>
      </c>
      <c r="E3512" s="4" t="s">
        <v>3920</v>
      </c>
      <c r="F3512" s="4">
        <v>-19369</v>
      </c>
      <c r="G3512" s="4">
        <v>28</v>
      </c>
      <c r="H3512" s="4">
        <v>10.3</v>
      </c>
      <c r="I3512" s="4" t="s">
        <v>80</v>
      </c>
      <c r="J3512" s="4">
        <v>0.3</v>
      </c>
    </row>
    <row r="3513" spans="1:10" ht="12.75" customHeight="1">
      <c r="A3513" s="4" t="str">
        <f t="shared" si="0"/>
        <v>19883.1</v>
      </c>
      <c r="B3513" s="4">
        <v>198</v>
      </c>
      <c r="C3513" s="4">
        <v>831</v>
      </c>
      <c r="D3513" s="4">
        <f t="shared" si="1"/>
        <v>83.1</v>
      </c>
      <c r="E3513" s="4" t="s">
        <v>3921</v>
      </c>
      <c r="F3513" s="4">
        <v>-19085</v>
      </c>
      <c r="G3513" s="4">
        <v>28</v>
      </c>
      <c r="H3513" s="4">
        <v>280</v>
      </c>
      <c r="I3513" s="4">
        <v>40</v>
      </c>
      <c r="J3513" s="4" t="s">
        <v>1001</v>
      </c>
    </row>
    <row r="3514" spans="1:10" ht="12.75" customHeight="1">
      <c r="A3514" s="4" t="str">
        <f t="shared" si="0"/>
        <v>19883.2</v>
      </c>
      <c r="B3514" s="4">
        <v>198</v>
      </c>
      <c r="C3514" s="4">
        <v>832</v>
      </c>
      <c r="D3514" s="4">
        <f t="shared" si="1"/>
        <v>83.2</v>
      </c>
      <c r="E3514" s="4" t="s">
        <v>3922</v>
      </c>
      <c r="F3514" s="4">
        <v>-18837</v>
      </c>
      <c r="G3514" s="4">
        <v>28</v>
      </c>
      <c r="H3514" s="4">
        <v>530</v>
      </c>
      <c r="I3514" s="4">
        <v>40</v>
      </c>
      <c r="J3514" s="4" t="s">
        <v>1001</v>
      </c>
    </row>
    <row r="3515" spans="1:10" ht="12.75" customHeight="1">
      <c r="A3515" s="4" t="str">
        <f t="shared" si="0"/>
        <v>19884</v>
      </c>
      <c r="B3515" s="4">
        <v>198</v>
      </c>
      <c r="C3515" s="4">
        <v>840</v>
      </c>
      <c r="D3515" s="4">
        <f t="shared" si="1"/>
        <v>84</v>
      </c>
      <c r="E3515" s="4" t="s">
        <v>3923</v>
      </c>
      <c r="F3515" s="4">
        <v>-15473</v>
      </c>
      <c r="G3515" s="4">
        <v>17</v>
      </c>
      <c r="H3515" s="4">
        <v>1.77</v>
      </c>
      <c r="I3515" s="4" t="s">
        <v>80</v>
      </c>
      <c r="J3515" s="4">
        <v>0.03</v>
      </c>
    </row>
    <row r="3516" spans="1:10" ht="12.75" customHeight="1">
      <c r="A3516" s="4" t="str">
        <f t="shared" si="0"/>
        <v>19884.1</v>
      </c>
      <c r="B3516" s="4">
        <v>198</v>
      </c>
      <c r="C3516" s="4">
        <v>841</v>
      </c>
      <c r="D3516" s="4">
        <f t="shared" si="1"/>
        <v>84.1</v>
      </c>
      <c r="E3516" s="4" t="s">
        <v>3924</v>
      </c>
      <c r="F3516" s="4">
        <v>-13619</v>
      </c>
      <c r="G3516" s="4">
        <v>17</v>
      </c>
      <c r="H3516" s="4">
        <v>1853.63</v>
      </c>
      <c r="I3516" s="4">
        <v>0.18</v>
      </c>
      <c r="J3516" s="4">
        <v>29</v>
      </c>
    </row>
    <row r="3517" spans="1:10" ht="12.75" customHeight="1">
      <c r="A3517" s="4" t="str">
        <f t="shared" si="0"/>
        <v>19884.2</v>
      </c>
      <c r="B3517" s="4">
        <v>198</v>
      </c>
      <c r="C3517" s="4">
        <v>842</v>
      </c>
      <c r="D3517" s="4">
        <f t="shared" si="1"/>
        <v>84.2</v>
      </c>
      <c r="E3517" s="4" t="s">
        <v>3925</v>
      </c>
      <c r="F3517" s="4">
        <v>-12907</v>
      </c>
      <c r="G3517" s="4">
        <v>17</v>
      </c>
      <c r="H3517" s="4">
        <v>2565.92</v>
      </c>
      <c r="I3517" s="4">
        <v>0.2</v>
      </c>
      <c r="J3517" s="4">
        <v>200</v>
      </c>
    </row>
    <row r="3518" spans="1:10" ht="12.75" customHeight="1">
      <c r="A3518" s="4" t="str">
        <f t="shared" si="0"/>
        <v>19884.3</v>
      </c>
      <c r="B3518" s="4">
        <v>198</v>
      </c>
      <c r="C3518" s="4">
        <v>843</v>
      </c>
      <c r="D3518" s="4">
        <f t="shared" si="1"/>
        <v>84.3</v>
      </c>
      <c r="E3518" s="4" t="s">
        <v>3926</v>
      </c>
      <c r="F3518" s="4">
        <v>-12781</v>
      </c>
      <c r="G3518" s="4">
        <v>17</v>
      </c>
      <c r="H3518" s="4">
        <v>2691.86</v>
      </c>
      <c r="I3518" s="4">
        <v>0.2</v>
      </c>
      <c r="J3518" s="4">
        <v>750</v>
      </c>
    </row>
    <row r="3519" spans="1:10" ht="12.75" customHeight="1">
      <c r="A3519" s="4" t="str">
        <f t="shared" si="0"/>
        <v>19885</v>
      </c>
      <c r="B3519" s="4">
        <v>198</v>
      </c>
      <c r="C3519" s="4">
        <v>850</v>
      </c>
      <c r="D3519" s="4">
        <f t="shared" si="1"/>
        <v>85</v>
      </c>
      <c r="E3519" s="4" t="s">
        <v>3927</v>
      </c>
      <c r="F3519" s="4">
        <v>-6670</v>
      </c>
      <c r="G3519" s="4">
        <v>50</v>
      </c>
      <c r="H3519" s="4">
        <v>4.2</v>
      </c>
      <c r="I3519" s="4" t="s">
        <v>6</v>
      </c>
      <c r="J3519" s="4">
        <v>0.3</v>
      </c>
    </row>
    <row r="3520" spans="1:10" ht="12.75" customHeight="1">
      <c r="A3520" s="4" t="str">
        <f t="shared" si="0"/>
        <v>19885.1</v>
      </c>
      <c r="B3520" s="4">
        <v>198</v>
      </c>
      <c r="C3520" s="4">
        <v>851</v>
      </c>
      <c r="D3520" s="4">
        <f t="shared" si="1"/>
        <v>85.1</v>
      </c>
      <c r="E3520" s="4" t="s">
        <v>3928</v>
      </c>
      <c r="F3520" s="4">
        <v>-6340</v>
      </c>
      <c r="G3520" s="4">
        <v>70</v>
      </c>
      <c r="H3520" s="4">
        <v>330</v>
      </c>
      <c r="I3520" s="4">
        <v>90</v>
      </c>
      <c r="J3520" s="4">
        <v>1</v>
      </c>
    </row>
    <row r="3521" spans="1:10" ht="12.75" customHeight="1">
      <c r="A3521" s="4" t="str">
        <f t="shared" si="0"/>
        <v>19886</v>
      </c>
      <c r="B3521" s="4">
        <v>198</v>
      </c>
      <c r="C3521" s="4">
        <v>860</v>
      </c>
      <c r="D3521" s="4">
        <f t="shared" si="1"/>
        <v>86</v>
      </c>
      <c r="E3521" s="4" t="s">
        <v>3929</v>
      </c>
      <c r="F3521" s="4">
        <v>-1231</v>
      </c>
      <c r="G3521" s="4">
        <v>13</v>
      </c>
      <c r="H3521" s="4">
        <v>65</v>
      </c>
      <c r="I3521" s="4" t="s">
        <v>33</v>
      </c>
      <c r="J3521" s="4">
        <v>3</v>
      </c>
    </row>
    <row r="3522" spans="1:10" ht="12.75" customHeight="1">
      <c r="A3522" s="4" t="str">
        <f t="shared" si="0"/>
        <v>19886.1</v>
      </c>
      <c r="B3522" s="4">
        <v>198</v>
      </c>
      <c r="C3522" s="4">
        <v>861</v>
      </c>
      <c r="D3522" s="4">
        <f t="shared" si="1"/>
        <v>86.1</v>
      </c>
      <c r="E3522" s="4" t="s">
        <v>3930</v>
      </c>
      <c r="F3522" s="4" t="s">
        <v>1246</v>
      </c>
      <c r="G3522" s="4" t="s">
        <v>1054</v>
      </c>
      <c r="H3522" s="4">
        <v>50</v>
      </c>
      <c r="I3522" s="4" t="s">
        <v>33</v>
      </c>
      <c r="J3522" s="4">
        <v>9</v>
      </c>
    </row>
    <row r="3523" spans="1:10" ht="12.75" customHeight="1">
      <c r="A3523" s="4" t="str">
        <f t="shared" si="0"/>
        <v>19977</v>
      </c>
      <c r="B3523" s="4">
        <v>199</v>
      </c>
      <c r="C3523" s="4">
        <v>770</v>
      </c>
      <c r="D3523" s="4">
        <f t="shared" si="1"/>
        <v>77</v>
      </c>
      <c r="E3523" s="4" t="s">
        <v>3931</v>
      </c>
      <c r="F3523" s="4">
        <v>-24400</v>
      </c>
      <c r="G3523" s="4">
        <v>40</v>
      </c>
      <c r="H3523" s="4">
        <v>20</v>
      </c>
      <c r="I3523" s="4" t="s">
        <v>6</v>
      </c>
      <c r="J3523" s="4" t="s">
        <v>188</v>
      </c>
    </row>
    <row r="3524" spans="1:10" ht="12.75" customHeight="1">
      <c r="A3524" s="4" t="str">
        <f t="shared" si="0"/>
        <v>19978</v>
      </c>
      <c r="B3524" s="4">
        <v>199</v>
      </c>
      <c r="C3524" s="4">
        <v>780</v>
      </c>
      <c r="D3524" s="4">
        <f t="shared" si="1"/>
        <v>78</v>
      </c>
      <c r="E3524" s="4" t="s">
        <v>3932</v>
      </c>
      <c r="F3524" s="4">
        <v>-27392</v>
      </c>
      <c r="G3524" s="4">
        <v>3</v>
      </c>
      <c r="H3524" s="4">
        <v>30.8</v>
      </c>
      <c r="I3524" s="4" t="s">
        <v>80</v>
      </c>
      <c r="J3524" s="4">
        <v>0.21</v>
      </c>
    </row>
    <row r="3525" spans="1:10" ht="12.75" customHeight="1">
      <c r="A3525" s="4" t="str">
        <f t="shared" si="0"/>
        <v>19978.1</v>
      </c>
      <c r="B3525" s="4">
        <v>199</v>
      </c>
      <c r="C3525" s="4">
        <v>781</v>
      </c>
      <c r="D3525" s="4">
        <f t="shared" si="1"/>
        <v>78.099999999999994</v>
      </c>
      <c r="E3525" s="4" t="s">
        <v>3933</v>
      </c>
      <c r="F3525" s="4">
        <v>-26968</v>
      </c>
      <c r="G3525" s="4">
        <v>4</v>
      </c>
      <c r="H3525" s="4">
        <v>424</v>
      </c>
      <c r="I3525" s="4">
        <v>2</v>
      </c>
      <c r="J3525" s="4">
        <v>13.6</v>
      </c>
    </row>
    <row r="3526" spans="1:10" ht="12.75" customHeight="1">
      <c r="A3526" s="4" t="str">
        <f t="shared" si="0"/>
        <v>19979</v>
      </c>
      <c r="B3526" s="4">
        <v>199</v>
      </c>
      <c r="C3526" s="4">
        <v>790</v>
      </c>
      <c r="D3526" s="4">
        <f t="shared" si="1"/>
        <v>79</v>
      </c>
      <c r="E3526" s="4" t="s">
        <v>3934</v>
      </c>
      <c r="F3526" s="4">
        <v>-29095</v>
      </c>
      <c r="G3526" s="4">
        <v>0.6</v>
      </c>
      <c r="H3526" s="4">
        <v>3.1390000000000002</v>
      </c>
      <c r="I3526" s="4" t="s">
        <v>48</v>
      </c>
      <c r="J3526" s="4">
        <v>7.0000000000000001E-3</v>
      </c>
    </row>
    <row r="3527" spans="1:10" ht="12.75" customHeight="1">
      <c r="A3527" s="4" t="str">
        <f t="shared" si="0"/>
        <v>19979.1</v>
      </c>
      <c r="B3527" s="4">
        <v>199</v>
      </c>
      <c r="C3527" s="4">
        <v>791</v>
      </c>
      <c r="D3527" s="4">
        <f t="shared" si="1"/>
        <v>79.099999999999994</v>
      </c>
      <c r="E3527" s="4" t="s">
        <v>3935</v>
      </c>
      <c r="F3527" s="4">
        <v>-28546.1</v>
      </c>
      <c r="G3527" s="4">
        <v>0.6</v>
      </c>
      <c r="H3527" s="4">
        <v>548.93679999999995</v>
      </c>
      <c r="I3527" s="4">
        <v>2.1000000000000003E-3</v>
      </c>
      <c r="J3527" s="4">
        <v>440</v>
      </c>
    </row>
    <row r="3528" spans="1:10" ht="12.75" customHeight="1">
      <c r="A3528" s="4" t="str">
        <f t="shared" si="0"/>
        <v>19980</v>
      </c>
      <c r="B3528" s="4">
        <v>199</v>
      </c>
      <c r="C3528" s="4">
        <v>800</v>
      </c>
      <c r="D3528" s="4">
        <f t="shared" si="1"/>
        <v>80</v>
      </c>
      <c r="E3528" s="4" t="s">
        <v>3936</v>
      </c>
      <c r="F3528" s="4">
        <v>-29547.1</v>
      </c>
      <c r="G3528" s="4">
        <v>0.4</v>
      </c>
      <c r="H3528" s="4" t="s">
        <v>8</v>
      </c>
      <c r="I3528" s="4" t="s">
        <v>101</v>
      </c>
      <c r="J3528" s="4">
        <v>94</v>
      </c>
    </row>
    <row r="3529" spans="1:10" ht="12.75" customHeight="1">
      <c r="A3529" s="4" t="str">
        <f t="shared" si="0"/>
        <v>19980.1</v>
      </c>
      <c r="B3529" s="4">
        <v>199</v>
      </c>
      <c r="C3529" s="4">
        <v>801</v>
      </c>
      <c r="D3529" s="4">
        <f t="shared" si="1"/>
        <v>80.099999999999994</v>
      </c>
      <c r="E3529" s="4" t="s">
        <v>3937</v>
      </c>
      <c r="F3529" s="4">
        <v>-29014.6</v>
      </c>
      <c r="G3529" s="4">
        <v>0.4</v>
      </c>
      <c r="H3529" s="4">
        <v>532.48</v>
      </c>
      <c r="I3529" s="4">
        <v>0.1</v>
      </c>
      <c r="J3529" s="4">
        <v>42.66</v>
      </c>
    </row>
    <row r="3530" spans="1:10" ht="12.75" customHeight="1">
      <c r="A3530" s="4" t="str">
        <f t="shared" si="0"/>
        <v>19981</v>
      </c>
      <c r="B3530" s="4">
        <v>199</v>
      </c>
      <c r="C3530" s="4">
        <v>810</v>
      </c>
      <c r="D3530" s="4">
        <f t="shared" si="1"/>
        <v>81</v>
      </c>
      <c r="E3530" s="4" t="s">
        <v>3938</v>
      </c>
      <c r="F3530" s="4">
        <v>-28059</v>
      </c>
      <c r="G3530" s="4">
        <v>28</v>
      </c>
      <c r="H3530" s="4">
        <v>7.42</v>
      </c>
      <c r="I3530" s="4" t="s">
        <v>223</v>
      </c>
      <c r="J3530" s="4">
        <v>0.08</v>
      </c>
    </row>
    <row r="3531" spans="1:10" ht="12.75" customHeight="1">
      <c r="A3531" s="4" t="str">
        <f t="shared" si="0"/>
        <v>19981.1</v>
      </c>
      <c r="B3531" s="4">
        <v>199</v>
      </c>
      <c r="C3531" s="4">
        <v>811</v>
      </c>
      <c r="D3531" s="4">
        <f t="shared" si="1"/>
        <v>81.099999999999994</v>
      </c>
      <c r="E3531" s="4" t="s">
        <v>3939</v>
      </c>
      <c r="F3531" s="4">
        <v>-27309</v>
      </c>
      <c r="G3531" s="4">
        <v>28</v>
      </c>
      <c r="H3531" s="4">
        <v>749.7</v>
      </c>
      <c r="I3531" s="4">
        <v>0.3</v>
      </c>
      <c r="J3531" s="4">
        <v>28.4</v>
      </c>
    </row>
    <row r="3532" spans="1:10" ht="12.75" customHeight="1">
      <c r="A3532" s="4" t="str">
        <f t="shared" si="0"/>
        <v>19982</v>
      </c>
      <c r="B3532" s="4">
        <v>199</v>
      </c>
      <c r="C3532" s="4">
        <v>820</v>
      </c>
      <c r="D3532" s="4">
        <f t="shared" si="1"/>
        <v>82</v>
      </c>
      <c r="E3532" s="4" t="s">
        <v>3940</v>
      </c>
      <c r="F3532" s="4">
        <v>-25228</v>
      </c>
      <c r="G3532" s="4">
        <v>26</v>
      </c>
      <c r="H3532" s="4">
        <v>90</v>
      </c>
      <c r="I3532" s="4" t="s">
        <v>80</v>
      </c>
      <c r="J3532" s="4">
        <v>10</v>
      </c>
    </row>
    <row r="3533" spans="1:10" ht="12.75" customHeight="1">
      <c r="A3533" s="4" t="str">
        <f t="shared" si="0"/>
        <v>19982.1</v>
      </c>
      <c r="B3533" s="4">
        <v>199</v>
      </c>
      <c r="C3533" s="4">
        <v>821</v>
      </c>
      <c r="D3533" s="4">
        <f t="shared" si="1"/>
        <v>82.1</v>
      </c>
      <c r="E3533" s="4" t="s">
        <v>3941</v>
      </c>
      <c r="F3533" s="4">
        <v>-24799</v>
      </c>
      <c r="G3533" s="4">
        <v>26</v>
      </c>
      <c r="H3533" s="4">
        <v>429.5</v>
      </c>
      <c r="I3533" s="4">
        <v>2.7</v>
      </c>
      <c r="J3533" s="4">
        <v>12.2</v>
      </c>
    </row>
    <row r="3534" spans="1:10" ht="12.75" customHeight="1">
      <c r="A3534" s="4" t="str">
        <f t="shared" si="0"/>
        <v>19982.2</v>
      </c>
      <c r="B3534" s="4">
        <v>199</v>
      </c>
      <c r="C3534" s="4">
        <v>822</v>
      </c>
      <c r="D3534" s="4">
        <f t="shared" si="1"/>
        <v>82.2</v>
      </c>
      <c r="E3534" s="4" t="s">
        <v>3942</v>
      </c>
      <c r="F3534" s="4">
        <v>-22664</v>
      </c>
      <c r="G3534" s="4">
        <v>26</v>
      </c>
      <c r="H3534" s="4">
        <v>2563.8000000000002</v>
      </c>
      <c r="I3534" s="4">
        <v>2.7</v>
      </c>
      <c r="J3534" s="4">
        <v>10.1</v>
      </c>
    </row>
    <row r="3535" spans="1:10" ht="12.75" customHeight="1">
      <c r="A3535" s="4" t="str">
        <f t="shared" si="0"/>
        <v>19983</v>
      </c>
      <c r="B3535" s="4">
        <v>199</v>
      </c>
      <c r="C3535" s="4">
        <v>830</v>
      </c>
      <c r="D3535" s="4">
        <f t="shared" si="1"/>
        <v>83</v>
      </c>
      <c r="E3535" s="4" t="s">
        <v>3943</v>
      </c>
      <c r="F3535" s="4">
        <v>-20798</v>
      </c>
      <c r="G3535" s="4">
        <v>12</v>
      </c>
      <c r="H3535" s="4">
        <v>27</v>
      </c>
      <c r="I3535" s="4" t="s">
        <v>80</v>
      </c>
      <c r="J3535" s="4">
        <v>1</v>
      </c>
    </row>
    <row r="3536" spans="1:10" ht="12.75" customHeight="1">
      <c r="A3536" s="4" t="str">
        <f t="shared" si="0"/>
        <v>19983.1</v>
      </c>
      <c r="B3536" s="4">
        <v>199</v>
      </c>
      <c r="C3536" s="4">
        <v>831</v>
      </c>
      <c r="D3536" s="4">
        <f t="shared" si="1"/>
        <v>83.1</v>
      </c>
      <c r="E3536" s="4" t="s">
        <v>3944</v>
      </c>
      <c r="F3536" s="4">
        <v>-20131</v>
      </c>
      <c r="G3536" s="4">
        <v>12</v>
      </c>
      <c r="H3536" s="4">
        <v>667</v>
      </c>
      <c r="I3536" s="4">
        <v>4</v>
      </c>
      <c r="J3536" s="4" t="s">
        <v>3448</v>
      </c>
    </row>
    <row r="3537" spans="1:10" ht="12.75" customHeight="1">
      <c r="A3537" s="4" t="str">
        <f t="shared" si="0"/>
        <v>19984</v>
      </c>
      <c r="B3537" s="4">
        <v>199</v>
      </c>
      <c r="C3537" s="4">
        <v>840</v>
      </c>
      <c r="D3537" s="4">
        <f t="shared" si="1"/>
        <v>84</v>
      </c>
      <c r="E3537" s="4" t="s">
        <v>3945</v>
      </c>
      <c r="F3537" s="4">
        <v>-15215</v>
      </c>
      <c r="G3537" s="4">
        <v>23</v>
      </c>
      <c r="H3537" s="4">
        <v>5.48</v>
      </c>
      <c r="I3537" s="4" t="s">
        <v>80</v>
      </c>
      <c r="J3537" s="4">
        <v>0.16</v>
      </c>
    </row>
    <row r="3538" spans="1:10" ht="12.75" customHeight="1">
      <c r="A3538" s="4" t="str">
        <f t="shared" si="0"/>
        <v>19984.1</v>
      </c>
      <c r="B3538" s="4">
        <v>199</v>
      </c>
      <c r="C3538" s="4">
        <v>841</v>
      </c>
      <c r="D3538" s="4">
        <f t="shared" si="1"/>
        <v>84.1</v>
      </c>
      <c r="E3538" s="4" t="s">
        <v>3946</v>
      </c>
      <c r="F3538" s="4">
        <v>-14903</v>
      </c>
      <c r="G3538" s="4">
        <v>23</v>
      </c>
      <c r="H3538" s="4">
        <v>312</v>
      </c>
      <c r="I3538" s="4">
        <v>2.8</v>
      </c>
      <c r="J3538" s="4" t="s">
        <v>2857</v>
      </c>
    </row>
    <row r="3539" spans="1:10" ht="12.75" customHeight="1">
      <c r="A3539" s="4" t="str">
        <f t="shared" si="0"/>
        <v>19985</v>
      </c>
      <c r="B3539" s="4">
        <v>199</v>
      </c>
      <c r="C3539" s="4">
        <v>850</v>
      </c>
      <c r="D3539" s="4">
        <f t="shared" si="1"/>
        <v>85</v>
      </c>
      <c r="E3539" s="4" t="s">
        <v>3947</v>
      </c>
      <c r="F3539" s="4">
        <v>-8820</v>
      </c>
      <c r="G3539" s="4">
        <v>50</v>
      </c>
      <c r="H3539" s="4">
        <v>7.2</v>
      </c>
      <c r="I3539" s="4" t="s">
        <v>6</v>
      </c>
      <c r="J3539" s="4">
        <v>0.5</v>
      </c>
    </row>
    <row r="3540" spans="1:10" ht="12.75" customHeight="1">
      <c r="A3540" s="4" t="str">
        <f t="shared" si="0"/>
        <v>19986</v>
      </c>
      <c r="B3540" s="4">
        <v>199</v>
      </c>
      <c r="C3540" s="4">
        <v>860</v>
      </c>
      <c r="D3540" s="4">
        <f t="shared" si="1"/>
        <v>86</v>
      </c>
      <c r="E3540" s="4" t="s">
        <v>3948</v>
      </c>
      <c r="F3540" s="4">
        <v>-1520</v>
      </c>
      <c r="G3540" s="4">
        <v>60</v>
      </c>
      <c r="H3540" s="4">
        <v>620</v>
      </c>
      <c r="I3540" s="4" t="s">
        <v>33</v>
      </c>
      <c r="J3540" s="4">
        <v>30</v>
      </c>
    </row>
    <row r="3541" spans="1:10" ht="12.75" customHeight="1">
      <c r="A3541" s="4" t="str">
        <f t="shared" si="0"/>
        <v>19986.1</v>
      </c>
      <c r="B3541" s="4">
        <v>199</v>
      </c>
      <c r="C3541" s="4">
        <v>861</v>
      </c>
      <c r="D3541" s="4">
        <f t="shared" si="1"/>
        <v>86.1</v>
      </c>
      <c r="E3541" s="4" t="s">
        <v>3949</v>
      </c>
      <c r="F3541" s="4">
        <v>-1334</v>
      </c>
      <c r="G3541" s="4">
        <v>29</v>
      </c>
      <c r="H3541" s="4">
        <v>180</v>
      </c>
      <c r="I3541" s="4">
        <v>70</v>
      </c>
      <c r="J3541" s="4" t="s">
        <v>2857</v>
      </c>
    </row>
    <row r="3542" spans="1:10" ht="12.75" customHeight="1">
      <c r="A3542" s="4" t="str">
        <f t="shared" si="0"/>
        <v>19987</v>
      </c>
      <c r="B3542" s="4">
        <v>199</v>
      </c>
      <c r="C3542" s="4">
        <v>870</v>
      </c>
      <c r="D3542" s="4">
        <f t="shared" si="1"/>
        <v>87</v>
      </c>
      <c r="E3542" s="4" t="s">
        <v>3950</v>
      </c>
      <c r="F3542" s="4">
        <v>6760</v>
      </c>
      <c r="G3542" s="4">
        <v>40</v>
      </c>
      <c r="H3542" s="4">
        <v>16</v>
      </c>
      <c r="I3542" s="4" t="s">
        <v>33</v>
      </c>
      <c r="J3542" s="4">
        <v>7</v>
      </c>
    </row>
    <row r="3543" spans="1:10" ht="12.75" customHeight="1">
      <c r="A3543" s="4" t="str">
        <f t="shared" si="0"/>
        <v>20078</v>
      </c>
      <c r="B3543" s="4">
        <v>200</v>
      </c>
      <c r="C3543" s="4">
        <v>780</v>
      </c>
      <c r="D3543" s="4">
        <f t="shared" si="1"/>
        <v>78</v>
      </c>
      <c r="E3543" s="4" t="s">
        <v>3951</v>
      </c>
      <c r="F3543" s="4">
        <v>-26603</v>
      </c>
      <c r="G3543" s="4">
        <v>20</v>
      </c>
      <c r="H3543" s="4">
        <v>12.5</v>
      </c>
      <c r="I3543" s="4" t="s">
        <v>223</v>
      </c>
      <c r="J3543" s="4">
        <v>0.3</v>
      </c>
    </row>
    <row r="3544" spans="1:10" ht="12.75" customHeight="1">
      <c r="A3544" s="4" t="str">
        <f t="shared" si="0"/>
        <v>20079</v>
      </c>
      <c r="B3544" s="4">
        <v>200</v>
      </c>
      <c r="C3544" s="4">
        <v>790</v>
      </c>
      <c r="D3544" s="4">
        <f t="shared" si="1"/>
        <v>79</v>
      </c>
      <c r="E3544" s="4" t="s">
        <v>3952</v>
      </c>
      <c r="F3544" s="4">
        <v>-27270</v>
      </c>
      <c r="G3544" s="4">
        <v>50</v>
      </c>
      <c r="H3544" s="4">
        <v>48.4</v>
      </c>
      <c r="I3544" s="4" t="s">
        <v>80</v>
      </c>
      <c r="J3544" s="4">
        <v>0.3</v>
      </c>
    </row>
    <row r="3545" spans="1:10" ht="12.75" customHeight="1">
      <c r="A3545" s="4" t="str">
        <f t="shared" si="0"/>
        <v>20079.1</v>
      </c>
      <c r="B3545" s="4">
        <v>200</v>
      </c>
      <c r="C3545" s="4">
        <v>791</v>
      </c>
      <c r="D3545" s="4">
        <f t="shared" si="1"/>
        <v>79.099999999999994</v>
      </c>
      <c r="E3545" s="4" t="s">
        <v>3953</v>
      </c>
      <c r="F3545" s="4">
        <v>-26300</v>
      </c>
      <c r="G3545" s="4">
        <v>50</v>
      </c>
      <c r="H3545" s="4">
        <v>970</v>
      </c>
      <c r="I3545" s="4">
        <v>70</v>
      </c>
      <c r="J3545" s="4" t="s">
        <v>709</v>
      </c>
    </row>
    <row r="3546" spans="1:10" ht="12.75" customHeight="1">
      <c r="A3546" s="4" t="str">
        <f t="shared" si="0"/>
        <v>20080</v>
      </c>
      <c r="B3546" s="4">
        <v>200</v>
      </c>
      <c r="C3546" s="4">
        <v>800</v>
      </c>
      <c r="D3546" s="4">
        <f t="shared" si="1"/>
        <v>80</v>
      </c>
      <c r="E3546" s="4" t="s">
        <v>3954</v>
      </c>
      <c r="F3546" s="4">
        <v>-29504.1</v>
      </c>
      <c r="G3546" s="4">
        <v>0.4</v>
      </c>
      <c r="H3546" s="4" t="s">
        <v>8</v>
      </c>
      <c r="I3546" s="4" t="s">
        <v>22</v>
      </c>
      <c r="J3546" s="4">
        <v>95</v>
      </c>
    </row>
    <row r="3547" spans="1:10" ht="12.75" customHeight="1">
      <c r="A3547" s="4" t="str">
        <f t="shared" si="0"/>
        <v>20081</v>
      </c>
      <c r="B3547" s="4">
        <v>200</v>
      </c>
      <c r="C3547" s="4">
        <v>810</v>
      </c>
      <c r="D3547" s="4">
        <f t="shared" si="1"/>
        <v>81</v>
      </c>
      <c r="E3547" s="4" t="s">
        <v>3955</v>
      </c>
      <c r="F3547" s="4">
        <v>-27048</v>
      </c>
      <c r="G3547" s="4">
        <v>6</v>
      </c>
      <c r="H3547" s="4">
        <v>26.1</v>
      </c>
      <c r="I3547" s="4" t="s">
        <v>223</v>
      </c>
      <c r="J3547" s="4">
        <v>0.1</v>
      </c>
    </row>
    <row r="3548" spans="1:10" ht="12.75" customHeight="1">
      <c r="A3548" s="4" t="str">
        <f t="shared" si="0"/>
        <v>20081.1</v>
      </c>
      <c r="B3548" s="4">
        <v>200</v>
      </c>
      <c r="C3548" s="4">
        <v>811</v>
      </c>
      <c r="D3548" s="4">
        <f t="shared" si="1"/>
        <v>81.099999999999994</v>
      </c>
      <c r="E3548" s="4" t="s">
        <v>3956</v>
      </c>
      <c r="F3548" s="4">
        <v>-26294</v>
      </c>
      <c r="G3548" s="4">
        <v>6</v>
      </c>
      <c r="H3548" s="4">
        <v>753.6</v>
      </c>
      <c r="I3548" s="4">
        <v>0.2</v>
      </c>
      <c r="J3548" s="4">
        <v>34.299999999999997</v>
      </c>
    </row>
    <row r="3549" spans="1:10" ht="12.75" customHeight="1">
      <c r="A3549" s="4" t="str">
        <f t="shared" si="0"/>
        <v>20082</v>
      </c>
      <c r="B3549" s="4">
        <v>200</v>
      </c>
      <c r="C3549" s="4">
        <v>820</v>
      </c>
      <c r="D3549" s="4">
        <f t="shared" si="1"/>
        <v>82</v>
      </c>
      <c r="E3549" s="4" t="s">
        <v>3957</v>
      </c>
      <c r="F3549" s="4">
        <v>-26243</v>
      </c>
      <c r="G3549" s="4">
        <v>11</v>
      </c>
      <c r="H3549" s="4">
        <v>21.5</v>
      </c>
      <c r="I3549" s="4" t="s">
        <v>223</v>
      </c>
      <c r="J3549" s="4">
        <v>0.4</v>
      </c>
    </row>
    <row r="3550" spans="1:10" ht="12.75" customHeight="1">
      <c r="A3550" s="4" t="str">
        <f t="shared" si="0"/>
        <v>20083</v>
      </c>
      <c r="B3550" s="4">
        <v>200</v>
      </c>
      <c r="C3550" s="4">
        <v>830</v>
      </c>
      <c r="D3550" s="4">
        <f t="shared" si="1"/>
        <v>83</v>
      </c>
      <c r="E3550" s="4" t="s">
        <v>3958</v>
      </c>
      <c r="F3550" s="4">
        <v>-20370</v>
      </c>
      <c r="G3550" s="4">
        <v>24</v>
      </c>
      <c r="H3550" s="4" t="s">
        <v>541</v>
      </c>
      <c r="I3550" s="4">
        <v>36.4</v>
      </c>
      <c r="J3550" s="4" t="s">
        <v>80</v>
      </c>
    </row>
    <row r="3551" spans="1:10" ht="12.75" customHeight="1">
      <c r="A3551" s="4" t="str">
        <f t="shared" si="0"/>
        <v>20083.1</v>
      </c>
      <c r="B3551" s="4">
        <v>200</v>
      </c>
      <c r="C3551" s="4">
        <v>831</v>
      </c>
      <c r="D3551" s="4">
        <f t="shared" si="1"/>
        <v>83.1</v>
      </c>
      <c r="E3551" s="4" t="s">
        <v>3959</v>
      </c>
      <c r="F3551" s="4">
        <v>-20270</v>
      </c>
      <c r="G3551" s="4">
        <v>70</v>
      </c>
      <c r="H3551" s="4">
        <v>100</v>
      </c>
      <c r="I3551" s="4">
        <v>70</v>
      </c>
      <c r="J3551" s="4" t="s">
        <v>541</v>
      </c>
    </row>
    <row r="3552" spans="1:10" ht="12.75" customHeight="1">
      <c r="A3552" s="4" t="str">
        <f t="shared" si="0"/>
        <v>20083.2</v>
      </c>
      <c r="B3552" s="4">
        <v>200</v>
      </c>
      <c r="C3552" s="4">
        <v>832</v>
      </c>
      <c r="D3552" s="4">
        <f t="shared" si="1"/>
        <v>83.2</v>
      </c>
      <c r="E3552" s="4" t="s">
        <v>3960</v>
      </c>
      <c r="F3552" s="4">
        <v>-19942</v>
      </c>
      <c r="G3552" s="4">
        <v>24</v>
      </c>
      <c r="H3552" s="4">
        <v>428.2</v>
      </c>
      <c r="I3552" s="4">
        <v>0.1</v>
      </c>
      <c r="J3552" s="4">
        <v>400</v>
      </c>
    </row>
    <row r="3553" spans="1:10" ht="12.75" customHeight="1">
      <c r="A3553" s="4" t="str">
        <f t="shared" si="0"/>
        <v>20084</v>
      </c>
      <c r="B3553" s="4">
        <v>200</v>
      </c>
      <c r="C3553" s="4">
        <v>840</v>
      </c>
      <c r="D3553" s="4">
        <f t="shared" si="1"/>
        <v>84</v>
      </c>
      <c r="E3553" s="4" t="s">
        <v>3961</v>
      </c>
      <c r="F3553" s="4">
        <v>-16954</v>
      </c>
      <c r="G3553" s="4">
        <v>14</v>
      </c>
      <c r="H3553" s="4">
        <v>11.5</v>
      </c>
      <c r="I3553" s="4" t="s">
        <v>80</v>
      </c>
      <c r="J3553" s="4">
        <v>0.1</v>
      </c>
    </row>
    <row r="3554" spans="1:10" ht="12.75" customHeight="1">
      <c r="A3554" s="4" t="str">
        <f t="shared" si="0"/>
        <v>20085</v>
      </c>
      <c r="B3554" s="4">
        <v>200</v>
      </c>
      <c r="C3554" s="4">
        <v>850</v>
      </c>
      <c r="D3554" s="4">
        <f t="shared" si="1"/>
        <v>85</v>
      </c>
      <c r="E3554" s="4" t="s">
        <v>3962</v>
      </c>
      <c r="F3554" s="4">
        <v>-8988</v>
      </c>
      <c r="G3554" s="4">
        <v>24</v>
      </c>
      <c r="H3554" s="4">
        <v>43.2</v>
      </c>
      <c r="I3554" s="4" t="s">
        <v>6</v>
      </c>
      <c r="J3554" s="4">
        <v>0.9</v>
      </c>
    </row>
    <row r="3555" spans="1:10" ht="12.75" customHeight="1">
      <c r="A3555" s="4" t="str">
        <f t="shared" si="0"/>
        <v>20085.1</v>
      </c>
      <c r="B3555" s="4">
        <v>200</v>
      </c>
      <c r="C3555" s="4">
        <v>851</v>
      </c>
      <c r="D3555" s="4">
        <f t="shared" si="1"/>
        <v>85.1</v>
      </c>
      <c r="E3555" s="4" t="s">
        <v>3963</v>
      </c>
      <c r="F3555" s="4">
        <v>-8875</v>
      </c>
      <c r="G3555" s="4">
        <v>25</v>
      </c>
      <c r="H3555" s="4">
        <v>112.7</v>
      </c>
      <c r="I3555" s="4">
        <v>3</v>
      </c>
      <c r="J3555" s="4" t="s">
        <v>2857</v>
      </c>
    </row>
    <row r="3556" spans="1:10" ht="12.75" customHeight="1">
      <c r="A3556" s="4" t="str">
        <f t="shared" si="0"/>
        <v>20085.2</v>
      </c>
      <c r="B3556" s="4">
        <v>200</v>
      </c>
      <c r="C3556" s="4">
        <v>852</v>
      </c>
      <c r="D3556" s="4">
        <f t="shared" si="1"/>
        <v>85.2</v>
      </c>
      <c r="E3556" s="4" t="s">
        <v>3964</v>
      </c>
      <c r="F3556" s="4">
        <v>-8644</v>
      </c>
      <c r="G3556" s="4">
        <v>24</v>
      </c>
      <c r="H3556" s="4">
        <v>344</v>
      </c>
      <c r="I3556" s="4">
        <v>3</v>
      </c>
      <c r="J3556" s="4" t="s">
        <v>2857</v>
      </c>
    </row>
    <row r="3557" spans="1:10" ht="12.75" customHeight="1">
      <c r="A3557" s="4" t="str">
        <f t="shared" si="0"/>
        <v>20086</v>
      </c>
      <c r="B3557" s="4">
        <v>200</v>
      </c>
      <c r="C3557" s="4">
        <v>860</v>
      </c>
      <c r="D3557" s="4">
        <f t="shared" si="1"/>
        <v>86</v>
      </c>
      <c r="E3557" s="4" t="s">
        <v>3965</v>
      </c>
      <c r="F3557" s="4">
        <v>-4006</v>
      </c>
      <c r="G3557" s="4">
        <v>13</v>
      </c>
      <c r="H3557" s="4">
        <v>1.03</v>
      </c>
      <c r="I3557" s="4" t="s">
        <v>6</v>
      </c>
      <c r="J3557" s="4">
        <v>0.05</v>
      </c>
    </row>
    <row r="3558" spans="1:10" ht="12.75" customHeight="1">
      <c r="A3558" s="4" t="str">
        <f t="shared" si="0"/>
        <v>20087</v>
      </c>
      <c r="B3558" s="4">
        <v>200</v>
      </c>
      <c r="C3558" s="4">
        <v>870</v>
      </c>
      <c r="D3558" s="4">
        <f t="shared" si="1"/>
        <v>87</v>
      </c>
      <c r="E3558" s="4" t="s">
        <v>3966</v>
      </c>
      <c r="F3558" s="4">
        <v>6120</v>
      </c>
      <c r="G3558" s="4">
        <v>80</v>
      </c>
      <c r="H3558" s="4" t="s">
        <v>541</v>
      </c>
      <c r="I3558" s="4">
        <v>24</v>
      </c>
      <c r="J3558" s="4" t="s">
        <v>33</v>
      </c>
    </row>
    <row r="3559" spans="1:10" ht="12.75" customHeight="1">
      <c r="A3559" s="4" t="str">
        <f t="shared" si="0"/>
        <v>20087.1</v>
      </c>
      <c r="B3559" s="4">
        <v>200</v>
      </c>
      <c r="C3559" s="4">
        <v>871</v>
      </c>
      <c r="D3559" s="4">
        <f t="shared" si="1"/>
        <v>87.1</v>
      </c>
      <c r="E3559" s="4" t="s">
        <v>3967</v>
      </c>
      <c r="F3559" s="4">
        <v>6180</v>
      </c>
      <c r="G3559" s="4">
        <v>70</v>
      </c>
      <c r="H3559" s="4">
        <v>60</v>
      </c>
      <c r="I3559" s="4">
        <v>110</v>
      </c>
      <c r="J3559" s="4" t="s">
        <v>3678</v>
      </c>
    </row>
    <row r="3560" spans="1:10" ht="12.75" customHeight="1">
      <c r="A3560" s="4" t="str">
        <f t="shared" si="0"/>
        <v>20178</v>
      </c>
      <c r="B3560" s="4">
        <v>201</v>
      </c>
      <c r="C3560" s="4">
        <v>780</v>
      </c>
      <c r="D3560" s="4">
        <f t="shared" si="1"/>
        <v>78</v>
      </c>
      <c r="E3560" s="4" t="s">
        <v>3968</v>
      </c>
      <c r="F3560" s="4">
        <v>-23740</v>
      </c>
      <c r="G3560" s="4">
        <v>50</v>
      </c>
      <c r="H3560" s="4">
        <v>2.5</v>
      </c>
      <c r="I3560" s="4" t="s">
        <v>80</v>
      </c>
      <c r="J3560" s="4">
        <v>0.1</v>
      </c>
    </row>
    <row r="3561" spans="1:10" ht="12.75" customHeight="1">
      <c r="A3561" s="4" t="str">
        <f t="shared" si="0"/>
        <v>20179</v>
      </c>
      <c r="B3561" s="4">
        <v>201</v>
      </c>
      <c r="C3561" s="4">
        <v>790</v>
      </c>
      <c r="D3561" s="4">
        <f t="shared" si="1"/>
        <v>79</v>
      </c>
      <c r="E3561" s="4" t="s">
        <v>3969</v>
      </c>
      <c r="F3561" s="4">
        <v>-26401</v>
      </c>
      <c r="G3561" s="4">
        <v>3</v>
      </c>
      <c r="H3561" s="4">
        <v>26</v>
      </c>
      <c r="I3561" s="4" t="s">
        <v>80</v>
      </c>
      <c r="J3561" s="4">
        <v>1</v>
      </c>
    </row>
    <row r="3562" spans="1:10" ht="12.75" customHeight="1">
      <c r="A3562" s="4" t="str">
        <f t="shared" si="0"/>
        <v>20180</v>
      </c>
      <c r="B3562" s="4">
        <v>201</v>
      </c>
      <c r="C3562" s="4">
        <v>800</v>
      </c>
      <c r="D3562" s="4">
        <f t="shared" si="1"/>
        <v>80</v>
      </c>
      <c r="E3562" s="4" t="s">
        <v>3970</v>
      </c>
      <c r="F3562" s="4">
        <v>-27663.3</v>
      </c>
      <c r="G3562" s="4">
        <v>0.6</v>
      </c>
      <c r="H3562" s="4" t="s">
        <v>8</v>
      </c>
      <c r="I3562" s="4" t="s">
        <v>46</v>
      </c>
      <c r="J3562" s="4">
        <v>94</v>
      </c>
    </row>
    <row r="3563" spans="1:10" ht="12.75" customHeight="1">
      <c r="A3563" s="4" t="str">
        <f t="shared" si="0"/>
        <v>20180.1</v>
      </c>
      <c r="B3563" s="4">
        <v>201</v>
      </c>
      <c r="C3563" s="4">
        <v>801</v>
      </c>
      <c r="D3563" s="4">
        <f t="shared" si="1"/>
        <v>80.099999999999994</v>
      </c>
      <c r="E3563" s="4" t="s">
        <v>3971</v>
      </c>
      <c r="F3563" s="4">
        <v>-26897.1</v>
      </c>
      <c r="G3563" s="4">
        <v>0.6</v>
      </c>
      <c r="H3563" s="4">
        <v>766.23</v>
      </c>
      <c r="I3563" s="4">
        <v>0.15</v>
      </c>
      <c r="J3563" s="4">
        <v>94</v>
      </c>
    </row>
    <row r="3564" spans="1:10" ht="12.75" customHeight="1">
      <c r="A3564" s="4" t="str">
        <f t="shared" si="0"/>
        <v>20181</v>
      </c>
      <c r="B3564" s="4">
        <v>201</v>
      </c>
      <c r="C3564" s="4">
        <v>810</v>
      </c>
      <c r="D3564" s="4">
        <f t="shared" si="1"/>
        <v>81</v>
      </c>
      <c r="E3564" s="4" t="s">
        <v>3972</v>
      </c>
      <c r="F3564" s="4">
        <v>-27182</v>
      </c>
      <c r="G3564" s="4">
        <v>15</v>
      </c>
      <c r="H3564" s="4">
        <v>72.912000000000006</v>
      </c>
      <c r="I3564" s="4" t="s">
        <v>223</v>
      </c>
      <c r="J3564" s="4">
        <v>1.7000000000000001E-2</v>
      </c>
    </row>
    <row r="3565" spans="1:10" ht="12.75" customHeight="1">
      <c r="A3565" s="4" t="str">
        <f t="shared" si="0"/>
        <v>20181.1</v>
      </c>
      <c r="B3565" s="4">
        <v>201</v>
      </c>
      <c r="C3565" s="4">
        <v>811</v>
      </c>
      <c r="D3565" s="4">
        <f t="shared" si="1"/>
        <v>81.099999999999994</v>
      </c>
      <c r="E3565" s="4" t="s">
        <v>3973</v>
      </c>
      <c r="F3565" s="4">
        <v>-26263</v>
      </c>
      <c r="G3565" s="4">
        <v>15</v>
      </c>
      <c r="H3565" s="4">
        <v>919.5</v>
      </c>
      <c r="I3565" s="4">
        <v>0.09</v>
      </c>
      <c r="J3565" s="4">
        <v>2.0350000000000001</v>
      </c>
    </row>
    <row r="3566" spans="1:10" ht="12.75" customHeight="1">
      <c r="A3566" s="4" t="str">
        <f t="shared" si="0"/>
        <v>20182</v>
      </c>
      <c r="B3566" s="4">
        <v>201</v>
      </c>
      <c r="C3566" s="4">
        <v>820</v>
      </c>
      <c r="D3566" s="4">
        <f t="shared" si="1"/>
        <v>82</v>
      </c>
      <c r="E3566" s="4" t="s">
        <v>3974</v>
      </c>
      <c r="F3566" s="4">
        <v>-25258</v>
      </c>
      <c r="G3566" s="4">
        <v>22</v>
      </c>
      <c r="H3566" s="4">
        <v>9.33</v>
      </c>
      <c r="I3566" s="4" t="s">
        <v>223</v>
      </c>
      <c r="J3566" s="4">
        <v>0.03</v>
      </c>
    </row>
    <row r="3567" spans="1:10" ht="12.75" customHeight="1">
      <c r="A3567" s="4" t="str">
        <f t="shared" si="0"/>
        <v>20182.1</v>
      </c>
      <c r="B3567" s="4">
        <v>201</v>
      </c>
      <c r="C3567" s="4">
        <v>821</v>
      </c>
      <c r="D3567" s="4">
        <f t="shared" si="1"/>
        <v>82.1</v>
      </c>
      <c r="E3567" s="4" t="s">
        <v>3975</v>
      </c>
      <c r="F3567" s="4">
        <v>-24629</v>
      </c>
      <c r="G3567" s="4">
        <v>22</v>
      </c>
      <c r="H3567" s="4">
        <v>629.14</v>
      </c>
      <c r="I3567" s="4">
        <v>0.17</v>
      </c>
      <c r="J3567" s="4">
        <v>61</v>
      </c>
    </row>
    <row r="3568" spans="1:10" ht="12.75" customHeight="1">
      <c r="A3568" s="4" t="str">
        <f t="shared" si="0"/>
        <v>20183</v>
      </c>
      <c r="B3568" s="4">
        <v>201</v>
      </c>
      <c r="C3568" s="4">
        <v>830</v>
      </c>
      <c r="D3568" s="4">
        <f t="shared" si="1"/>
        <v>83</v>
      </c>
      <c r="E3568" s="4" t="s">
        <v>3976</v>
      </c>
      <c r="F3568" s="4">
        <v>-21416</v>
      </c>
      <c r="G3568" s="4">
        <v>15</v>
      </c>
      <c r="H3568" s="4">
        <v>108</v>
      </c>
      <c r="I3568" s="4" t="s">
        <v>80</v>
      </c>
      <c r="J3568" s="4">
        <v>3</v>
      </c>
    </row>
    <row r="3569" spans="1:10" ht="12.75" customHeight="1">
      <c r="A3569" s="4" t="str">
        <f t="shared" si="0"/>
        <v>20183.1</v>
      </c>
      <c r="B3569" s="4">
        <v>201</v>
      </c>
      <c r="C3569" s="4">
        <v>831</v>
      </c>
      <c r="D3569" s="4">
        <f t="shared" si="1"/>
        <v>83.1</v>
      </c>
      <c r="E3569" s="4" t="s">
        <v>3977</v>
      </c>
      <c r="F3569" s="4">
        <v>-20570</v>
      </c>
      <c r="G3569" s="4">
        <v>15</v>
      </c>
      <c r="H3569" s="4">
        <v>846.34</v>
      </c>
      <c r="I3569" s="4">
        <v>0.21</v>
      </c>
      <c r="J3569" s="4">
        <v>59.1</v>
      </c>
    </row>
    <row r="3570" spans="1:10" ht="12.75" customHeight="1">
      <c r="A3570" s="4" t="str">
        <f t="shared" si="0"/>
        <v>20184</v>
      </c>
      <c r="B3570" s="4">
        <v>201</v>
      </c>
      <c r="C3570" s="4">
        <v>840</v>
      </c>
      <c r="D3570" s="4">
        <f t="shared" si="1"/>
        <v>84</v>
      </c>
      <c r="E3570" s="4" t="s">
        <v>3978</v>
      </c>
      <c r="F3570" s="4">
        <v>-16525</v>
      </c>
      <c r="G3570" s="4">
        <v>6</v>
      </c>
      <c r="H3570" s="4">
        <v>15.3</v>
      </c>
      <c r="I3570" s="4" t="s">
        <v>80</v>
      </c>
      <c r="J3570" s="4">
        <v>0.2</v>
      </c>
    </row>
    <row r="3571" spans="1:10" ht="12.75" customHeight="1">
      <c r="A3571" s="4" t="str">
        <f t="shared" si="0"/>
        <v>20184.1</v>
      </c>
      <c r="B3571" s="4">
        <v>201</v>
      </c>
      <c r="C3571" s="4">
        <v>841</v>
      </c>
      <c r="D3571" s="4">
        <f t="shared" si="1"/>
        <v>84.1</v>
      </c>
      <c r="E3571" s="4" t="s">
        <v>3979</v>
      </c>
      <c r="F3571" s="4">
        <v>-16101</v>
      </c>
      <c r="G3571" s="4">
        <v>6</v>
      </c>
      <c r="H3571" s="4">
        <v>424.1</v>
      </c>
      <c r="I3571" s="4">
        <v>2.4</v>
      </c>
      <c r="J3571" s="4" t="s">
        <v>2857</v>
      </c>
    </row>
    <row r="3572" spans="1:10" ht="12.75" customHeight="1">
      <c r="A3572" s="4" t="str">
        <f t="shared" si="0"/>
        <v>20185</v>
      </c>
      <c r="B3572" s="4">
        <v>201</v>
      </c>
      <c r="C3572" s="4">
        <v>850</v>
      </c>
      <c r="D3572" s="4">
        <f t="shared" si="1"/>
        <v>85</v>
      </c>
      <c r="E3572" s="4" t="s">
        <v>3980</v>
      </c>
      <c r="F3572" s="4">
        <v>-10789</v>
      </c>
      <c r="G3572" s="4">
        <v>8</v>
      </c>
      <c r="H3572" s="4">
        <v>85</v>
      </c>
      <c r="I3572" s="4" t="s">
        <v>6</v>
      </c>
      <c r="J3572" s="4">
        <v>3</v>
      </c>
    </row>
    <row r="3573" spans="1:10" ht="12.75" customHeight="1">
      <c r="A3573" s="4" t="str">
        <f t="shared" si="0"/>
        <v>20186</v>
      </c>
      <c r="B3573" s="4">
        <v>201</v>
      </c>
      <c r="C3573" s="4">
        <v>860</v>
      </c>
      <c r="D3573" s="4">
        <f t="shared" si="1"/>
        <v>86</v>
      </c>
      <c r="E3573" s="4" t="s">
        <v>3981</v>
      </c>
      <c r="F3573" s="4">
        <v>-4070</v>
      </c>
      <c r="G3573" s="4">
        <v>70</v>
      </c>
      <c r="H3573" s="4">
        <v>7</v>
      </c>
      <c r="I3573" s="4" t="s">
        <v>6</v>
      </c>
      <c r="J3573" s="4">
        <v>0.4</v>
      </c>
    </row>
    <row r="3574" spans="1:10" ht="12.75" customHeight="1">
      <c r="A3574" s="4" t="str">
        <f t="shared" si="0"/>
        <v>20186.1</v>
      </c>
      <c r="B3574" s="4">
        <v>201</v>
      </c>
      <c r="C3574" s="4">
        <v>861</v>
      </c>
      <c r="D3574" s="4">
        <f t="shared" si="1"/>
        <v>86.1</v>
      </c>
      <c r="E3574" s="4" t="s">
        <v>3982</v>
      </c>
      <c r="F3574" s="4">
        <v>-3790</v>
      </c>
      <c r="G3574" s="4">
        <v>90</v>
      </c>
      <c r="H3574" s="4">
        <v>280</v>
      </c>
      <c r="I3574" s="4">
        <v>90</v>
      </c>
      <c r="J3574" s="4">
        <v>3.8</v>
      </c>
    </row>
    <row r="3575" spans="1:10" ht="12.75" customHeight="1">
      <c r="A3575" s="4" t="str">
        <f t="shared" si="0"/>
        <v>20187</v>
      </c>
      <c r="B3575" s="4">
        <v>201</v>
      </c>
      <c r="C3575" s="4">
        <v>870</v>
      </c>
      <c r="D3575" s="4">
        <f t="shared" si="1"/>
        <v>87</v>
      </c>
      <c r="E3575" s="4" t="s">
        <v>3983</v>
      </c>
      <c r="F3575" s="4">
        <v>3600</v>
      </c>
      <c r="G3575" s="4">
        <v>70</v>
      </c>
      <c r="H3575" s="4">
        <v>61</v>
      </c>
      <c r="I3575" s="4" t="s">
        <v>33</v>
      </c>
      <c r="J3575" s="4">
        <v>12</v>
      </c>
    </row>
    <row r="3576" spans="1:10" ht="12.75" customHeight="1">
      <c r="A3576" s="4" t="str">
        <f t="shared" si="0"/>
        <v>20278</v>
      </c>
      <c r="B3576" s="4">
        <v>202</v>
      </c>
      <c r="C3576" s="4">
        <v>780</v>
      </c>
      <c r="D3576" s="4">
        <f t="shared" si="1"/>
        <v>78</v>
      </c>
      <c r="E3576" s="4" t="s">
        <v>3984</v>
      </c>
      <c r="F3576" s="4">
        <v>-22600</v>
      </c>
      <c r="G3576" s="4">
        <v>300</v>
      </c>
      <c r="H3576" s="4">
        <v>44</v>
      </c>
      <c r="I3576" s="4" t="s">
        <v>223</v>
      </c>
      <c r="J3576" s="4">
        <v>15</v>
      </c>
    </row>
    <row r="3577" spans="1:10" ht="12.75" customHeight="1">
      <c r="A3577" s="4" t="str">
        <f t="shared" si="0"/>
        <v>20279</v>
      </c>
      <c r="B3577" s="4">
        <v>202</v>
      </c>
      <c r="C3577" s="4">
        <v>790</v>
      </c>
      <c r="D3577" s="4">
        <f t="shared" si="1"/>
        <v>79</v>
      </c>
      <c r="E3577" s="4" t="s">
        <v>3985</v>
      </c>
      <c r="F3577" s="4">
        <v>-24400</v>
      </c>
      <c r="G3577" s="4">
        <v>170</v>
      </c>
      <c r="H3577" s="4">
        <v>28.8</v>
      </c>
      <c r="I3577" s="4" t="s">
        <v>6</v>
      </c>
      <c r="J3577" s="4">
        <v>1.9</v>
      </c>
    </row>
    <row r="3578" spans="1:10" ht="12.75" customHeight="1">
      <c r="A3578" s="4" t="str">
        <f t="shared" si="0"/>
        <v>20280</v>
      </c>
      <c r="B3578" s="4">
        <v>202</v>
      </c>
      <c r="C3578" s="4">
        <v>800</v>
      </c>
      <c r="D3578" s="4">
        <f t="shared" si="1"/>
        <v>80</v>
      </c>
      <c r="E3578" s="4" t="s">
        <v>3986</v>
      </c>
      <c r="F3578" s="4">
        <v>-27345.9</v>
      </c>
      <c r="G3578" s="4">
        <v>0.6</v>
      </c>
      <c r="H3578" s="4" t="s">
        <v>8</v>
      </c>
      <c r="I3578" s="4" t="s">
        <v>22</v>
      </c>
      <c r="J3578" s="4">
        <v>97</v>
      </c>
    </row>
    <row r="3579" spans="1:10" ht="12.75" customHeight="1">
      <c r="A3579" s="4" t="str">
        <f t="shared" si="0"/>
        <v>20281</v>
      </c>
      <c r="B3579" s="4">
        <v>202</v>
      </c>
      <c r="C3579" s="4">
        <v>810</v>
      </c>
      <c r="D3579" s="4">
        <f t="shared" si="1"/>
        <v>81</v>
      </c>
      <c r="E3579" s="4" t="s">
        <v>3987</v>
      </c>
      <c r="F3579" s="4">
        <v>-25983</v>
      </c>
      <c r="G3579" s="4">
        <v>15</v>
      </c>
      <c r="H3579" s="4">
        <v>12.23</v>
      </c>
      <c r="I3579" s="4" t="s">
        <v>48</v>
      </c>
      <c r="J3579" s="4">
        <v>0.02</v>
      </c>
    </row>
    <row r="3580" spans="1:10" ht="12.75" customHeight="1">
      <c r="A3580" s="4" t="str">
        <f t="shared" si="0"/>
        <v>20281.1</v>
      </c>
      <c r="B3580" s="4">
        <v>202</v>
      </c>
      <c r="C3580" s="4">
        <v>811</v>
      </c>
      <c r="D3580" s="4">
        <f t="shared" si="1"/>
        <v>81.099999999999994</v>
      </c>
      <c r="E3580" s="4" t="s">
        <v>3988</v>
      </c>
      <c r="F3580" s="4">
        <v>-25033</v>
      </c>
      <c r="G3580" s="4">
        <v>15</v>
      </c>
      <c r="H3580" s="4">
        <v>950.19</v>
      </c>
      <c r="I3580" s="4">
        <v>0.1</v>
      </c>
      <c r="J3580" s="4">
        <v>572</v>
      </c>
    </row>
    <row r="3581" spans="1:10" ht="12.75" customHeight="1">
      <c r="A3581" s="4" t="str">
        <f t="shared" si="0"/>
        <v>20282</v>
      </c>
      <c r="B3581" s="4">
        <v>202</v>
      </c>
      <c r="C3581" s="4">
        <v>820</v>
      </c>
      <c r="D3581" s="4">
        <f t="shared" si="1"/>
        <v>82</v>
      </c>
      <c r="E3581" s="4" t="s">
        <v>3989</v>
      </c>
      <c r="F3581" s="4">
        <v>-25934</v>
      </c>
      <c r="G3581" s="4">
        <v>8</v>
      </c>
      <c r="H3581" s="4">
        <v>52.5</v>
      </c>
      <c r="I3581" s="4" t="s">
        <v>109</v>
      </c>
      <c r="J3581" s="4">
        <v>2.8</v>
      </c>
    </row>
    <row r="3582" spans="1:10" ht="12.75" customHeight="1">
      <c r="A3582" s="4" t="str">
        <f t="shared" si="0"/>
        <v>20282.1</v>
      </c>
      <c r="B3582" s="4">
        <v>202</v>
      </c>
      <c r="C3582" s="4">
        <v>821</v>
      </c>
      <c r="D3582" s="4">
        <f t="shared" si="1"/>
        <v>82.1</v>
      </c>
      <c r="E3582" s="4" t="s">
        <v>3990</v>
      </c>
      <c r="F3582" s="4">
        <v>-23764</v>
      </c>
      <c r="G3582" s="4">
        <v>8</v>
      </c>
      <c r="H3582" s="4">
        <v>2169.83</v>
      </c>
      <c r="I3582" s="4">
        <v>7.0000000000000007E-2</v>
      </c>
      <c r="J3582" s="4">
        <v>3.53</v>
      </c>
    </row>
    <row r="3583" spans="1:10" ht="12.75" customHeight="1">
      <c r="A3583" s="4" t="str">
        <f t="shared" si="0"/>
        <v>20283</v>
      </c>
      <c r="B3583" s="4">
        <v>202</v>
      </c>
      <c r="C3583" s="4">
        <v>830</v>
      </c>
      <c r="D3583" s="4">
        <f t="shared" si="1"/>
        <v>83</v>
      </c>
      <c r="E3583" s="4" t="s">
        <v>3991</v>
      </c>
      <c r="F3583" s="4">
        <v>-20733</v>
      </c>
      <c r="G3583" s="4">
        <v>20</v>
      </c>
      <c r="H3583" s="4">
        <v>1.72</v>
      </c>
      <c r="I3583" s="4" t="s">
        <v>223</v>
      </c>
      <c r="J3583" s="4">
        <v>0.05</v>
      </c>
    </row>
    <row r="3584" spans="1:10" ht="12.75" customHeight="1">
      <c r="A3584" s="4" t="str">
        <f t="shared" si="0"/>
        <v>20283.1</v>
      </c>
      <c r="B3584" s="4">
        <v>202</v>
      </c>
      <c r="C3584" s="4">
        <v>831</v>
      </c>
      <c r="D3584" s="4">
        <f t="shared" si="1"/>
        <v>83.1</v>
      </c>
      <c r="E3584" s="4" t="s">
        <v>3992</v>
      </c>
      <c r="F3584" s="4">
        <v>-20118</v>
      </c>
      <c r="G3584" s="4">
        <v>21</v>
      </c>
      <c r="H3584" s="4">
        <v>615</v>
      </c>
      <c r="I3584" s="4">
        <v>7</v>
      </c>
      <c r="J3584" s="4">
        <v>3.04</v>
      </c>
    </row>
    <row r="3585" spans="1:10" ht="12.75" customHeight="1">
      <c r="A3585" s="4" t="str">
        <f t="shared" si="0"/>
        <v>20284</v>
      </c>
      <c r="B3585" s="4">
        <v>202</v>
      </c>
      <c r="C3585" s="4">
        <v>840</v>
      </c>
      <c r="D3585" s="4">
        <f t="shared" si="1"/>
        <v>84</v>
      </c>
      <c r="E3585" s="4" t="s">
        <v>3993</v>
      </c>
      <c r="F3585" s="4">
        <v>-17924</v>
      </c>
      <c r="G3585" s="4">
        <v>15</v>
      </c>
      <c r="H3585" s="4">
        <v>44.7</v>
      </c>
      <c r="I3585" s="4" t="s">
        <v>80</v>
      </c>
      <c r="J3585" s="4">
        <v>0.5</v>
      </c>
    </row>
    <row r="3586" spans="1:10" ht="12.75" customHeight="1">
      <c r="A3586" s="4" t="str">
        <f t="shared" si="0"/>
        <v>20284.1</v>
      </c>
      <c r="B3586" s="4">
        <v>202</v>
      </c>
      <c r="C3586" s="4">
        <v>841</v>
      </c>
      <c r="D3586" s="4">
        <f t="shared" si="1"/>
        <v>84.1</v>
      </c>
      <c r="E3586" s="4" t="s">
        <v>3994</v>
      </c>
      <c r="F3586" s="4">
        <v>-15297</v>
      </c>
      <c r="G3586" s="4">
        <v>15</v>
      </c>
      <c r="H3586" s="4">
        <v>2626.7</v>
      </c>
      <c r="I3586" s="4">
        <v>0.7</v>
      </c>
      <c r="J3586" s="4" t="s">
        <v>3995</v>
      </c>
    </row>
    <row r="3587" spans="1:10" ht="12.75" customHeight="1">
      <c r="A3587" s="4" t="str">
        <f t="shared" si="0"/>
        <v>20285</v>
      </c>
      <c r="B3587" s="4">
        <v>202</v>
      </c>
      <c r="C3587" s="4">
        <v>850</v>
      </c>
      <c r="D3587" s="4">
        <f t="shared" si="1"/>
        <v>85</v>
      </c>
      <c r="E3587" s="4" t="s">
        <v>3996</v>
      </c>
      <c r="F3587" s="4">
        <v>-10591</v>
      </c>
      <c r="G3587" s="4">
        <v>28</v>
      </c>
      <c r="H3587" s="4">
        <v>184</v>
      </c>
      <c r="I3587" s="4" t="s">
        <v>6</v>
      </c>
      <c r="J3587" s="4">
        <v>1</v>
      </c>
    </row>
    <row r="3588" spans="1:10" ht="12.75" customHeight="1">
      <c r="A3588" s="4" t="str">
        <f t="shared" si="0"/>
        <v>20285.1</v>
      </c>
      <c r="B3588" s="4">
        <v>202</v>
      </c>
      <c r="C3588" s="4">
        <v>851</v>
      </c>
      <c r="D3588" s="4">
        <f t="shared" si="1"/>
        <v>85.1</v>
      </c>
      <c r="E3588" s="4" t="s">
        <v>3997</v>
      </c>
      <c r="F3588" s="4">
        <v>-10401</v>
      </c>
      <c r="G3588" s="4">
        <v>28</v>
      </c>
      <c r="H3588" s="4">
        <v>190</v>
      </c>
      <c r="I3588" s="4">
        <v>40</v>
      </c>
      <c r="J3588" s="4" t="s">
        <v>1001</v>
      </c>
    </row>
    <row r="3589" spans="1:10" ht="12.75" customHeight="1">
      <c r="A3589" s="4" t="str">
        <f t="shared" si="0"/>
        <v>20285.2</v>
      </c>
      <c r="B3589" s="4">
        <v>202</v>
      </c>
      <c r="C3589" s="4">
        <v>852</v>
      </c>
      <c r="D3589" s="4">
        <f t="shared" si="1"/>
        <v>85.2</v>
      </c>
      <c r="E3589" s="4" t="s">
        <v>3998</v>
      </c>
      <c r="F3589" s="4">
        <v>-10010</v>
      </c>
      <c r="G3589" s="4">
        <v>28</v>
      </c>
      <c r="H3589" s="4">
        <v>580</v>
      </c>
      <c r="I3589" s="4">
        <v>40</v>
      </c>
      <c r="J3589" s="4" t="s">
        <v>1001</v>
      </c>
    </row>
    <row r="3590" spans="1:10" ht="12.75" customHeight="1">
      <c r="A3590" s="4" t="str">
        <f t="shared" si="0"/>
        <v>20286</v>
      </c>
      <c r="B3590" s="4">
        <v>202</v>
      </c>
      <c r="C3590" s="4">
        <v>860</v>
      </c>
      <c r="D3590" s="4">
        <f t="shared" si="1"/>
        <v>86</v>
      </c>
      <c r="E3590" s="4" t="s">
        <v>3999</v>
      </c>
      <c r="F3590" s="4">
        <v>-6275</v>
      </c>
      <c r="G3590" s="4">
        <v>18</v>
      </c>
      <c r="H3590" s="4">
        <v>9.94</v>
      </c>
      <c r="I3590" s="4" t="s">
        <v>6</v>
      </c>
      <c r="J3590" s="4">
        <v>0.18</v>
      </c>
    </row>
    <row r="3591" spans="1:10" ht="12.75" customHeight="1">
      <c r="A3591" s="4" t="str">
        <f t="shared" si="0"/>
        <v>20287</v>
      </c>
      <c r="B3591" s="4">
        <v>202</v>
      </c>
      <c r="C3591" s="4">
        <v>870</v>
      </c>
      <c r="D3591" s="4">
        <f t="shared" si="1"/>
        <v>87</v>
      </c>
      <c r="E3591" s="4" t="s">
        <v>4000</v>
      </c>
      <c r="F3591" s="4">
        <v>3140</v>
      </c>
      <c r="G3591" s="4">
        <v>50</v>
      </c>
      <c r="H3591" s="4">
        <v>290</v>
      </c>
      <c r="I3591" s="4" t="s">
        <v>33</v>
      </c>
      <c r="J3591" s="4">
        <v>30</v>
      </c>
    </row>
    <row r="3592" spans="1:10" ht="12.75" customHeight="1">
      <c r="A3592" s="4" t="str">
        <f t="shared" si="0"/>
        <v>20287.1</v>
      </c>
      <c r="B3592" s="4">
        <v>202</v>
      </c>
      <c r="C3592" s="4">
        <v>871</v>
      </c>
      <c r="D3592" s="4">
        <f t="shared" si="1"/>
        <v>87.1</v>
      </c>
      <c r="E3592" s="4" t="s">
        <v>4001</v>
      </c>
      <c r="F3592" s="4">
        <v>3470</v>
      </c>
      <c r="G3592" s="4">
        <v>70</v>
      </c>
      <c r="H3592" s="4">
        <v>330</v>
      </c>
      <c r="I3592" s="4">
        <v>90</v>
      </c>
      <c r="J3592" s="4">
        <v>340</v>
      </c>
    </row>
    <row r="3593" spans="1:10" ht="12.75" customHeight="1">
      <c r="A3593" s="4" t="str">
        <f t="shared" si="0"/>
        <v>20288</v>
      </c>
      <c r="B3593" s="4">
        <v>202</v>
      </c>
      <c r="C3593" s="4">
        <v>880</v>
      </c>
      <c r="D3593" s="4">
        <f t="shared" si="1"/>
        <v>88</v>
      </c>
      <c r="E3593" s="4" t="s">
        <v>4002</v>
      </c>
      <c r="F3593" s="4">
        <v>9210</v>
      </c>
      <c r="G3593" s="4">
        <v>60</v>
      </c>
      <c r="H3593" s="4">
        <v>2.6</v>
      </c>
      <c r="I3593" s="4" t="s">
        <v>33</v>
      </c>
      <c r="J3593" s="4">
        <v>2.1</v>
      </c>
    </row>
    <row r="3594" spans="1:10" ht="12.75" customHeight="1">
      <c r="A3594" s="4" t="str">
        <f t="shared" si="0"/>
        <v>20379</v>
      </c>
      <c r="B3594" s="4">
        <v>203</v>
      </c>
      <c r="C3594" s="4">
        <v>790</v>
      </c>
      <c r="D3594" s="4">
        <f t="shared" si="1"/>
        <v>79</v>
      </c>
      <c r="E3594" s="4" t="s">
        <v>4003</v>
      </c>
      <c r="F3594" s="4">
        <v>-23143</v>
      </c>
      <c r="G3594" s="4">
        <v>3</v>
      </c>
      <c r="H3594" s="4">
        <v>53</v>
      </c>
      <c r="I3594" s="4" t="s">
        <v>6</v>
      </c>
      <c r="J3594" s="4">
        <v>2</v>
      </c>
    </row>
    <row r="3595" spans="1:10" ht="12.75" customHeight="1">
      <c r="A3595" s="4" t="str">
        <f t="shared" si="0"/>
        <v>20380</v>
      </c>
      <c r="B3595" s="4">
        <v>203</v>
      </c>
      <c r="C3595" s="4">
        <v>800</v>
      </c>
      <c r="D3595" s="4">
        <f t="shared" si="1"/>
        <v>80</v>
      </c>
      <c r="E3595" s="4" t="s">
        <v>4004</v>
      </c>
      <c r="F3595" s="4">
        <v>-25269.1</v>
      </c>
      <c r="G3595" s="4">
        <v>1.7</v>
      </c>
      <c r="H3595" s="4">
        <v>46.612000000000002</v>
      </c>
      <c r="I3595" s="4" t="s">
        <v>48</v>
      </c>
      <c r="J3595" s="4">
        <v>1.8000000000000002E-2</v>
      </c>
    </row>
    <row r="3596" spans="1:10" ht="12.75" customHeight="1">
      <c r="A3596" s="4" t="str">
        <f t="shared" si="0"/>
        <v>20380.1</v>
      </c>
      <c r="B3596" s="4">
        <v>203</v>
      </c>
      <c r="C3596" s="4">
        <v>801</v>
      </c>
      <c r="D3596" s="4">
        <f t="shared" si="1"/>
        <v>80.099999999999994</v>
      </c>
      <c r="E3596" s="4" t="s">
        <v>4005</v>
      </c>
      <c r="F3596" s="4">
        <v>-24336</v>
      </c>
      <c r="G3596" s="4">
        <v>2</v>
      </c>
      <c r="H3596" s="4">
        <v>933.1</v>
      </c>
      <c r="I3596" s="4">
        <v>1</v>
      </c>
      <c r="J3596" s="4">
        <v>24</v>
      </c>
    </row>
    <row r="3597" spans="1:10" ht="12.75" customHeight="1">
      <c r="A3597" s="4" t="str">
        <f t="shared" si="0"/>
        <v>20381</v>
      </c>
      <c r="B3597" s="4">
        <v>203</v>
      </c>
      <c r="C3597" s="4">
        <v>810</v>
      </c>
      <c r="D3597" s="4">
        <f t="shared" si="1"/>
        <v>81</v>
      </c>
      <c r="E3597" s="4" t="s">
        <v>4006</v>
      </c>
      <c r="F3597" s="4">
        <v>-25761.200000000001</v>
      </c>
      <c r="G3597" s="4">
        <v>1.3</v>
      </c>
      <c r="H3597" s="4" t="s">
        <v>8</v>
      </c>
      <c r="I3597" s="4" t="s">
        <v>9</v>
      </c>
      <c r="J3597" s="4">
        <v>93</v>
      </c>
    </row>
    <row r="3598" spans="1:10" ht="12.75" customHeight="1">
      <c r="A3598" s="4" t="str">
        <f t="shared" si="0"/>
        <v>20381.1</v>
      </c>
      <c r="B3598" s="4">
        <v>203</v>
      </c>
      <c r="C3598" s="4">
        <v>811</v>
      </c>
      <c r="D3598" s="4">
        <f t="shared" si="1"/>
        <v>81.099999999999994</v>
      </c>
      <c r="E3598" s="4" t="s">
        <v>4007</v>
      </c>
      <c r="F3598" s="4">
        <v>-22360</v>
      </c>
      <c r="G3598" s="4">
        <v>300</v>
      </c>
      <c r="H3598" s="4">
        <v>3400</v>
      </c>
      <c r="I3598" s="4">
        <v>300</v>
      </c>
      <c r="J3598" s="4">
        <v>7.7</v>
      </c>
    </row>
    <row r="3599" spans="1:10" ht="12.75" customHeight="1">
      <c r="A3599" s="4" t="str">
        <f t="shared" si="0"/>
        <v>20382</v>
      </c>
      <c r="B3599" s="4">
        <v>203</v>
      </c>
      <c r="C3599" s="4">
        <v>820</v>
      </c>
      <c r="D3599" s="4">
        <f t="shared" si="1"/>
        <v>82</v>
      </c>
      <c r="E3599" s="4" t="s">
        <v>4008</v>
      </c>
      <c r="F3599" s="4">
        <v>-24787</v>
      </c>
      <c r="G3599" s="4">
        <v>7</v>
      </c>
      <c r="H3599" s="4">
        <v>51.872999999999998</v>
      </c>
      <c r="I3599" s="4" t="s">
        <v>223</v>
      </c>
      <c r="J3599" s="4">
        <v>9.0000000000000011E-3</v>
      </c>
    </row>
    <row r="3600" spans="1:10" ht="12.75" customHeight="1">
      <c r="A3600" s="4" t="str">
        <f t="shared" si="0"/>
        <v>20382.1</v>
      </c>
      <c r="B3600" s="4">
        <v>203</v>
      </c>
      <c r="C3600" s="4">
        <v>821</v>
      </c>
      <c r="D3600" s="4">
        <f t="shared" si="1"/>
        <v>82.1</v>
      </c>
      <c r="E3600" s="4" t="s">
        <v>4009</v>
      </c>
      <c r="F3600" s="4">
        <v>-23962</v>
      </c>
      <c r="G3600" s="4">
        <v>7</v>
      </c>
      <c r="H3600" s="4">
        <v>825.2</v>
      </c>
      <c r="I3600" s="4">
        <v>0.09</v>
      </c>
      <c r="J3600" s="4">
        <v>6.3</v>
      </c>
    </row>
    <row r="3601" spans="1:10" ht="12.75" customHeight="1">
      <c r="A3601" s="4" t="str">
        <f t="shared" si="0"/>
        <v>20382.2</v>
      </c>
      <c r="B3601" s="4">
        <v>203</v>
      </c>
      <c r="C3601" s="4">
        <v>822</v>
      </c>
      <c r="D3601" s="4">
        <f t="shared" si="1"/>
        <v>82.2</v>
      </c>
      <c r="E3601" s="4" t="s">
        <v>4010</v>
      </c>
      <c r="F3601" s="4">
        <v>-21838</v>
      </c>
      <c r="G3601" s="4">
        <v>7</v>
      </c>
      <c r="H3601" s="4">
        <v>2949.47</v>
      </c>
      <c r="I3601" s="4">
        <v>0.22</v>
      </c>
      <c r="J3601" s="4">
        <v>480</v>
      </c>
    </row>
    <row r="3602" spans="1:10" ht="12.75" customHeight="1">
      <c r="A3602" s="4" t="str">
        <f t="shared" si="0"/>
        <v>20383</v>
      </c>
      <c r="B3602" s="4">
        <v>203</v>
      </c>
      <c r="C3602" s="4">
        <v>830</v>
      </c>
      <c r="D3602" s="4">
        <f t="shared" si="1"/>
        <v>83</v>
      </c>
      <c r="E3602" s="4" t="s">
        <v>4011</v>
      </c>
      <c r="F3602" s="4">
        <v>-21540</v>
      </c>
      <c r="G3602" s="4">
        <v>22</v>
      </c>
      <c r="H3602" s="4">
        <v>11.76</v>
      </c>
      <c r="I3602" s="4" t="s">
        <v>223</v>
      </c>
      <c r="J3602" s="4">
        <v>0.05</v>
      </c>
    </row>
    <row r="3603" spans="1:10" ht="12.75" customHeight="1">
      <c r="A3603" s="4" t="str">
        <f t="shared" si="0"/>
        <v>20383.1</v>
      </c>
      <c r="B3603" s="4">
        <v>203</v>
      </c>
      <c r="C3603" s="4">
        <v>831</v>
      </c>
      <c r="D3603" s="4">
        <f t="shared" si="1"/>
        <v>83.1</v>
      </c>
      <c r="E3603" s="4" t="s">
        <v>4012</v>
      </c>
      <c r="F3603" s="4">
        <v>-20442</v>
      </c>
      <c r="G3603" s="4">
        <v>22</v>
      </c>
      <c r="H3603" s="4">
        <v>1098.1400000000001</v>
      </c>
      <c r="I3603" s="4">
        <v>7.0000000000000007E-2</v>
      </c>
      <c r="J3603" s="4">
        <v>303</v>
      </c>
    </row>
    <row r="3604" spans="1:10" ht="12.75" customHeight="1">
      <c r="A3604" s="4" t="str">
        <f t="shared" si="0"/>
        <v>20384</v>
      </c>
      <c r="B3604" s="4">
        <v>203</v>
      </c>
      <c r="C3604" s="4">
        <v>840</v>
      </c>
      <c r="D3604" s="4">
        <f t="shared" si="1"/>
        <v>84</v>
      </c>
      <c r="E3604" s="4" t="s">
        <v>4013</v>
      </c>
      <c r="F3604" s="4">
        <v>-17307</v>
      </c>
      <c r="G3604" s="4">
        <v>26</v>
      </c>
      <c r="H3604" s="4">
        <v>36.700000000000003</v>
      </c>
      <c r="I3604" s="4" t="s">
        <v>80</v>
      </c>
      <c r="J3604" s="4">
        <v>0.5</v>
      </c>
    </row>
    <row r="3605" spans="1:10" ht="12.75" customHeight="1">
      <c r="A3605" s="4" t="str">
        <f t="shared" si="0"/>
        <v>20384.1</v>
      </c>
      <c r="B3605" s="4">
        <v>203</v>
      </c>
      <c r="C3605" s="4">
        <v>841</v>
      </c>
      <c r="D3605" s="4">
        <f t="shared" si="1"/>
        <v>84.1</v>
      </c>
      <c r="E3605" s="4" t="s">
        <v>4014</v>
      </c>
      <c r="F3605" s="4">
        <v>-16666</v>
      </c>
      <c r="G3605" s="4">
        <v>26</v>
      </c>
      <c r="H3605" s="4">
        <v>641.49</v>
      </c>
      <c r="I3605" s="4">
        <v>0.17</v>
      </c>
      <c r="J3605" s="4">
        <v>45</v>
      </c>
    </row>
    <row r="3606" spans="1:10" ht="12.75" customHeight="1">
      <c r="A3606" s="4" t="str">
        <f t="shared" si="0"/>
        <v>20385</v>
      </c>
      <c r="B3606" s="4">
        <v>203</v>
      </c>
      <c r="C3606" s="4">
        <v>850</v>
      </c>
      <c r="D3606" s="4">
        <f t="shared" si="1"/>
        <v>85</v>
      </c>
      <c r="E3606" s="4" t="s">
        <v>4015</v>
      </c>
      <c r="F3606" s="4">
        <v>-12163</v>
      </c>
      <c r="G3606" s="4">
        <v>12</v>
      </c>
      <c r="H3606" s="4">
        <v>7.4</v>
      </c>
      <c r="I3606" s="4" t="s">
        <v>80</v>
      </c>
      <c r="J3606" s="4">
        <v>0.2</v>
      </c>
    </row>
    <row r="3607" spans="1:10" ht="12.75" customHeight="1">
      <c r="A3607" s="4" t="str">
        <f t="shared" si="0"/>
        <v>20386</v>
      </c>
      <c r="B3607" s="4">
        <v>203</v>
      </c>
      <c r="C3607" s="4">
        <v>860</v>
      </c>
      <c r="D3607" s="4">
        <f t="shared" si="1"/>
        <v>86</v>
      </c>
      <c r="E3607" s="4" t="s">
        <v>4016</v>
      </c>
      <c r="F3607" s="4">
        <v>-6160</v>
      </c>
      <c r="G3607" s="4">
        <v>24</v>
      </c>
      <c r="H3607" s="4">
        <v>43.5</v>
      </c>
      <c r="I3607" s="4" t="s">
        <v>6</v>
      </c>
      <c r="J3607" s="4">
        <v>2.1</v>
      </c>
    </row>
    <row r="3608" spans="1:10" ht="12.75" customHeight="1">
      <c r="A3608" s="4" t="str">
        <f t="shared" si="0"/>
        <v>20386.1</v>
      </c>
      <c r="B3608" s="4">
        <v>203</v>
      </c>
      <c r="C3608" s="4">
        <v>861</v>
      </c>
      <c r="D3608" s="4">
        <f t="shared" si="1"/>
        <v>86.1</v>
      </c>
      <c r="E3608" s="4" t="s">
        <v>4017</v>
      </c>
      <c r="F3608" s="4">
        <v>-5798</v>
      </c>
      <c r="G3608" s="4">
        <v>24</v>
      </c>
      <c r="H3608" s="4">
        <v>363</v>
      </c>
      <c r="I3608" s="4">
        <v>4</v>
      </c>
      <c r="J3608" s="4" t="s">
        <v>2857</v>
      </c>
    </row>
    <row r="3609" spans="1:10" ht="12.75" customHeight="1">
      <c r="A3609" s="4" t="str">
        <f t="shared" si="0"/>
        <v>20387</v>
      </c>
      <c r="B3609" s="4">
        <v>203</v>
      </c>
      <c r="C3609" s="4">
        <v>870</v>
      </c>
      <c r="D3609" s="4">
        <f t="shared" si="1"/>
        <v>87</v>
      </c>
      <c r="E3609" s="4" t="s">
        <v>4018</v>
      </c>
      <c r="F3609" s="4">
        <v>861</v>
      </c>
      <c r="G3609" s="4">
        <v>16</v>
      </c>
      <c r="H3609" s="4">
        <v>550</v>
      </c>
      <c r="I3609" s="4" t="s">
        <v>33</v>
      </c>
      <c r="J3609" s="4">
        <v>20</v>
      </c>
    </row>
    <row r="3610" spans="1:10" ht="12.75" customHeight="1">
      <c r="A3610" s="4" t="str">
        <f t="shared" si="0"/>
        <v>20388</v>
      </c>
      <c r="B3610" s="4">
        <v>203</v>
      </c>
      <c r="C3610" s="4">
        <v>880</v>
      </c>
      <c r="D3610" s="4">
        <f t="shared" si="1"/>
        <v>88</v>
      </c>
      <c r="E3610" s="4" t="s">
        <v>4019</v>
      </c>
      <c r="F3610" s="4">
        <v>8640</v>
      </c>
      <c r="G3610" s="4">
        <v>80</v>
      </c>
      <c r="H3610" s="4">
        <v>4</v>
      </c>
      <c r="I3610" s="4" t="s">
        <v>33</v>
      </c>
      <c r="J3610" s="4">
        <v>3</v>
      </c>
    </row>
    <row r="3611" spans="1:10" ht="12.75" customHeight="1">
      <c r="A3611" s="4" t="str">
        <f t="shared" si="0"/>
        <v>20388.1</v>
      </c>
      <c r="B3611" s="4">
        <v>203</v>
      </c>
      <c r="C3611" s="4">
        <v>881</v>
      </c>
      <c r="D3611" s="4">
        <f t="shared" si="1"/>
        <v>88.1</v>
      </c>
      <c r="E3611" s="4" t="s">
        <v>4020</v>
      </c>
      <c r="F3611" s="4">
        <v>8860</v>
      </c>
      <c r="G3611" s="4">
        <v>40</v>
      </c>
      <c r="H3611" s="4">
        <v>220</v>
      </c>
      <c r="I3611" s="4">
        <v>90</v>
      </c>
      <c r="J3611" s="4" t="s">
        <v>2857</v>
      </c>
    </row>
    <row r="3612" spans="1:10" ht="12.75" customHeight="1">
      <c r="A3612" s="4" t="str">
        <f t="shared" si="0"/>
        <v>20479</v>
      </c>
      <c r="B3612" s="4">
        <v>204</v>
      </c>
      <c r="C3612" s="4">
        <v>790</v>
      </c>
      <c r="D3612" s="4">
        <f t="shared" si="1"/>
        <v>79</v>
      </c>
      <c r="E3612" s="4" t="s">
        <v>4021</v>
      </c>
      <c r="F3612" s="4">
        <v>-20750</v>
      </c>
      <c r="G3612" s="4">
        <v>200</v>
      </c>
      <c r="H3612" s="4">
        <v>39.799999999999997</v>
      </c>
      <c r="I3612" s="4" t="s">
        <v>6</v>
      </c>
      <c r="J3612" s="4">
        <v>0.9</v>
      </c>
    </row>
    <row r="3613" spans="1:10" ht="12.75" customHeight="1">
      <c r="A3613" s="4" t="str">
        <f t="shared" si="0"/>
        <v>20480</v>
      </c>
      <c r="B3613" s="4">
        <v>204</v>
      </c>
      <c r="C3613" s="4">
        <v>800</v>
      </c>
      <c r="D3613" s="4">
        <f t="shared" si="1"/>
        <v>80</v>
      </c>
      <c r="E3613" s="4" t="s">
        <v>4022</v>
      </c>
      <c r="F3613" s="4">
        <v>-24690.2</v>
      </c>
      <c r="G3613" s="4">
        <v>0.3</v>
      </c>
      <c r="H3613" s="4" t="s">
        <v>8</v>
      </c>
      <c r="I3613" s="4" t="s">
        <v>22</v>
      </c>
      <c r="J3613" s="4">
        <v>94</v>
      </c>
    </row>
    <row r="3614" spans="1:10" ht="12.75" customHeight="1">
      <c r="A3614" s="4" t="str">
        <f t="shared" si="0"/>
        <v>20481</v>
      </c>
      <c r="B3614" s="4">
        <v>204</v>
      </c>
      <c r="C3614" s="4">
        <v>810</v>
      </c>
      <c r="D3614" s="4">
        <f t="shared" si="1"/>
        <v>81</v>
      </c>
      <c r="E3614" s="4" t="s">
        <v>4023</v>
      </c>
      <c r="F3614" s="4">
        <v>-24346</v>
      </c>
      <c r="G3614" s="4">
        <v>1.3</v>
      </c>
      <c r="H3614" s="4">
        <v>3.78</v>
      </c>
      <c r="I3614" s="4" t="s">
        <v>14</v>
      </c>
      <c r="J3614" s="4">
        <v>0.02</v>
      </c>
    </row>
    <row r="3615" spans="1:10" ht="12.75" customHeight="1">
      <c r="A3615" s="4" t="str">
        <f t="shared" si="0"/>
        <v>20481.1</v>
      </c>
      <c r="B3615" s="4">
        <v>204</v>
      </c>
      <c r="C3615" s="4">
        <v>811</v>
      </c>
      <c r="D3615" s="4">
        <f t="shared" si="1"/>
        <v>81.099999999999994</v>
      </c>
      <c r="E3615" s="4" t="s">
        <v>4024</v>
      </c>
      <c r="F3615" s="4">
        <v>-23242</v>
      </c>
      <c r="G3615" s="4">
        <v>1.4</v>
      </c>
      <c r="H3615" s="4">
        <v>1104</v>
      </c>
      <c r="I3615" s="4">
        <v>0.4</v>
      </c>
      <c r="J3615" s="4">
        <v>63</v>
      </c>
    </row>
    <row r="3616" spans="1:10" ht="12.75" customHeight="1">
      <c r="A3616" s="4" t="str">
        <f t="shared" si="0"/>
        <v>20481.2</v>
      </c>
      <c r="B3616" s="4">
        <v>204</v>
      </c>
      <c r="C3616" s="4">
        <v>812</v>
      </c>
      <c r="D3616" s="4">
        <f t="shared" si="1"/>
        <v>81.2</v>
      </c>
      <c r="E3616" s="4" t="s">
        <v>4025</v>
      </c>
      <c r="F3616" s="4">
        <v>-21850</v>
      </c>
      <c r="G3616" s="4">
        <v>500</v>
      </c>
      <c r="H3616" s="4">
        <v>2500</v>
      </c>
      <c r="I3616" s="4">
        <v>500</v>
      </c>
      <c r="J3616" s="4">
        <v>2.6</v>
      </c>
    </row>
    <row r="3617" spans="1:10" ht="12.75" customHeight="1">
      <c r="A3617" s="4" t="str">
        <f t="shared" si="0"/>
        <v>20481.3</v>
      </c>
      <c r="B3617" s="4">
        <v>204</v>
      </c>
      <c r="C3617" s="4">
        <v>813</v>
      </c>
      <c r="D3617" s="4">
        <f t="shared" si="1"/>
        <v>81.3</v>
      </c>
      <c r="E3617" s="4" t="s">
        <v>4026</v>
      </c>
      <c r="F3617" s="4">
        <v>-20850</v>
      </c>
      <c r="G3617" s="4">
        <v>500</v>
      </c>
      <c r="H3617" s="4">
        <v>3500</v>
      </c>
      <c r="I3617" s="4">
        <v>500</v>
      </c>
      <c r="J3617" s="4">
        <v>1.6</v>
      </c>
    </row>
    <row r="3618" spans="1:10" ht="12.75" customHeight="1">
      <c r="A3618" s="4" t="str">
        <f t="shared" si="0"/>
        <v>20482</v>
      </c>
      <c r="B3618" s="4">
        <v>204</v>
      </c>
      <c r="C3618" s="4">
        <v>820</v>
      </c>
      <c r="D3618" s="4">
        <f t="shared" si="1"/>
        <v>82</v>
      </c>
      <c r="E3618" s="4" t="s">
        <v>4027</v>
      </c>
      <c r="F3618" s="4">
        <v>-25109.7</v>
      </c>
      <c r="G3618" s="4">
        <v>1.2</v>
      </c>
      <c r="H3618" s="4" t="s">
        <v>8</v>
      </c>
      <c r="I3618" s="4" t="s">
        <v>4028</v>
      </c>
      <c r="J3618" s="4" t="s">
        <v>22</v>
      </c>
    </row>
    <row r="3619" spans="1:10" ht="12.75" customHeight="1">
      <c r="A3619" s="4" t="str">
        <f t="shared" si="0"/>
        <v>20482.1</v>
      </c>
      <c r="B3619" s="4">
        <v>204</v>
      </c>
      <c r="C3619" s="4">
        <v>821</v>
      </c>
      <c r="D3619" s="4">
        <f t="shared" si="1"/>
        <v>82.1</v>
      </c>
      <c r="E3619" s="4" t="s">
        <v>4029</v>
      </c>
      <c r="F3619" s="4">
        <v>-22923.9</v>
      </c>
      <c r="G3619" s="4">
        <v>1.2</v>
      </c>
      <c r="H3619" s="4">
        <v>2185.79</v>
      </c>
      <c r="I3619" s="4">
        <v>0.05</v>
      </c>
      <c r="J3619" s="4">
        <v>67.2</v>
      </c>
    </row>
    <row r="3620" spans="1:10" ht="12.75" customHeight="1">
      <c r="A3620" s="4" t="str">
        <f t="shared" si="0"/>
        <v>20483</v>
      </c>
      <c r="B3620" s="4">
        <v>204</v>
      </c>
      <c r="C3620" s="4">
        <v>830</v>
      </c>
      <c r="D3620" s="4">
        <f t="shared" si="1"/>
        <v>83</v>
      </c>
      <c r="E3620" s="4" t="s">
        <v>4030</v>
      </c>
      <c r="F3620" s="4">
        <v>-20667</v>
      </c>
      <c r="G3620" s="4">
        <v>26</v>
      </c>
      <c r="H3620" s="4">
        <v>11.22</v>
      </c>
      <c r="I3620" s="4" t="s">
        <v>223</v>
      </c>
      <c r="J3620" s="4">
        <v>0.1</v>
      </c>
    </row>
    <row r="3621" spans="1:10" ht="12.75" customHeight="1">
      <c r="A3621" s="4" t="str">
        <f t="shared" si="0"/>
        <v>20483.1</v>
      </c>
      <c r="B3621" s="4">
        <v>204</v>
      </c>
      <c r="C3621" s="4">
        <v>831</v>
      </c>
      <c r="D3621" s="4">
        <f t="shared" si="1"/>
        <v>83.1</v>
      </c>
      <c r="E3621" s="4" t="s">
        <v>4031</v>
      </c>
      <c r="F3621" s="4">
        <v>-19862</v>
      </c>
      <c r="G3621" s="4">
        <v>26</v>
      </c>
      <c r="H3621" s="4">
        <v>805.5</v>
      </c>
      <c r="I3621" s="4">
        <v>0.3</v>
      </c>
      <c r="J3621" s="4">
        <v>13</v>
      </c>
    </row>
    <row r="3622" spans="1:10" ht="12.75" customHeight="1">
      <c r="A3622" s="4" t="str">
        <f t="shared" si="0"/>
        <v>20483.2</v>
      </c>
      <c r="B3622" s="4">
        <v>204</v>
      </c>
      <c r="C3622" s="4">
        <v>832</v>
      </c>
      <c r="D3622" s="4">
        <f t="shared" si="1"/>
        <v>83.2</v>
      </c>
      <c r="E3622" s="4" t="s">
        <v>4032</v>
      </c>
      <c r="F3622" s="4">
        <v>-17834</v>
      </c>
      <c r="G3622" s="4">
        <v>26</v>
      </c>
      <c r="H3622" s="4">
        <v>2833.4</v>
      </c>
      <c r="I3622" s="4">
        <v>1.1000000000000001</v>
      </c>
      <c r="J3622" s="4">
        <v>1.07</v>
      </c>
    </row>
    <row r="3623" spans="1:10" ht="12.75" customHeight="1">
      <c r="A3623" s="4" t="str">
        <f t="shared" si="0"/>
        <v>20484</v>
      </c>
      <c r="B3623" s="4">
        <v>204</v>
      </c>
      <c r="C3623" s="4">
        <v>840</v>
      </c>
      <c r="D3623" s="4">
        <f t="shared" si="1"/>
        <v>84</v>
      </c>
      <c r="E3623" s="4" t="s">
        <v>4033</v>
      </c>
      <c r="F3623" s="4">
        <v>-18334</v>
      </c>
      <c r="G3623" s="4">
        <v>11</v>
      </c>
      <c r="H3623" s="4">
        <v>3.53</v>
      </c>
      <c r="I3623" s="4" t="s">
        <v>223</v>
      </c>
      <c r="J3623" s="4">
        <v>0.02</v>
      </c>
    </row>
    <row r="3624" spans="1:10" ht="12.75" customHeight="1">
      <c r="A3624" s="4" t="str">
        <f t="shared" si="0"/>
        <v>20485</v>
      </c>
      <c r="B3624" s="4">
        <v>204</v>
      </c>
      <c r="C3624" s="4">
        <v>850</v>
      </c>
      <c r="D3624" s="4">
        <f t="shared" si="1"/>
        <v>85</v>
      </c>
      <c r="E3624" s="4" t="s">
        <v>4034</v>
      </c>
      <c r="F3624" s="4">
        <v>-11875</v>
      </c>
      <c r="G3624" s="4">
        <v>24</v>
      </c>
      <c r="H3624" s="4">
        <v>9.1999999999999993</v>
      </c>
      <c r="I3624" s="4" t="s">
        <v>80</v>
      </c>
      <c r="J3624" s="4">
        <v>0.2</v>
      </c>
    </row>
    <row r="3625" spans="1:10" ht="12.75" customHeight="1">
      <c r="A3625" s="4" t="str">
        <f t="shared" si="0"/>
        <v>20485.1</v>
      </c>
      <c r="B3625" s="4">
        <v>204</v>
      </c>
      <c r="C3625" s="4">
        <v>851</v>
      </c>
      <c r="D3625" s="4">
        <f t="shared" si="1"/>
        <v>85.1</v>
      </c>
      <c r="E3625" s="4" t="s">
        <v>4035</v>
      </c>
      <c r="F3625" s="4">
        <v>-11288</v>
      </c>
      <c r="G3625" s="4">
        <v>24</v>
      </c>
      <c r="H3625" s="4">
        <v>587.29999999999995</v>
      </c>
      <c r="I3625" s="4">
        <v>0.2</v>
      </c>
      <c r="J3625" s="4">
        <v>108</v>
      </c>
    </row>
    <row r="3626" spans="1:10" ht="12.75" customHeight="1">
      <c r="A3626" s="4" t="str">
        <f t="shared" si="0"/>
        <v>20486</v>
      </c>
      <c r="B3626" s="4">
        <v>204</v>
      </c>
      <c r="C3626" s="4">
        <v>860</v>
      </c>
      <c r="D3626" s="4">
        <f t="shared" si="1"/>
        <v>86</v>
      </c>
      <c r="E3626" s="4" t="s">
        <v>4036</v>
      </c>
      <c r="F3626" s="4">
        <v>-7984</v>
      </c>
      <c r="G3626" s="4">
        <v>15</v>
      </c>
      <c r="H3626" s="4">
        <v>1.24</v>
      </c>
      <c r="I3626" s="4" t="s">
        <v>80</v>
      </c>
      <c r="J3626" s="4">
        <v>0.03</v>
      </c>
    </row>
    <row r="3627" spans="1:10" ht="12.75" customHeight="1">
      <c r="A3627" s="4" t="str">
        <f t="shared" si="0"/>
        <v>20487</v>
      </c>
      <c r="B3627" s="4">
        <v>204</v>
      </c>
      <c r="C3627" s="4">
        <v>870</v>
      </c>
      <c r="D3627" s="4">
        <f t="shared" si="1"/>
        <v>87</v>
      </c>
      <c r="E3627" s="4" t="s">
        <v>4037</v>
      </c>
      <c r="F3627" s="4">
        <v>608</v>
      </c>
      <c r="G3627" s="4">
        <v>25</v>
      </c>
      <c r="H3627" s="4">
        <v>1.7</v>
      </c>
      <c r="I3627" s="4" t="s">
        <v>6</v>
      </c>
      <c r="J3627" s="4">
        <v>0.3</v>
      </c>
    </row>
    <row r="3628" spans="1:10" ht="12.75" customHeight="1">
      <c r="A3628" s="4" t="str">
        <f t="shared" si="0"/>
        <v>20487.1</v>
      </c>
      <c r="B3628" s="4">
        <v>204</v>
      </c>
      <c r="C3628" s="4">
        <v>871</v>
      </c>
      <c r="D3628" s="4">
        <f t="shared" si="1"/>
        <v>87.1</v>
      </c>
      <c r="E3628" s="4" t="s">
        <v>4038</v>
      </c>
      <c r="F3628" s="4">
        <v>658</v>
      </c>
      <c r="G3628" s="4">
        <v>25</v>
      </c>
      <c r="H3628" s="4">
        <v>50</v>
      </c>
      <c r="I3628" s="4">
        <v>4</v>
      </c>
      <c r="J3628" s="4" t="s">
        <v>2857</v>
      </c>
    </row>
    <row r="3629" spans="1:10" ht="12.75" customHeight="1">
      <c r="A3629" s="4" t="str">
        <f t="shared" si="0"/>
        <v>20487.2</v>
      </c>
      <c r="B3629" s="4">
        <v>204</v>
      </c>
      <c r="C3629" s="4">
        <v>872</v>
      </c>
      <c r="D3629" s="4">
        <f t="shared" si="1"/>
        <v>87.2</v>
      </c>
      <c r="E3629" s="4" t="s">
        <v>4039</v>
      </c>
      <c r="F3629" s="4">
        <v>934</v>
      </c>
      <c r="G3629" s="4">
        <v>25</v>
      </c>
      <c r="H3629" s="4">
        <v>326</v>
      </c>
      <c r="I3629" s="4">
        <v>4</v>
      </c>
      <c r="J3629" s="4" t="s">
        <v>2857</v>
      </c>
    </row>
    <row r="3630" spans="1:10" ht="12.75" customHeight="1">
      <c r="A3630" s="4" t="str">
        <f t="shared" si="0"/>
        <v>20488</v>
      </c>
      <c r="B3630" s="4">
        <v>204</v>
      </c>
      <c r="C3630" s="4">
        <v>880</v>
      </c>
      <c r="D3630" s="4">
        <f t="shared" si="1"/>
        <v>88</v>
      </c>
      <c r="E3630" s="4" t="s">
        <v>4040</v>
      </c>
      <c r="F3630" s="4">
        <v>6054</v>
      </c>
      <c r="G3630" s="4">
        <v>15</v>
      </c>
      <c r="H3630" s="4">
        <v>60</v>
      </c>
      <c r="I3630" s="4" t="s">
        <v>33</v>
      </c>
      <c r="J3630" s="4">
        <v>11</v>
      </c>
    </row>
    <row r="3631" spans="1:10" ht="12.75" customHeight="1">
      <c r="A3631" s="4" t="str">
        <f t="shared" si="0"/>
        <v>20579</v>
      </c>
      <c r="B3631" s="4">
        <v>205</v>
      </c>
      <c r="C3631" s="4">
        <v>790</v>
      </c>
      <c r="D3631" s="4">
        <f t="shared" si="1"/>
        <v>79</v>
      </c>
      <c r="E3631" s="4" t="s">
        <v>4041</v>
      </c>
      <c r="F3631" s="4">
        <v>-18750</v>
      </c>
      <c r="G3631" s="4">
        <v>300</v>
      </c>
      <c r="H3631" s="4">
        <v>31</v>
      </c>
      <c r="I3631" s="4" t="s">
        <v>6</v>
      </c>
      <c r="J3631" s="4">
        <v>2</v>
      </c>
    </row>
    <row r="3632" spans="1:10" ht="12.75" customHeight="1">
      <c r="A3632" s="4" t="str">
        <f t="shared" si="0"/>
        <v>20580</v>
      </c>
      <c r="B3632" s="4">
        <v>205</v>
      </c>
      <c r="C3632" s="4">
        <v>800</v>
      </c>
      <c r="D3632" s="4">
        <f t="shared" si="1"/>
        <v>80</v>
      </c>
      <c r="E3632" s="4" t="s">
        <v>4042</v>
      </c>
      <c r="F3632" s="4">
        <v>-22287</v>
      </c>
      <c r="G3632" s="4">
        <v>4</v>
      </c>
      <c r="H3632" s="4">
        <v>5.2</v>
      </c>
      <c r="I3632" s="4" t="s">
        <v>80</v>
      </c>
      <c r="J3632" s="4">
        <v>0.1</v>
      </c>
    </row>
    <row r="3633" spans="1:10" ht="12.75" customHeight="1">
      <c r="A3633" s="4" t="str">
        <f t="shared" si="0"/>
        <v>20580.1</v>
      </c>
      <c r="B3633" s="4">
        <v>205</v>
      </c>
      <c r="C3633" s="4">
        <v>801</v>
      </c>
      <c r="D3633" s="4">
        <f t="shared" si="1"/>
        <v>80.099999999999994</v>
      </c>
      <c r="E3633" s="4" t="s">
        <v>4043</v>
      </c>
      <c r="F3633" s="4">
        <v>-20730</v>
      </c>
      <c r="G3633" s="4">
        <v>4</v>
      </c>
      <c r="H3633" s="4">
        <v>1556.53</v>
      </c>
      <c r="I3633" s="4">
        <v>0.24</v>
      </c>
      <c r="J3633" s="4">
        <v>1.1000000000000001</v>
      </c>
    </row>
    <row r="3634" spans="1:10" ht="12.75" customHeight="1">
      <c r="A3634" s="4" t="str">
        <f t="shared" si="0"/>
        <v>20581</v>
      </c>
      <c r="B3634" s="4">
        <v>205</v>
      </c>
      <c r="C3634" s="4">
        <v>810</v>
      </c>
      <c r="D3634" s="4">
        <f t="shared" si="1"/>
        <v>81</v>
      </c>
      <c r="E3634" s="4" t="s">
        <v>4044</v>
      </c>
      <c r="F3634" s="4">
        <v>-23820.6</v>
      </c>
      <c r="G3634" s="4">
        <v>1.3</v>
      </c>
      <c r="H3634" s="4" t="s">
        <v>8</v>
      </c>
      <c r="I3634" s="4" t="s">
        <v>9</v>
      </c>
      <c r="J3634" s="4">
        <v>93</v>
      </c>
    </row>
    <row r="3635" spans="1:10" ht="12.75" customHeight="1">
      <c r="A3635" s="4" t="str">
        <f t="shared" si="0"/>
        <v>20581.1</v>
      </c>
      <c r="B3635" s="4">
        <v>205</v>
      </c>
      <c r="C3635" s="4">
        <v>811</v>
      </c>
      <c r="D3635" s="4">
        <f t="shared" si="1"/>
        <v>81.099999999999994</v>
      </c>
      <c r="E3635" s="4" t="s">
        <v>4045</v>
      </c>
      <c r="F3635" s="4">
        <v>-20530</v>
      </c>
      <c r="G3635" s="4">
        <v>1.3</v>
      </c>
      <c r="H3635" s="4">
        <v>3290.63</v>
      </c>
      <c r="I3635" s="4">
        <v>0.17</v>
      </c>
      <c r="J3635" s="4">
        <v>2.6</v>
      </c>
    </row>
    <row r="3636" spans="1:10" ht="12.75" customHeight="1">
      <c r="A3636" s="4" t="str">
        <f t="shared" si="0"/>
        <v>20582</v>
      </c>
      <c r="B3636" s="4">
        <v>205</v>
      </c>
      <c r="C3636" s="4">
        <v>820</v>
      </c>
      <c r="D3636" s="4">
        <f t="shared" si="1"/>
        <v>82</v>
      </c>
      <c r="E3636" s="4" t="s">
        <v>4046</v>
      </c>
      <c r="F3636" s="4">
        <v>-23770.1</v>
      </c>
      <c r="G3636" s="4">
        <v>1.2</v>
      </c>
      <c r="H3636" s="4">
        <v>15.3</v>
      </c>
      <c r="I3636" s="4" t="s">
        <v>69</v>
      </c>
      <c r="J3636" s="4">
        <v>0.7</v>
      </c>
    </row>
    <row r="3637" spans="1:10" ht="12.75" customHeight="1">
      <c r="A3637" s="4" t="str">
        <f t="shared" si="0"/>
        <v>20582.1</v>
      </c>
      <c r="B3637" s="4">
        <v>205</v>
      </c>
      <c r="C3637" s="4">
        <v>821</v>
      </c>
      <c r="D3637" s="4">
        <f t="shared" si="1"/>
        <v>82.1</v>
      </c>
      <c r="E3637" s="4" t="s">
        <v>4047</v>
      </c>
      <c r="F3637" s="4">
        <v>-22756.3</v>
      </c>
      <c r="G3637" s="4">
        <v>1.2</v>
      </c>
      <c r="H3637" s="4">
        <v>1013.8390000000001</v>
      </c>
      <c r="I3637" s="4">
        <v>1.3000000000000001E-2</v>
      </c>
      <c r="J3637" s="4">
        <v>5.54</v>
      </c>
    </row>
    <row r="3638" spans="1:10" ht="12.75" customHeight="1">
      <c r="A3638" s="4" t="str">
        <f t="shared" si="0"/>
        <v>20582.2</v>
      </c>
      <c r="B3638" s="4">
        <v>205</v>
      </c>
      <c r="C3638" s="4">
        <v>822</v>
      </c>
      <c r="D3638" s="4">
        <f t="shared" si="1"/>
        <v>82.2</v>
      </c>
      <c r="E3638" s="4" t="s">
        <v>4048</v>
      </c>
      <c r="F3638" s="4">
        <v>-20574.5</v>
      </c>
      <c r="G3638" s="4">
        <v>1.4</v>
      </c>
      <c r="H3638" s="4">
        <v>3195.6</v>
      </c>
      <c r="I3638" s="4">
        <v>0.8</v>
      </c>
      <c r="J3638" s="4">
        <v>217</v>
      </c>
    </row>
    <row r="3639" spans="1:10" ht="12.75" customHeight="1">
      <c r="A3639" s="4" t="str">
        <f t="shared" si="0"/>
        <v>20583</v>
      </c>
      <c r="B3639" s="4">
        <v>205</v>
      </c>
      <c r="C3639" s="4">
        <v>830</v>
      </c>
      <c r="D3639" s="4">
        <f t="shared" si="1"/>
        <v>83</v>
      </c>
      <c r="E3639" s="4" t="s">
        <v>4049</v>
      </c>
      <c r="F3639" s="4">
        <v>-21062</v>
      </c>
      <c r="G3639" s="4">
        <v>7</v>
      </c>
      <c r="H3639" s="4">
        <v>15.31</v>
      </c>
      <c r="I3639" s="4" t="s">
        <v>48</v>
      </c>
      <c r="J3639" s="4">
        <v>0.04</v>
      </c>
    </row>
    <row r="3640" spans="1:10" ht="12.75" customHeight="1">
      <c r="A3640" s="4" t="str">
        <f t="shared" si="0"/>
        <v>20584</v>
      </c>
      <c r="B3640" s="4">
        <v>205</v>
      </c>
      <c r="C3640" s="4">
        <v>840</v>
      </c>
      <c r="D3640" s="4">
        <f t="shared" si="1"/>
        <v>84</v>
      </c>
      <c r="E3640" s="4" t="s">
        <v>4050</v>
      </c>
      <c r="F3640" s="4">
        <v>-17509</v>
      </c>
      <c r="G3640" s="4">
        <v>20</v>
      </c>
      <c r="H3640" s="4">
        <v>1.66</v>
      </c>
      <c r="I3640" s="4" t="s">
        <v>223</v>
      </c>
      <c r="J3640" s="4">
        <v>0.02</v>
      </c>
    </row>
    <row r="3641" spans="1:10" ht="12.75" customHeight="1">
      <c r="A3641" s="4" t="str">
        <f t="shared" si="0"/>
        <v>20584.1</v>
      </c>
      <c r="B3641" s="4">
        <v>205</v>
      </c>
      <c r="C3641" s="4">
        <v>841</v>
      </c>
      <c r="D3641" s="4">
        <f t="shared" si="1"/>
        <v>84.1</v>
      </c>
      <c r="E3641" s="4" t="s">
        <v>4051</v>
      </c>
      <c r="F3641" s="4">
        <v>-16048</v>
      </c>
      <c r="G3641" s="4">
        <v>20</v>
      </c>
      <c r="H3641" s="4">
        <v>1461.2</v>
      </c>
      <c r="I3641" s="4">
        <v>0.21</v>
      </c>
      <c r="J3641" s="4">
        <v>58</v>
      </c>
    </row>
    <row r="3642" spans="1:10" ht="12.75" customHeight="1">
      <c r="A3642" s="4" t="str">
        <f t="shared" si="0"/>
        <v>20584.2</v>
      </c>
      <c r="B3642" s="4">
        <v>205</v>
      </c>
      <c r="C3642" s="4">
        <v>842</v>
      </c>
      <c r="D3642" s="4">
        <f t="shared" si="1"/>
        <v>84.2</v>
      </c>
      <c r="E3642" s="4" t="s">
        <v>4052</v>
      </c>
      <c r="F3642" s="4">
        <v>-16629</v>
      </c>
      <c r="G3642" s="4">
        <v>20</v>
      </c>
      <c r="H3642" s="4">
        <v>880.3</v>
      </c>
      <c r="I3642" s="4">
        <v>0.04</v>
      </c>
      <c r="J3642" s="4">
        <v>645</v>
      </c>
    </row>
    <row r="3643" spans="1:10" ht="12.75" customHeight="1">
      <c r="A3643" s="4" t="str">
        <f t="shared" si="0"/>
        <v>20585</v>
      </c>
      <c r="B3643" s="4">
        <v>205</v>
      </c>
      <c r="C3643" s="4">
        <v>850</v>
      </c>
      <c r="D3643" s="4">
        <f t="shared" si="1"/>
        <v>85</v>
      </c>
      <c r="E3643" s="4" t="s">
        <v>4053</v>
      </c>
      <c r="F3643" s="4">
        <v>-12972</v>
      </c>
      <c r="G3643" s="4">
        <v>15</v>
      </c>
      <c r="H3643" s="4">
        <v>26.2</v>
      </c>
      <c r="I3643" s="4" t="s">
        <v>80</v>
      </c>
      <c r="J3643" s="4">
        <v>0.5</v>
      </c>
    </row>
    <row r="3644" spans="1:10" ht="12.75" customHeight="1">
      <c r="A3644" s="4" t="str">
        <f t="shared" si="0"/>
        <v>20585.1</v>
      </c>
      <c r="B3644" s="4">
        <v>205</v>
      </c>
      <c r="C3644" s="4">
        <v>851</v>
      </c>
      <c r="D3644" s="4">
        <f t="shared" si="1"/>
        <v>85.1</v>
      </c>
      <c r="E3644" s="4" t="s">
        <v>4054</v>
      </c>
      <c r="F3644" s="4">
        <v>-10909</v>
      </c>
      <c r="G3644" s="4">
        <v>15</v>
      </c>
      <c r="H3644" s="4">
        <v>2062.5700000000002</v>
      </c>
      <c r="I3644" s="4">
        <v>0.25</v>
      </c>
      <c r="J3644" s="4">
        <v>67.900000000000006</v>
      </c>
    </row>
    <row r="3645" spans="1:10" ht="12.75" customHeight="1">
      <c r="A3645" s="4" t="str">
        <f t="shared" si="0"/>
        <v>20585.2</v>
      </c>
      <c r="B3645" s="4">
        <v>205</v>
      </c>
      <c r="C3645" s="4">
        <v>852</v>
      </c>
      <c r="D3645" s="4">
        <f t="shared" si="1"/>
        <v>85.2</v>
      </c>
      <c r="E3645" s="4" t="s">
        <v>4055</v>
      </c>
      <c r="F3645" s="4">
        <v>-10632</v>
      </c>
      <c r="G3645" s="4">
        <v>15</v>
      </c>
      <c r="H3645" s="4">
        <v>2339.6</v>
      </c>
      <c r="I3645" s="4">
        <v>0.25</v>
      </c>
      <c r="J3645" s="4">
        <v>7.8</v>
      </c>
    </row>
    <row r="3646" spans="1:10" ht="12.75" customHeight="1">
      <c r="A3646" s="4" t="str">
        <f t="shared" si="0"/>
        <v>20586</v>
      </c>
      <c r="B3646" s="4">
        <v>205</v>
      </c>
      <c r="C3646" s="4">
        <v>860</v>
      </c>
      <c r="D3646" s="4">
        <f t="shared" si="1"/>
        <v>86</v>
      </c>
      <c r="E3646" s="4" t="s">
        <v>4056</v>
      </c>
      <c r="F3646" s="4">
        <v>-7710</v>
      </c>
      <c r="G3646" s="4">
        <v>50</v>
      </c>
      <c r="H3646" s="4">
        <v>2.8</v>
      </c>
      <c r="I3646" s="4" t="s">
        <v>80</v>
      </c>
      <c r="J3646" s="4">
        <v>0.1</v>
      </c>
    </row>
    <row r="3647" spans="1:10" ht="12.75" customHeight="1">
      <c r="A3647" s="4" t="str">
        <f t="shared" si="0"/>
        <v>20587</v>
      </c>
      <c r="B3647" s="4">
        <v>205</v>
      </c>
      <c r="C3647" s="4">
        <v>870</v>
      </c>
      <c r="D3647" s="4">
        <f t="shared" si="1"/>
        <v>87</v>
      </c>
      <c r="E3647" s="4" t="s">
        <v>4057</v>
      </c>
      <c r="F3647" s="4">
        <v>-1310</v>
      </c>
      <c r="G3647" s="4">
        <v>8</v>
      </c>
      <c r="H3647" s="4">
        <v>3.85</v>
      </c>
      <c r="I3647" s="4" t="s">
        <v>6</v>
      </c>
      <c r="J3647" s="4">
        <v>0.1</v>
      </c>
    </row>
    <row r="3648" spans="1:10" ht="12.75" customHeight="1">
      <c r="A3648" s="4" t="str">
        <f t="shared" si="0"/>
        <v>20588</v>
      </c>
      <c r="B3648" s="4">
        <v>205</v>
      </c>
      <c r="C3648" s="4">
        <v>880</v>
      </c>
      <c r="D3648" s="4">
        <f t="shared" si="1"/>
        <v>88</v>
      </c>
      <c r="E3648" s="4" t="s">
        <v>4058</v>
      </c>
      <c r="F3648" s="4">
        <v>5840</v>
      </c>
      <c r="G3648" s="4">
        <v>90</v>
      </c>
      <c r="H3648" s="4">
        <v>220</v>
      </c>
      <c r="I3648" s="4" t="s">
        <v>33</v>
      </c>
      <c r="J3648" s="4">
        <v>40</v>
      </c>
    </row>
    <row r="3649" spans="1:10" ht="12.75" customHeight="1">
      <c r="A3649" s="4" t="str">
        <f t="shared" si="0"/>
        <v>20588.1</v>
      </c>
      <c r="B3649" s="4">
        <v>205</v>
      </c>
      <c r="C3649" s="4">
        <v>881</v>
      </c>
      <c r="D3649" s="4">
        <f t="shared" si="1"/>
        <v>88.1</v>
      </c>
      <c r="E3649" s="4" t="s">
        <v>4059</v>
      </c>
      <c r="F3649" s="4">
        <v>6150</v>
      </c>
      <c r="G3649" s="4">
        <v>100</v>
      </c>
      <c r="H3649" s="4">
        <v>310</v>
      </c>
      <c r="I3649" s="4">
        <v>110</v>
      </c>
      <c r="J3649" s="4">
        <v>180</v>
      </c>
    </row>
    <row r="3650" spans="1:10" ht="12.75" customHeight="1">
      <c r="A3650" s="4" t="str">
        <f t="shared" si="0"/>
        <v>20680</v>
      </c>
      <c r="B3650" s="4">
        <v>206</v>
      </c>
      <c r="C3650" s="4">
        <v>800</v>
      </c>
      <c r="D3650" s="4">
        <f t="shared" si="1"/>
        <v>80</v>
      </c>
      <c r="E3650" s="4" t="s">
        <v>4060</v>
      </c>
      <c r="F3650" s="4">
        <v>-20946</v>
      </c>
      <c r="G3650" s="4">
        <v>20</v>
      </c>
      <c r="H3650" s="4">
        <v>8.15</v>
      </c>
      <c r="I3650" s="4" t="s">
        <v>80</v>
      </c>
      <c r="J3650" s="4">
        <v>0.1</v>
      </c>
    </row>
    <row r="3651" spans="1:10" ht="12.75" customHeight="1">
      <c r="A3651" s="4" t="str">
        <f t="shared" si="0"/>
        <v>20681</v>
      </c>
      <c r="B3651" s="4">
        <v>206</v>
      </c>
      <c r="C3651" s="4">
        <v>810</v>
      </c>
      <c r="D3651" s="4">
        <f t="shared" si="1"/>
        <v>81</v>
      </c>
      <c r="E3651" s="4" t="s">
        <v>4061</v>
      </c>
      <c r="F3651" s="4">
        <v>-22253.1</v>
      </c>
      <c r="G3651" s="4">
        <v>1.4</v>
      </c>
      <c r="H3651" s="4">
        <v>4.2</v>
      </c>
      <c r="I3651" s="4" t="s">
        <v>80</v>
      </c>
      <c r="J3651" s="4">
        <v>1.7000000000000001E-2</v>
      </c>
    </row>
    <row r="3652" spans="1:10" ht="12.75" customHeight="1">
      <c r="A3652" s="4" t="str">
        <f t="shared" si="0"/>
        <v>20681.1</v>
      </c>
      <c r="B3652" s="4">
        <v>206</v>
      </c>
      <c r="C3652" s="4">
        <v>811</v>
      </c>
      <c r="D3652" s="4">
        <f t="shared" si="1"/>
        <v>81.099999999999994</v>
      </c>
      <c r="E3652" s="4" t="s">
        <v>4062</v>
      </c>
      <c r="F3652" s="4">
        <v>-19610</v>
      </c>
      <c r="G3652" s="4">
        <v>1.4</v>
      </c>
      <c r="H3652" s="4">
        <v>2643.11</v>
      </c>
      <c r="I3652" s="4">
        <v>0.19</v>
      </c>
      <c r="J3652" s="4">
        <v>3.74</v>
      </c>
    </row>
    <row r="3653" spans="1:10" ht="12.75" customHeight="1">
      <c r="A3653" s="4" t="str">
        <f t="shared" si="0"/>
        <v>20682</v>
      </c>
      <c r="B3653" s="4">
        <v>206</v>
      </c>
      <c r="C3653" s="4">
        <v>820</v>
      </c>
      <c r="D3653" s="4">
        <f t="shared" si="1"/>
        <v>82</v>
      </c>
      <c r="E3653" s="4" t="s">
        <v>4063</v>
      </c>
      <c r="F3653" s="4">
        <v>-23785.4</v>
      </c>
      <c r="G3653" s="4">
        <v>1.2</v>
      </c>
      <c r="H3653" s="4" t="s">
        <v>8</v>
      </c>
      <c r="I3653" s="4" t="s">
        <v>22</v>
      </c>
      <c r="J3653" s="4">
        <v>99</v>
      </c>
    </row>
    <row r="3654" spans="1:10" ht="12.75" customHeight="1">
      <c r="A3654" s="4" t="str">
        <f t="shared" si="0"/>
        <v>20682.1</v>
      </c>
      <c r="B3654" s="4">
        <v>206</v>
      </c>
      <c r="C3654" s="4">
        <v>821</v>
      </c>
      <c r="D3654" s="4">
        <f t="shared" si="1"/>
        <v>82.1</v>
      </c>
      <c r="E3654" s="4" t="s">
        <v>4064</v>
      </c>
      <c r="F3654" s="4">
        <v>-21585.3</v>
      </c>
      <c r="G3654" s="4">
        <v>1.2</v>
      </c>
      <c r="H3654" s="4">
        <v>2200.14</v>
      </c>
      <c r="I3654" s="4">
        <v>0.04</v>
      </c>
      <c r="J3654" s="4">
        <v>125</v>
      </c>
    </row>
    <row r="3655" spans="1:10" ht="12.75" customHeight="1">
      <c r="A3655" s="4" t="str">
        <f t="shared" si="0"/>
        <v>20682.2</v>
      </c>
      <c r="B3655" s="4">
        <v>206</v>
      </c>
      <c r="C3655" s="4">
        <v>822</v>
      </c>
      <c r="D3655" s="4">
        <f t="shared" si="1"/>
        <v>82.2</v>
      </c>
      <c r="E3655" s="4" t="s">
        <v>4065</v>
      </c>
      <c r="F3655" s="4">
        <v>-19758.099999999999</v>
      </c>
      <c r="G3655" s="4">
        <v>1.4</v>
      </c>
      <c r="H3655" s="4">
        <v>4027.3</v>
      </c>
      <c r="I3655" s="4">
        <v>0.7</v>
      </c>
      <c r="J3655" s="4">
        <v>202</v>
      </c>
    </row>
    <row r="3656" spans="1:10" ht="12.75" customHeight="1">
      <c r="A3656" s="4" t="str">
        <f t="shared" si="0"/>
        <v>20683</v>
      </c>
      <c r="B3656" s="4">
        <v>206</v>
      </c>
      <c r="C3656" s="4">
        <v>830</v>
      </c>
      <c r="D3656" s="4">
        <f t="shared" si="1"/>
        <v>83</v>
      </c>
      <c r="E3656" s="4" t="s">
        <v>4066</v>
      </c>
      <c r="F3656" s="4">
        <v>-20028</v>
      </c>
      <c r="G3656" s="4">
        <v>8</v>
      </c>
      <c r="H3656" s="4">
        <v>6.2430000000000003</v>
      </c>
      <c r="I3656" s="4" t="s">
        <v>48</v>
      </c>
      <c r="J3656" s="4">
        <v>3.0000000000000001E-3</v>
      </c>
    </row>
    <row r="3657" spans="1:10" ht="12.75" customHeight="1">
      <c r="A3657" s="4" t="str">
        <f t="shared" si="0"/>
        <v>20683.1</v>
      </c>
      <c r="B3657" s="4">
        <v>206</v>
      </c>
      <c r="C3657" s="4">
        <v>831</v>
      </c>
      <c r="D3657" s="4">
        <f t="shared" si="1"/>
        <v>83.1</v>
      </c>
      <c r="E3657" s="4" t="s">
        <v>4067</v>
      </c>
      <c r="F3657" s="4">
        <v>-19968</v>
      </c>
      <c r="G3657" s="4">
        <v>8</v>
      </c>
      <c r="H3657" s="4">
        <v>59.896999999999998</v>
      </c>
      <c r="I3657" s="4">
        <v>1.7000000000000001E-2</v>
      </c>
      <c r="J3657" s="4">
        <v>7.7</v>
      </c>
    </row>
    <row r="3658" spans="1:10" ht="12.75" customHeight="1">
      <c r="A3658" s="4" t="str">
        <f t="shared" si="0"/>
        <v>20683.2</v>
      </c>
      <c r="B3658" s="4">
        <v>206</v>
      </c>
      <c r="C3658" s="4">
        <v>832</v>
      </c>
      <c r="D3658" s="4">
        <f t="shared" si="1"/>
        <v>83.2</v>
      </c>
      <c r="E3658" s="4" t="s">
        <v>4068</v>
      </c>
      <c r="F3658" s="4">
        <v>-18983</v>
      </c>
      <c r="G3658" s="4">
        <v>8</v>
      </c>
      <c r="H3658" s="4">
        <v>1044.8</v>
      </c>
      <c r="I3658" s="4">
        <v>0.5</v>
      </c>
      <c r="J3658" s="4">
        <v>890</v>
      </c>
    </row>
    <row r="3659" spans="1:10" ht="12.75" customHeight="1">
      <c r="A3659" s="4" t="str">
        <f t="shared" si="0"/>
        <v>20684</v>
      </c>
      <c r="B3659" s="4">
        <v>206</v>
      </c>
      <c r="C3659" s="4">
        <v>840</v>
      </c>
      <c r="D3659" s="4">
        <f t="shared" si="1"/>
        <v>84</v>
      </c>
      <c r="E3659" s="4" t="s">
        <v>4069</v>
      </c>
      <c r="F3659" s="4">
        <v>-18182</v>
      </c>
      <c r="G3659" s="4">
        <v>8</v>
      </c>
      <c r="H3659" s="4">
        <v>8.8000000000000007</v>
      </c>
      <c r="I3659" s="4" t="s">
        <v>48</v>
      </c>
      <c r="J3659" s="4">
        <v>0.1</v>
      </c>
    </row>
    <row r="3660" spans="1:10" ht="12.75" customHeight="1">
      <c r="A3660" s="4" t="str">
        <f t="shared" si="0"/>
        <v>20684.1</v>
      </c>
      <c r="B3660" s="4">
        <v>206</v>
      </c>
      <c r="C3660" s="4">
        <v>841</v>
      </c>
      <c r="D3660" s="4">
        <f t="shared" si="1"/>
        <v>84.1</v>
      </c>
      <c r="E3660" s="4" t="s">
        <v>4070</v>
      </c>
      <c r="F3660" s="4">
        <v>-16596</v>
      </c>
      <c r="G3660" s="4">
        <v>8</v>
      </c>
      <c r="H3660" s="4">
        <v>1585.85</v>
      </c>
      <c r="I3660" s="4">
        <v>0.11</v>
      </c>
      <c r="J3660" s="4">
        <v>222</v>
      </c>
    </row>
    <row r="3661" spans="1:10" ht="12.75" customHeight="1">
      <c r="A3661" s="4" t="str">
        <f t="shared" si="0"/>
        <v>20684.2</v>
      </c>
      <c r="B3661" s="4">
        <v>206</v>
      </c>
      <c r="C3661" s="4">
        <v>842</v>
      </c>
      <c r="D3661" s="4">
        <f t="shared" si="1"/>
        <v>84.2</v>
      </c>
      <c r="E3661" s="4" t="s">
        <v>4071</v>
      </c>
      <c r="F3661" s="4">
        <v>-15920</v>
      </c>
      <c r="G3661" s="4">
        <v>8</v>
      </c>
      <c r="H3661" s="4">
        <v>2262.2199999999998</v>
      </c>
      <c r="I3661" s="4">
        <v>0.14000000000000001</v>
      </c>
      <c r="J3661" s="4">
        <v>1.05</v>
      </c>
    </row>
    <row r="3662" spans="1:10" ht="12.75" customHeight="1">
      <c r="A3662" s="4" t="str">
        <f t="shared" si="0"/>
        <v>20685</v>
      </c>
      <c r="B3662" s="4">
        <v>206</v>
      </c>
      <c r="C3662" s="4">
        <v>850</v>
      </c>
      <c r="D3662" s="4">
        <f t="shared" si="1"/>
        <v>85</v>
      </c>
      <c r="E3662" s="4" t="s">
        <v>4072</v>
      </c>
      <c r="F3662" s="4">
        <v>-12420</v>
      </c>
      <c r="G3662" s="4">
        <v>20</v>
      </c>
      <c r="H3662" s="4">
        <v>30.6</v>
      </c>
      <c r="I3662" s="4" t="s">
        <v>80</v>
      </c>
      <c r="J3662" s="4">
        <v>1.3</v>
      </c>
    </row>
    <row r="3663" spans="1:10" ht="12.75" customHeight="1">
      <c r="A3663" s="4" t="str">
        <f t="shared" si="0"/>
        <v>20685.1</v>
      </c>
      <c r="B3663" s="4">
        <v>206</v>
      </c>
      <c r="C3663" s="4">
        <v>851</v>
      </c>
      <c r="D3663" s="4">
        <f t="shared" si="1"/>
        <v>85.1</v>
      </c>
      <c r="E3663" s="4" t="s">
        <v>4073</v>
      </c>
      <c r="F3663" s="4">
        <v>-11613</v>
      </c>
      <c r="G3663" s="4">
        <v>20</v>
      </c>
      <c r="H3663" s="4">
        <v>807</v>
      </c>
      <c r="I3663" s="4">
        <v>3</v>
      </c>
      <c r="J3663" s="4">
        <v>410</v>
      </c>
    </row>
    <row r="3664" spans="1:10" ht="12.75" customHeight="1">
      <c r="A3664" s="4" t="str">
        <f t="shared" si="0"/>
        <v>20686</v>
      </c>
      <c r="B3664" s="4">
        <v>206</v>
      </c>
      <c r="C3664" s="4">
        <v>860</v>
      </c>
      <c r="D3664" s="4">
        <f t="shared" si="1"/>
        <v>86</v>
      </c>
      <c r="E3664" s="4" t="s">
        <v>4074</v>
      </c>
      <c r="F3664" s="4">
        <v>-9116</v>
      </c>
      <c r="G3664" s="4">
        <v>15</v>
      </c>
      <c r="H3664" s="4">
        <v>5.67</v>
      </c>
      <c r="I3664" s="4" t="s">
        <v>80</v>
      </c>
      <c r="J3664" s="4">
        <v>0.17</v>
      </c>
    </row>
    <row r="3665" spans="1:10" ht="12.75" customHeight="1">
      <c r="A3665" s="4" t="str">
        <f t="shared" si="0"/>
        <v>20687</v>
      </c>
      <c r="B3665" s="4">
        <v>206</v>
      </c>
      <c r="C3665" s="4">
        <v>870</v>
      </c>
      <c r="D3665" s="4">
        <f t="shared" si="1"/>
        <v>87</v>
      </c>
      <c r="E3665" s="4" t="s">
        <v>4075</v>
      </c>
      <c r="F3665" s="4">
        <v>-1243</v>
      </c>
      <c r="G3665" s="4">
        <v>28</v>
      </c>
      <c r="H3665" s="4" t="s">
        <v>4076</v>
      </c>
      <c r="I3665" s="4" t="s">
        <v>6</v>
      </c>
      <c r="J3665" s="4" t="s">
        <v>4077</v>
      </c>
    </row>
    <row r="3666" spans="1:10" ht="12.75" customHeight="1">
      <c r="A3666" s="4" t="str">
        <f t="shared" si="0"/>
        <v>20687.1</v>
      </c>
      <c r="B3666" s="4">
        <v>206</v>
      </c>
      <c r="C3666" s="4">
        <v>871</v>
      </c>
      <c r="D3666" s="4">
        <f t="shared" si="1"/>
        <v>87.1</v>
      </c>
      <c r="E3666" s="4" t="s">
        <v>4078</v>
      </c>
      <c r="F3666" s="4">
        <v>-1048</v>
      </c>
      <c r="G3666" s="4">
        <v>28</v>
      </c>
      <c r="H3666" s="4">
        <v>190</v>
      </c>
      <c r="I3666" s="4">
        <v>40</v>
      </c>
      <c r="J3666" s="4" t="s">
        <v>1001</v>
      </c>
    </row>
    <row r="3667" spans="1:10" ht="12.75" customHeight="1">
      <c r="A3667" s="4" t="str">
        <f t="shared" si="0"/>
        <v>20687.2</v>
      </c>
      <c r="B3667" s="4">
        <v>206</v>
      </c>
      <c r="C3667" s="4">
        <v>872</v>
      </c>
      <c r="D3667" s="4">
        <f t="shared" si="1"/>
        <v>87.2</v>
      </c>
      <c r="E3667" s="4" t="s">
        <v>4079</v>
      </c>
      <c r="F3667" s="4">
        <v>-517</v>
      </c>
      <c r="G3667" s="4">
        <v>28</v>
      </c>
      <c r="H3667" s="4">
        <v>730</v>
      </c>
      <c r="I3667" s="4">
        <v>40</v>
      </c>
      <c r="J3667" s="4" t="s">
        <v>1001</v>
      </c>
    </row>
    <row r="3668" spans="1:10" ht="12.75" customHeight="1">
      <c r="A3668" s="4" t="str">
        <f t="shared" si="0"/>
        <v>20688</v>
      </c>
      <c r="B3668" s="4">
        <v>206</v>
      </c>
      <c r="C3668" s="4">
        <v>880</v>
      </c>
      <c r="D3668" s="4">
        <f t="shared" si="1"/>
        <v>88</v>
      </c>
      <c r="E3668" s="4" t="s">
        <v>4080</v>
      </c>
      <c r="F3668" s="4">
        <v>3565</v>
      </c>
      <c r="G3668" s="4">
        <v>18</v>
      </c>
      <c r="H3668" s="4">
        <v>240</v>
      </c>
      <c r="I3668" s="4" t="s">
        <v>33</v>
      </c>
      <c r="J3668" s="4">
        <v>20</v>
      </c>
    </row>
    <row r="3669" spans="1:10" ht="12.75" customHeight="1">
      <c r="A3669" s="4" t="str">
        <f t="shared" si="0"/>
        <v>20689</v>
      </c>
      <c r="B3669" s="4">
        <v>206</v>
      </c>
      <c r="C3669" s="4">
        <v>890</v>
      </c>
      <c r="D3669" s="4">
        <f t="shared" si="1"/>
        <v>89</v>
      </c>
      <c r="E3669" s="4" t="s">
        <v>4081</v>
      </c>
      <c r="F3669" s="4">
        <v>13510</v>
      </c>
      <c r="G3669" s="4">
        <v>70</v>
      </c>
      <c r="H3669" s="4" t="s">
        <v>1415</v>
      </c>
      <c r="I3669" s="4">
        <v>25</v>
      </c>
      <c r="J3669" s="4" t="s">
        <v>33</v>
      </c>
    </row>
    <row r="3670" spans="1:10" ht="12.75" customHeight="1">
      <c r="A3670" s="4" t="str">
        <f t="shared" si="0"/>
        <v>20689.1</v>
      </c>
      <c r="B3670" s="4">
        <v>206</v>
      </c>
      <c r="C3670" s="4">
        <v>891</v>
      </c>
      <c r="D3670" s="4">
        <f t="shared" si="1"/>
        <v>89.1</v>
      </c>
      <c r="E3670" s="4" t="s">
        <v>4082</v>
      </c>
      <c r="F3670" s="4">
        <v>13590</v>
      </c>
      <c r="G3670" s="4">
        <v>90</v>
      </c>
      <c r="H3670" s="4">
        <v>80</v>
      </c>
      <c r="I3670" s="4">
        <v>50</v>
      </c>
      <c r="J3670" s="4" t="s">
        <v>1415</v>
      </c>
    </row>
    <row r="3671" spans="1:10" ht="12.75" customHeight="1">
      <c r="A3671" s="4" t="str">
        <f t="shared" si="0"/>
        <v>20689.2</v>
      </c>
      <c r="B3671" s="4">
        <v>206</v>
      </c>
      <c r="C3671" s="4">
        <v>892</v>
      </c>
      <c r="D3671" s="4">
        <f t="shared" si="1"/>
        <v>89.2</v>
      </c>
      <c r="E3671" s="4" t="s">
        <v>4083</v>
      </c>
      <c r="F3671" s="4">
        <v>13800</v>
      </c>
      <c r="G3671" s="4">
        <v>80</v>
      </c>
      <c r="H3671" s="4">
        <v>290</v>
      </c>
      <c r="I3671" s="4">
        <v>110</v>
      </c>
      <c r="J3671" s="4" t="s">
        <v>999</v>
      </c>
    </row>
    <row r="3672" spans="1:10" ht="12.75" customHeight="1">
      <c r="A3672" s="4" t="str">
        <f t="shared" si="0"/>
        <v>20780</v>
      </c>
      <c r="B3672" s="4">
        <v>207</v>
      </c>
      <c r="C3672" s="4">
        <v>800</v>
      </c>
      <c r="D3672" s="4">
        <f t="shared" si="1"/>
        <v>80</v>
      </c>
      <c r="E3672" s="4" t="s">
        <v>4084</v>
      </c>
      <c r="F3672" s="4">
        <v>-16220</v>
      </c>
      <c r="G3672" s="4">
        <v>150</v>
      </c>
      <c r="H3672" s="4">
        <v>2.9</v>
      </c>
      <c r="I3672" s="4" t="s">
        <v>80</v>
      </c>
      <c r="J3672" s="4">
        <v>0.2</v>
      </c>
    </row>
    <row r="3673" spans="1:10" ht="12.75" customHeight="1">
      <c r="A3673" s="4" t="str">
        <f t="shared" si="0"/>
        <v>20781</v>
      </c>
      <c r="B3673" s="4">
        <v>207</v>
      </c>
      <c r="C3673" s="4">
        <v>810</v>
      </c>
      <c r="D3673" s="4">
        <f t="shared" si="1"/>
        <v>81</v>
      </c>
      <c r="E3673" s="4" t="s">
        <v>4085</v>
      </c>
      <c r="F3673" s="4">
        <v>-21034</v>
      </c>
      <c r="G3673" s="4">
        <v>5</v>
      </c>
      <c r="H3673" s="4">
        <v>4.7699999999999996</v>
      </c>
      <c r="I3673" s="4" t="s">
        <v>80</v>
      </c>
      <c r="J3673" s="4">
        <v>0.02</v>
      </c>
    </row>
    <row r="3674" spans="1:10" ht="12.75" customHeight="1">
      <c r="A3674" s="4" t="str">
        <f t="shared" si="0"/>
        <v>20781.1</v>
      </c>
      <c r="B3674" s="4">
        <v>207</v>
      </c>
      <c r="C3674" s="4">
        <v>811</v>
      </c>
      <c r="D3674" s="4">
        <f t="shared" si="1"/>
        <v>81.099999999999994</v>
      </c>
      <c r="E3674" s="4" t="s">
        <v>4086</v>
      </c>
      <c r="F3674" s="4">
        <v>-19686</v>
      </c>
      <c r="G3674" s="4">
        <v>5</v>
      </c>
      <c r="H3674" s="4">
        <v>1348.1</v>
      </c>
      <c r="I3674" s="4">
        <v>0.3</v>
      </c>
      <c r="J3674" s="4">
        <v>1.33</v>
      </c>
    </row>
    <row r="3675" spans="1:10" ht="12.75" customHeight="1">
      <c r="A3675" s="4" t="str">
        <f t="shared" si="0"/>
        <v>20782</v>
      </c>
      <c r="B3675" s="4">
        <v>207</v>
      </c>
      <c r="C3675" s="4">
        <v>820</v>
      </c>
      <c r="D3675" s="4">
        <f t="shared" si="1"/>
        <v>82</v>
      </c>
      <c r="E3675" s="4" t="s">
        <v>4087</v>
      </c>
      <c r="F3675" s="4">
        <v>-22451.9</v>
      </c>
      <c r="G3675" s="4">
        <v>1.2</v>
      </c>
      <c r="H3675" s="4" t="s">
        <v>8</v>
      </c>
      <c r="I3675" s="4" t="s">
        <v>101</v>
      </c>
      <c r="J3675" s="4">
        <v>94</v>
      </c>
    </row>
    <row r="3676" spans="1:10" ht="12.75" customHeight="1">
      <c r="A3676" s="4" t="str">
        <f t="shared" si="0"/>
        <v>20782.1</v>
      </c>
      <c r="B3676" s="4">
        <v>207</v>
      </c>
      <c r="C3676" s="4">
        <v>821</v>
      </c>
      <c r="D3676" s="4">
        <f t="shared" si="1"/>
        <v>82.1</v>
      </c>
      <c r="E3676" s="4" t="s">
        <v>4088</v>
      </c>
      <c r="F3676" s="4">
        <v>-20818.5</v>
      </c>
      <c r="G3676" s="4">
        <v>1.2</v>
      </c>
      <c r="H3676" s="4">
        <v>1633.3679999999999</v>
      </c>
      <c r="I3676" s="4">
        <v>5.0000000000000001E-3</v>
      </c>
      <c r="J3676" s="4">
        <v>806</v>
      </c>
    </row>
    <row r="3677" spans="1:10" ht="12.75" customHeight="1">
      <c r="A3677" s="4" t="str">
        <f t="shared" si="0"/>
        <v>20783</v>
      </c>
      <c r="B3677" s="4">
        <v>207</v>
      </c>
      <c r="C3677" s="4">
        <v>830</v>
      </c>
      <c r="D3677" s="4">
        <f t="shared" si="1"/>
        <v>83</v>
      </c>
      <c r="E3677" s="4" t="s">
        <v>4089</v>
      </c>
      <c r="F3677" s="4">
        <v>-20054.400000000001</v>
      </c>
      <c r="G3677" s="4">
        <v>2.4</v>
      </c>
      <c r="H3677" s="4">
        <v>32.9</v>
      </c>
      <c r="I3677" s="4" t="s">
        <v>14</v>
      </c>
      <c r="J3677" s="4">
        <v>1.4</v>
      </c>
    </row>
    <row r="3678" spans="1:10" ht="12.75" customHeight="1">
      <c r="A3678" s="4" t="str">
        <f t="shared" si="0"/>
        <v>20783.1</v>
      </c>
      <c r="B3678" s="4">
        <v>207</v>
      </c>
      <c r="C3678" s="4">
        <v>831</v>
      </c>
      <c r="D3678" s="4">
        <f t="shared" si="1"/>
        <v>83.1</v>
      </c>
      <c r="E3678" s="4" t="s">
        <v>4090</v>
      </c>
      <c r="F3678" s="4">
        <v>-17952.900000000001</v>
      </c>
      <c r="G3678" s="4">
        <v>2.4</v>
      </c>
      <c r="H3678" s="4">
        <v>2101.4899999999998</v>
      </c>
      <c r="I3678" s="4">
        <v>0.16</v>
      </c>
      <c r="J3678" s="4">
        <v>182</v>
      </c>
    </row>
    <row r="3679" spans="1:10" ht="12.75" customHeight="1">
      <c r="A3679" s="4" t="str">
        <f t="shared" si="0"/>
        <v>20784</v>
      </c>
      <c r="B3679" s="4">
        <v>207</v>
      </c>
      <c r="C3679" s="4">
        <v>840</v>
      </c>
      <c r="D3679" s="4">
        <f t="shared" si="1"/>
        <v>84</v>
      </c>
      <c r="E3679" s="4" t="s">
        <v>4091</v>
      </c>
      <c r="F3679" s="4">
        <v>-17146</v>
      </c>
      <c r="G3679" s="4">
        <v>7</v>
      </c>
      <c r="H3679" s="4">
        <v>5.8</v>
      </c>
      <c r="I3679" s="4" t="s">
        <v>223</v>
      </c>
      <c r="J3679" s="4">
        <v>0.02</v>
      </c>
    </row>
    <row r="3680" spans="1:10" ht="12.75" customHeight="1">
      <c r="A3680" s="4" t="str">
        <f t="shared" si="0"/>
        <v>20784.1</v>
      </c>
      <c r="B3680" s="4">
        <v>207</v>
      </c>
      <c r="C3680" s="4">
        <v>841</v>
      </c>
      <c r="D3680" s="4">
        <f t="shared" si="1"/>
        <v>84.1</v>
      </c>
      <c r="E3680" s="4" t="s">
        <v>4092</v>
      </c>
      <c r="F3680" s="4">
        <v>-15763</v>
      </c>
      <c r="G3680" s="4">
        <v>7</v>
      </c>
      <c r="H3680" s="4">
        <v>1383.15</v>
      </c>
      <c r="I3680" s="4">
        <v>0.06</v>
      </c>
      <c r="J3680" s="4">
        <v>2.79</v>
      </c>
    </row>
    <row r="3681" spans="1:10" ht="12.75" customHeight="1">
      <c r="A3681" s="4" t="str">
        <f t="shared" si="0"/>
        <v>20784.2</v>
      </c>
      <c r="B3681" s="4">
        <v>207</v>
      </c>
      <c r="C3681" s="4">
        <v>842</v>
      </c>
      <c r="D3681" s="4">
        <f t="shared" si="1"/>
        <v>84.2</v>
      </c>
      <c r="E3681" s="4" t="s">
        <v>4093</v>
      </c>
      <c r="F3681" s="4">
        <v>-16031</v>
      </c>
      <c r="G3681" s="4">
        <v>7</v>
      </c>
      <c r="H3681" s="4">
        <v>1115.0730000000001</v>
      </c>
      <c r="I3681" s="4">
        <v>1.6E-2</v>
      </c>
      <c r="J3681" s="4">
        <v>49</v>
      </c>
    </row>
    <row r="3682" spans="1:10" ht="12.75" customHeight="1">
      <c r="A3682" s="4" t="str">
        <f t="shared" si="0"/>
        <v>20785</v>
      </c>
      <c r="B3682" s="4">
        <v>207</v>
      </c>
      <c r="C3682" s="4">
        <v>850</v>
      </c>
      <c r="D3682" s="4">
        <f t="shared" si="1"/>
        <v>85</v>
      </c>
      <c r="E3682" s="4" t="s">
        <v>4094</v>
      </c>
      <c r="F3682" s="4">
        <v>-13243</v>
      </c>
      <c r="G3682" s="4">
        <v>21</v>
      </c>
      <c r="H3682" s="4">
        <v>1.8</v>
      </c>
      <c r="I3682" s="4" t="s">
        <v>223</v>
      </c>
      <c r="J3682" s="4">
        <v>0.04</v>
      </c>
    </row>
    <row r="3683" spans="1:10" ht="12.75" customHeight="1">
      <c r="A3683" s="4" t="str">
        <f t="shared" si="0"/>
        <v>20786</v>
      </c>
      <c r="B3683" s="4">
        <v>207</v>
      </c>
      <c r="C3683" s="4">
        <v>860</v>
      </c>
      <c r="D3683" s="4">
        <f t="shared" si="1"/>
        <v>86</v>
      </c>
      <c r="E3683" s="4" t="s">
        <v>4095</v>
      </c>
      <c r="F3683" s="4">
        <v>-8631</v>
      </c>
      <c r="G3683" s="4">
        <v>26</v>
      </c>
      <c r="H3683" s="4">
        <v>9.25</v>
      </c>
      <c r="I3683" s="4" t="s">
        <v>80</v>
      </c>
      <c r="J3683" s="4">
        <v>0.17</v>
      </c>
    </row>
    <row r="3684" spans="1:10" ht="12.75" customHeight="1">
      <c r="A3684" s="4" t="str">
        <f t="shared" si="0"/>
        <v>20786.1</v>
      </c>
      <c r="B3684" s="4">
        <v>207</v>
      </c>
      <c r="C3684" s="4">
        <v>861</v>
      </c>
      <c r="D3684" s="4">
        <f t="shared" si="1"/>
        <v>86.1</v>
      </c>
      <c r="E3684" s="4" t="s">
        <v>4096</v>
      </c>
      <c r="F3684" s="4">
        <v>-7732</v>
      </c>
      <c r="G3684" s="4">
        <v>26</v>
      </c>
      <c r="H3684" s="4">
        <v>899</v>
      </c>
      <c r="I3684" s="4">
        <v>1</v>
      </c>
      <c r="J3684" s="4">
        <v>181</v>
      </c>
    </row>
    <row r="3685" spans="1:10" ht="12.75" customHeight="1">
      <c r="A3685" s="4" t="str">
        <f t="shared" si="0"/>
        <v>20787</v>
      </c>
      <c r="B3685" s="4">
        <v>207</v>
      </c>
      <c r="C3685" s="4">
        <v>870</v>
      </c>
      <c r="D3685" s="4">
        <f t="shared" si="1"/>
        <v>87</v>
      </c>
      <c r="E3685" s="4" t="s">
        <v>4097</v>
      </c>
      <c r="F3685" s="4">
        <v>-2840</v>
      </c>
      <c r="G3685" s="4">
        <v>50</v>
      </c>
      <c r="H3685" s="4">
        <v>14.8</v>
      </c>
      <c r="I3685" s="4" t="s">
        <v>6</v>
      </c>
      <c r="J3685" s="4">
        <v>0.1</v>
      </c>
    </row>
    <row r="3686" spans="1:10" ht="12.75" customHeight="1">
      <c r="A3686" s="4" t="str">
        <f t="shared" si="0"/>
        <v>20788</v>
      </c>
      <c r="B3686" s="4">
        <v>207</v>
      </c>
      <c r="C3686" s="4">
        <v>880</v>
      </c>
      <c r="D3686" s="4">
        <f t="shared" si="1"/>
        <v>88</v>
      </c>
      <c r="E3686" s="4" t="s">
        <v>4098</v>
      </c>
      <c r="F3686" s="4">
        <v>3540</v>
      </c>
      <c r="G3686" s="4">
        <v>60</v>
      </c>
      <c r="H3686" s="4">
        <v>1.3</v>
      </c>
      <c r="I3686" s="4" t="s">
        <v>6</v>
      </c>
      <c r="J3686" s="4">
        <v>0.2</v>
      </c>
    </row>
    <row r="3687" spans="1:10" ht="12.75" customHeight="1">
      <c r="A3687" s="4" t="str">
        <f t="shared" si="0"/>
        <v>20788.1</v>
      </c>
      <c r="B3687" s="4">
        <v>207</v>
      </c>
      <c r="C3687" s="4">
        <v>881</v>
      </c>
      <c r="D3687" s="4">
        <f t="shared" si="1"/>
        <v>88.1</v>
      </c>
      <c r="E3687" s="4" t="s">
        <v>4099</v>
      </c>
      <c r="F3687" s="4">
        <v>4095</v>
      </c>
      <c r="G3687" s="4">
        <v>25</v>
      </c>
      <c r="H3687" s="4">
        <v>560</v>
      </c>
      <c r="I3687" s="4">
        <v>50</v>
      </c>
      <c r="J3687" s="4" t="s">
        <v>2857</v>
      </c>
    </row>
    <row r="3688" spans="1:10" ht="12.75" customHeight="1">
      <c r="A3688" s="4" t="str">
        <f t="shared" si="0"/>
        <v>20789</v>
      </c>
      <c r="B3688" s="4">
        <v>207</v>
      </c>
      <c r="C3688" s="4">
        <v>890</v>
      </c>
      <c r="D3688" s="4">
        <f t="shared" si="1"/>
        <v>89</v>
      </c>
      <c r="E3688" s="4" t="s">
        <v>4100</v>
      </c>
      <c r="F3688" s="4">
        <v>11130</v>
      </c>
      <c r="G3688" s="4">
        <v>50</v>
      </c>
      <c r="H3688" s="4">
        <v>31</v>
      </c>
      <c r="I3688" s="4" t="s">
        <v>33</v>
      </c>
      <c r="J3688" s="4">
        <v>8</v>
      </c>
    </row>
    <row r="3689" spans="1:10" ht="12.75" customHeight="1">
      <c r="A3689" s="4" t="str">
        <f t="shared" si="0"/>
        <v>20880</v>
      </c>
      <c r="B3689" s="4">
        <v>208</v>
      </c>
      <c r="C3689" s="4">
        <v>800</v>
      </c>
      <c r="D3689" s="4">
        <f t="shared" si="1"/>
        <v>80</v>
      </c>
      <c r="E3689" s="4" t="s">
        <v>4101</v>
      </c>
      <c r="F3689" s="4">
        <v>-13100</v>
      </c>
      <c r="G3689" s="4">
        <v>300</v>
      </c>
      <c r="H3689" s="4">
        <v>42</v>
      </c>
      <c r="I3689" s="4" t="s">
        <v>80</v>
      </c>
      <c r="J3689" s="4">
        <v>5</v>
      </c>
    </row>
    <row r="3690" spans="1:10" ht="12.75" customHeight="1">
      <c r="A3690" s="4" t="str">
        <f t="shared" si="0"/>
        <v>20881</v>
      </c>
      <c r="B3690" s="4">
        <v>208</v>
      </c>
      <c r="C3690" s="4">
        <v>810</v>
      </c>
      <c r="D3690" s="4">
        <f t="shared" si="1"/>
        <v>81</v>
      </c>
      <c r="E3690" s="4" t="s">
        <v>4102</v>
      </c>
      <c r="F3690" s="4">
        <v>-16749.5</v>
      </c>
      <c r="G3690" s="4">
        <v>2</v>
      </c>
      <c r="H3690" s="4">
        <v>3.0529999999999999</v>
      </c>
      <c r="I3690" s="4" t="s">
        <v>80</v>
      </c>
      <c r="J3690" s="4">
        <v>4.0000000000000001E-3</v>
      </c>
    </row>
    <row r="3691" spans="1:10" ht="12.75" customHeight="1">
      <c r="A3691" s="4" t="str">
        <f t="shared" si="0"/>
        <v>20882</v>
      </c>
      <c r="B3691" s="4">
        <v>208</v>
      </c>
      <c r="C3691" s="4">
        <v>820</v>
      </c>
      <c r="D3691" s="4">
        <f t="shared" si="1"/>
        <v>82</v>
      </c>
      <c r="E3691" s="4" t="s">
        <v>4103</v>
      </c>
      <c r="F3691" s="4">
        <v>-21748.5</v>
      </c>
      <c r="G3691" s="4">
        <v>1.2</v>
      </c>
      <c r="H3691" s="4" t="s">
        <v>8</v>
      </c>
      <c r="I3691" s="4" t="s">
        <v>22</v>
      </c>
      <c r="J3691" s="4">
        <v>96</v>
      </c>
    </row>
    <row r="3692" spans="1:10" ht="12.75" customHeight="1">
      <c r="A3692" s="4" t="str">
        <f t="shared" si="0"/>
        <v>20882.1</v>
      </c>
      <c r="B3692" s="4">
        <v>208</v>
      </c>
      <c r="C3692" s="4">
        <v>821</v>
      </c>
      <c r="D3692" s="4">
        <f t="shared" si="1"/>
        <v>82.1</v>
      </c>
      <c r="E3692" s="4" t="s">
        <v>4104</v>
      </c>
      <c r="F3692" s="4">
        <v>-16853.5</v>
      </c>
      <c r="G3692" s="4">
        <v>2.2999999999999998</v>
      </c>
      <c r="H3692" s="4">
        <v>4895</v>
      </c>
      <c r="I3692" s="4">
        <v>2</v>
      </c>
      <c r="J3692" s="4">
        <v>500</v>
      </c>
    </row>
    <row r="3693" spans="1:10" ht="12.75" customHeight="1">
      <c r="A3693" s="4" t="str">
        <f t="shared" si="0"/>
        <v>20883</v>
      </c>
      <c r="B3693" s="4">
        <v>208</v>
      </c>
      <c r="C3693" s="4">
        <v>830</v>
      </c>
      <c r="D3693" s="4">
        <f t="shared" si="1"/>
        <v>83</v>
      </c>
      <c r="E3693" s="4" t="s">
        <v>4105</v>
      </c>
      <c r="F3693" s="4">
        <v>-18870</v>
      </c>
      <c r="G3693" s="4">
        <v>2.4</v>
      </c>
      <c r="H3693" s="4">
        <v>368</v>
      </c>
      <c r="I3693" s="4" t="s">
        <v>109</v>
      </c>
      <c r="J3693" s="4">
        <v>4</v>
      </c>
    </row>
    <row r="3694" spans="1:10" ht="12.75" customHeight="1">
      <c r="A3694" s="4" t="str">
        <f t="shared" si="0"/>
        <v>20883.1</v>
      </c>
      <c r="B3694" s="4">
        <v>208</v>
      </c>
      <c r="C3694" s="4">
        <v>831</v>
      </c>
      <c r="D3694" s="4">
        <f t="shared" si="1"/>
        <v>83.1</v>
      </c>
      <c r="E3694" s="4" t="s">
        <v>4106</v>
      </c>
      <c r="F3694" s="4">
        <v>-17298.900000000001</v>
      </c>
      <c r="G3694" s="4">
        <v>2.4</v>
      </c>
      <c r="H3694" s="4">
        <v>1571.1</v>
      </c>
      <c r="I3694" s="4">
        <v>0.4</v>
      </c>
      <c r="J3694" s="4">
        <v>2.58</v>
      </c>
    </row>
    <row r="3695" spans="1:10" ht="12.75" customHeight="1">
      <c r="A3695" s="4" t="str">
        <f t="shared" si="0"/>
        <v>20884</v>
      </c>
      <c r="B3695" s="4">
        <v>208</v>
      </c>
      <c r="C3695" s="4">
        <v>840</v>
      </c>
      <c r="D3695" s="4">
        <f t="shared" si="1"/>
        <v>84</v>
      </c>
      <c r="E3695" s="4" t="s">
        <v>4107</v>
      </c>
      <c r="F3695" s="4">
        <v>-17469.5</v>
      </c>
      <c r="G3695" s="4">
        <v>1.8</v>
      </c>
      <c r="H3695" s="4">
        <v>2.8980000000000001</v>
      </c>
      <c r="I3695" s="4" t="s">
        <v>14</v>
      </c>
      <c r="J3695" s="4">
        <v>2E-3</v>
      </c>
    </row>
    <row r="3696" spans="1:10" ht="12.75" customHeight="1">
      <c r="A3696" s="4" t="str">
        <f t="shared" si="0"/>
        <v>20885</v>
      </c>
      <c r="B3696" s="4">
        <v>208</v>
      </c>
      <c r="C3696" s="4">
        <v>850</v>
      </c>
      <c r="D3696" s="4">
        <f t="shared" si="1"/>
        <v>85</v>
      </c>
      <c r="E3696" s="4" t="s">
        <v>4108</v>
      </c>
      <c r="F3696" s="4">
        <v>-12491</v>
      </c>
      <c r="G3696" s="4">
        <v>26</v>
      </c>
      <c r="H3696" s="4">
        <v>1.63</v>
      </c>
      <c r="I3696" s="4" t="s">
        <v>223</v>
      </c>
      <c r="J3696" s="4">
        <v>0.03</v>
      </c>
    </row>
    <row r="3697" spans="1:10" ht="12.75" customHeight="1">
      <c r="A3697" s="4" t="str">
        <f t="shared" si="0"/>
        <v>20886</v>
      </c>
      <c r="B3697" s="4">
        <v>208</v>
      </c>
      <c r="C3697" s="4">
        <v>860</v>
      </c>
      <c r="D3697" s="4">
        <f t="shared" si="1"/>
        <v>86</v>
      </c>
      <c r="E3697" s="4" t="s">
        <v>4109</v>
      </c>
      <c r="F3697" s="4">
        <v>-9648</v>
      </c>
      <c r="G3697" s="4">
        <v>11</v>
      </c>
      <c r="H3697" s="4">
        <v>24.35</v>
      </c>
      <c r="I3697" s="4" t="s">
        <v>80</v>
      </c>
      <c r="J3697" s="4">
        <v>0.14000000000000001</v>
      </c>
    </row>
    <row r="3698" spans="1:10" ht="12.75" customHeight="1">
      <c r="A3698" s="4" t="str">
        <f t="shared" si="0"/>
        <v>20887</v>
      </c>
      <c r="B3698" s="4">
        <v>208</v>
      </c>
      <c r="C3698" s="4">
        <v>870</v>
      </c>
      <c r="D3698" s="4">
        <f t="shared" si="1"/>
        <v>87</v>
      </c>
      <c r="E3698" s="4" t="s">
        <v>4110</v>
      </c>
      <c r="F3698" s="4">
        <v>-2670</v>
      </c>
      <c r="G3698" s="4">
        <v>50</v>
      </c>
      <c r="H3698" s="4">
        <v>59.1</v>
      </c>
      <c r="I3698" s="4" t="s">
        <v>6</v>
      </c>
      <c r="J3698" s="4">
        <v>0.3</v>
      </c>
    </row>
    <row r="3699" spans="1:10" ht="12.75" customHeight="1">
      <c r="A3699" s="4" t="str">
        <f t="shared" si="0"/>
        <v>20888</v>
      </c>
      <c r="B3699" s="4">
        <v>208</v>
      </c>
      <c r="C3699" s="4">
        <v>880</v>
      </c>
      <c r="D3699" s="4">
        <f t="shared" si="1"/>
        <v>88</v>
      </c>
      <c r="E3699" s="4" t="s">
        <v>4111</v>
      </c>
      <c r="F3699" s="4">
        <v>1714</v>
      </c>
      <c r="G3699" s="4">
        <v>15</v>
      </c>
      <c r="H3699" s="4">
        <v>1.3</v>
      </c>
      <c r="I3699" s="4" t="s">
        <v>6</v>
      </c>
      <c r="J3699" s="4">
        <v>0.2</v>
      </c>
    </row>
    <row r="3700" spans="1:10" ht="12.75" customHeight="1">
      <c r="A3700" s="4" t="str">
        <f t="shared" si="0"/>
        <v>20888.1</v>
      </c>
      <c r="B3700" s="4">
        <v>208</v>
      </c>
      <c r="C3700" s="4">
        <v>881</v>
      </c>
      <c r="D3700" s="4">
        <f t="shared" si="1"/>
        <v>88.1</v>
      </c>
      <c r="E3700" s="4" t="s">
        <v>4112</v>
      </c>
      <c r="F3700" s="4">
        <v>3510</v>
      </c>
      <c r="G3700" s="4">
        <v>200</v>
      </c>
      <c r="H3700" s="4">
        <v>1800</v>
      </c>
      <c r="I3700" s="4">
        <v>200</v>
      </c>
      <c r="J3700" s="4">
        <v>270</v>
      </c>
    </row>
    <row r="3701" spans="1:10" ht="12.75" customHeight="1">
      <c r="A3701" s="4" t="str">
        <f t="shared" si="0"/>
        <v>20889</v>
      </c>
      <c r="B3701" s="4">
        <v>208</v>
      </c>
      <c r="C3701" s="4">
        <v>890</v>
      </c>
      <c r="D3701" s="4">
        <f t="shared" si="1"/>
        <v>89</v>
      </c>
      <c r="E3701" s="4" t="s">
        <v>4113</v>
      </c>
      <c r="F3701" s="4">
        <v>10760</v>
      </c>
      <c r="G3701" s="4">
        <v>60</v>
      </c>
      <c r="H3701" s="4">
        <v>97</v>
      </c>
      <c r="I3701" s="4" t="s">
        <v>33</v>
      </c>
      <c r="J3701" s="4">
        <v>16</v>
      </c>
    </row>
    <row r="3702" spans="1:10" ht="12.75" customHeight="1">
      <c r="A3702" s="4" t="str">
        <f t="shared" si="0"/>
        <v>20889.1</v>
      </c>
      <c r="B3702" s="4">
        <v>208</v>
      </c>
      <c r="C3702" s="4">
        <v>891</v>
      </c>
      <c r="D3702" s="4">
        <f t="shared" si="1"/>
        <v>89.1</v>
      </c>
      <c r="E3702" s="4" t="s">
        <v>4114</v>
      </c>
      <c r="F3702" s="4">
        <v>11258</v>
      </c>
      <c r="G3702" s="4">
        <v>28</v>
      </c>
      <c r="H3702" s="4">
        <v>500</v>
      </c>
      <c r="I3702" s="4">
        <v>50</v>
      </c>
      <c r="J3702" s="4" t="s">
        <v>2857</v>
      </c>
    </row>
    <row r="3703" spans="1:10" ht="12.75" customHeight="1">
      <c r="A3703" s="4" t="str">
        <f t="shared" si="0"/>
        <v>20980</v>
      </c>
      <c r="B3703" s="4">
        <v>209</v>
      </c>
      <c r="C3703" s="4">
        <v>800</v>
      </c>
      <c r="D3703" s="4">
        <f t="shared" si="1"/>
        <v>80</v>
      </c>
      <c r="E3703" s="4" t="s">
        <v>4115</v>
      </c>
      <c r="F3703" s="4">
        <v>-8350</v>
      </c>
      <c r="G3703" s="4">
        <v>200</v>
      </c>
      <c r="H3703" s="4">
        <v>37</v>
      </c>
      <c r="I3703" s="4" t="s">
        <v>6</v>
      </c>
      <c r="J3703" s="4">
        <v>8</v>
      </c>
    </row>
    <row r="3704" spans="1:10" ht="12.75" customHeight="1">
      <c r="A3704" s="4" t="str">
        <f t="shared" si="0"/>
        <v>20981</v>
      </c>
      <c r="B3704" s="4">
        <v>209</v>
      </c>
      <c r="C3704" s="4">
        <v>810</v>
      </c>
      <c r="D3704" s="4">
        <f t="shared" si="1"/>
        <v>81</v>
      </c>
      <c r="E3704" s="4" t="s">
        <v>4116</v>
      </c>
      <c r="F3704" s="4">
        <v>-13638</v>
      </c>
      <c r="G3704" s="4">
        <v>8</v>
      </c>
      <c r="H3704" s="4">
        <v>2.161</v>
      </c>
      <c r="I3704" s="4" t="s">
        <v>80</v>
      </c>
      <c r="J3704" s="4">
        <v>7.0000000000000001E-3</v>
      </c>
    </row>
    <row r="3705" spans="1:10" ht="12.75" customHeight="1">
      <c r="A3705" s="4" t="str">
        <f t="shared" si="0"/>
        <v>20982</v>
      </c>
      <c r="B3705" s="4">
        <v>209</v>
      </c>
      <c r="C3705" s="4">
        <v>820</v>
      </c>
      <c r="D3705" s="4">
        <f t="shared" si="1"/>
        <v>82</v>
      </c>
      <c r="E3705" s="4" t="s">
        <v>4117</v>
      </c>
      <c r="F3705" s="4">
        <v>-17614.400000000001</v>
      </c>
      <c r="G3705" s="4">
        <v>1.8</v>
      </c>
      <c r="H3705" s="4">
        <v>3.2530000000000001</v>
      </c>
      <c r="I3705" s="4" t="s">
        <v>223</v>
      </c>
      <c r="J3705" s="4">
        <v>1.4E-2</v>
      </c>
    </row>
    <row r="3706" spans="1:10" ht="12.75" customHeight="1">
      <c r="A3706" s="4" t="str">
        <f t="shared" si="0"/>
        <v>20983</v>
      </c>
      <c r="B3706" s="4">
        <v>209</v>
      </c>
      <c r="C3706" s="4">
        <v>830</v>
      </c>
      <c r="D3706" s="4">
        <f t="shared" si="1"/>
        <v>83</v>
      </c>
      <c r="E3706" s="4" t="s">
        <v>4118</v>
      </c>
      <c r="F3706" s="4">
        <v>-18258.5</v>
      </c>
      <c r="G3706" s="4">
        <v>1.4</v>
      </c>
      <c r="H3706" s="4">
        <v>19</v>
      </c>
      <c r="I3706" s="4" t="s">
        <v>622</v>
      </c>
      <c r="J3706" s="4">
        <v>2</v>
      </c>
    </row>
    <row r="3707" spans="1:10" ht="12.75" customHeight="1">
      <c r="A3707" s="4" t="str">
        <f t="shared" si="0"/>
        <v>20984</v>
      </c>
      <c r="B3707" s="4">
        <v>209</v>
      </c>
      <c r="C3707" s="4">
        <v>840</v>
      </c>
      <c r="D3707" s="4">
        <f t="shared" si="1"/>
        <v>84</v>
      </c>
      <c r="E3707" s="4" t="s">
        <v>4119</v>
      </c>
      <c r="F3707" s="4">
        <v>-16365.9</v>
      </c>
      <c r="G3707" s="4">
        <v>1.8</v>
      </c>
      <c r="H3707" s="4">
        <v>102</v>
      </c>
      <c r="I3707" s="4" t="s">
        <v>14</v>
      </c>
      <c r="J3707" s="4">
        <v>5</v>
      </c>
    </row>
    <row r="3708" spans="1:10" ht="12.75" customHeight="1">
      <c r="A3708" s="4" t="str">
        <f t="shared" si="0"/>
        <v>20985</v>
      </c>
      <c r="B3708" s="4">
        <v>209</v>
      </c>
      <c r="C3708" s="4">
        <v>850</v>
      </c>
      <c r="D3708" s="4">
        <f t="shared" si="1"/>
        <v>85</v>
      </c>
      <c r="E3708" s="4" t="s">
        <v>4120</v>
      </c>
      <c r="F3708" s="4">
        <v>-12880</v>
      </c>
      <c r="G3708" s="4">
        <v>7</v>
      </c>
      <c r="H3708" s="4">
        <v>5.41</v>
      </c>
      <c r="I3708" s="4" t="s">
        <v>223</v>
      </c>
      <c r="J3708" s="4">
        <v>0.05</v>
      </c>
    </row>
    <row r="3709" spans="1:10" ht="12.75" customHeight="1">
      <c r="A3709" s="4" t="str">
        <f t="shared" si="0"/>
        <v>20986</v>
      </c>
      <c r="B3709" s="4">
        <v>209</v>
      </c>
      <c r="C3709" s="4">
        <v>860</v>
      </c>
      <c r="D3709" s="4">
        <f t="shared" si="1"/>
        <v>86</v>
      </c>
      <c r="E3709" s="4" t="s">
        <v>4121</v>
      </c>
      <c r="F3709" s="4">
        <v>-8929</v>
      </c>
      <c r="G3709" s="4">
        <v>20</v>
      </c>
      <c r="H3709" s="4">
        <v>28.5</v>
      </c>
      <c r="I3709" s="4" t="s">
        <v>80</v>
      </c>
      <c r="J3709" s="4">
        <v>1</v>
      </c>
    </row>
    <row r="3710" spans="1:10" ht="12.75" customHeight="1">
      <c r="A3710" s="4" t="str">
        <f t="shared" si="0"/>
        <v>20986.1</v>
      </c>
      <c r="B3710" s="4">
        <v>209</v>
      </c>
      <c r="C3710" s="4">
        <v>861</v>
      </c>
      <c r="D3710" s="4">
        <f t="shared" si="1"/>
        <v>86.1</v>
      </c>
      <c r="E3710" s="4" t="s">
        <v>4122</v>
      </c>
      <c r="F3710" s="4">
        <v>-7755</v>
      </c>
      <c r="G3710" s="4">
        <v>20</v>
      </c>
      <c r="H3710" s="4">
        <v>1173.98</v>
      </c>
      <c r="I3710" s="4">
        <v>0.13</v>
      </c>
      <c r="J3710" s="4">
        <v>13.4</v>
      </c>
    </row>
    <row r="3711" spans="1:10" ht="12.75" customHeight="1">
      <c r="A3711" s="4" t="str">
        <f t="shared" si="0"/>
        <v>20987</v>
      </c>
      <c r="B3711" s="4">
        <v>209</v>
      </c>
      <c r="C3711" s="4">
        <v>870</v>
      </c>
      <c r="D3711" s="4">
        <f t="shared" si="1"/>
        <v>87</v>
      </c>
      <c r="E3711" s="4" t="s">
        <v>4123</v>
      </c>
      <c r="F3711" s="4">
        <v>-3769</v>
      </c>
      <c r="G3711" s="4">
        <v>15</v>
      </c>
      <c r="H3711" s="4">
        <v>50</v>
      </c>
      <c r="I3711" s="4" t="s">
        <v>6</v>
      </c>
      <c r="J3711" s="4">
        <v>0.3</v>
      </c>
    </row>
    <row r="3712" spans="1:10" ht="12.75" customHeight="1">
      <c r="A3712" s="4" t="str">
        <f t="shared" si="0"/>
        <v>20988</v>
      </c>
      <c r="B3712" s="4">
        <v>209</v>
      </c>
      <c r="C3712" s="4">
        <v>880</v>
      </c>
      <c r="D3712" s="4">
        <f t="shared" si="1"/>
        <v>88</v>
      </c>
      <c r="E3712" s="4" t="s">
        <v>4124</v>
      </c>
      <c r="F3712" s="4">
        <v>1850</v>
      </c>
      <c r="G3712" s="4">
        <v>50</v>
      </c>
      <c r="H3712" s="4">
        <v>4.5999999999999996</v>
      </c>
      <c r="I3712" s="4" t="s">
        <v>6</v>
      </c>
      <c r="J3712" s="4">
        <v>0.2</v>
      </c>
    </row>
    <row r="3713" spans="1:10" ht="12.75" customHeight="1">
      <c r="A3713" s="4" t="str">
        <f t="shared" si="0"/>
        <v>20989</v>
      </c>
      <c r="B3713" s="4">
        <v>209</v>
      </c>
      <c r="C3713" s="4">
        <v>890</v>
      </c>
      <c r="D3713" s="4">
        <f t="shared" si="1"/>
        <v>89</v>
      </c>
      <c r="E3713" s="4" t="s">
        <v>4125</v>
      </c>
      <c r="F3713" s="4">
        <v>8840</v>
      </c>
      <c r="G3713" s="4">
        <v>50</v>
      </c>
      <c r="H3713" s="4">
        <v>92</v>
      </c>
      <c r="I3713" s="4" t="s">
        <v>33</v>
      </c>
      <c r="J3713" s="4">
        <v>11</v>
      </c>
    </row>
    <row r="3714" spans="1:10" ht="12.75" customHeight="1">
      <c r="A3714" s="4" t="str">
        <f t="shared" si="0"/>
        <v>20990</v>
      </c>
      <c r="B3714" s="4">
        <v>209</v>
      </c>
      <c r="C3714" s="4">
        <v>900</v>
      </c>
      <c r="D3714" s="4">
        <f t="shared" si="1"/>
        <v>90</v>
      </c>
      <c r="E3714" s="4" t="s">
        <v>4126</v>
      </c>
      <c r="F3714" s="4">
        <v>16500</v>
      </c>
      <c r="G3714" s="4">
        <v>100</v>
      </c>
      <c r="H3714" s="4">
        <v>7</v>
      </c>
      <c r="I3714" s="4" t="s">
        <v>33</v>
      </c>
      <c r="J3714" s="4">
        <v>5</v>
      </c>
    </row>
    <row r="3715" spans="1:10" ht="12.75" customHeight="1">
      <c r="A3715" s="4" t="str">
        <f t="shared" si="0"/>
        <v>21080</v>
      </c>
      <c r="B3715" s="4">
        <v>210</v>
      </c>
      <c r="C3715" s="4">
        <v>800</v>
      </c>
      <c r="D3715" s="4">
        <f t="shared" si="1"/>
        <v>80</v>
      </c>
      <c r="E3715" s="4" t="s">
        <v>4127</v>
      </c>
      <c r="F3715" s="4">
        <v>-5110</v>
      </c>
      <c r="G3715" s="4">
        <v>300</v>
      </c>
      <c r="H3715" s="4">
        <v>10</v>
      </c>
      <c r="I3715" s="4" t="s">
        <v>80</v>
      </c>
      <c r="J3715" s="4" t="s">
        <v>733</v>
      </c>
    </row>
    <row r="3716" spans="1:10" ht="12.75" customHeight="1">
      <c r="A3716" s="4" t="str">
        <f t="shared" si="0"/>
        <v>21081</v>
      </c>
      <c r="B3716" s="4">
        <v>210</v>
      </c>
      <c r="C3716" s="4">
        <v>810</v>
      </c>
      <c r="D3716" s="4">
        <f t="shared" si="1"/>
        <v>81</v>
      </c>
      <c r="E3716" s="4" t="s">
        <v>4128</v>
      </c>
      <c r="F3716" s="4">
        <v>-9246</v>
      </c>
      <c r="G3716" s="4">
        <v>12</v>
      </c>
      <c r="H3716" s="4">
        <v>1.3</v>
      </c>
      <c r="I3716" s="4" t="s">
        <v>80</v>
      </c>
      <c r="J3716" s="4">
        <v>0.03</v>
      </c>
    </row>
    <row r="3717" spans="1:10" ht="12.75" customHeight="1">
      <c r="A3717" s="4" t="str">
        <f t="shared" si="0"/>
        <v>21082</v>
      </c>
      <c r="B3717" s="4">
        <v>210</v>
      </c>
      <c r="C3717" s="4">
        <v>820</v>
      </c>
      <c r="D3717" s="4">
        <f t="shared" si="1"/>
        <v>82</v>
      </c>
      <c r="E3717" s="4" t="s">
        <v>4129</v>
      </c>
      <c r="F3717" s="4">
        <v>-14728.3</v>
      </c>
      <c r="G3717" s="4">
        <v>1.5</v>
      </c>
      <c r="H3717" s="4">
        <v>22.2</v>
      </c>
      <c r="I3717" s="4" t="s">
        <v>14</v>
      </c>
      <c r="J3717" s="4">
        <v>0.22</v>
      </c>
    </row>
    <row r="3718" spans="1:10" ht="12.75" customHeight="1">
      <c r="A3718" s="4" t="str">
        <f t="shared" si="0"/>
        <v>21082.1</v>
      </c>
      <c r="B3718" s="4">
        <v>210</v>
      </c>
      <c r="C3718" s="4">
        <v>821</v>
      </c>
      <c r="D3718" s="4">
        <f t="shared" si="1"/>
        <v>82.1</v>
      </c>
      <c r="E3718" s="4" t="s">
        <v>4130</v>
      </c>
      <c r="F3718" s="4">
        <v>-13450</v>
      </c>
      <c r="G3718" s="4">
        <v>5</v>
      </c>
      <c r="H3718" s="4">
        <v>1278</v>
      </c>
      <c r="I3718" s="4">
        <v>5</v>
      </c>
      <c r="J3718" s="4">
        <v>201</v>
      </c>
    </row>
    <row r="3719" spans="1:10" ht="12.75" customHeight="1">
      <c r="A3719" s="4" t="str">
        <f t="shared" si="0"/>
        <v>21083</v>
      </c>
      <c r="B3719" s="4">
        <v>210</v>
      </c>
      <c r="C3719" s="4">
        <v>830</v>
      </c>
      <c r="D3719" s="4">
        <f t="shared" si="1"/>
        <v>83</v>
      </c>
      <c r="E3719" s="4" t="s">
        <v>4131</v>
      </c>
      <c r="F3719" s="4">
        <v>-14791.8</v>
      </c>
      <c r="G3719" s="4">
        <v>1.4</v>
      </c>
      <c r="H3719" s="4">
        <v>5.0119999999999996</v>
      </c>
      <c r="I3719" s="4" t="s">
        <v>48</v>
      </c>
      <c r="J3719" s="4">
        <v>5.0000000000000001E-3</v>
      </c>
    </row>
    <row r="3720" spans="1:10" ht="12.75" customHeight="1">
      <c r="A3720" s="4" t="str">
        <f t="shared" si="0"/>
        <v>21083.1</v>
      </c>
      <c r="B3720" s="4">
        <v>210</v>
      </c>
      <c r="C3720" s="4">
        <v>831</v>
      </c>
      <c r="D3720" s="4">
        <f t="shared" si="1"/>
        <v>83.1</v>
      </c>
      <c r="E3720" s="4" t="s">
        <v>4132</v>
      </c>
      <c r="F3720" s="4">
        <v>-14520.5</v>
      </c>
      <c r="G3720" s="4">
        <v>1.4</v>
      </c>
      <c r="H3720" s="4">
        <v>271.31</v>
      </c>
      <c r="I3720" s="4">
        <v>0.11</v>
      </c>
      <c r="J3720" s="4">
        <v>3.04</v>
      </c>
    </row>
    <row r="3721" spans="1:10" ht="12.75" customHeight="1">
      <c r="A3721" s="4" t="str">
        <f t="shared" si="0"/>
        <v>21083.2</v>
      </c>
      <c r="B3721" s="4">
        <v>210</v>
      </c>
      <c r="C3721" s="4">
        <v>832</v>
      </c>
      <c r="D3721" s="4">
        <f t="shared" si="1"/>
        <v>83.2</v>
      </c>
      <c r="E3721" s="4" t="s">
        <v>4133</v>
      </c>
      <c r="F3721" s="4">
        <v>-14358.3</v>
      </c>
      <c r="G3721" s="4">
        <v>1.4</v>
      </c>
      <c r="H3721" s="4">
        <v>433.49</v>
      </c>
      <c r="I3721" s="4">
        <v>0.1</v>
      </c>
      <c r="J3721" s="4">
        <v>57.5</v>
      </c>
    </row>
    <row r="3722" spans="1:10" ht="12.75" customHeight="1">
      <c r="A3722" s="4" t="str">
        <f t="shared" si="0"/>
        <v>21084</v>
      </c>
      <c r="B3722" s="4">
        <v>210</v>
      </c>
      <c r="C3722" s="4">
        <v>840</v>
      </c>
      <c r="D3722" s="4">
        <f t="shared" si="1"/>
        <v>84</v>
      </c>
      <c r="E3722" s="4" t="s">
        <v>4134</v>
      </c>
      <c r="F3722" s="4">
        <v>-15953.1</v>
      </c>
      <c r="G3722" s="4">
        <v>1.2</v>
      </c>
      <c r="H3722" s="4">
        <v>138.376</v>
      </c>
      <c r="I3722" s="4" t="s">
        <v>48</v>
      </c>
      <c r="J3722" s="4">
        <v>2E-3</v>
      </c>
    </row>
    <row r="3723" spans="1:10" ht="12.75" customHeight="1">
      <c r="A3723" s="4" t="str">
        <f t="shared" si="0"/>
        <v>21084.1</v>
      </c>
      <c r="B3723" s="4">
        <v>210</v>
      </c>
      <c r="C3723" s="4">
        <v>841</v>
      </c>
      <c r="D3723" s="4">
        <f t="shared" si="1"/>
        <v>84.1</v>
      </c>
      <c r="E3723" s="4" t="s">
        <v>4135</v>
      </c>
      <c r="F3723" s="4">
        <v>-14396.1</v>
      </c>
      <c r="G3723" s="4">
        <v>1.2</v>
      </c>
      <c r="H3723" s="4">
        <v>1556.96</v>
      </c>
      <c r="I3723" s="4">
        <v>0.03</v>
      </c>
      <c r="J3723" s="4">
        <v>98.9</v>
      </c>
    </row>
    <row r="3724" spans="1:10" ht="12.75" customHeight="1">
      <c r="A3724" s="4" t="str">
        <f t="shared" si="0"/>
        <v>21085</v>
      </c>
      <c r="B3724" s="4">
        <v>210</v>
      </c>
      <c r="C3724" s="4">
        <v>850</v>
      </c>
      <c r="D3724" s="4">
        <f t="shared" si="1"/>
        <v>85</v>
      </c>
      <c r="E3724" s="4" t="s">
        <v>4136</v>
      </c>
      <c r="F3724" s="4">
        <v>-11972</v>
      </c>
      <c r="G3724" s="4">
        <v>8</v>
      </c>
      <c r="H3724" s="4">
        <v>8.1</v>
      </c>
      <c r="I3724" s="4" t="s">
        <v>223</v>
      </c>
      <c r="J3724" s="4">
        <v>0.4</v>
      </c>
    </row>
    <row r="3725" spans="1:10" ht="12.75" customHeight="1">
      <c r="A3725" s="4" t="str">
        <f t="shared" si="0"/>
        <v>21085.1</v>
      </c>
      <c r="B3725" s="4">
        <v>210</v>
      </c>
      <c r="C3725" s="4">
        <v>851</v>
      </c>
      <c r="D3725" s="4">
        <f t="shared" si="1"/>
        <v>85.1</v>
      </c>
      <c r="E3725" s="4" t="s">
        <v>4137</v>
      </c>
      <c r="F3725" s="4">
        <v>-9422</v>
      </c>
      <c r="G3725" s="4">
        <v>8</v>
      </c>
      <c r="H3725" s="4">
        <v>2549.6</v>
      </c>
      <c r="I3725" s="4">
        <v>0.2</v>
      </c>
      <c r="J3725" s="4">
        <v>482</v>
      </c>
    </row>
    <row r="3726" spans="1:10" ht="12.75" customHeight="1">
      <c r="A3726" s="4" t="str">
        <f t="shared" si="0"/>
        <v>21085.2</v>
      </c>
      <c r="B3726" s="4">
        <v>210</v>
      </c>
      <c r="C3726" s="4">
        <v>852</v>
      </c>
      <c r="D3726" s="4">
        <f t="shared" si="1"/>
        <v>85.2</v>
      </c>
      <c r="E3726" s="4" t="s">
        <v>4138</v>
      </c>
      <c r="F3726" s="4">
        <v>-7944</v>
      </c>
      <c r="G3726" s="4">
        <v>8</v>
      </c>
      <c r="H3726" s="4">
        <v>4027.7</v>
      </c>
      <c r="I3726" s="4">
        <v>0.2</v>
      </c>
      <c r="J3726" s="4">
        <v>5.66</v>
      </c>
    </row>
    <row r="3727" spans="1:10" ht="12.75" customHeight="1">
      <c r="A3727" s="4" t="str">
        <f t="shared" si="0"/>
        <v>21085.3</v>
      </c>
      <c r="B3727" s="4">
        <v>210</v>
      </c>
      <c r="C3727" s="4">
        <v>853</v>
      </c>
      <c r="D3727" s="4">
        <f t="shared" si="1"/>
        <v>85.3</v>
      </c>
      <c r="E3727" s="4" t="s">
        <v>4139</v>
      </c>
      <c r="F3727" s="4">
        <v>-5013</v>
      </c>
      <c r="G3727" s="4">
        <v>8</v>
      </c>
      <c r="H3727" s="4">
        <v>6959.3</v>
      </c>
      <c r="I3727" s="4">
        <v>0.6</v>
      </c>
      <c r="J3727" s="4">
        <v>98</v>
      </c>
    </row>
    <row r="3728" spans="1:10" ht="12.75" customHeight="1">
      <c r="A3728" s="4" t="str">
        <f t="shared" si="0"/>
        <v>21086</v>
      </c>
      <c r="B3728" s="4">
        <v>210</v>
      </c>
      <c r="C3728" s="4">
        <v>860</v>
      </c>
      <c r="D3728" s="4">
        <f t="shared" si="1"/>
        <v>86</v>
      </c>
      <c r="E3728" s="4" t="s">
        <v>4140</v>
      </c>
      <c r="F3728" s="4">
        <v>-9598</v>
      </c>
      <c r="G3728" s="4">
        <v>9</v>
      </c>
      <c r="H3728" s="4">
        <v>2.4</v>
      </c>
      <c r="I3728" s="4" t="s">
        <v>223</v>
      </c>
      <c r="J3728" s="4">
        <v>0.1</v>
      </c>
    </row>
    <row r="3729" spans="1:10" ht="12.75" customHeight="1">
      <c r="A3729" s="4" t="str">
        <f t="shared" si="0"/>
        <v>21086.1</v>
      </c>
      <c r="B3729" s="4">
        <v>210</v>
      </c>
      <c r="C3729" s="4">
        <v>861</v>
      </c>
      <c r="D3729" s="4">
        <f t="shared" si="1"/>
        <v>86.1</v>
      </c>
      <c r="E3729" s="4" t="s">
        <v>4141</v>
      </c>
      <c r="F3729" s="4">
        <v>-7908</v>
      </c>
      <c r="G3729" s="4">
        <v>17</v>
      </c>
      <c r="H3729" s="4">
        <v>1690</v>
      </c>
      <c r="I3729" s="4">
        <v>15</v>
      </c>
      <c r="J3729" s="4">
        <v>644</v>
      </c>
    </row>
    <row r="3730" spans="1:10" ht="12.75" customHeight="1">
      <c r="A3730" s="4" t="str">
        <f t="shared" si="0"/>
        <v>21086.2</v>
      </c>
      <c r="B3730" s="4">
        <v>210</v>
      </c>
      <c r="C3730" s="4">
        <v>862</v>
      </c>
      <c r="D3730" s="4">
        <f t="shared" si="1"/>
        <v>86.2</v>
      </c>
      <c r="E3730" s="4" t="s">
        <v>4142</v>
      </c>
      <c r="F3730" s="4">
        <v>-5761</v>
      </c>
      <c r="G3730" s="4">
        <v>17</v>
      </c>
      <c r="H3730" s="4">
        <v>3837</v>
      </c>
      <c r="I3730" s="4">
        <v>15</v>
      </c>
      <c r="J3730" s="4">
        <v>1.06</v>
      </c>
    </row>
    <row r="3731" spans="1:10" ht="12.75" customHeight="1">
      <c r="A3731" s="4" t="str">
        <f t="shared" si="0"/>
        <v>21086.3</v>
      </c>
      <c r="B3731" s="4">
        <v>210</v>
      </c>
      <c r="C3731" s="4">
        <v>863</v>
      </c>
      <c r="D3731" s="4">
        <f t="shared" si="1"/>
        <v>86.3</v>
      </c>
      <c r="E3731" s="4" t="s">
        <v>4143</v>
      </c>
      <c r="F3731" s="4">
        <v>-3105</v>
      </c>
      <c r="G3731" s="4">
        <v>17</v>
      </c>
      <c r="H3731" s="4">
        <v>6493</v>
      </c>
      <c r="I3731" s="4">
        <v>15</v>
      </c>
      <c r="J3731" s="4">
        <v>1.04</v>
      </c>
    </row>
    <row r="3732" spans="1:10" ht="12.75" customHeight="1">
      <c r="A3732" s="4" t="str">
        <f t="shared" si="0"/>
        <v>21087</v>
      </c>
      <c r="B3732" s="4">
        <v>210</v>
      </c>
      <c r="C3732" s="4">
        <v>870</v>
      </c>
      <c r="D3732" s="4">
        <f t="shared" si="1"/>
        <v>87</v>
      </c>
      <c r="E3732" s="4" t="s">
        <v>4144</v>
      </c>
      <c r="F3732" s="4">
        <v>-3346</v>
      </c>
      <c r="G3732" s="4">
        <v>22</v>
      </c>
      <c r="H3732" s="4">
        <v>3.18</v>
      </c>
      <c r="I3732" s="4" t="s">
        <v>80</v>
      </c>
      <c r="J3732" s="4">
        <v>0.06</v>
      </c>
    </row>
    <row r="3733" spans="1:10" ht="12.75" customHeight="1">
      <c r="A3733" s="4" t="str">
        <f t="shared" si="0"/>
        <v>21088</v>
      </c>
      <c r="B3733" s="4">
        <v>210</v>
      </c>
      <c r="C3733" s="4">
        <v>880</v>
      </c>
      <c r="D3733" s="4">
        <f t="shared" si="1"/>
        <v>88</v>
      </c>
      <c r="E3733" s="4" t="s">
        <v>4145</v>
      </c>
      <c r="F3733" s="4">
        <v>461</v>
      </c>
      <c r="G3733" s="4">
        <v>15</v>
      </c>
      <c r="H3733" s="4">
        <v>3.7</v>
      </c>
      <c r="I3733" s="4" t="s">
        <v>6</v>
      </c>
      <c r="J3733" s="4">
        <v>0.2</v>
      </c>
    </row>
    <row r="3734" spans="1:10" ht="12.75" customHeight="1">
      <c r="A3734" s="4" t="str">
        <f t="shared" si="0"/>
        <v>21088.1</v>
      </c>
      <c r="B3734" s="4">
        <v>210</v>
      </c>
      <c r="C3734" s="4">
        <v>881</v>
      </c>
      <c r="D3734" s="4">
        <f t="shared" si="1"/>
        <v>88.1</v>
      </c>
      <c r="E3734" s="4" t="s">
        <v>4146</v>
      </c>
      <c r="F3734" s="4">
        <v>2260</v>
      </c>
      <c r="G3734" s="4">
        <v>200</v>
      </c>
      <c r="H3734" s="4">
        <v>1800</v>
      </c>
      <c r="I3734" s="4">
        <v>200</v>
      </c>
      <c r="J3734" s="4">
        <v>2.2400000000000002</v>
      </c>
    </row>
    <row r="3735" spans="1:10" ht="12.75" customHeight="1">
      <c r="A3735" s="4" t="str">
        <f t="shared" si="0"/>
        <v>21089</v>
      </c>
      <c r="B3735" s="4">
        <v>210</v>
      </c>
      <c r="C3735" s="4">
        <v>890</v>
      </c>
      <c r="D3735" s="4">
        <f t="shared" si="1"/>
        <v>89</v>
      </c>
      <c r="E3735" s="4" t="s">
        <v>4147</v>
      </c>
      <c r="F3735" s="4">
        <v>8790</v>
      </c>
      <c r="G3735" s="4">
        <v>60</v>
      </c>
      <c r="H3735" s="4">
        <v>350</v>
      </c>
      <c r="I3735" s="4" t="s">
        <v>33</v>
      </c>
      <c r="J3735" s="4">
        <v>40</v>
      </c>
    </row>
    <row r="3736" spans="1:10" ht="12.75" customHeight="1">
      <c r="A3736" s="4" t="str">
        <f t="shared" si="0"/>
        <v>21090</v>
      </c>
      <c r="B3736" s="4">
        <v>210</v>
      </c>
      <c r="C3736" s="4">
        <v>900</v>
      </c>
      <c r="D3736" s="4">
        <f t="shared" si="1"/>
        <v>90</v>
      </c>
      <c r="E3736" s="4" t="s">
        <v>4148</v>
      </c>
      <c r="F3736" s="4">
        <v>14043</v>
      </c>
      <c r="G3736" s="4">
        <v>25</v>
      </c>
      <c r="H3736" s="4">
        <v>17</v>
      </c>
      <c r="I3736" s="4" t="s">
        <v>33</v>
      </c>
      <c r="J3736" s="4">
        <v>11</v>
      </c>
    </row>
    <row r="3737" spans="1:10" ht="12.75" customHeight="1">
      <c r="A3737" s="4" t="str">
        <f t="shared" si="0"/>
        <v>21181</v>
      </c>
      <c r="B3737" s="4">
        <v>211</v>
      </c>
      <c r="C3737" s="4">
        <v>810</v>
      </c>
      <c r="D3737" s="4">
        <f t="shared" si="1"/>
        <v>81</v>
      </c>
      <c r="E3737" s="4" t="s">
        <v>4149</v>
      </c>
      <c r="F3737" s="4">
        <v>-6080</v>
      </c>
      <c r="G3737" s="4">
        <v>200</v>
      </c>
      <c r="H3737" s="4">
        <v>1</v>
      </c>
      <c r="I3737" s="4" t="s">
        <v>80</v>
      </c>
      <c r="J3737" s="4" t="s">
        <v>733</v>
      </c>
    </row>
    <row r="3738" spans="1:10" ht="12.75" customHeight="1">
      <c r="A3738" s="4" t="str">
        <f t="shared" si="0"/>
        <v>21182</v>
      </c>
      <c r="B3738" s="4">
        <v>211</v>
      </c>
      <c r="C3738" s="4">
        <v>820</v>
      </c>
      <c r="D3738" s="4">
        <f t="shared" si="1"/>
        <v>82</v>
      </c>
      <c r="E3738" s="4" t="s">
        <v>4150</v>
      </c>
      <c r="F3738" s="4">
        <v>-10491.4</v>
      </c>
      <c r="G3738" s="4">
        <v>2.7</v>
      </c>
      <c r="H3738" s="4">
        <v>36.1</v>
      </c>
      <c r="I3738" s="4" t="s">
        <v>80</v>
      </c>
      <c r="J3738" s="4">
        <v>0.2</v>
      </c>
    </row>
    <row r="3739" spans="1:10" ht="12.75" customHeight="1">
      <c r="A3739" s="4" t="str">
        <f t="shared" si="0"/>
        <v>21183</v>
      </c>
      <c r="B3739" s="4">
        <v>211</v>
      </c>
      <c r="C3739" s="4">
        <v>830</v>
      </c>
      <c r="D3739" s="4">
        <f t="shared" si="1"/>
        <v>83</v>
      </c>
      <c r="E3739" s="4" t="s">
        <v>4151</v>
      </c>
      <c r="F3739" s="4">
        <v>-11858</v>
      </c>
      <c r="G3739" s="4">
        <v>6</v>
      </c>
      <c r="H3739" s="4">
        <v>2.14</v>
      </c>
      <c r="I3739" s="4" t="s">
        <v>80</v>
      </c>
      <c r="J3739" s="4">
        <v>0.02</v>
      </c>
    </row>
    <row r="3740" spans="1:10" ht="12.75" customHeight="1">
      <c r="A3740" s="4" t="str">
        <f t="shared" si="0"/>
        <v>21183.1</v>
      </c>
      <c r="B3740" s="4">
        <v>211</v>
      </c>
      <c r="C3740" s="4">
        <v>831</v>
      </c>
      <c r="D3740" s="4">
        <f t="shared" si="1"/>
        <v>83.1</v>
      </c>
      <c r="E3740" s="4" t="s">
        <v>4152</v>
      </c>
      <c r="F3740" s="4">
        <v>-10631</v>
      </c>
      <c r="G3740" s="4">
        <v>6</v>
      </c>
      <c r="H3740" s="4">
        <v>1227.2</v>
      </c>
      <c r="I3740" s="4">
        <v>0.3</v>
      </c>
      <c r="J3740" s="4">
        <v>70</v>
      </c>
    </row>
    <row r="3741" spans="1:10" ht="12.75" customHeight="1">
      <c r="A3741" s="4" t="str">
        <f t="shared" si="0"/>
        <v>21183.2</v>
      </c>
      <c r="B3741" s="4">
        <v>211</v>
      </c>
      <c r="C3741" s="4">
        <v>832</v>
      </c>
      <c r="D3741" s="4">
        <f t="shared" si="1"/>
        <v>83.2</v>
      </c>
      <c r="E3741" s="4" t="s">
        <v>4153</v>
      </c>
      <c r="F3741" s="4">
        <v>-10601</v>
      </c>
      <c r="G3741" s="4">
        <v>12</v>
      </c>
      <c r="H3741" s="4">
        <v>1257</v>
      </c>
      <c r="I3741" s="4">
        <v>10</v>
      </c>
      <c r="J3741" s="4">
        <v>1.4</v>
      </c>
    </row>
    <row r="3742" spans="1:10" ht="12.75" customHeight="1">
      <c r="A3742" s="4" t="str">
        <f t="shared" si="0"/>
        <v>21184</v>
      </c>
      <c r="B3742" s="4">
        <v>211</v>
      </c>
      <c r="C3742" s="4">
        <v>840</v>
      </c>
      <c r="D3742" s="4">
        <f t="shared" si="1"/>
        <v>84</v>
      </c>
      <c r="E3742" s="4" t="s">
        <v>4154</v>
      </c>
      <c r="F3742" s="4">
        <v>-12432.5</v>
      </c>
      <c r="G3742" s="4">
        <v>1.3</v>
      </c>
      <c r="H3742" s="4">
        <v>516</v>
      </c>
      <c r="I3742" s="4" t="s">
        <v>33</v>
      </c>
      <c r="J3742" s="4">
        <v>3</v>
      </c>
    </row>
    <row r="3743" spans="1:10" ht="12.75" customHeight="1">
      <c r="A3743" s="4" t="str">
        <f t="shared" si="0"/>
        <v>21184.1</v>
      </c>
      <c r="B3743" s="4">
        <v>211</v>
      </c>
      <c r="C3743" s="4">
        <v>841</v>
      </c>
      <c r="D3743" s="4">
        <f t="shared" si="1"/>
        <v>84.1</v>
      </c>
      <c r="E3743" s="4" t="s">
        <v>4155</v>
      </c>
      <c r="F3743" s="4">
        <v>-10970</v>
      </c>
      <c r="G3743" s="4">
        <v>5</v>
      </c>
      <c r="H3743" s="4">
        <v>1462</v>
      </c>
      <c r="I3743" s="4">
        <v>5</v>
      </c>
      <c r="J3743" s="4" t="s">
        <v>2857</v>
      </c>
    </row>
    <row r="3744" spans="1:10" ht="12.75" customHeight="1">
      <c r="A3744" s="4" t="str">
        <f t="shared" si="0"/>
        <v>21184.2</v>
      </c>
      <c r="B3744" s="4">
        <v>211</v>
      </c>
      <c r="C3744" s="4">
        <v>842</v>
      </c>
      <c r="D3744" s="4">
        <f t="shared" si="1"/>
        <v>84.2</v>
      </c>
      <c r="E3744" s="4" t="s">
        <v>4156</v>
      </c>
      <c r="F3744" s="4">
        <v>-10298</v>
      </c>
      <c r="G3744" s="4">
        <v>5</v>
      </c>
      <c r="H3744" s="4">
        <v>2135</v>
      </c>
      <c r="I3744" s="4">
        <v>5</v>
      </c>
      <c r="J3744" s="4">
        <v>0.25</v>
      </c>
    </row>
    <row r="3745" spans="1:10" ht="12.75" customHeight="1">
      <c r="A3745" s="4" t="str">
        <f t="shared" si="0"/>
        <v>21184.3</v>
      </c>
      <c r="B3745" s="4">
        <v>211</v>
      </c>
      <c r="C3745" s="4">
        <v>843</v>
      </c>
      <c r="D3745" s="4">
        <f t="shared" si="1"/>
        <v>84.3</v>
      </c>
      <c r="E3745" s="4" t="s">
        <v>4157</v>
      </c>
      <c r="F3745" s="4">
        <v>-7559</v>
      </c>
      <c r="G3745" s="4">
        <v>5</v>
      </c>
      <c r="H3745" s="4">
        <v>4874</v>
      </c>
      <c r="I3745" s="4">
        <v>5</v>
      </c>
      <c r="J3745" s="4">
        <v>2</v>
      </c>
    </row>
    <row r="3746" spans="1:10" ht="12.75" customHeight="1">
      <c r="A3746" s="4" t="str">
        <f t="shared" si="0"/>
        <v>21185</v>
      </c>
      <c r="B3746" s="4">
        <v>211</v>
      </c>
      <c r="C3746" s="4">
        <v>850</v>
      </c>
      <c r="D3746" s="4">
        <f t="shared" si="1"/>
        <v>85</v>
      </c>
      <c r="E3746" s="4" t="s">
        <v>4158</v>
      </c>
      <c r="F3746" s="4">
        <v>-11647.1</v>
      </c>
      <c r="G3746" s="4">
        <v>2.8</v>
      </c>
      <c r="H3746" s="4">
        <v>7.2140000000000004</v>
      </c>
      <c r="I3746" s="4" t="s">
        <v>223</v>
      </c>
      <c r="J3746" s="4">
        <v>7.0000000000000001E-3</v>
      </c>
    </row>
    <row r="3747" spans="1:10" ht="12.75" customHeight="1">
      <c r="A3747" s="4" t="str">
        <f t="shared" si="0"/>
        <v>21186</v>
      </c>
      <c r="B3747" s="4">
        <v>211</v>
      </c>
      <c r="C3747" s="4">
        <v>860</v>
      </c>
      <c r="D3747" s="4">
        <f t="shared" si="1"/>
        <v>86</v>
      </c>
      <c r="E3747" s="4" t="s">
        <v>4159</v>
      </c>
      <c r="F3747" s="4">
        <v>-8756</v>
      </c>
      <c r="G3747" s="4">
        <v>7</v>
      </c>
      <c r="H3747" s="4">
        <v>14.6</v>
      </c>
      <c r="I3747" s="4" t="s">
        <v>223</v>
      </c>
      <c r="J3747" s="4">
        <v>0.2</v>
      </c>
    </row>
    <row r="3748" spans="1:10" ht="12.75" customHeight="1">
      <c r="A3748" s="4" t="str">
        <f t="shared" si="0"/>
        <v>21187</v>
      </c>
      <c r="B3748" s="4">
        <v>211</v>
      </c>
      <c r="C3748" s="4">
        <v>870</v>
      </c>
      <c r="D3748" s="4">
        <f t="shared" si="1"/>
        <v>87</v>
      </c>
      <c r="E3748" s="4" t="s">
        <v>4160</v>
      </c>
      <c r="F3748" s="4">
        <v>-4158</v>
      </c>
      <c r="G3748" s="4">
        <v>21</v>
      </c>
      <c r="H3748" s="4">
        <v>3.1</v>
      </c>
      <c r="I3748" s="4" t="s">
        <v>80</v>
      </c>
      <c r="J3748" s="4">
        <v>0.02</v>
      </c>
    </row>
    <row r="3749" spans="1:10" ht="12.75" customHeight="1">
      <c r="A3749" s="4" t="str">
        <f t="shared" si="0"/>
        <v>21188</v>
      </c>
      <c r="B3749" s="4">
        <v>211</v>
      </c>
      <c r="C3749" s="4">
        <v>880</v>
      </c>
      <c r="D3749" s="4">
        <f t="shared" si="1"/>
        <v>88</v>
      </c>
      <c r="E3749" s="4" t="s">
        <v>4161</v>
      </c>
      <c r="F3749" s="4">
        <v>836</v>
      </c>
      <c r="G3749" s="4">
        <v>26</v>
      </c>
      <c r="H3749" s="4">
        <v>13</v>
      </c>
      <c r="I3749" s="4" t="s">
        <v>6</v>
      </c>
      <c r="J3749" s="4">
        <v>2</v>
      </c>
    </row>
    <row r="3750" spans="1:10" ht="12.75" customHeight="1">
      <c r="A3750" s="4" t="str">
        <f t="shared" si="0"/>
        <v>21189</v>
      </c>
      <c r="B3750" s="4">
        <v>211</v>
      </c>
      <c r="C3750" s="4">
        <v>890</v>
      </c>
      <c r="D3750" s="4">
        <f t="shared" si="1"/>
        <v>89</v>
      </c>
      <c r="E3750" s="4" t="s">
        <v>4162</v>
      </c>
      <c r="F3750" s="4">
        <v>7200</v>
      </c>
      <c r="G3750" s="4">
        <v>70</v>
      </c>
      <c r="H3750" s="4">
        <v>213</v>
      </c>
      <c r="I3750" s="4" t="s">
        <v>33</v>
      </c>
      <c r="J3750" s="4">
        <v>25</v>
      </c>
    </row>
    <row r="3751" spans="1:10" ht="12.75" customHeight="1">
      <c r="A3751" s="4" t="str">
        <f t="shared" si="0"/>
        <v>21190</v>
      </c>
      <c r="B3751" s="4">
        <v>211</v>
      </c>
      <c r="C3751" s="4">
        <v>900</v>
      </c>
      <c r="D3751" s="4">
        <f t="shared" si="1"/>
        <v>90</v>
      </c>
      <c r="E3751" s="4" t="s">
        <v>4163</v>
      </c>
      <c r="F3751" s="4">
        <v>13910</v>
      </c>
      <c r="G3751" s="4">
        <v>70</v>
      </c>
      <c r="H3751" s="4">
        <v>48</v>
      </c>
      <c r="I3751" s="4" t="s">
        <v>33</v>
      </c>
      <c r="J3751" s="4">
        <v>20</v>
      </c>
    </row>
    <row r="3752" spans="1:10" ht="12.75" customHeight="1">
      <c r="A3752" s="4" t="str">
        <f t="shared" si="0"/>
        <v>21281</v>
      </c>
      <c r="B3752" s="4">
        <v>212</v>
      </c>
      <c r="C3752" s="4">
        <v>810</v>
      </c>
      <c r="D3752" s="4">
        <f t="shared" si="1"/>
        <v>81</v>
      </c>
      <c r="E3752" s="4" t="s">
        <v>4164</v>
      </c>
      <c r="F3752" s="4">
        <v>-1650</v>
      </c>
      <c r="G3752" s="4">
        <v>300</v>
      </c>
      <c r="H3752" s="4">
        <v>30</v>
      </c>
      <c r="I3752" s="4" t="s">
        <v>6</v>
      </c>
      <c r="J3752" s="4" t="s">
        <v>733</v>
      </c>
    </row>
    <row r="3753" spans="1:10" ht="12.75" customHeight="1">
      <c r="A3753" s="4" t="str">
        <f t="shared" si="0"/>
        <v>21282</v>
      </c>
      <c r="B3753" s="4">
        <v>212</v>
      </c>
      <c r="C3753" s="4">
        <v>820</v>
      </c>
      <c r="D3753" s="4">
        <f t="shared" si="1"/>
        <v>82</v>
      </c>
      <c r="E3753" s="4" t="s">
        <v>4165</v>
      </c>
      <c r="F3753" s="4">
        <v>-7547.4</v>
      </c>
      <c r="G3753" s="4">
        <v>2.2000000000000002</v>
      </c>
      <c r="H3753" s="4">
        <v>10.64</v>
      </c>
      <c r="I3753" s="4" t="s">
        <v>223</v>
      </c>
      <c r="J3753" s="4">
        <v>0.01</v>
      </c>
    </row>
    <row r="3754" spans="1:10" ht="12.75" customHeight="1">
      <c r="A3754" s="4" t="str">
        <f t="shared" si="0"/>
        <v>21282.1</v>
      </c>
      <c r="B3754" s="4">
        <v>212</v>
      </c>
      <c r="C3754" s="4">
        <v>821</v>
      </c>
      <c r="D3754" s="4">
        <f t="shared" si="1"/>
        <v>82.1</v>
      </c>
      <c r="E3754" s="4" t="s">
        <v>4166</v>
      </c>
      <c r="F3754" s="4">
        <v>-6212</v>
      </c>
      <c r="G3754" s="4">
        <v>10</v>
      </c>
      <c r="H3754" s="4">
        <v>1335</v>
      </c>
      <c r="I3754" s="4">
        <v>10</v>
      </c>
      <c r="J3754" s="4">
        <v>5</v>
      </c>
    </row>
    <row r="3755" spans="1:10" ht="12.75" customHeight="1">
      <c r="A3755" s="4" t="str">
        <f t="shared" si="0"/>
        <v>21283</v>
      </c>
      <c r="B3755" s="4">
        <v>212</v>
      </c>
      <c r="C3755" s="4">
        <v>830</v>
      </c>
      <c r="D3755" s="4">
        <f t="shared" si="1"/>
        <v>83</v>
      </c>
      <c r="E3755" s="4" t="s">
        <v>4167</v>
      </c>
      <c r="F3755" s="4">
        <v>-8117.3</v>
      </c>
      <c r="G3755" s="4">
        <v>2</v>
      </c>
      <c r="H3755" s="4">
        <v>60.55</v>
      </c>
      <c r="I3755" s="4" t="s">
        <v>80</v>
      </c>
      <c r="J3755" s="4">
        <v>0.06</v>
      </c>
    </row>
    <row r="3756" spans="1:10" ht="12.75" customHeight="1">
      <c r="A3756" s="4" t="str">
        <f t="shared" si="0"/>
        <v>21283.1</v>
      </c>
      <c r="B3756" s="4">
        <v>212</v>
      </c>
      <c r="C3756" s="4">
        <v>831</v>
      </c>
      <c r="D3756" s="4">
        <f t="shared" si="1"/>
        <v>83.1</v>
      </c>
      <c r="E3756" s="4" t="s">
        <v>4168</v>
      </c>
      <c r="F3756" s="4">
        <v>-7870</v>
      </c>
      <c r="G3756" s="4">
        <v>30</v>
      </c>
      <c r="H3756" s="4">
        <v>250</v>
      </c>
      <c r="I3756" s="4">
        <v>30</v>
      </c>
      <c r="J3756" s="4" t="s">
        <v>2857</v>
      </c>
    </row>
    <row r="3757" spans="1:10" ht="12.75" customHeight="1">
      <c r="A3757" s="4" t="str">
        <f t="shared" si="0"/>
        <v>21283.2</v>
      </c>
      <c r="B3757" s="4">
        <v>212</v>
      </c>
      <c r="C3757" s="4">
        <v>832</v>
      </c>
      <c r="D3757" s="4">
        <f t="shared" si="1"/>
        <v>83.2</v>
      </c>
      <c r="E3757" s="4" t="s">
        <v>4169</v>
      </c>
      <c r="F3757" s="4">
        <v>-5920</v>
      </c>
      <c r="G3757" s="4">
        <v>200</v>
      </c>
      <c r="H3757" s="4">
        <v>2200</v>
      </c>
      <c r="I3757" s="4">
        <v>200</v>
      </c>
      <c r="J3757" s="4">
        <v>7</v>
      </c>
    </row>
    <row r="3758" spans="1:10" ht="12.75" customHeight="1">
      <c r="A3758" s="4" t="str">
        <f t="shared" si="0"/>
        <v>21284</v>
      </c>
      <c r="B3758" s="4">
        <v>212</v>
      </c>
      <c r="C3758" s="4">
        <v>840</v>
      </c>
      <c r="D3758" s="4">
        <f t="shared" si="1"/>
        <v>84</v>
      </c>
      <c r="E3758" s="4" t="s">
        <v>4170</v>
      </c>
      <c r="F3758" s="4">
        <v>-10369.4</v>
      </c>
      <c r="G3758" s="4">
        <v>1.2</v>
      </c>
      <c r="H3758" s="4">
        <v>299</v>
      </c>
      <c r="I3758" s="4" t="s">
        <v>88</v>
      </c>
      <c r="J3758" s="4">
        <v>2</v>
      </c>
    </row>
    <row r="3759" spans="1:10" ht="12.75" customHeight="1">
      <c r="A3759" s="4" t="str">
        <f t="shared" si="0"/>
        <v>21284.1</v>
      </c>
      <c r="B3759" s="4">
        <v>212</v>
      </c>
      <c r="C3759" s="4">
        <v>841</v>
      </c>
      <c r="D3759" s="4">
        <f t="shared" si="1"/>
        <v>84.1</v>
      </c>
      <c r="E3759" s="4" t="s">
        <v>4171</v>
      </c>
      <c r="F3759" s="4">
        <v>-7459</v>
      </c>
      <c r="G3759" s="4">
        <v>12</v>
      </c>
      <c r="H3759" s="4">
        <v>2911</v>
      </c>
      <c r="I3759" s="4">
        <v>12</v>
      </c>
      <c r="J3759" s="4" t="s">
        <v>2857</v>
      </c>
    </row>
    <row r="3760" spans="1:10" ht="12.75" customHeight="1">
      <c r="A3760" s="4" t="str">
        <f t="shared" si="0"/>
        <v>21285</v>
      </c>
      <c r="B3760" s="4">
        <v>212</v>
      </c>
      <c r="C3760" s="4">
        <v>850</v>
      </c>
      <c r="D3760" s="4">
        <f t="shared" si="1"/>
        <v>85</v>
      </c>
      <c r="E3760" s="4" t="s">
        <v>4172</v>
      </c>
      <c r="F3760" s="4">
        <v>-8621</v>
      </c>
      <c r="G3760" s="4">
        <v>7</v>
      </c>
      <c r="H3760" s="4">
        <v>314</v>
      </c>
      <c r="I3760" s="4" t="s">
        <v>33</v>
      </c>
      <c r="J3760" s="4">
        <v>2</v>
      </c>
    </row>
    <row r="3761" spans="1:10" ht="12.75" customHeight="1">
      <c r="A3761" s="4" t="str">
        <f t="shared" si="0"/>
        <v>21285.1</v>
      </c>
      <c r="B3761" s="4">
        <v>212</v>
      </c>
      <c r="C3761" s="4">
        <v>851</v>
      </c>
      <c r="D3761" s="4">
        <f t="shared" si="1"/>
        <v>85.1</v>
      </c>
      <c r="E3761" s="4" t="s">
        <v>4173</v>
      </c>
      <c r="F3761" s="4">
        <v>-8395</v>
      </c>
      <c r="G3761" s="4">
        <v>6</v>
      </c>
      <c r="H3761" s="4">
        <v>226</v>
      </c>
      <c r="I3761" s="4">
        <v>9</v>
      </c>
      <c r="J3761" s="4" t="s">
        <v>2857</v>
      </c>
    </row>
    <row r="3762" spans="1:10" ht="12.75" customHeight="1">
      <c r="A3762" s="4" t="str">
        <f t="shared" si="0"/>
        <v>21285.2</v>
      </c>
      <c r="B3762" s="4">
        <v>212</v>
      </c>
      <c r="C3762" s="4">
        <v>852</v>
      </c>
      <c r="D3762" s="4">
        <f t="shared" si="1"/>
        <v>85.2</v>
      </c>
      <c r="E3762" s="4" t="s">
        <v>4174</v>
      </c>
      <c r="F3762" s="4">
        <v>-3849</v>
      </c>
      <c r="G3762" s="4">
        <v>8</v>
      </c>
      <c r="H3762" s="4">
        <v>4772</v>
      </c>
      <c r="I3762" s="4">
        <v>3</v>
      </c>
      <c r="J3762" s="4">
        <v>152</v>
      </c>
    </row>
    <row r="3763" spans="1:10" ht="12.75" customHeight="1">
      <c r="A3763" s="4" t="str">
        <f t="shared" si="0"/>
        <v>21286</v>
      </c>
      <c r="B3763" s="4">
        <v>212</v>
      </c>
      <c r="C3763" s="4">
        <v>860</v>
      </c>
      <c r="D3763" s="4">
        <f t="shared" si="1"/>
        <v>86</v>
      </c>
      <c r="E3763" s="4" t="s">
        <v>4175</v>
      </c>
      <c r="F3763" s="4">
        <v>-8660</v>
      </c>
      <c r="G3763" s="4">
        <v>3</v>
      </c>
      <c r="H3763" s="4">
        <v>23.9</v>
      </c>
      <c r="I3763" s="4" t="s">
        <v>80</v>
      </c>
      <c r="J3763" s="4">
        <v>1.2</v>
      </c>
    </row>
    <row r="3764" spans="1:10" ht="12.75" customHeight="1">
      <c r="A3764" s="4" t="str">
        <f t="shared" si="0"/>
        <v>21287</v>
      </c>
      <c r="B3764" s="4">
        <v>212</v>
      </c>
      <c r="C3764" s="4">
        <v>870</v>
      </c>
      <c r="D3764" s="4">
        <f t="shared" si="1"/>
        <v>87</v>
      </c>
      <c r="E3764" s="4" t="s">
        <v>4176</v>
      </c>
      <c r="F3764" s="4">
        <v>-3538</v>
      </c>
      <c r="G3764" s="4">
        <v>26</v>
      </c>
      <c r="H3764" s="4">
        <v>20</v>
      </c>
      <c r="I3764" s="4" t="s">
        <v>80</v>
      </c>
      <c r="J3764" s="4">
        <v>0.6</v>
      </c>
    </row>
    <row r="3765" spans="1:10" ht="12.75" customHeight="1">
      <c r="A3765" s="4" t="str">
        <f t="shared" si="0"/>
        <v>21288</v>
      </c>
      <c r="B3765" s="4">
        <v>212</v>
      </c>
      <c r="C3765" s="4">
        <v>880</v>
      </c>
      <c r="D3765" s="4">
        <f t="shared" si="1"/>
        <v>88</v>
      </c>
      <c r="E3765" s="4" t="s">
        <v>4177</v>
      </c>
      <c r="F3765" s="4">
        <v>-191</v>
      </c>
      <c r="G3765" s="4">
        <v>11</v>
      </c>
      <c r="H3765" s="4">
        <v>13</v>
      </c>
      <c r="I3765" s="4" t="s">
        <v>6</v>
      </c>
      <c r="J3765" s="4">
        <v>0.2</v>
      </c>
    </row>
    <row r="3766" spans="1:10" ht="12.75" customHeight="1">
      <c r="A3766" s="4" t="str">
        <f t="shared" si="0"/>
        <v>21288.1</v>
      </c>
      <c r="B3766" s="4">
        <v>212</v>
      </c>
      <c r="C3766" s="4">
        <v>881</v>
      </c>
      <c r="D3766" s="4">
        <f t="shared" si="1"/>
        <v>88.1</v>
      </c>
      <c r="E3766" s="4" t="s">
        <v>4178</v>
      </c>
      <c r="F3766" s="4">
        <v>1767</v>
      </c>
      <c r="G3766" s="4">
        <v>11</v>
      </c>
      <c r="H3766" s="4">
        <v>1958.4</v>
      </c>
      <c r="I3766" s="4">
        <v>0.5</v>
      </c>
      <c r="J3766" s="4">
        <v>10.9</v>
      </c>
    </row>
    <row r="3767" spans="1:10" ht="12.75" customHeight="1">
      <c r="A3767" s="4" t="str">
        <f t="shared" si="0"/>
        <v>21289</v>
      </c>
      <c r="B3767" s="4">
        <v>212</v>
      </c>
      <c r="C3767" s="4">
        <v>890</v>
      </c>
      <c r="D3767" s="4">
        <f t="shared" si="1"/>
        <v>89</v>
      </c>
      <c r="E3767" s="4" t="s">
        <v>4179</v>
      </c>
      <c r="F3767" s="4">
        <v>7280</v>
      </c>
      <c r="G3767" s="4">
        <v>70</v>
      </c>
      <c r="H3767" s="4">
        <v>920</v>
      </c>
      <c r="I3767" s="4" t="s">
        <v>33</v>
      </c>
      <c r="J3767" s="4">
        <v>50</v>
      </c>
    </row>
    <row r="3768" spans="1:10" ht="12.75" customHeight="1">
      <c r="A3768" s="4" t="str">
        <f t="shared" si="0"/>
        <v>21290</v>
      </c>
      <c r="B3768" s="4">
        <v>212</v>
      </c>
      <c r="C3768" s="4">
        <v>900</v>
      </c>
      <c r="D3768" s="4">
        <f t="shared" si="1"/>
        <v>90</v>
      </c>
      <c r="E3768" s="4" t="s">
        <v>4180</v>
      </c>
      <c r="F3768" s="4">
        <v>12091</v>
      </c>
      <c r="G3768" s="4">
        <v>18</v>
      </c>
      <c r="H3768" s="4">
        <v>36</v>
      </c>
      <c r="I3768" s="4" t="s">
        <v>33</v>
      </c>
      <c r="J3768" s="4">
        <v>15</v>
      </c>
    </row>
    <row r="3769" spans="1:10" ht="12.75" customHeight="1">
      <c r="A3769" s="4" t="str">
        <f t="shared" si="0"/>
        <v>21291</v>
      </c>
      <c r="B3769" s="4">
        <v>212</v>
      </c>
      <c r="C3769" s="4">
        <v>910</v>
      </c>
      <c r="D3769" s="4">
        <f t="shared" si="1"/>
        <v>91</v>
      </c>
      <c r="E3769" s="4" t="s">
        <v>4181</v>
      </c>
      <c r="F3769" s="4">
        <v>21610</v>
      </c>
      <c r="G3769" s="4">
        <v>70</v>
      </c>
      <c r="H3769" s="4">
        <v>8</v>
      </c>
      <c r="I3769" s="4" t="s">
        <v>33</v>
      </c>
      <c r="J3769" s="4">
        <v>5</v>
      </c>
    </row>
    <row r="3770" spans="1:10" ht="12.75" customHeight="1">
      <c r="A3770" s="4" t="str">
        <f t="shared" si="0"/>
        <v>21382</v>
      </c>
      <c r="B3770" s="4">
        <v>213</v>
      </c>
      <c r="C3770" s="4">
        <v>820</v>
      </c>
      <c r="D3770" s="4">
        <f t="shared" si="1"/>
        <v>82</v>
      </c>
      <c r="E3770" s="4" t="s">
        <v>4182</v>
      </c>
      <c r="F3770" s="4">
        <v>-3184</v>
      </c>
      <c r="G3770" s="4">
        <v>8</v>
      </c>
      <c r="H3770" s="4">
        <v>10.199999999999999</v>
      </c>
      <c r="I3770" s="4" t="s">
        <v>80</v>
      </c>
      <c r="J3770" s="4">
        <v>0.3</v>
      </c>
    </row>
    <row r="3771" spans="1:10" ht="12.75" customHeight="1">
      <c r="A3771" s="4" t="str">
        <f t="shared" si="0"/>
        <v>21383</v>
      </c>
      <c r="B3771" s="4">
        <v>213</v>
      </c>
      <c r="C3771" s="4">
        <v>830</v>
      </c>
      <c r="D3771" s="4">
        <f t="shared" si="1"/>
        <v>83</v>
      </c>
      <c r="E3771" s="4" t="s">
        <v>4183</v>
      </c>
      <c r="F3771" s="4">
        <v>-5231</v>
      </c>
      <c r="G3771" s="4">
        <v>5</v>
      </c>
      <c r="H3771" s="4">
        <v>45.59</v>
      </c>
      <c r="I3771" s="4" t="s">
        <v>80</v>
      </c>
      <c r="J3771" s="4">
        <v>0.06</v>
      </c>
    </row>
    <row r="3772" spans="1:10" ht="12.75" customHeight="1">
      <c r="A3772" s="4" t="str">
        <f t="shared" si="0"/>
        <v>21384</v>
      </c>
      <c r="B3772" s="4">
        <v>213</v>
      </c>
      <c r="C3772" s="4">
        <v>840</v>
      </c>
      <c r="D3772" s="4">
        <f t="shared" si="1"/>
        <v>84</v>
      </c>
      <c r="E3772" s="4" t="s">
        <v>4184</v>
      </c>
      <c r="F3772" s="4">
        <v>-6653</v>
      </c>
      <c r="G3772" s="4">
        <v>3</v>
      </c>
      <c r="H3772" s="4">
        <v>4.2</v>
      </c>
      <c r="I3772" s="4" t="s">
        <v>968</v>
      </c>
      <c r="J3772" s="4">
        <v>0.8</v>
      </c>
    </row>
    <row r="3773" spans="1:10" ht="12.75" customHeight="1">
      <c r="A3773" s="4" t="str">
        <f t="shared" si="0"/>
        <v>21385</v>
      </c>
      <c r="B3773" s="4">
        <v>213</v>
      </c>
      <c r="C3773" s="4">
        <v>850</v>
      </c>
      <c r="D3773" s="4">
        <f t="shared" si="1"/>
        <v>85</v>
      </c>
      <c r="E3773" s="4" t="s">
        <v>4185</v>
      </c>
      <c r="F3773" s="4">
        <v>-6579</v>
      </c>
      <c r="G3773" s="4">
        <v>5</v>
      </c>
      <c r="H3773" s="4">
        <v>125</v>
      </c>
      <c r="I3773" s="4" t="s">
        <v>88</v>
      </c>
      <c r="J3773" s="4">
        <v>6</v>
      </c>
    </row>
    <row r="3774" spans="1:10" ht="12.75" customHeight="1">
      <c r="A3774" s="4" t="str">
        <f t="shared" si="0"/>
        <v>21386</v>
      </c>
      <c r="B3774" s="4">
        <v>213</v>
      </c>
      <c r="C3774" s="4">
        <v>860</v>
      </c>
      <c r="D3774" s="4">
        <f t="shared" si="1"/>
        <v>86</v>
      </c>
      <c r="E3774" s="4" t="s">
        <v>4186</v>
      </c>
      <c r="F3774" s="4">
        <v>-5698</v>
      </c>
      <c r="G3774" s="4">
        <v>6</v>
      </c>
      <c r="H3774" s="4">
        <v>19.5</v>
      </c>
      <c r="I3774" s="4" t="s">
        <v>33</v>
      </c>
      <c r="J3774" s="4">
        <v>0.1</v>
      </c>
    </row>
    <row r="3775" spans="1:10" ht="12.75" customHeight="1">
      <c r="A3775" s="4" t="str">
        <f t="shared" si="0"/>
        <v>21387</v>
      </c>
      <c r="B3775" s="4">
        <v>213</v>
      </c>
      <c r="C3775" s="4">
        <v>870</v>
      </c>
      <c r="D3775" s="4">
        <f t="shared" si="1"/>
        <v>87</v>
      </c>
      <c r="E3775" s="4" t="s">
        <v>4187</v>
      </c>
      <c r="F3775" s="4">
        <v>-3550</v>
      </c>
      <c r="G3775" s="4">
        <v>8</v>
      </c>
      <c r="H3775" s="4">
        <v>34.6</v>
      </c>
      <c r="I3775" s="4" t="s">
        <v>6</v>
      </c>
      <c r="J3775" s="4">
        <v>0.3</v>
      </c>
    </row>
    <row r="3776" spans="1:10" ht="12.75" customHeight="1">
      <c r="A3776" s="4" t="str">
        <f t="shared" si="0"/>
        <v>21388</v>
      </c>
      <c r="B3776" s="4">
        <v>213</v>
      </c>
      <c r="C3776" s="4">
        <v>880</v>
      </c>
      <c r="D3776" s="4">
        <f t="shared" si="1"/>
        <v>88</v>
      </c>
      <c r="E3776" s="4" t="s">
        <v>4188</v>
      </c>
      <c r="F3776" s="4">
        <v>358</v>
      </c>
      <c r="G3776" s="4">
        <v>20</v>
      </c>
      <c r="H3776" s="4">
        <v>2.74</v>
      </c>
      <c r="I3776" s="4" t="s">
        <v>80</v>
      </c>
      <c r="J3776" s="4">
        <v>0.06</v>
      </c>
    </row>
    <row r="3777" spans="1:10" ht="12.75" customHeight="1">
      <c r="A3777" s="4" t="str">
        <f t="shared" si="0"/>
        <v>21388.1</v>
      </c>
      <c r="B3777" s="4">
        <v>213</v>
      </c>
      <c r="C3777" s="4">
        <v>881</v>
      </c>
      <c r="D3777" s="4">
        <f t="shared" si="1"/>
        <v>88.1</v>
      </c>
      <c r="E3777" s="4" t="s">
        <v>4189</v>
      </c>
      <c r="F3777" s="4">
        <v>2127</v>
      </c>
      <c r="G3777" s="4">
        <v>21</v>
      </c>
      <c r="H3777" s="4">
        <v>1769</v>
      </c>
      <c r="I3777" s="4">
        <v>6</v>
      </c>
      <c r="J3777" s="4" t="s">
        <v>2857</v>
      </c>
    </row>
    <row r="3778" spans="1:10" ht="12.75" customHeight="1">
      <c r="A3778" s="4" t="str">
        <f t="shared" si="0"/>
        <v>21389</v>
      </c>
      <c r="B3778" s="4">
        <v>213</v>
      </c>
      <c r="C3778" s="4">
        <v>890</v>
      </c>
      <c r="D3778" s="4">
        <f t="shared" si="1"/>
        <v>89</v>
      </c>
      <c r="E3778" s="4" t="s">
        <v>4190</v>
      </c>
      <c r="F3778" s="4">
        <v>6150</v>
      </c>
      <c r="G3778" s="4">
        <v>50</v>
      </c>
      <c r="H3778" s="4">
        <v>731</v>
      </c>
      <c r="I3778" s="4" t="s">
        <v>33</v>
      </c>
      <c r="J3778" s="4">
        <v>17</v>
      </c>
    </row>
    <row r="3779" spans="1:10" ht="12.75" customHeight="1">
      <c r="A3779" s="4" t="str">
        <f t="shared" si="0"/>
        <v>21390</v>
      </c>
      <c r="B3779" s="4">
        <v>213</v>
      </c>
      <c r="C3779" s="4">
        <v>900</v>
      </c>
      <c r="D3779" s="4">
        <f t="shared" si="1"/>
        <v>90</v>
      </c>
      <c r="E3779" s="4" t="s">
        <v>4191</v>
      </c>
      <c r="F3779" s="4">
        <v>12120</v>
      </c>
      <c r="G3779" s="4">
        <v>70</v>
      </c>
      <c r="H3779" s="4">
        <v>140</v>
      </c>
      <c r="I3779" s="4" t="s">
        <v>33</v>
      </c>
      <c r="J3779" s="4">
        <v>25</v>
      </c>
    </row>
    <row r="3780" spans="1:10" ht="12.75" customHeight="1">
      <c r="A3780" s="4" t="str">
        <f t="shared" si="0"/>
        <v>21391</v>
      </c>
      <c r="B3780" s="4">
        <v>213</v>
      </c>
      <c r="C3780" s="4">
        <v>910</v>
      </c>
      <c r="D3780" s="4">
        <f t="shared" si="1"/>
        <v>91</v>
      </c>
      <c r="E3780" s="4" t="s">
        <v>4192</v>
      </c>
      <c r="F3780" s="4">
        <v>19660</v>
      </c>
      <c r="G3780" s="4">
        <v>70</v>
      </c>
      <c r="H3780" s="4">
        <v>7</v>
      </c>
      <c r="I3780" s="4" t="s">
        <v>33</v>
      </c>
      <c r="J3780" s="4">
        <v>3</v>
      </c>
    </row>
    <row r="3781" spans="1:10" ht="12.75" customHeight="1">
      <c r="A3781" s="4" t="str">
        <f t="shared" si="0"/>
        <v>21482</v>
      </c>
      <c r="B3781" s="4">
        <v>214</v>
      </c>
      <c r="C3781" s="4">
        <v>820</v>
      </c>
      <c r="D3781" s="4">
        <f t="shared" si="1"/>
        <v>82</v>
      </c>
      <c r="E3781" s="4" t="s">
        <v>4193</v>
      </c>
      <c r="F3781" s="4">
        <v>-181.3</v>
      </c>
      <c r="G3781" s="4">
        <v>2.4</v>
      </c>
      <c r="H3781" s="4">
        <v>26.8</v>
      </c>
      <c r="I3781" s="4" t="s">
        <v>80</v>
      </c>
      <c r="J3781" s="4">
        <v>0.9</v>
      </c>
    </row>
    <row r="3782" spans="1:10" ht="12.75" customHeight="1">
      <c r="A3782" s="4" t="str">
        <f t="shared" si="0"/>
        <v>21483</v>
      </c>
      <c r="B3782" s="4">
        <v>214</v>
      </c>
      <c r="C3782" s="4">
        <v>830</v>
      </c>
      <c r="D3782" s="4">
        <f t="shared" si="1"/>
        <v>83</v>
      </c>
      <c r="E3782" s="4" t="s">
        <v>4194</v>
      </c>
      <c r="F3782" s="4">
        <v>-1200</v>
      </c>
      <c r="G3782" s="4">
        <v>11</v>
      </c>
      <c r="H3782" s="4">
        <v>19.899999999999999</v>
      </c>
      <c r="I3782" s="4" t="s">
        <v>80</v>
      </c>
      <c r="J3782" s="4">
        <v>0.4</v>
      </c>
    </row>
    <row r="3783" spans="1:10" ht="12.75" customHeight="1">
      <c r="A3783" s="4" t="str">
        <f t="shared" si="0"/>
        <v>21484</v>
      </c>
      <c r="B3783" s="4">
        <v>214</v>
      </c>
      <c r="C3783" s="4">
        <v>840</v>
      </c>
      <c r="D3783" s="4">
        <f t="shared" si="1"/>
        <v>84</v>
      </c>
      <c r="E3783" s="4" t="s">
        <v>4195</v>
      </c>
      <c r="F3783" s="4">
        <v>-4469.8999999999996</v>
      </c>
      <c r="G3783" s="4">
        <v>1.5</v>
      </c>
      <c r="H3783" s="4">
        <v>164.3</v>
      </c>
      <c r="I3783" s="4" t="s">
        <v>968</v>
      </c>
      <c r="J3783" s="4">
        <v>2</v>
      </c>
    </row>
    <row r="3784" spans="1:10" ht="12.75" customHeight="1">
      <c r="A3784" s="4" t="str">
        <f t="shared" si="0"/>
        <v>21485</v>
      </c>
      <c r="B3784" s="4">
        <v>214</v>
      </c>
      <c r="C3784" s="4">
        <v>850</v>
      </c>
      <c r="D3784" s="4">
        <f t="shared" si="1"/>
        <v>85</v>
      </c>
      <c r="E3784" s="4" t="s">
        <v>4196</v>
      </c>
      <c r="F3784" s="4">
        <v>-3380</v>
      </c>
      <c r="G3784" s="4">
        <v>4</v>
      </c>
      <c r="H3784" s="4">
        <v>558</v>
      </c>
      <c r="I3784" s="4" t="s">
        <v>88</v>
      </c>
      <c r="J3784" s="4">
        <v>10</v>
      </c>
    </row>
    <row r="3785" spans="1:10" ht="12.75" customHeight="1">
      <c r="A3785" s="4" t="str">
        <f t="shared" si="0"/>
        <v>21485.1</v>
      </c>
      <c r="B3785" s="4">
        <v>214</v>
      </c>
      <c r="C3785" s="4">
        <v>851</v>
      </c>
      <c r="D3785" s="4">
        <f t="shared" si="1"/>
        <v>85.1</v>
      </c>
      <c r="E3785" s="4" t="s">
        <v>4197</v>
      </c>
      <c r="F3785" s="4">
        <v>-3320</v>
      </c>
      <c r="G3785" s="4">
        <v>8</v>
      </c>
      <c r="H3785" s="4">
        <v>59</v>
      </c>
      <c r="I3785" s="4">
        <v>9</v>
      </c>
      <c r="J3785" s="4" t="s">
        <v>2857</v>
      </c>
    </row>
    <row r="3786" spans="1:10" ht="12.75" customHeight="1">
      <c r="A3786" s="4" t="str">
        <f t="shared" si="0"/>
        <v>21485.2</v>
      </c>
      <c r="B3786" s="4">
        <v>214</v>
      </c>
      <c r="C3786" s="4">
        <v>852</v>
      </c>
      <c r="D3786" s="4">
        <f t="shared" si="1"/>
        <v>85.2</v>
      </c>
      <c r="E3786" s="4" t="s">
        <v>4198</v>
      </c>
      <c r="F3786" s="4">
        <v>-3146</v>
      </c>
      <c r="G3786" s="4">
        <v>5</v>
      </c>
      <c r="H3786" s="4">
        <v>234</v>
      </c>
      <c r="I3786" s="4">
        <v>6</v>
      </c>
      <c r="J3786" s="4" t="s">
        <v>2857</v>
      </c>
    </row>
    <row r="3787" spans="1:10" ht="12.75" customHeight="1">
      <c r="A3787" s="4" t="str">
        <f t="shared" si="0"/>
        <v>21486</v>
      </c>
      <c r="B3787" s="4">
        <v>214</v>
      </c>
      <c r="C3787" s="4">
        <v>860</v>
      </c>
      <c r="D3787" s="4">
        <f t="shared" si="1"/>
        <v>86</v>
      </c>
      <c r="E3787" s="4" t="s">
        <v>4199</v>
      </c>
      <c r="F3787" s="4">
        <v>-4320</v>
      </c>
      <c r="G3787" s="4">
        <v>9</v>
      </c>
      <c r="H3787" s="4">
        <v>270</v>
      </c>
      <c r="I3787" s="4" t="s">
        <v>88</v>
      </c>
      <c r="J3787" s="4">
        <v>20</v>
      </c>
    </row>
    <row r="3788" spans="1:10" ht="12.75" customHeight="1">
      <c r="A3788" s="4" t="str">
        <f t="shared" si="0"/>
        <v>21486.1</v>
      </c>
      <c r="B3788" s="4">
        <v>214</v>
      </c>
      <c r="C3788" s="4">
        <v>861</v>
      </c>
      <c r="D3788" s="4">
        <f t="shared" si="1"/>
        <v>86.1</v>
      </c>
      <c r="E3788" s="4" t="s">
        <v>4200</v>
      </c>
      <c r="F3788" s="4">
        <v>-2695</v>
      </c>
      <c r="G3788" s="4">
        <v>9</v>
      </c>
      <c r="H3788" s="4">
        <v>1625.1</v>
      </c>
      <c r="I3788" s="4">
        <v>0.5</v>
      </c>
      <c r="J3788" s="4">
        <v>6.5</v>
      </c>
    </row>
    <row r="3789" spans="1:10" ht="12.75" customHeight="1">
      <c r="A3789" s="4" t="str">
        <f t="shared" si="0"/>
        <v>21487</v>
      </c>
      <c r="B3789" s="4">
        <v>214</v>
      </c>
      <c r="C3789" s="4">
        <v>870</v>
      </c>
      <c r="D3789" s="4">
        <f t="shared" si="1"/>
        <v>87</v>
      </c>
      <c r="E3789" s="4" t="s">
        <v>4201</v>
      </c>
      <c r="F3789" s="4">
        <v>-958</v>
      </c>
      <c r="G3789" s="4">
        <v>9</v>
      </c>
      <c r="H3789" s="4">
        <v>5</v>
      </c>
      <c r="I3789" s="4" t="s">
        <v>33</v>
      </c>
      <c r="J3789" s="4">
        <v>0.2</v>
      </c>
    </row>
    <row r="3790" spans="1:10" ht="12.75" customHeight="1">
      <c r="A3790" s="4" t="str">
        <f t="shared" si="0"/>
        <v>21487.1</v>
      </c>
      <c r="B3790" s="4">
        <v>214</v>
      </c>
      <c r="C3790" s="4">
        <v>871</v>
      </c>
      <c r="D3790" s="4">
        <f t="shared" si="1"/>
        <v>87.1</v>
      </c>
      <c r="E3790" s="4" t="s">
        <v>4202</v>
      </c>
      <c r="F3790" s="4">
        <v>-835</v>
      </c>
      <c r="G3790" s="4">
        <v>9</v>
      </c>
      <c r="H3790" s="4">
        <v>123</v>
      </c>
      <c r="I3790" s="4">
        <v>6</v>
      </c>
      <c r="J3790" s="4" t="s">
        <v>2857</v>
      </c>
    </row>
    <row r="3791" spans="1:10" ht="12.75" customHeight="1">
      <c r="A3791" s="4" t="str">
        <f t="shared" si="0"/>
        <v>21488</v>
      </c>
      <c r="B3791" s="4">
        <v>214</v>
      </c>
      <c r="C3791" s="4">
        <v>880</v>
      </c>
      <c r="D3791" s="4">
        <f t="shared" si="1"/>
        <v>88</v>
      </c>
      <c r="E3791" s="4" t="s">
        <v>4203</v>
      </c>
      <c r="F3791" s="4">
        <v>101</v>
      </c>
      <c r="G3791" s="4">
        <v>9</v>
      </c>
      <c r="H3791" s="4">
        <v>2.46</v>
      </c>
      <c r="I3791" s="4" t="s">
        <v>6</v>
      </c>
      <c r="J3791" s="4">
        <v>0.03</v>
      </c>
    </row>
    <row r="3792" spans="1:10" ht="12.75" customHeight="1">
      <c r="A3792" s="4" t="str">
        <f t="shared" si="0"/>
        <v>21489</v>
      </c>
      <c r="B3792" s="4">
        <v>214</v>
      </c>
      <c r="C3792" s="4">
        <v>890</v>
      </c>
      <c r="D3792" s="4">
        <f t="shared" si="1"/>
        <v>89</v>
      </c>
      <c r="E3792" s="4" t="s">
        <v>4204</v>
      </c>
      <c r="F3792" s="4">
        <v>6429</v>
      </c>
      <c r="G3792" s="4">
        <v>22</v>
      </c>
      <c r="H3792" s="4">
        <v>8.1999999999999993</v>
      </c>
      <c r="I3792" s="4" t="s">
        <v>6</v>
      </c>
      <c r="J3792" s="4">
        <v>0.2</v>
      </c>
    </row>
    <row r="3793" spans="1:10" ht="12.75" customHeight="1">
      <c r="A3793" s="4" t="str">
        <f t="shared" si="0"/>
        <v>21490</v>
      </c>
      <c r="B3793" s="4">
        <v>214</v>
      </c>
      <c r="C3793" s="4">
        <v>900</v>
      </c>
      <c r="D3793" s="4">
        <f t="shared" si="1"/>
        <v>90</v>
      </c>
      <c r="E3793" s="4" t="s">
        <v>4205</v>
      </c>
      <c r="F3793" s="4">
        <v>10712</v>
      </c>
      <c r="G3793" s="4">
        <v>17</v>
      </c>
      <c r="H3793" s="4">
        <v>100</v>
      </c>
      <c r="I3793" s="4" t="s">
        <v>33</v>
      </c>
      <c r="J3793" s="4">
        <v>25</v>
      </c>
    </row>
    <row r="3794" spans="1:10" ht="12.75" customHeight="1">
      <c r="A3794" s="4" t="str">
        <f t="shared" si="0"/>
        <v>21491</v>
      </c>
      <c r="B3794" s="4">
        <v>214</v>
      </c>
      <c r="C3794" s="4">
        <v>910</v>
      </c>
      <c r="D3794" s="4">
        <f t="shared" si="1"/>
        <v>91</v>
      </c>
      <c r="E3794" s="4" t="s">
        <v>4206</v>
      </c>
      <c r="F3794" s="4">
        <v>19490</v>
      </c>
      <c r="G3794" s="4">
        <v>80</v>
      </c>
      <c r="H3794" s="4">
        <v>17</v>
      </c>
      <c r="I3794" s="4" t="s">
        <v>33</v>
      </c>
      <c r="J3794" s="4">
        <v>3</v>
      </c>
    </row>
    <row r="3795" spans="1:10" ht="12.75" customHeight="1">
      <c r="A3795" s="4" t="str">
        <f t="shared" si="0"/>
        <v>21582</v>
      </c>
      <c r="B3795" s="4">
        <v>215</v>
      </c>
      <c r="C3795" s="4">
        <v>820</v>
      </c>
      <c r="D3795" s="4">
        <f t="shared" si="1"/>
        <v>82</v>
      </c>
      <c r="E3795" s="4" t="s">
        <v>4207</v>
      </c>
      <c r="F3795" s="4">
        <v>4480</v>
      </c>
      <c r="G3795" s="4">
        <v>410</v>
      </c>
      <c r="H3795" s="4">
        <v>36</v>
      </c>
      <c r="I3795" s="4" t="s">
        <v>6</v>
      </c>
      <c r="J3795" s="4">
        <v>1</v>
      </c>
    </row>
    <row r="3796" spans="1:10" ht="12.75" customHeight="1">
      <c r="A3796" s="4" t="str">
        <f t="shared" si="0"/>
        <v>21583</v>
      </c>
      <c r="B3796" s="4">
        <v>215</v>
      </c>
      <c r="C3796" s="4">
        <v>830</v>
      </c>
      <c r="D3796" s="4">
        <f t="shared" si="1"/>
        <v>83</v>
      </c>
      <c r="E3796" s="4" t="s">
        <v>4208</v>
      </c>
      <c r="F3796" s="4">
        <v>1649</v>
      </c>
      <c r="G3796" s="4">
        <v>15</v>
      </c>
      <c r="H3796" s="4">
        <v>7.6</v>
      </c>
      <c r="I3796" s="4" t="s">
        <v>80</v>
      </c>
      <c r="J3796" s="4">
        <v>0.2</v>
      </c>
    </row>
    <row r="3797" spans="1:10" ht="12.75" customHeight="1">
      <c r="A3797" s="4" t="str">
        <f t="shared" si="0"/>
        <v>21583.1</v>
      </c>
      <c r="B3797" s="4">
        <v>215</v>
      </c>
      <c r="C3797" s="4">
        <v>831</v>
      </c>
      <c r="D3797" s="4">
        <f t="shared" si="1"/>
        <v>83.1</v>
      </c>
      <c r="E3797" s="4" t="s">
        <v>4209</v>
      </c>
      <c r="F3797" s="4">
        <v>2997</v>
      </c>
      <c r="G3797" s="4">
        <v>15</v>
      </c>
      <c r="H3797" s="4">
        <v>1347.5</v>
      </c>
      <c r="I3797" s="4">
        <v>2.5</v>
      </c>
      <c r="J3797" s="4">
        <v>36.4</v>
      </c>
    </row>
    <row r="3798" spans="1:10" ht="12.75" customHeight="1">
      <c r="A3798" s="4" t="str">
        <f t="shared" si="0"/>
        <v>21584</v>
      </c>
      <c r="B3798" s="4">
        <v>215</v>
      </c>
      <c r="C3798" s="4">
        <v>840</v>
      </c>
      <c r="D3798" s="4">
        <f t="shared" si="1"/>
        <v>84</v>
      </c>
      <c r="E3798" s="4" t="s">
        <v>4210</v>
      </c>
      <c r="F3798" s="4">
        <v>-540.29999999999995</v>
      </c>
      <c r="G3798" s="4">
        <v>2.5</v>
      </c>
      <c r="H3798" s="4">
        <v>1.7810000000000001</v>
      </c>
      <c r="I3798" s="4" t="s">
        <v>33</v>
      </c>
      <c r="J3798" s="4">
        <v>4.0000000000000001E-3</v>
      </c>
    </row>
    <row r="3799" spans="1:10" ht="12.75" customHeight="1">
      <c r="A3799" s="4" t="str">
        <f t="shared" si="0"/>
        <v>21585</v>
      </c>
      <c r="B3799" s="4">
        <v>215</v>
      </c>
      <c r="C3799" s="4">
        <v>850</v>
      </c>
      <c r="D3799" s="4">
        <f t="shared" si="1"/>
        <v>85</v>
      </c>
      <c r="E3799" s="4" t="s">
        <v>4211</v>
      </c>
      <c r="F3799" s="4">
        <v>-1255</v>
      </c>
      <c r="G3799" s="4">
        <v>7</v>
      </c>
      <c r="H3799" s="4">
        <v>100</v>
      </c>
      <c r="I3799" s="4" t="s">
        <v>968</v>
      </c>
      <c r="J3799" s="4">
        <v>20</v>
      </c>
    </row>
    <row r="3800" spans="1:10" ht="12.75" customHeight="1">
      <c r="A3800" s="4" t="str">
        <f t="shared" si="0"/>
        <v>21586</v>
      </c>
      <c r="B3800" s="4">
        <v>215</v>
      </c>
      <c r="C3800" s="4">
        <v>860</v>
      </c>
      <c r="D3800" s="4">
        <f t="shared" si="1"/>
        <v>86</v>
      </c>
      <c r="E3800" s="4" t="s">
        <v>4212</v>
      </c>
      <c r="F3800" s="4">
        <v>-1169</v>
      </c>
      <c r="G3800" s="4">
        <v>8</v>
      </c>
      <c r="H3800" s="4">
        <v>2.2999999999999998</v>
      </c>
      <c r="I3800" s="4" t="s">
        <v>968</v>
      </c>
      <c r="J3800" s="4">
        <v>0.1</v>
      </c>
    </row>
    <row r="3801" spans="1:10" ht="12.75" customHeight="1">
      <c r="A3801" s="4" t="str">
        <f t="shared" si="0"/>
        <v>21587</v>
      </c>
      <c r="B3801" s="4">
        <v>215</v>
      </c>
      <c r="C3801" s="4">
        <v>870</v>
      </c>
      <c r="D3801" s="4">
        <f t="shared" si="1"/>
        <v>87</v>
      </c>
      <c r="E3801" s="4" t="s">
        <v>4213</v>
      </c>
      <c r="F3801" s="4">
        <v>318</v>
      </c>
      <c r="G3801" s="4">
        <v>7</v>
      </c>
      <c r="H3801" s="4">
        <v>86</v>
      </c>
      <c r="I3801" s="4" t="s">
        <v>88</v>
      </c>
      <c r="J3801" s="4">
        <v>5</v>
      </c>
    </row>
    <row r="3802" spans="1:10" ht="12.75" customHeight="1">
      <c r="A3802" s="4" t="str">
        <f t="shared" si="0"/>
        <v>21588</v>
      </c>
      <c r="B3802" s="4">
        <v>215</v>
      </c>
      <c r="C3802" s="4">
        <v>880</v>
      </c>
      <c r="D3802" s="4">
        <f t="shared" si="1"/>
        <v>88</v>
      </c>
      <c r="E3802" s="4" t="s">
        <v>4214</v>
      </c>
      <c r="F3802" s="4">
        <v>2534</v>
      </c>
      <c r="G3802" s="4">
        <v>8</v>
      </c>
      <c r="H3802" s="4">
        <v>1.55</v>
      </c>
      <c r="I3802" s="4" t="s">
        <v>33</v>
      </c>
      <c r="J3802" s="4">
        <v>7.0000000000000007E-2</v>
      </c>
    </row>
    <row r="3803" spans="1:10" ht="12.75" customHeight="1">
      <c r="A3803" s="4" t="str">
        <f t="shared" si="0"/>
        <v>21588.1</v>
      </c>
      <c r="B3803" s="4">
        <v>215</v>
      </c>
      <c r="C3803" s="4">
        <v>881</v>
      </c>
      <c r="D3803" s="4">
        <f t="shared" si="1"/>
        <v>88.1</v>
      </c>
      <c r="E3803" s="4" t="s">
        <v>4215</v>
      </c>
      <c r="F3803" s="4">
        <v>4412</v>
      </c>
      <c r="G3803" s="4">
        <v>8</v>
      </c>
      <c r="H3803" s="4">
        <v>1877.8</v>
      </c>
      <c r="I3803" s="4">
        <v>0.5</v>
      </c>
      <c r="J3803" s="4">
        <v>7.1</v>
      </c>
    </row>
    <row r="3804" spans="1:10" ht="12.75" customHeight="1">
      <c r="A3804" s="4" t="str">
        <f t="shared" si="0"/>
        <v>21588.2</v>
      </c>
      <c r="B3804" s="4">
        <v>215</v>
      </c>
      <c r="C3804" s="4">
        <v>882</v>
      </c>
      <c r="D3804" s="4">
        <f t="shared" si="1"/>
        <v>88.2</v>
      </c>
      <c r="E3804" s="4" t="s">
        <v>4216</v>
      </c>
      <c r="F3804" s="4">
        <v>4781</v>
      </c>
      <c r="G3804" s="4">
        <v>8</v>
      </c>
      <c r="H3804" s="4">
        <v>2246.9</v>
      </c>
      <c r="I3804" s="4">
        <v>0.5</v>
      </c>
      <c r="J3804" s="4">
        <v>1.39</v>
      </c>
    </row>
    <row r="3805" spans="1:10" ht="12.75" customHeight="1">
      <c r="A3805" s="4" t="str">
        <f t="shared" si="0"/>
        <v>21589</v>
      </c>
      <c r="B3805" s="4">
        <v>215</v>
      </c>
      <c r="C3805" s="4">
        <v>890</v>
      </c>
      <c r="D3805" s="4">
        <f t="shared" si="1"/>
        <v>89</v>
      </c>
      <c r="E3805" s="4" t="s">
        <v>4217</v>
      </c>
      <c r="F3805" s="4">
        <v>6012</v>
      </c>
      <c r="G3805" s="4">
        <v>21</v>
      </c>
      <c r="H3805" s="4">
        <v>170</v>
      </c>
      <c r="I3805" s="4" t="s">
        <v>33</v>
      </c>
      <c r="J3805" s="4">
        <v>10</v>
      </c>
    </row>
    <row r="3806" spans="1:10" ht="12.75" customHeight="1">
      <c r="A3806" s="4" t="str">
        <f t="shared" si="0"/>
        <v>21590</v>
      </c>
      <c r="B3806" s="4">
        <v>215</v>
      </c>
      <c r="C3806" s="4">
        <v>900</v>
      </c>
      <c r="D3806" s="4">
        <f t="shared" si="1"/>
        <v>90</v>
      </c>
      <c r="E3806" s="4" t="s">
        <v>4218</v>
      </c>
      <c r="F3806" s="4">
        <v>10927</v>
      </c>
      <c r="G3806" s="4">
        <v>27</v>
      </c>
      <c r="H3806" s="4">
        <v>1.2</v>
      </c>
      <c r="I3806" s="4" t="s">
        <v>6</v>
      </c>
      <c r="J3806" s="4">
        <v>0.2</v>
      </c>
    </row>
    <row r="3807" spans="1:10" ht="12.75" customHeight="1">
      <c r="A3807" s="4" t="str">
        <f t="shared" si="0"/>
        <v>21591</v>
      </c>
      <c r="B3807" s="4">
        <v>215</v>
      </c>
      <c r="C3807" s="4">
        <v>910</v>
      </c>
      <c r="D3807" s="4">
        <f t="shared" si="1"/>
        <v>91</v>
      </c>
      <c r="E3807" s="4" t="s">
        <v>4219</v>
      </c>
      <c r="F3807" s="4">
        <v>17870</v>
      </c>
      <c r="G3807" s="4">
        <v>90</v>
      </c>
      <c r="H3807" s="4">
        <v>14</v>
      </c>
      <c r="I3807" s="4" t="s">
        <v>33</v>
      </c>
      <c r="J3807" s="4">
        <v>2</v>
      </c>
    </row>
    <row r="3808" spans="1:10" ht="12.75" customHeight="1">
      <c r="A3808" s="4" t="str">
        <f t="shared" si="0"/>
        <v>21683</v>
      </c>
      <c r="B3808" s="4">
        <v>216</v>
      </c>
      <c r="C3808" s="4">
        <v>830</v>
      </c>
      <c r="D3808" s="4">
        <f t="shared" si="1"/>
        <v>83</v>
      </c>
      <c r="E3808" s="4" t="s">
        <v>4220</v>
      </c>
      <c r="F3808" s="4">
        <v>5874</v>
      </c>
      <c r="G3808" s="4">
        <v>11</v>
      </c>
      <c r="H3808" s="4">
        <v>2.17</v>
      </c>
      <c r="I3808" s="4" t="s">
        <v>80</v>
      </c>
      <c r="J3808" s="4">
        <v>0.05</v>
      </c>
    </row>
    <row r="3809" spans="1:10" ht="12.75" customHeight="1">
      <c r="A3809" s="4" t="str">
        <f t="shared" si="0"/>
        <v>21684</v>
      </c>
      <c r="B3809" s="4">
        <v>216</v>
      </c>
      <c r="C3809" s="4">
        <v>840</v>
      </c>
      <c r="D3809" s="4">
        <f t="shared" si="1"/>
        <v>84</v>
      </c>
      <c r="E3809" s="4" t="s">
        <v>4221</v>
      </c>
      <c r="F3809" s="4">
        <v>1783.8</v>
      </c>
      <c r="G3809" s="4">
        <v>2.2000000000000002</v>
      </c>
      <c r="H3809" s="4">
        <v>145</v>
      </c>
      <c r="I3809" s="4" t="s">
        <v>33</v>
      </c>
      <c r="J3809" s="4">
        <v>2</v>
      </c>
    </row>
    <row r="3810" spans="1:10" ht="12.75" customHeight="1">
      <c r="A3810" s="4" t="str">
        <f t="shared" si="0"/>
        <v>21685</v>
      </c>
      <c r="B3810" s="4">
        <v>216</v>
      </c>
      <c r="C3810" s="4">
        <v>850</v>
      </c>
      <c r="D3810" s="4">
        <f t="shared" si="1"/>
        <v>85</v>
      </c>
      <c r="E3810" s="4" t="s">
        <v>4222</v>
      </c>
      <c r="F3810" s="4">
        <v>2257</v>
      </c>
      <c r="G3810" s="4">
        <v>4</v>
      </c>
      <c r="H3810" s="4">
        <v>300</v>
      </c>
      <c r="I3810" s="4" t="s">
        <v>968</v>
      </c>
      <c r="J3810" s="4">
        <v>30</v>
      </c>
    </row>
    <row r="3811" spans="1:10" ht="12.75" customHeight="1">
      <c r="A3811" s="4" t="str">
        <f t="shared" si="0"/>
        <v>21685.1</v>
      </c>
      <c r="B3811" s="4">
        <v>216</v>
      </c>
      <c r="C3811" s="4">
        <v>851</v>
      </c>
      <c r="D3811" s="4">
        <f t="shared" si="1"/>
        <v>85.1</v>
      </c>
      <c r="E3811" s="4" t="s">
        <v>4223</v>
      </c>
      <c r="F3811" s="4">
        <v>2670</v>
      </c>
      <c r="G3811" s="4">
        <v>6</v>
      </c>
      <c r="H3811" s="4">
        <v>413</v>
      </c>
      <c r="I3811" s="4">
        <v>5</v>
      </c>
      <c r="J3811" s="4">
        <v>100</v>
      </c>
    </row>
    <row r="3812" spans="1:10" ht="12.75" customHeight="1">
      <c r="A3812" s="4" t="str">
        <f t="shared" si="0"/>
        <v>21686</v>
      </c>
      <c r="B3812" s="4">
        <v>216</v>
      </c>
      <c r="C3812" s="4">
        <v>860</v>
      </c>
      <c r="D3812" s="4">
        <f t="shared" si="1"/>
        <v>86</v>
      </c>
      <c r="E3812" s="4" t="s">
        <v>4224</v>
      </c>
      <c r="F3812" s="4">
        <v>256</v>
      </c>
      <c r="G3812" s="4">
        <v>7</v>
      </c>
      <c r="H3812" s="4">
        <v>45</v>
      </c>
      <c r="I3812" s="4" t="s">
        <v>968</v>
      </c>
      <c r="J3812" s="4">
        <v>5</v>
      </c>
    </row>
    <row r="3813" spans="1:10" ht="12.75" customHeight="1">
      <c r="A3813" s="4" t="str">
        <f t="shared" si="0"/>
        <v>21687</v>
      </c>
      <c r="B3813" s="4">
        <v>216</v>
      </c>
      <c r="C3813" s="4">
        <v>870</v>
      </c>
      <c r="D3813" s="4">
        <f t="shared" si="1"/>
        <v>87</v>
      </c>
      <c r="E3813" s="4" t="s">
        <v>4225</v>
      </c>
      <c r="F3813" s="4">
        <v>2979</v>
      </c>
      <c r="G3813" s="4">
        <v>14</v>
      </c>
      <c r="H3813" s="4">
        <v>700</v>
      </c>
      <c r="I3813" s="4" t="s">
        <v>88</v>
      </c>
      <c r="J3813" s="4">
        <v>20</v>
      </c>
    </row>
    <row r="3814" spans="1:10" ht="12.75" customHeight="1">
      <c r="A3814" s="4" t="str">
        <f t="shared" si="0"/>
        <v>21688</v>
      </c>
      <c r="B3814" s="4">
        <v>216</v>
      </c>
      <c r="C3814" s="4">
        <v>880</v>
      </c>
      <c r="D3814" s="4">
        <f t="shared" si="1"/>
        <v>88</v>
      </c>
      <c r="E3814" s="4" t="s">
        <v>4226</v>
      </c>
      <c r="F3814" s="4">
        <v>3291</v>
      </c>
      <c r="G3814" s="4">
        <v>9</v>
      </c>
      <c r="H3814" s="4">
        <v>182</v>
      </c>
      <c r="I3814" s="4" t="s">
        <v>88</v>
      </c>
      <c r="J3814" s="4">
        <v>10</v>
      </c>
    </row>
    <row r="3815" spans="1:10" ht="12.75" customHeight="1">
      <c r="A3815" s="4" t="str">
        <f t="shared" si="0"/>
        <v>21689</v>
      </c>
      <c r="B3815" s="4">
        <v>216</v>
      </c>
      <c r="C3815" s="4">
        <v>890</v>
      </c>
      <c r="D3815" s="4">
        <f t="shared" si="1"/>
        <v>89</v>
      </c>
      <c r="E3815" s="4" t="s">
        <v>4227</v>
      </c>
      <c r="F3815" s="4">
        <v>8123</v>
      </c>
      <c r="G3815" s="4">
        <v>27</v>
      </c>
      <c r="H3815" s="4">
        <v>440</v>
      </c>
      <c r="I3815" s="4" t="s">
        <v>968</v>
      </c>
      <c r="J3815" s="4">
        <v>16</v>
      </c>
    </row>
    <row r="3816" spans="1:10" ht="12.75" customHeight="1">
      <c r="A3816" s="4" t="str">
        <f t="shared" si="0"/>
        <v>21689.1</v>
      </c>
      <c r="B3816" s="4">
        <v>216</v>
      </c>
      <c r="C3816" s="4">
        <v>891</v>
      </c>
      <c r="D3816" s="4">
        <f t="shared" si="1"/>
        <v>89.1</v>
      </c>
      <c r="E3816" s="4" t="s">
        <v>4228</v>
      </c>
      <c r="F3816" s="4">
        <v>8166</v>
      </c>
      <c r="G3816" s="4">
        <v>26</v>
      </c>
      <c r="H3816" s="4">
        <v>44</v>
      </c>
      <c r="I3816" s="4">
        <v>7</v>
      </c>
      <c r="J3816" s="4" t="s">
        <v>2857</v>
      </c>
    </row>
    <row r="3817" spans="1:10" ht="12.75" customHeight="1">
      <c r="A3817" s="4" t="str">
        <f t="shared" si="0"/>
        <v>21690</v>
      </c>
      <c r="B3817" s="4">
        <v>216</v>
      </c>
      <c r="C3817" s="4">
        <v>900</v>
      </c>
      <c r="D3817" s="4">
        <f t="shared" si="1"/>
        <v>90</v>
      </c>
      <c r="E3817" s="4" t="s">
        <v>4229</v>
      </c>
      <c r="F3817" s="4">
        <v>10304</v>
      </c>
      <c r="G3817" s="4">
        <v>13</v>
      </c>
      <c r="H3817" s="4">
        <v>26.8</v>
      </c>
      <c r="I3817" s="4" t="s">
        <v>33</v>
      </c>
      <c r="J3817" s="4">
        <v>0.3</v>
      </c>
    </row>
    <row r="3818" spans="1:10" ht="12.75" customHeight="1">
      <c r="A3818" s="4" t="str">
        <f t="shared" si="0"/>
        <v>21690.1</v>
      </c>
      <c r="B3818" s="4">
        <v>216</v>
      </c>
      <c r="C3818" s="4">
        <v>901</v>
      </c>
      <c r="D3818" s="4">
        <f t="shared" si="1"/>
        <v>90.1</v>
      </c>
      <c r="E3818" s="4" t="s">
        <v>4230</v>
      </c>
      <c r="F3818" s="4">
        <v>12346</v>
      </c>
      <c r="G3818" s="4">
        <v>16</v>
      </c>
      <c r="H3818" s="4">
        <v>2042</v>
      </c>
      <c r="I3818" s="4">
        <v>13</v>
      </c>
      <c r="J3818" s="4" t="s">
        <v>2857</v>
      </c>
    </row>
    <row r="3819" spans="1:10" ht="12.75" customHeight="1">
      <c r="A3819" s="4" t="str">
        <f t="shared" si="0"/>
        <v>21690.2</v>
      </c>
      <c r="B3819" s="4">
        <v>216</v>
      </c>
      <c r="C3819" s="4">
        <v>902</v>
      </c>
      <c r="D3819" s="4">
        <f t="shared" si="1"/>
        <v>90.2</v>
      </c>
      <c r="E3819" s="4" t="s">
        <v>4231</v>
      </c>
      <c r="F3819" s="4">
        <v>12941</v>
      </c>
      <c r="G3819" s="4">
        <v>24</v>
      </c>
      <c r="H3819" s="4">
        <v>2637</v>
      </c>
      <c r="I3819" s="4">
        <v>20</v>
      </c>
      <c r="J3819" s="4">
        <v>615</v>
      </c>
    </row>
    <row r="3820" spans="1:10" ht="12.75" customHeight="1">
      <c r="A3820" s="4" t="str">
        <f t="shared" si="0"/>
        <v>21691</v>
      </c>
      <c r="B3820" s="4">
        <v>216</v>
      </c>
      <c r="C3820" s="4">
        <v>910</v>
      </c>
      <c r="D3820" s="4">
        <f t="shared" si="1"/>
        <v>91</v>
      </c>
      <c r="E3820" s="4" t="s">
        <v>4232</v>
      </c>
      <c r="F3820" s="4">
        <v>17800</v>
      </c>
      <c r="G3820" s="4">
        <v>70</v>
      </c>
      <c r="H3820" s="4">
        <v>105</v>
      </c>
      <c r="I3820" s="4" t="s">
        <v>33</v>
      </c>
      <c r="J3820" s="4">
        <v>12</v>
      </c>
    </row>
    <row r="3821" spans="1:10" ht="12.75" customHeight="1">
      <c r="A3821" s="4" t="str">
        <f t="shared" si="0"/>
        <v>21783</v>
      </c>
      <c r="B3821" s="4">
        <v>217</v>
      </c>
      <c r="C3821" s="4">
        <v>830</v>
      </c>
      <c r="D3821" s="4">
        <f t="shared" si="1"/>
        <v>83</v>
      </c>
      <c r="E3821" s="4" t="s">
        <v>4233</v>
      </c>
      <c r="F3821" s="4">
        <v>8820</v>
      </c>
      <c r="G3821" s="4">
        <v>200</v>
      </c>
      <c r="H3821" s="4">
        <v>97</v>
      </c>
      <c r="I3821" s="4" t="s">
        <v>6</v>
      </c>
      <c r="J3821" s="4">
        <v>3</v>
      </c>
    </row>
    <row r="3822" spans="1:10" ht="12.75" customHeight="1">
      <c r="A3822" s="4" t="str">
        <f t="shared" si="0"/>
        <v>21784</v>
      </c>
      <c r="B3822" s="4">
        <v>217</v>
      </c>
      <c r="C3822" s="4">
        <v>840</v>
      </c>
      <c r="D3822" s="4">
        <f t="shared" si="1"/>
        <v>84</v>
      </c>
      <c r="E3822" s="4" t="s">
        <v>4234</v>
      </c>
      <c r="F3822" s="4">
        <v>5901</v>
      </c>
      <c r="G3822" s="4">
        <v>7</v>
      </c>
      <c r="H3822" s="4">
        <v>1.47</v>
      </c>
      <c r="I3822" s="4" t="s">
        <v>6</v>
      </c>
      <c r="J3822" s="4">
        <v>0.05</v>
      </c>
    </row>
    <row r="3823" spans="1:10" ht="12.75" customHeight="1">
      <c r="A3823" s="4" t="str">
        <f t="shared" si="0"/>
        <v>21785</v>
      </c>
      <c r="B3823" s="4">
        <v>217</v>
      </c>
      <c r="C3823" s="4">
        <v>850</v>
      </c>
      <c r="D3823" s="4">
        <f t="shared" si="1"/>
        <v>85</v>
      </c>
      <c r="E3823" s="4" t="s">
        <v>4235</v>
      </c>
      <c r="F3823" s="4">
        <v>4396</v>
      </c>
      <c r="G3823" s="4">
        <v>5</v>
      </c>
      <c r="H3823" s="4">
        <v>32.299999999999997</v>
      </c>
      <c r="I3823" s="4" t="s">
        <v>33</v>
      </c>
      <c r="J3823" s="4">
        <v>0.4</v>
      </c>
    </row>
    <row r="3824" spans="1:10" ht="12.75" customHeight="1">
      <c r="A3824" s="4" t="str">
        <f t="shared" si="0"/>
        <v>21786</v>
      </c>
      <c r="B3824" s="4">
        <v>217</v>
      </c>
      <c r="C3824" s="4">
        <v>860</v>
      </c>
      <c r="D3824" s="4">
        <f t="shared" si="1"/>
        <v>86</v>
      </c>
      <c r="E3824" s="4" t="s">
        <v>4236</v>
      </c>
      <c r="F3824" s="4">
        <v>3659</v>
      </c>
      <c r="G3824" s="4">
        <v>4</v>
      </c>
      <c r="H3824" s="4">
        <v>540</v>
      </c>
      <c r="I3824" s="4" t="s">
        <v>968</v>
      </c>
      <c r="J3824" s="4">
        <v>50</v>
      </c>
    </row>
    <row r="3825" spans="1:10" ht="12.75" customHeight="1">
      <c r="A3825" s="4" t="str">
        <f t="shared" si="0"/>
        <v>21787</v>
      </c>
      <c r="B3825" s="4">
        <v>217</v>
      </c>
      <c r="C3825" s="4">
        <v>870</v>
      </c>
      <c r="D3825" s="4">
        <f t="shared" si="1"/>
        <v>87</v>
      </c>
      <c r="E3825" s="4" t="s">
        <v>4237</v>
      </c>
      <c r="F3825" s="4">
        <v>4315</v>
      </c>
      <c r="G3825" s="4">
        <v>7</v>
      </c>
      <c r="H3825" s="4">
        <v>16.8</v>
      </c>
      <c r="I3825" s="4" t="s">
        <v>968</v>
      </c>
      <c r="J3825" s="4">
        <v>1.9</v>
      </c>
    </row>
    <row r="3826" spans="1:10" ht="12.75" customHeight="1">
      <c r="A3826" s="4" t="str">
        <f t="shared" si="0"/>
        <v>21788</v>
      </c>
      <c r="B3826" s="4">
        <v>217</v>
      </c>
      <c r="C3826" s="4">
        <v>880</v>
      </c>
      <c r="D3826" s="4">
        <f t="shared" si="1"/>
        <v>88</v>
      </c>
      <c r="E3826" s="4" t="s">
        <v>4238</v>
      </c>
      <c r="F3826" s="4">
        <v>5887</v>
      </c>
      <c r="G3826" s="4">
        <v>9</v>
      </c>
      <c r="H3826" s="4">
        <v>1.63</v>
      </c>
      <c r="I3826" s="4" t="s">
        <v>968</v>
      </c>
      <c r="J3826" s="4">
        <v>0.17</v>
      </c>
    </row>
    <row r="3827" spans="1:10" ht="12.75" customHeight="1">
      <c r="A3827" s="4" t="str">
        <f t="shared" si="0"/>
        <v>21789</v>
      </c>
      <c r="B3827" s="4">
        <v>217</v>
      </c>
      <c r="C3827" s="4">
        <v>890</v>
      </c>
      <c r="D3827" s="4">
        <f t="shared" si="1"/>
        <v>89</v>
      </c>
      <c r="E3827" s="4" t="s">
        <v>4239</v>
      </c>
      <c r="F3827" s="4">
        <v>8707</v>
      </c>
      <c r="G3827" s="4">
        <v>13</v>
      </c>
      <c r="H3827" s="4">
        <v>69</v>
      </c>
      <c r="I3827" s="4" t="s">
        <v>88</v>
      </c>
      <c r="J3827" s="4">
        <v>4</v>
      </c>
    </row>
    <row r="3828" spans="1:10" ht="12.75" customHeight="1">
      <c r="A3828" s="4" t="str">
        <f t="shared" si="0"/>
        <v>21789.1</v>
      </c>
      <c r="B3828" s="4">
        <v>217</v>
      </c>
      <c r="C3828" s="4">
        <v>891</v>
      </c>
      <c r="D3828" s="4">
        <f t="shared" si="1"/>
        <v>89.1</v>
      </c>
      <c r="E3828" s="4" t="s">
        <v>4240</v>
      </c>
      <c r="F3828" s="4">
        <v>10719</v>
      </c>
      <c r="G3828" s="4">
        <v>19</v>
      </c>
      <c r="H3828" s="4">
        <v>2012</v>
      </c>
      <c r="I3828" s="4">
        <v>20</v>
      </c>
      <c r="J3828" s="4" t="s">
        <v>2857</v>
      </c>
    </row>
    <row r="3829" spans="1:10" ht="12.75" customHeight="1">
      <c r="A3829" s="4" t="str">
        <f t="shared" si="0"/>
        <v>21790</v>
      </c>
      <c r="B3829" s="4">
        <v>217</v>
      </c>
      <c r="C3829" s="4">
        <v>900</v>
      </c>
      <c r="D3829" s="4">
        <f t="shared" si="1"/>
        <v>90</v>
      </c>
      <c r="E3829" s="4" t="s">
        <v>4241</v>
      </c>
      <c r="F3829" s="4">
        <v>12216</v>
      </c>
      <c r="G3829" s="4">
        <v>21</v>
      </c>
      <c r="H3829" s="4">
        <v>240</v>
      </c>
      <c r="I3829" s="4" t="s">
        <v>968</v>
      </c>
      <c r="J3829" s="4">
        <v>5</v>
      </c>
    </row>
    <row r="3830" spans="1:10" ht="12.75" customHeight="1">
      <c r="A3830" s="4" t="str">
        <f t="shared" si="0"/>
        <v>21791</v>
      </c>
      <c r="B3830" s="4">
        <v>217</v>
      </c>
      <c r="C3830" s="4">
        <v>910</v>
      </c>
      <c r="D3830" s="4">
        <f t="shared" si="1"/>
        <v>91</v>
      </c>
      <c r="E3830" s="4" t="s">
        <v>4242</v>
      </c>
      <c r="F3830" s="4">
        <v>17070</v>
      </c>
      <c r="G3830" s="4">
        <v>50</v>
      </c>
      <c r="H3830" s="4">
        <v>3.48</v>
      </c>
      <c r="I3830" s="4" t="s">
        <v>33</v>
      </c>
      <c r="J3830" s="4">
        <v>0.09</v>
      </c>
    </row>
    <row r="3831" spans="1:10" ht="12.75" customHeight="1">
      <c r="A3831" s="4" t="str">
        <f t="shared" si="0"/>
        <v>21791.1</v>
      </c>
      <c r="B3831" s="4">
        <v>217</v>
      </c>
      <c r="C3831" s="4">
        <v>911</v>
      </c>
      <c r="D3831" s="4">
        <f t="shared" si="1"/>
        <v>91.1</v>
      </c>
      <c r="E3831" s="4" t="s">
        <v>4243</v>
      </c>
      <c r="F3831" s="4">
        <v>18930</v>
      </c>
      <c r="G3831" s="4">
        <v>50</v>
      </c>
      <c r="H3831" s="4">
        <v>1860</v>
      </c>
      <c r="I3831" s="4">
        <v>7</v>
      </c>
      <c r="J3831" s="4" t="s">
        <v>2857</v>
      </c>
    </row>
    <row r="3832" spans="1:10" ht="12.75" customHeight="1">
      <c r="A3832" s="4" t="str">
        <f t="shared" si="0"/>
        <v>21792</v>
      </c>
      <c r="B3832" s="4">
        <v>217</v>
      </c>
      <c r="C3832" s="4">
        <v>920</v>
      </c>
      <c r="D3832" s="4">
        <f t="shared" si="1"/>
        <v>92</v>
      </c>
      <c r="E3832" s="4" t="s">
        <v>4244</v>
      </c>
      <c r="F3832" s="4">
        <v>22700</v>
      </c>
      <c r="G3832" s="4">
        <v>90</v>
      </c>
      <c r="H3832" s="4">
        <v>26</v>
      </c>
      <c r="I3832" s="4" t="s">
        <v>33</v>
      </c>
      <c r="J3832" s="4">
        <v>14</v>
      </c>
    </row>
    <row r="3833" spans="1:10" ht="12.75" customHeight="1">
      <c r="A3833" s="4" t="str">
        <f t="shared" si="0"/>
        <v>21883</v>
      </c>
      <c r="B3833" s="4">
        <v>218</v>
      </c>
      <c r="C3833" s="4">
        <v>830</v>
      </c>
      <c r="D3833" s="4">
        <f t="shared" si="1"/>
        <v>83</v>
      </c>
      <c r="E3833" s="4" t="s">
        <v>4245</v>
      </c>
      <c r="F3833" s="4">
        <v>13340</v>
      </c>
      <c r="G3833" s="4">
        <v>360</v>
      </c>
      <c r="H3833" s="4">
        <v>33</v>
      </c>
      <c r="I3833" s="4" t="s">
        <v>6</v>
      </c>
      <c r="J3833" s="4">
        <v>1</v>
      </c>
    </row>
    <row r="3834" spans="1:10" ht="12.75" customHeight="1">
      <c r="A3834" s="4" t="str">
        <f t="shared" si="0"/>
        <v>21884</v>
      </c>
      <c r="B3834" s="4">
        <v>218</v>
      </c>
      <c r="C3834" s="4">
        <v>840</v>
      </c>
      <c r="D3834" s="4">
        <f t="shared" si="1"/>
        <v>84</v>
      </c>
      <c r="E3834" s="4" t="s">
        <v>4246</v>
      </c>
      <c r="F3834" s="4">
        <v>8358.2999999999993</v>
      </c>
      <c r="G3834" s="4">
        <v>2.4</v>
      </c>
      <c r="H3834" s="4">
        <v>3.1</v>
      </c>
      <c r="I3834" s="4" t="s">
        <v>80</v>
      </c>
      <c r="J3834" s="4">
        <v>0.01</v>
      </c>
    </row>
    <row r="3835" spans="1:10" ht="12.75" customHeight="1">
      <c r="A3835" s="4" t="str">
        <f t="shared" si="0"/>
        <v>21885</v>
      </c>
      <c r="B3835" s="4">
        <v>218</v>
      </c>
      <c r="C3835" s="4">
        <v>850</v>
      </c>
      <c r="D3835" s="4">
        <f t="shared" si="1"/>
        <v>85</v>
      </c>
      <c r="E3835" s="4" t="s">
        <v>4247</v>
      </c>
      <c r="F3835" s="4">
        <v>8099</v>
      </c>
      <c r="G3835" s="4">
        <v>12</v>
      </c>
      <c r="H3835" s="4">
        <v>1.5</v>
      </c>
      <c r="I3835" s="4" t="s">
        <v>6</v>
      </c>
      <c r="J3835" s="4">
        <v>0.3</v>
      </c>
    </row>
    <row r="3836" spans="1:10" ht="12.75" customHeight="1">
      <c r="A3836" s="4" t="str">
        <f t="shared" si="0"/>
        <v>21886</v>
      </c>
      <c r="B3836" s="4">
        <v>218</v>
      </c>
      <c r="C3836" s="4">
        <v>860</v>
      </c>
      <c r="D3836" s="4">
        <f t="shared" si="1"/>
        <v>86</v>
      </c>
      <c r="E3836" s="4" t="s">
        <v>4248</v>
      </c>
      <c r="F3836" s="4">
        <v>5217.5</v>
      </c>
      <c r="G3836" s="4">
        <v>2.4</v>
      </c>
      <c r="H3836" s="4">
        <v>35</v>
      </c>
      <c r="I3836" s="4" t="s">
        <v>33</v>
      </c>
      <c r="J3836" s="4">
        <v>5</v>
      </c>
    </row>
    <row r="3837" spans="1:10" ht="12.75" customHeight="1">
      <c r="A3837" s="4" t="str">
        <f t="shared" si="0"/>
        <v>21887</v>
      </c>
      <c r="B3837" s="4">
        <v>218</v>
      </c>
      <c r="C3837" s="4">
        <v>870</v>
      </c>
      <c r="D3837" s="4">
        <f t="shared" si="1"/>
        <v>87</v>
      </c>
      <c r="E3837" s="4" t="s">
        <v>4249</v>
      </c>
      <c r="F3837" s="4">
        <v>7059</v>
      </c>
      <c r="G3837" s="4">
        <v>5</v>
      </c>
      <c r="H3837" s="4">
        <v>1</v>
      </c>
      <c r="I3837" s="4" t="s">
        <v>33</v>
      </c>
      <c r="J3837" s="4">
        <v>0.6</v>
      </c>
    </row>
    <row r="3838" spans="1:10" ht="12.75" customHeight="1">
      <c r="A3838" s="4" t="str">
        <f t="shared" si="0"/>
        <v>21887.1</v>
      </c>
      <c r="B3838" s="4">
        <v>218</v>
      </c>
      <c r="C3838" s="4">
        <v>871</v>
      </c>
      <c r="D3838" s="4">
        <f t="shared" si="1"/>
        <v>87.1</v>
      </c>
      <c r="E3838" s="4" t="s">
        <v>4250</v>
      </c>
      <c r="F3838" s="4">
        <v>7146</v>
      </c>
      <c r="G3838" s="4">
        <v>6</v>
      </c>
      <c r="H3838" s="4">
        <v>86</v>
      </c>
      <c r="I3838" s="4">
        <v>4</v>
      </c>
      <c r="J3838" s="4" t="s">
        <v>2857</v>
      </c>
    </row>
    <row r="3839" spans="1:10" ht="12.75" customHeight="1">
      <c r="A3839" s="4" t="str">
        <f t="shared" si="0"/>
        <v>21887.3</v>
      </c>
      <c r="B3839" s="4">
        <v>218</v>
      </c>
      <c r="C3839" s="4">
        <v>873</v>
      </c>
      <c r="D3839" s="4">
        <f t="shared" si="1"/>
        <v>87.3</v>
      </c>
      <c r="E3839" s="4" t="s">
        <v>4251</v>
      </c>
      <c r="F3839" s="4">
        <v>7260</v>
      </c>
      <c r="G3839" s="4">
        <v>150</v>
      </c>
      <c r="H3839" s="4">
        <v>200</v>
      </c>
      <c r="I3839" s="4">
        <v>150</v>
      </c>
      <c r="J3839" s="4" t="s">
        <v>3164</v>
      </c>
    </row>
    <row r="3840" spans="1:10" ht="12.75" customHeight="1">
      <c r="A3840" s="4" t="str">
        <f t="shared" si="0"/>
        <v>21888</v>
      </c>
      <c r="B3840" s="4">
        <v>218</v>
      </c>
      <c r="C3840" s="4">
        <v>880</v>
      </c>
      <c r="D3840" s="4">
        <f t="shared" si="1"/>
        <v>88</v>
      </c>
      <c r="E3840" s="4" t="s">
        <v>4252</v>
      </c>
      <c r="F3840" s="4">
        <v>6651</v>
      </c>
      <c r="G3840" s="4">
        <v>11</v>
      </c>
      <c r="H3840" s="4">
        <v>25.6</v>
      </c>
      <c r="I3840" s="4" t="s">
        <v>968</v>
      </c>
      <c r="J3840" s="4">
        <v>1.1000000000000001</v>
      </c>
    </row>
    <row r="3841" spans="1:10" ht="12.75" customHeight="1">
      <c r="A3841" s="4" t="str">
        <f t="shared" si="0"/>
        <v>21889</v>
      </c>
      <c r="B3841" s="4">
        <v>218</v>
      </c>
      <c r="C3841" s="4">
        <v>890</v>
      </c>
      <c r="D3841" s="4">
        <f t="shared" si="1"/>
        <v>89</v>
      </c>
      <c r="E3841" s="4" t="s">
        <v>4253</v>
      </c>
      <c r="F3841" s="4">
        <v>10840</v>
      </c>
      <c r="G3841" s="4">
        <v>50</v>
      </c>
      <c r="H3841" s="4">
        <v>1.08</v>
      </c>
      <c r="I3841" s="4" t="s">
        <v>968</v>
      </c>
      <c r="J3841" s="4">
        <v>0.09</v>
      </c>
    </row>
    <row r="3842" spans="1:10" ht="12.75" customHeight="1">
      <c r="A3842" s="4" t="str">
        <f t="shared" si="0"/>
        <v>21889.1</v>
      </c>
      <c r="B3842" s="4">
        <v>218</v>
      </c>
      <c r="C3842" s="4">
        <v>891</v>
      </c>
      <c r="D3842" s="4">
        <f t="shared" si="1"/>
        <v>89.1</v>
      </c>
      <c r="E3842" s="4" t="s">
        <v>4254</v>
      </c>
      <c r="F3842" s="4">
        <v>10990</v>
      </c>
      <c r="G3842" s="4">
        <v>70</v>
      </c>
      <c r="H3842" s="4">
        <v>150</v>
      </c>
      <c r="I3842" s="4">
        <v>50</v>
      </c>
      <c r="J3842" s="4">
        <v>32</v>
      </c>
    </row>
    <row r="3843" spans="1:10" ht="12.75" customHeight="1">
      <c r="A3843" s="4" t="str">
        <f t="shared" si="0"/>
        <v>21889.2</v>
      </c>
      <c r="B3843" s="4">
        <v>218</v>
      </c>
      <c r="C3843" s="4">
        <v>892</v>
      </c>
      <c r="D3843" s="4">
        <f t="shared" si="1"/>
        <v>89.2</v>
      </c>
      <c r="E3843" s="4" t="s">
        <v>4255</v>
      </c>
      <c r="F3843" s="4">
        <v>11420</v>
      </c>
      <c r="G3843" s="4">
        <v>70</v>
      </c>
      <c r="H3843" s="4">
        <v>584</v>
      </c>
      <c r="I3843" s="4">
        <v>50</v>
      </c>
      <c r="J3843" s="4">
        <v>103</v>
      </c>
    </row>
    <row r="3844" spans="1:10" ht="12.75" customHeight="1">
      <c r="A3844" s="4" t="str">
        <f t="shared" si="0"/>
        <v>21890</v>
      </c>
      <c r="B3844" s="4">
        <v>218</v>
      </c>
      <c r="C3844" s="4">
        <v>900</v>
      </c>
      <c r="D3844" s="4">
        <f t="shared" si="1"/>
        <v>90</v>
      </c>
      <c r="E3844" s="4" t="s">
        <v>4256</v>
      </c>
      <c r="F3844" s="4">
        <v>12374</v>
      </c>
      <c r="G3844" s="4">
        <v>13</v>
      </c>
      <c r="H3844" s="4">
        <v>109</v>
      </c>
      <c r="I3844" s="4" t="s">
        <v>88</v>
      </c>
      <c r="J3844" s="4">
        <v>13</v>
      </c>
    </row>
    <row r="3845" spans="1:10" ht="12.75" customHeight="1">
      <c r="A3845" s="4" t="str">
        <f t="shared" si="0"/>
        <v>21891</v>
      </c>
      <c r="B3845" s="4">
        <v>218</v>
      </c>
      <c r="C3845" s="4">
        <v>910</v>
      </c>
      <c r="D3845" s="4">
        <f t="shared" si="1"/>
        <v>91</v>
      </c>
      <c r="E3845" s="4" t="s">
        <v>4257</v>
      </c>
      <c r="F3845" s="4">
        <v>18669</v>
      </c>
      <c r="G3845" s="4">
        <v>25</v>
      </c>
      <c r="H3845" s="4">
        <v>113</v>
      </c>
      <c r="I3845" s="4" t="s">
        <v>968</v>
      </c>
      <c r="J3845" s="4">
        <v>10</v>
      </c>
    </row>
    <row r="3846" spans="1:10" ht="12.75" customHeight="1">
      <c r="A3846" s="4" t="str">
        <f t="shared" si="0"/>
        <v>21892</v>
      </c>
      <c r="B3846" s="4">
        <v>218</v>
      </c>
      <c r="C3846" s="4">
        <v>920</v>
      </c>
      <c r="D3846" s="4">
        <f t="shared" si="1"/>
        <v>92</v>
      </c>
      <c r="E3846" s="4" t="s">
        <v>4258</v>
      </c>
      <c r="F3846" s="4">
        <v>21920</v>
      </c>
      <c r="G3846" s="4">
        <v>30</v>
      </c>
      <c r="H3846" s="4">
        <v>6</v>
      </c>
      <c r="I3846" s="4" t="s">
        <v>33</v>
      </c>
      <c r="J3846" s="4">
        <v>5</v>
      </c>
    </row>
    <row r="3847" spans="1:10" ht="12.75" customHeight="1">
      <c r="A3847" s="4" t="str">
        <f t="shared" si="0"/>
        <v>21984</v>
      </c>
      <c r="B3847" s="4">
        <v>219</v>
      </c>
      <c r="C3847" s="4">
        <v>840</v>
      </c>
      <c r="D3847" s="4">
        <f t="shared" si="1"/>
        <v>84</v>
      </c>
      <c r="E3847" s="4" t="s">
        <v>4259</v>
      </c>
      <c r="F3847" s="4">
        <v>12800</v>
      </c>
      <c r="G3847" s="4">
        <v>360</v>
      </c>
      <c r="H3847" s="4">
        <v>2</v>
      </c>
      <c r="I3847" s="4" t="s">
        <v>80</v>
      </c>
      <c r="J3847" s="4" t="s">
        <v>733</v>
      </c>
    </row>
    <row r="3848" spans="1:10" ht="12.75" customHeight="1">
      <c r="A3848" s="4" t="str">
        <f t="shared" si="0"/>
        <v>21985</v>
      </c>
      <c r="B3848" s="4">
        <v>219</v>
      </c>
      <c r="C3848" s="4">
        <v>850</v>
      </c>
      <c r="D3848" s="4">
        <f t="shared" si="1"/>
        <v>85</v>
      </c>
      <c r="E3848" s="4" t="s">
        <v>4260</v>
      </c>
      <c r="F3848" s="4">
        <v>10397</v>
      </c>
      <c r="G3848" s="4">
        <v>4</v>
      </c>
      <c r="H3848" s="4">
        <v>56</v>
      </c>
      <c r="I3848" s="4" t="s">
        <v>6</v>
      </c>
      <c r="J3848" s="4">
        <v>3</v>
      </c>
    </row>
    <row r="3849" spans="1:10" ht="12.75" customHeight="1">
      <c r="A3849" s="4" t="str">
        <f t="shared" si="0"/>
        <v>21986</v>
      </c>
      <c r="B3849" s="4">
        <v>219</v>
      </c>
      <c r="C3849" s="4">
        <v>860</v>
      </c>
      <c r="D3849" s="4">
        <f t="shared" si="1"/>
        <v>86</v>
      </c>
      <c r="E3849" s="4" t="s">
        <v>4261</v>
      </c>
      <c r="F3849" s="4">
        <v>8830.7999999999993</v>
      </c>
      <c r="G3849" s="4">
        <v>2.5</v>
      </c>
      <c r="H3849" s="4">
        <v>3.96</v>
      </c>
      <c r="I3849" s="4" t="s">
        <v>6</v>
      </c>
      <c r="J3849" s="4">
        <v>0.01</v>
      </c>
    </row>
    <row r="3850" spans="1:10" ht="12.75" customHeight="1">
      <c r="A3850" s="4" t="str">
        <f t="shared" si="0"/>
        <v>21987</v>
      </c>
      <c r="B3850" s="4">
        <v>219</v>
      </c>
      <c r="C3850" s="4">
        <v>870</v>
      </c>
      <c r="D3850" s="4">
        <f t="shared" si="1"/>
        <v>87</v>
      </c>
      <c r="E3850" s="4" t="s">
        <v>4262</v>
      </c>
      <c r="F3850" s="4">
        <v>8618</v>
      </c>
      <c r="G3850" s="4">
        <v>7</v>
      </c>
      <c r="H3850" s="4">
        <v>20</v>
      </c>
      <c r="I3850" s="4" t="s">
        <v>33</v>
      </c>
      <c r="J3850" s="4">
        <v>2</v>
      </c>
    </row>
    <row r="3851" spans="1:10" ht="12.75" customHeight="1">
      <c r="A3851" s="4" t="str">
        <f t="shared" si="0"/>
        <v>21988</v>
      </c>
      <c r="B3851" s="4">
        <v>219</v>
      </c>
      <c r="C3851" s="4">
        <v>880</v>
      </c>
      <c r="D3851" s="4">
        <f t="shared" si="1"/>
        <v>88</v>
      </c>
      <c r="E3851" s="4" t="s">
        <v>4263</v>
      </c>
      <c r="F3851" s="4">
        <v>9394</v>
      </c>
      <c r="G3851" s="4">
        <v>8</v>
      </c>
      <c r="H3851" s="4">
        <v>10</v>
      </c>
      <c r="I3851" s="4" t="s">
        <v>33</v>
      </c>
      <c r="J3851" s="4">
        <v>3</v>
      </c>
    </row>
    <row r="3852" spans="1:10" ht="12.75" customHeight="1">
      <c r="A3852" s="4" t="str">
        <f t="shared" si="0"/>
        <v>21989</v>
      </c>
      <c r="B3852" s="4">
        <v>219</v>
      </c>
      <c r="C3852" s="4">
        <v>890</v>
      </c>
      <c r="D3852" s="4">
        <f t="shared" si="1"/>
        <v>89</v>
      </c>
      <c r="E3852" s="4" t="s">
        <v>4264</v>
      </c>
      <c r="F3852" s="4">
        <v>11570</v>
      </c>
      <c r="G3852" s="4">
        <v>50</v>
      </c>
      <c r="H3852" s="4">
        <v>11.8</v>
      </c>
      <c r="I3852" s="4" t="s">
        <v>968</v>
      </c>
      <c r="J3852" s="4">
        <v>1.5</v>
      </c>
    </row>
    <row r="3853" spans="1:10" ht="12.75" customHeight="1">
      <c r="A3853" s="4" t="str">
        <f t="shared" si="0"/>
        <v>21990</v>
      </c>
      <c r="B3853" s="4">
        <v>219</v>
      </c>
      <c r="C3853" s="4">
        <v>900</v>
      </c>
      <c r="D3853" s="4">
        <f t="shared" si="1"/>
        <v>90</v>
      </c>
      <c r="E3853" s="4" t="s">
        <v>4265</v>
      </c>
      <c r="F3853" s="4">
        <v>14470</v>
      </c>
      <c r="G3853" s="4">
        <v>50</v>
      </c>
      <c r="H3853" s="4">
        <v>1.05</v>
      </c>
      <c r="I3853" s="4" t="s">
        <v>968</v>
      </c>
      <c r="J3853" s="4">
        <v>0.03</v>
      </c>
    </row>
    <row r="3854" spans="1:10" ht="12.75" customHeight="1">
      <c r="A3854" s="4" t="str">
        <f t="shared" si="0"/>
        <v>21991</v>
      </c>
      <c r="B3854" s="4">
        <v>219</v>
      </c>
      <c r="C3854" s="4">
        <v>910</v>
      </c>
      <c r="D3854" s="4">
        <f t="shared" si="1"/>
        <v>91</v>
      </c>
      <c r="E3854" s="4" t="s">
        <v>4266</v>
      </c>
      <c r="F3854" s="4">
        <v>18520</v>
      </c>
      <c r="G3854" s="4">
        <v>50</v>
      </c>
      <c r="H3854" s="4">
        <v>53</v>
      </c>
      <c r="I3854" s="4" t="s">
        <v>88</v>
      </c>
      <c r="J3854" s="4">
        <v>10</v>
      </c>
    </row>
    <row r="3855" spans="1:10" ht="12.75" customHeight="1">
      <c r="A3855" s="4" t="str">
        <f t="shared" si="0"/>
        <v>21992</v>
      </c>
      <c r="B3855" s="4">
        <v>219</v>
      </c>
      <c r="C3855" s="4">
        <v>920</v>
      </c>
      <c r="D3855" s="4">
        <f t="shared" si="1"/>
        <v>92</v>
      </c>
      <c r="E3855" s="4" t="s">
        <v>4267</v>
      </c>
      <c r="F3855" s="4">
        <v>23210</v>
      </c>
      <c r="G3855" s="4">
        <v>60</v>
      </c>
      <c r="H3855" s="4">
        <v>55</v>
      </c>
      <c r="I3855" s="4" t="s">
        <v>968</v>
      </c>
      <c r="J3855" s="4">
        <v>25</v>
      </c>
    </row>
    <row r="3856" spans="1:10" ht="12.75" customHeight="1">
      <c r="A3856" s="4" t="str">
        <f t="shared" si="0"/>
        <v>22084</v>
      </c>
      <c r="B3856" s="4">
        <v>220</v>
      </c>
      <c r="C3856" s="4">
        <v>840</v>
      </c>
      <c r="D3856" s="4">
        <f t="shared" si="1"/>
        <v>84</v>
      </c>
      <c r="E3856" s="4" t="s">
        <v>4268</v>
      </c>
      <c r="F3856" s="4">
        <v>15470</v>
      </c>
      <c r="G3856" s="4">
        <v>360</v>
      </c>
      <c r="H3856" s="4">
        <v>40</v>
      </c>
      <c r="I3856" s="4" t="s">
        <v>6</v>
      </c>
      <c r="J3856" s="4" t="s">
        <v>733</v>
      </c>
    </row>
    <row r="3857" spans="1:10" ht="12.75" customHeight="1">
      <c r="A3857" s="4" t="str">
        <f t="shared" si="0"/>
        <v>22085</v>
      </c>
      <c r="B3857" s="4">
        <v>220</v>
      </c>
      <c r="C3857" s="4">
        <v>850</v>
      </c>
      <c r="D3857" s="4">
        <f t="shared" si="1"/>
        <v>85</v>
      </c>
      <c r="E3857" s="4" t="s">
        <v>4269</v>
      </c>
      <c r="F3857" s="4">
        <v>14350</v>
      </c>
      <c r="G3857" s="4">
        <v>50</v>
      </c>
      <c r="H3857" s="4">
        <v>3.71</v>
      </c>
      <c r="I3857" s="4" t="s">
        <v>80</v>
      </c>
      <c r="J3857" s="4">
        <v>0.04</v>
      </c>
    </row>
    <row r="3858" spans="1:10" ht="12.75" customHeight="1">
      <c r="A3858" s="4" t="str">
        <f t="shared" si="0"/>
        <v>22086</v>
      </c>
      <c r="B3858" s="4">
        <v>220</v>
      </c>
      <c r="C3858" s="4">
        <v>860</v>
      </c>
      <c r="D3858" s="4">
        <f t="shared" si="1"/>
        <v>86</v>
      </c>
      <c r="E3858" s="4" t="s">
        <v>4270</v>
      </c>
      <c r="F3858" s="4">
        <v>10613.4</v>
      </c>
      <c r="G3858" s="4">
        <v>2.2000000000000002</v>
      </c>
      <c r="H3858" s="4">
        <v>55.6</v>
      </c>
      <c r="I3858" s="4" t="s">
        <v>6</v>
      </c>
      <c r="J3858" s="4">
        <v>0.1</v>
      </c>
    </row>
    <row r="3859" spans="1:10" ht="12.75" customHeight="1">
      <c r="A3859" s="4" t="str">
        <f t="shared" si="0"/>
        <v>22087</v>
      </c>
      <c r="B3859" s="4">
        <v>220</v>
      </c>
      <c r="C3859" s="4">
        <v>870</v>
      </c>
      <c r="D3859" s="4">
        <f t="shared" si="1"/>
        <v>87</v>
      </c>
      <c r="E3859" s="4" t="s">
        <v>4271</v>
      </c>
      <c r="F3859" s="4">
        <v>11483</v>
      </c>
      <c r="G3859" s="4">
        <v>4</v>
      </c>
      <c r="H3859" s="4">
        <v>27.4</v>
      </c>
      <c r="I3859" s="4" t="s">
        <v>6</v>
      </c>
      <c r="J3859" s="4">
        <v>0.3</v>
      </c>
    </row>
    <row r="3860" spans="1:10" ht="12.75" customHeight="1">
      <c r="A3860" s="4" t="str">
        <f t="shared" si="0"/>
        <v>22088</v>
      </c>
      <c r="B3860" s="4">
        <v>220</v>
      </c>
      <c r="C3860" s="4">
        <v>880</v>
      </c>
      <c r="D3860" s="4">
        <f t="shared" si="1"/>
        <v>88</v>
      </c>
      <c r="E3860" s="4" t="s">
        <v>4272</v>
      </c>
      <c r="F3860" s="4">
        <v>10273</v>
      </c>
      <c r="G3860" s="4">
        <v>9</v>
      </c>
      <c r="H3860" s="4">
        <v>17.899999999999999</v>
      </c>
      <c r="I3860" s="4" t="s">
        <v>33</v>
      </c>
      <c r="J3860" s="4">
        <v>1.4</v>
      </c>
    </row>
    <row r="3861" spans="1:10" ht="12.75" customHeight="1">
      <c r="A3861" s="4" t="str">
        <f t="shared" si="0"/>
        <v>22089</v>
      </c>
      <c r="B3861" s="4">
        <v>220</v>
      </c>
      <c r="C3861" s="4">
        <v>890</v>
      </c>
      <c r="D3861" s="4">
        <f t="shared" si="1"/>
        <v>89</v>
      </c>
      <c r="E3861" s="4" t="s">
        <v>4273</v>
      </c>
      <c r="F3861" s="4">
        <v>13752</v>
      </c>
      <c r="G3861" s="4">
        <v>15</v>
      </c>
      <c r="H3861" s="4">
        <v>26.36</v>
      </c>
      <c r="I3861" s="4" t="s">
        <v>33</v>
      </c>
      <c r="J3861" s="4">
        <v>0.19</v>
      </c>
    </row>
    <row r="3862" spans="1:10" ht="12.75" customHeight="1">
      <c r="A3862" s="4" t="str">
        <f t="shared" si="0"/>
        <v>22090</v>
      </c>
      <c r="B3862" s="4">
        <v>220</v>
      </c>
      <c r="C3862" s="4">
        <v>900</v>
      </c>
      <c r="D3862" s="4">
        <f t="shared" si="1"/>
        <v>90</v>
      </c>
      <c r="E3862" s="4" t="s">
        <v>4274</v>
      </c>
      <c r="F3862" s="4">
        <v>14669</v>
      </c>
      <c r="G3862" s="4">
        <v>22</v>
      </c>
      <c r="H3862" s="4">
        <v>9.6999999999999993</v>
      </c>
      <c r="I3862" s="4" t="s">
        <v>968</v>
      </c>
      <c r="J3862" s="4">
        <v>0.6</v>
      </c>
    </row>
    <row r="3863" spans="1:10" ht="12.75" customHeight="1">
      <c r="A3863" s="4" t="str">
        <f t="shared" si="0"/>
        <v>22091</v>
      </c>
      <c r="B3863" s="4">
        <v>220</v>
      </c>
      <c r="C3863" s="4">
        <v>910</v>
      </c>
      <c r="D3863" s="4">
        <f t="shared" si="1"/>
        <v>91</v>
      </c>
      <c r="E3863" s="4" t="s">
        <v>4275</v>
      </c>
      <c r="F3863" s="4">
        <v>20380</v>
      </c>
      <c r="G3863" s="4">
        <v>60</v>
      </c>
      <c r="H3863" s="4">
        <v>780</v>
      </c>
      <c r="I3863" s="4" t="s">
        <v>88</v>
      </c>
      <c r="J3863" s="4">
        <v>160</v>
      </c>
    </row>
    <row r="3864" spans="1:10" ht="12.75" customHeight="1">
      <c r="A3864" s="4" t="str">
        <f t="shared" si="0"/>
        <v>22092</v>
      </c>
      <c r="B3864" s="4">
        <v>220</v>
      </c>
      <c r="C3864" s="4">
        <v>920</v>
      </c>
      <c r="D3864" s="4">
        <f t="shared" si="1"/>
        <v>92</v>
      </c>
      <c r="E3864" s="4" t="s">
        <v>4276</v>
      </c>
      <c r="F3864" s="4">
        <v>23030</v>
      </c>
      <c r="G3864" s="4">
        <v>200</v>
      </c>
      <c r="H3864" s="4">
        <v>60</v>
      </c>
      <c r="I3864" s="4" t="s">
        <v>88</v>
      </c>
      <c r="J3864" s="4" t="s">
        <v>22</v>
      </c>
    </row>
    <row r="3865" spans="1:10" ht="12.75" customHeight="1">
      <c r="A3865" s="4" t="str">
        <f t="shared" si="0"/>
        <v>22185</v>
      </c>
      <c r="B3865" s="4">
        <v>221</v>
      </c>
      <c r="C3865" s="4">
        <v>850</v>
      </c>
      <c r="D3865" s="4">
        <f t="shared" si="1"/>
        <v>85</v>
      </c>
      <c r="E3865" s="4" t="s">
        <v>4277</v>
      </c>
      <c r="F3865" s="4">
        <v>16810</v>
      </c>
      <c r="G3865" s="4">
        <v>200</v>
      </c>
      <c r="H3865" s="4">
        <v>2.2999999999999998</v>
      </c>
      <c r="I3865" s="4" t="s">
        <v>80</v>
      </c>
      <c r="J3865" s="4">
        <v>0.2</v>
      </c>
    </row>
    <row r="3866" spans="1:10" ht="12.75" customHeight="1">
      <c r="A3866" s="4" t="str">
        <f t="shared" si="0"/>
        <v>22186</v>
      </c>
      <c r="B3866" s="4">
        <v>221</v>
      </c>
      <c r="C3866" s="4">
        <v>860</v>
      </c>
      <c r="D3866" s="4">
        <f t="shared" si="1"/>
        <v>86</v>
      </c>
      <c r="E3866" s="4" t="s">
        <v>4278</v>
      </c>
      <c r="F3866" s="4">
        <v>14472</v>
      </c>
      <c r="G3866" s="4">
        <v>6</v>
      </c>
      <c r="H3866" s="4">
        <v>25</v>
      </c>
      <c r="I3866" s="4" t="s">
        <v>80</v>
      </c>
      <c r="J3866" s="4">
        <v>2</v>
      </c>
    </row>
    <row r="3867" spans="1:10" ht="12.75" customHeight="1">
      <c r="A3867" s="4" t="str">
        <f t="shared" si="0"/>
        <v>22187</v>
      </c>
      <c r="B3867" s="4">
        <v>221</v>
      </c>
      <c r="C3867" s="4">
        <v>870</v>
      </c>
      <c r="D3867" s="4">
        <f t="shared" si="1"/>
        <v>87</v>
      </c>
      <c r="E3867" s="4" t="s">
        <v>4279</v>
      </c>
      <c r="F3867" s="4">
        <v>13278</v>
      </c>
      <c r="G3867" s="4">
        <v>5</v>
      </c>
      <c r="H3867" s="4">
        <v>4.9000000000000004</v>
      </c>
      <c r="I3867" s="4" t="s">
        <v>80</v>
      </c>
      <c r="J3867" s="4">
        <v>0.2</v>
      </c>
    </row>
    <row r="3868" spans="1:10" ht="12.75" customHeight="1">
      <c r="A3868" s="4" t="str">
        <f t="shared" si="0"/>
        <v>22188</v>
      </c>
      <c r="B3868" s="4">
        <v>221</v>
      </c>
      <c r="C3868" s="4">
        <v>880</v>
      </c>
      <c r="D3868" s="4">
        <f t="shared" si="1"/>
        <v>88</v>
      </c>
      <c r="E3868" s="4" t="s">
        <v>4280</v>
      </c>
      <c r="F3868" s="4">
        <v>12964</v>
      </c>
      <c r="G3868" s="4">
        <v>5</v>
      </c>
      <c r="H3868" s="4">
        <v>28</v>
      </c>
      <c r="I3868" s="4" t="s">
        <v>6</v>
      </c>
      <c r="J3868" s="4">
        <v>2</v>
      </c>
    </row>
    <row r="3869" spans="1:10" ht="12.75" customHeight="1">
      <c r="A3869" s="4" t="str">
        <f t="shared" si="0"/>
        <v>22189</v>
      </c>
      <c r="B3869" s="4">
        <v>221</v>
      </c>
      <c r="C3869" s="4">
        <v>890</v>
      </c>
      <c r="D3869" s="4">
        <f t="shared" si="1"/>
        <v>89</v>
      </c>
      <c r="E3869" s="4" t="s">
        <v>4281</v>
      </c>
      <c r="F3869" s="4">
        <v>14520</v>
      </c>
      <c r="G3869" s="4">
        <v>50</v>
      </c>
      <c r="H3869" s="4">
        <v>52</v>
      </c>
      <c r="I3869" s="4" t="s">
        <v>33</v>
      </c>
      <c r="J3869" s="4">
        <v>2</v>
      </c>
    </row>
    <row r="3870" spans="1:10" ht="12.75" customHeight="1">
      <c r="A3870" s="4" t="str">
        <f t="shared" si="0"/>
        <v>22190</v>
      </c>
      <c r="B3870" s="4">
        <v>221</v>
      </c>
      <c r="C3870" s="4">
        <v>900</v>
      </c>
      <c r="D3870" s="4">
        <f t="shared" si="1"/>
        <v>90</v>
      </c>
      <c r="E3870" s="4" t="s">
        <v>4282</v>
      </c>
      <c r="F3870" s="4">
        <v>16938</v>
      </c>
      <c r="G3870" s="4">
        <v>9</v>
      </c>
      <c r="H3870" s="4">
        <v>1.68</v>
      </c>
      <c r="I3870" s="4" t="s">
        <v>33</v>
      </c>
      <c r="J3870" s="4">
        <v>0.06</v>
      </c>
    </row>
    <row r="3871" spans="1:10" ht="12.75" customHeight="1">
      <c r="A3871" s="4" t="str">
        <f t="shared" si="0"/>
        <v>22191</v>
      </c>
      <c r="B3871" s="4">
        <v>221</v>
      </c>
      <c r="C3871" s="4">
        <v>910</v>
      </c>
      <c r="D3871" s="4">
        <f t="shared" si="1"/>
        <v>91</v>
      </c>
      <c r="E3871" s="4" t="s">
        <v>4283</v>
      </c>
      <c r="F3871" s="4">
        <v>20380</v>
      </c>
      <c r="G3871" s="4">
        <v>50</v>
      </c>
      <c r="H3871" s="4">
        <v>5.9</v>
      </c>
      <c r="I3871" s="4" t="s">
        <v>968</v>
      </c>
      <c r="J3871" s="4">
        <v>1.7</v>
      </c>
    </row>
    <row r="3872" spans="1:10" ht="12.75" customHeight="1">
      <c r="A3872" s="4" t="str">
        <f t="shared" si="0"/>
        <v>22192</v>
      </c>
      <c r="B3872" s="4">
        <v>221</v>
      </c>
      <c r="C3872" s="4">
        <v>920</v>
      </c>
      <c r="D3872" s="4">
        <f t="shared" si="1"/>
        <v>92</v>
      </c>
      <c r="E3872" s="4" t="s">
        <v>4284</v>
      </c>
      <c r="F3872" s="4">
        <v>24590</v>
      </c>
      <c r="G3872" s="4">
        <v>100</v>
      </c>
      <c r="H3872" s="4">
        <v>700</v>
      </c>
      <c r="I3872" s="4" t="s">
        <v>88</v>
      </c>
      <c r="J3872" s="4" t="s">
        <v>991</v>
      </c>
    </row>
    <row r="3873" spans="1:10" ht="12.75" customHeight="1">
      <c r="A3873" s="4" t="str">
        <f t="shared" si="0"/>
        <v>22285</v>
      </c>
      <c r="B3873" s="4">
        <v>222</v>
      </c>
      <c r="C3873" s="4">
        <v>850</v>
      </c>
      <c r="D3873" s="4">
        <f t="shared" si="1"/>
        <v>85</v>
      </c>
      <c r="E3873" s="4" t="s">
        <v>4285</v>
      </c>
      <c r="F3873" s="4">
        <v>20800</v>
      </c>
      <c r="G3873" s="4">
        <v>300</v>
      </c>
      <c r="H3873" s="4">
        <v>54</v>
      </c>
      <c r="I3873" s="4" t="s">
        <v>6</v>
      </c>
      <c r="J3873" s="4">
        <v>10</v>
      </c>
    </row>
    <row r="3874" spans="1:10" ht="12.75" customHeight="1">
      <c r="A3874" s="4" t="str">
        <f t="shared" si="0"/>
        <v>22286</v>
      </c>
      <c r="B3874" s="4">
        <v>222</v>
      </c>
      <c r="C3874" s="4">
        <v>860</v>
      </c>
      <c r="D3874" s="4">
        <f t="shared" si="1"/>
        <v>86</v>
      </c>
      <c r="E3874" s="4" t="s">
        <v>4286</v>
      </c>
      <c r="F3874" s="4">
        <v>16373.6</v>
      </c>
      <c r="G3874" s="4">
        <v>2.4</v>
      </c>
      <c r="H3874" s="4">
        <v>3.8235000000000001</v>
      </c>
      <c r="I3874" s="4" t="s">
        <v>48</v>
      </c>
      <c r="J3874" s="4">
        <v>3.0000000000000003E-4</v>
      </c>
    </row>
    <row r="3875" spans="1:10" ht="12.75" customHeight="1">
      <c r="A3875" s="4" t="str">
        <f t="shared" si="0"/>
        <v>22287</v>
      </c>
      <c r="B3875" s="4">
        <v>222</v>
      </c>
      <c r="C3875" s="4">
        <v>870</v>
      </c>
      <c r="D3875" s="4">
        <f t="shared" si="1"/>
        <v>87</v>
      </c>
      <c r="E3875" s="4" t="s">
        <v>4287</v>
      </c>
      <c r="F3875" s="4">
        <v>16349</v>
      </c>
      <c r="G3875" s="4">
        <v>21</v>
      </c>
      <c r="H3875" s="4">
        <v>14.2</v>
      </c>
      <c r="I3875" s="4" t="s">
        <v>80</v>
      </c>
      <c r="J3875" s="4">
        <v>0.3</v>
      </c>
    </row>
    <row r="3876" spans="1:10" ht="12.75" customHeight="1">
      <c r="A3876" s="4" t="str">
        <f t="shared" si="0"/>
        <v>22288</v>
      </c>
      <c r="B3876" s="4">
        <v>222</v>
      </c>
      <c r="C3876" s="4">
        <v>880</v>
      </c>
      <c r="D3876" s="4">
        <f t="shared" si="1"/>
        <v>88</v>
      </c>
      <c r="E3876" s="4" t="s">
        <v>4288</v>
      </c>
      <c r="F3876" s="4">
        <v>14321</v>
      </c>
      <c r="G3876" s="4">
        <v>5</v>
      </c>
      <c r="H3876" s="4">
        <v>38</v>
      </c>
      <c r="I3876" s="4" t="s">
        <v>6</v>
      </c>
      <c r="J3876" s="4">
        <v>0.5</v>
      </c>
    </row>
    <row r="3877" spans="1:10" ht="12.75" customHeight="1">
      <c r="A3877" s="4" t="str">
        <f t="shared" si="0"/>
        <v>22289</v>
      </c>
      <c r="B3877" s="4">
        <v>222</v>
      </c>
      <c r="C3877" s="4">
        <v>890</v>
      </c>
      <c r="D3877" s="4">
        <f t="shared" si="1"/>
        <v>89</v>
      </c>
      <c r="E3877" s="4" t="s">
        <v>4289</v>
      </c>
      <c r="F3877" s="4">
        <v>16621</v>
      </c>
      <c r="G3877" s="4">
        <v>5</v>
      </c>
      <c r="H3877" s="4" t="s">
        <v>541</v>
      </c>
      <c r="I3877" s="4">
        <v>5</v>
      </c>
      <c r="J3877" s="4" t="s">
        <v>6</v>
      </c>
    </row>
    <row r="3878" spans="1:10" ht="12.75" customHeight="1">
      <c r="A3878" s="4" t="str">
        <f t="shared" si="0"/>
        <v>22289.1</v>
      </c>
      <c r="B3878" s="4">
        <v>222</v>
      </c>
      <c r="C3878" s="4">
        <v>891</v>
      </c>
      <c r="D3878" s="4">
        <f t="shared" si="1"/>
        <v>89.1</v>
      </c>
      <c r="E3878" s="4" t="s">
        <v>4290</v>
      </c>
      <c r="F3878" s="4">
        <v>16820</v>
      </c>
      <c r="G3878" s="4">
        <v>150</v>
      </c>
      <c r="H3878" s="4">
        <v>200</v>
      </c>
      <c r="I3878" s="4">
        <v>150</v>
      </c>
      <c r="J3878" s="4" t="s">
        <v>541</v>
      </c>
    </row>
    <row r="3879" spans="1:10" ht="12.75" customHeight="1">
      <c r="A3879" s="4" t="str">
        <f t="shared" si="0"/>
        <v>22290</v>
      </c>
      <c r="B3879" s="4">
        <v>222</v>
      </c>
      <c r="C3879" s="4">
        <v>900</v>
      </c>
      <c r="D3879" s="4">
        <f t="shared" si="1"/>
        <v>90</v>
      </c>
      <c r="E3879" s="4" t="s">
        <v>4291</v>
      </c>
      <c r="F3879" s="4">
        <v>17203</v>
      </c>
      <c r="G3879" s="4">
        <v>12</v>
      </c>
      <c r="H3879" s="4">
        <v>2.0499999999999998</v>
      </c>
      <c r="I3879" s="4" t="s">
        <v>33</v>
      </c>
      <c r="J3879" s="4">
        <v>7.0000000000000007E-2</v>
      </c>
    </row>
    <row r="3880" spans="1:10" ht="12.75" customHeight="1">
      <c r="A3880" s="4" t="str">
        <f t="shared" si="0"/>
        <v>22291</v>
      </c>
      <c r="B3880" s="4">
        <v>222</v>
      </c>
      <c r="C3880" s="4">
        <v>910</v>
      </c>
      <c r="D3880" s="4">
        <f t="shared" si="1"/>
        <v>91</v>
      </c>
      <c r="E3880" s="4" t="s">
        <v>4292</v>
      </c>
      <c r="F3880" s="4">
        <v>22120</v>
      </c>
      <c r="G3880" s="4">
        <v>70</v>
      </c>
      <c r="H3880" s="4">
        <v>3.2</v>
      </c>
      <c r="I3880" s="4" t="s">
        <v>33</v>
      </c>
      <c r="J3880" s="4">
        <v>0.3</v>
      </c>
    </row>
    <row r="3881" spans="1:10" ht="12.75" customHeight="1">
      <c r="A3881" s="4" t="str">
        <f t="shared" si="0"/>
        <v>22292</v>
      </c>
      <c r="B3881" s="4">
        <v>222</v>
      </c>
      <c r="C3881" s="4">
        <v>920</v>
      </c>
      <c r="D3881" s="4">
        <f t="shared" si="1"/>
        <v>92</v>
      </c>
      <c r="E3881" s="4" t="s">
        <v>4293</v>
      </c>
      <c r="F3881" s="4">
        <v>24300</v>
      </c>
      <c r="G3881" s="4">
        <v>100</v>
      </c>
      <c r="H3881" s="4">
        <v>1.4</v>
      </c>
      <c r="I3881" s="4" t="s">
        <v>968</v>
      </c>
      <c r="J3881" s="4">
        <v>0.7</v>
      </c>
    </row>
    <row r="3882" spans="1:10" ht="12.75" customHeight="1">
      <c r="A3882" s="4" t="str">
        <f t="shared" si="0"/>
        <v>22385</v>
      </c>
      <c r="B3882" s="4">
        <v>223</v>
      </c>
      <c r="C3882" s="4">
        <v>850</v>
      </c>
      <c r="D3882" s="4">
        <f t="shared" si="1"/>
        <v>85</v>
      </c>
      <c r="E3882" s="4" t="s">
        <v>4294</v>
      </c>
      <c r="F3882" s="4">
        <v>23460</v>
      </c>
      <c r="G3882" s="4">
        <v>400</v>
      </c>
      <c r="H3882" s="4">
        <v>50</v>
      </c>
      <c r="I3882" s="4" t="s">
        <v>6</v>
      </c>
      <c r="J3882" s="4">
        <v>7</v>
      </c>
    </row>
    <row r="3883" spans="1:10" ht="12.75" customHeight="1">
      <c r="A3883" s="4" t="str">
        <f t="shared" si="0"/>
        <v>22386</v>
      </c>
      <c r="B3883" s="4">
        <v>223</v>
      </c>
      <c r="C3883" s="4">
        <v>860</v>
      </c>
      <c r="D3883" s="4">
        <f t="shared" si="1"/>
        <v>86</v>
      </c>
      <c r="E3883" s="4" t="s">
        <v>4295</v>
      </c>
      <c r="F3883" s="4">
        <v>20300</v>
      </c>
      <c r="G3883" s="4">
        <v>300</v>
      </c>
      <c r="H3883" s="4">
        <v>24.3</v>
      </c>
      <c r="I3883" s="4" t="s">
        <v>80</v>
      </c>
      <c r="J3883" s="4">
        <v>0.4</v>
      </c>
    </row>
    <row r="3884" spans="1:10" ht="12.75" customHeight="1">
      <c r="A3884" s="4" t="str">
        <f t="shared" si="0"/>
        <v>22387</v>
      </c>
      <c r="B3884" s="4">
        <v>223</v>
      </c>
      <c r="C3884" s="4">
        <v>870</v>
      </c>
      <c r="D3884" s="4">
        <f t="shared" si="1"/>
        <v>87</v>
      </c>
      <c r="E3884" s="4" t="s">
        <v>4296</v>
      </c>
      <c r="F3884" s="4">
        <v>18383.8</v>
      </c>
      <c r="G3884" s="4">
        <v>2.4</v>
      </c>
      <c r="H3884" s="4">
        <v>22</v>
      </c>
      <c r="I3884" s="4" t="s">
        <v>80</v>
      </c>
      <c r="J3884" s="4">
        <v>7.0000000000000007E-2</v>
      </c>
    </row>
    <row r="3885" spans="1:10" ht="12.75" customHeight="1">
      <c r="A3885" s="4" t="str">
        <f t="shared" si="0"/>
        <v>22388</v>
      </c>
      <c r="B3885" s="4">
        <v>223</v>
      </c>
      <c r="C3885" s="4">
        <v>880</v>
      </c>
      <c r="D3885" s="4">
        <f t="shared" si="1"/>
        <v>88</v>
      </c>
      <c r="E3885" s="4" t="s">
        <v>4297</v>
      </c>
      <c r="F3885" s="4">
        <v>17234.7</v>
      </c>
      <c r="G3885" s="4">
        <v>2.5</v>
      </c>
      <c r="H3885" s="4">
        <v>11.43</v>
      </c>
      <c r="I3885" s="4" t="s">
        <v>48</v>
      </c>
      <c r="J3885" s="4">
        <v>0.05</v>
      </c>
    </row>
    <row r="3886" spans="1:10" ht="12.75" customHeight="1">
      <c r="A3886" s="4" t="str">
        <f t="shared" si="0"/>
        <v>22389</v>
      </c>
      <c r="B3886" s="4">
        <v>223</v>
      </c>
      <c r="C3886" s="4">
        <v>890</v>
      </c>
      <c r="D3886" s="4">
        <f t="shared" si="1"/>
        <v>89</v>
      </c>
      <c r="E3886" s="4" t="s">
        <v>4298</v>
      </c>
      <c r="F3886" s="4">
        <v>17826</v>
      </c>
      <c r="G3886" s="4">
        <v>7</v>
      </c>
      <c r="H3886" s="4">
        <v>2.1</v>
      </c>
      <c r="I3886" s="4" t="s">
        <v>80</v>
      </c>
      <c r="J3886" s="4">
        <v>0.05</v>
      </c>
    </row>
    <row r="3887" spans="1:10" ht="12.75" customHeight="1">
      <c r="A3887" s="4" t="str">
        <f t="shared" si="0"/>
        <v>22390</v>
      </c>
      <c r="B3887" s="4">
        <v>223</v>
      </c>
      <c r="C3887" s="4">
        <v>900</v>
      </c>
      <c r="D3887" s="4">
        <f t="shared" si="1"/>
        <v>90</v>
      </c>
      <c r="E3887" s="4" t="s">
        <v>4299</v>
      </c>
      <c r="F3887" s="4">
        <v>19386</v>
      </c>
      <c r="G3887" s="4">
        <v>9</v>
      </c>
      <c r="H3887" s="4">
        <v>600</v>
      </c>
      <c r="I3887" s="4" t="s">
        <v>33</v>
      </c>
      <c r="J3887" s="4">
        <v>20</v>
      </c>
    </row>
    <row r="3888" spans="1:10" ht="12.75" customHeight="1">
      <c r="A3888" s="4" t="str">
        <f t="shared" si="0"/>
        <v>22391</v>
      </c>
      <c r="B3888" s="4">
        <v>223</v>
      </c>
      <c r="C3888" s="4">
        <v>910</v>
      </c>
      <c r="D3888" s="4">
        <f t="shared" si="1"/>
        <v>91</v>
      </c>
      <c r="E3888" s="4" t="s">
        <v>4300</v>
      </c>
      <c r="F3888" s="4">
        <v>22320</v>
      </c>
      <c r="G3888" s="4">
        <v>70</v>
      </c>
      <c r="H3888" s="4">
        <v>5.0999999999999996</v>
      </c>
      <c r="I3888" s="4" t="s">
        <v>33</v>
      </c>
      <c r="J3888" s="4">
        <v>0.3</v>
      </c>
    </row>
    <row r="3889" spans="1:10" ht="12.75" customHeight="1">
      <c r="A3889" s="4" t="str">
        <f t="shared" si="0"/>
        <v>22392</v>
      </c>
      <c r="B3889" s="4">
        <v>223</v>
      </c>
      <c r="C3889" s="4">
        <v>920</v>
      </c>
      <c r="D3889" s="4">
        <f t="shared" si="1"/>
        <v>92</v>
      </c>
      <c r="E3889" s="4" t="s">
        <v>4301</v>
      </c>
      <c r="F3889" s="4">
        <v>25840</v>
      </c>
      <c r="G3889" s="4">
        <v>70</v>
      </c>
      <c r="H3889" s="4">
        <v>21</v>
      </c>
      <c r="I3889" s="4" t="s">
        <v>968</v>
      </c>
      <c r="J3889" s="4">
        <v>8</v>
      </c>
    </row>
    <row r="3890" spans="1:10" ht="12.75" customHeight="1">
      <c r="A3890" s="4" t="str">
        <f t="shared" si="0"/>
        <v>22486</v>
      </c>
      <c r="B3890" s="4">
        <v>224</v>
      </c>
      <c r="C3890" s="4">
        <v>860</v>
      </c>
      <c r="D3890" s="4">
        <f t="shared" si="1"/>
        <v>86</v>
      </c>
      <c r="E3890" s="4" t="s">
        <v>4302</v>
      </c>
      <c r="F3890" s="4">
        <v>22440</v>
      </c>
      <c r="G3890" s="4">
        <v>300</v>
      </c>
      <c r="H3890" s="4">
        <v>107</v>
      </c>
      <c r="I3890" s="4" t="s">
        <v>80</v>
      </c>
      <c r="J3890" s="4">
        <v>3</v>
      </c>
    </row>
    <row r="3891" spans="1:10" ht="12.75" customHeight="1">
      <c r="A3891" s="4" t="str">
        <f t="shared" si="0"/>
        <v>22487</v>
      </c>
      <c r="B3891" s="4">
        <v>224</v>
      </c>
      <c r="C3891" s="4">
        <v>870</v>
      </c>
      <c r="D3891" s="4">
        <f t="shared" si="1"/>
        <v>87</v>
      </c>
      <c r="E3891" s="4" t="s">
        <v>4303</v>
      </c>
      <c r="F3891" s="4">
        <v>21660</v>
      </c>
      <c r="G3891" s="4">
        <v>50</v>
      </c>
      <c r="H3891" s="4">
        <v>3.33</v>
      </c>
      <c r="I3891" s="4" t="s">
        <v>80</v>
      </c>
      <c r="J3891" s="4">
        <v>0.1</v>
      </c>
    </row>
    <row r="3892" spans="1:10" ht="12.75" customHeight="1">
      <c r="A3892" s="4" t="str">
        <f t="shared" si="0"/>
        <v>22488</v>
      </c>
      <c r="B3892" s="4">
        <v>224</v>
      </c>
      <c r="C3892" s="4">
        <v>880</v>
      </c>
      <c r="D3892" s="4">
        <f t="shared" si="1"/>
        <v>88</v>
      </c>
      <c r="E3892" s="4" t="s">
        <v>4304</v>
      </c>
      <c r="F3892" s="4">
        <v>18827.2</v>
      </c>
      <c r="G3892" s="4">
        <v>2.2000000000000002</v>
      </c>
      <c r="H3892" s="4">
        <v>3.66</v>
      </c>
      <c r="I3892" s="4" t="s">
        <v>48</v>
      </c>
      <c r="J3892" s="4">
        <v>0.04</v>
      </c>
    </row>
    <row r="3893" spans="1:10" ht="12.75" customHeight="1">
      <c r="A3893" s="4" t="str">
        <f t="shared" si="0"/>
        <v>22489</v>
      </c>
      <c r="B3893" s="4">
        <v>224</v>
      </c>
      <c r="C3893" s="4">
        <v>890</v>
      </c>
      <c r="D3893" s="4">
        <f t="shared" si="1"/>
        <v>89</v>
      </c>
      <c r="E3893" s="4" t="s">
        <v>4305</v>
      </c>
      <c r="F3893" s="4">
        <v>20235</v>
      </c>
      <c r="G3893" s="4">
        <v>4</v>
      </c>
      <c r="H3893" s="4">
        <v>2.78</v>
      </c>
      <c r="I3893" s="4" t="s">
        <v>223</v>
      </c>
      <c r="J3893" s="4">
        <v>0.17</v>
      </c>
    </row>
    <row r="3894" spans="1:10" ht="12.75" customHeight="1">
      <c r="A3894" s="4" t="str">
        <f t="shared" si="0"/>
        <v>22490</v>
      </c>
      <c r="B3894" s="4">
        <v>224</v>
      </c>
      <c r="C3894" s="4">
        <v>900</v>
      </c>
      <c r="D3894" s="4">
        <f t="shared" si="1"/>
        <v>90</v>
      </c>
      <c r="E3894" s="4" t="s">
        <v>4306</v>
      </c>
      <c r="F3894" s="4">
        <v>19996</v>
      </c>
      <c r="G3894" s="4">
        <v>11</v>
      </c>
      <c r="H3894" s="4">
        <v>1.05</v>
      </c>
      <c r="I3894" s="4" t="s">
        <v>6</v>
      </c>
      <c r="J3894" s="4">
        <v>0.02</v>
      </c>
    </row>
    <row r="3895" spans="1:10" ht="12.75" customHeight="1">
      <c r="A3895" s="4" t="str">
        <f t="shared" si="0"/>
        <v>22491</v>
      </c>
      <c r="B3895" s="4">
        <v>224</v>
      </c>
      <c r="C3895" s="4">
        <v>910</v>
      </c>
      <c r="D3895" s="4">
        <f t="shared" si="1"/>
        <v>91</v>
      </c>
      <c r="E3895" s="4" t="s">
        <v>4307</v>
      </c>
      <c r="F3895" s="4">
        <v>23870</v>
      </c>
      <c r="G3895" s="4">
        <v>16</v>
      </c>
      <c r="H3895" s="4">
        <v>844</v>
      </c>
      <c r="I3895" s="4" t="s">
        <v>33</v>
      </c>
      <c r="J3895" s="4">
        <v>19</v>
      </c>
    </row>
    <row r="3896" spans="1:10" ht="12.75" customHeight="1">
      <c r="A3896" s="4" t="str">
        <f t="shared" si="0"/>
        <v>22492</v>
      </c>
      <c r="B3896" s="4">
        <v>224</v>
      </c>
      <c r="C3896" s="4">
        <v>920</v>
      </c>
      <c r="D3896" s="4">
        <f t="shared" si="1"/>
        <v>92</v>
      </c>
      <c r="E3896" s="4" t="s">
        <v>4308</v>
      </c>
      <c r="F3896" s="4">
        <v>25714</v>
      </c>
      <c r="G3896" s="4">
        <v>25</v>
      </c>
      <c r="H3896" s="4">
        <v>940</v>
      </c>
      <c r="I3896" s="4" t="s">
        <v>968</v>
      </c>
      <c r="J3896" s="4">
        <v>270</v>
      </c>
    </row>
    <row r="3897" spans="1:10" ht="12.75" customHeight="1">
      <c r="A3897" s="4" t="str">
        <f t="shared" si="0"/>
        <v>22586</v>
      </c>
      <c r="B3897" s="4">
        <v>225</v>
      </c>
      <c r="C3897" s="4">
        <v>860</v>
      </c>
      <c r="D3897" s="4">
        <f t="shared" si="1"/>
        <v>86</v>
      </c>
      <c r="E3897" s="4" t="s">
        <v>4309</v>
      </c>
      <c r="F3897" s="4">
        <v>26490</v>
      </c>
      <c r="G3897" s="4">
        <v>300</v>
      </c>
      <c r="H3897" s="4">
        <v>4.66</v>
      </c>
      <c r="I3897" s="4" t="s">
        <v>80</v>
      </c>
      <c r="J3897" s="4">
        <v>0.04</v>
      </c>
    </row>
    <row r="3898" spans="1:10" ht="12.75" customHeight="1">
      <c r="A3898" s="4" t="str">
        <f t="shared" si="0"/>
        <v>22587</v>
      </c>
      <c r="B3898" s="4">
        <v>225</v>
      </c>
      <c r="C3898" s="4">
        <v>870</v>
      </c>
      <c r="D3898" s="4">
        <f t="shared" si="1"/>
        <v>87</v>
      </c>
      <c r="E3898" s="4" t="s">
        <v>4310</v>
      </c>
      <c r="F3898" s="4">
        <v>23810</v>
      </c>
      <c r="G3898" s="4">
        <v>30</v>
      </c>
      <c r="H3898" s="4">
        <v>4</v>
      </c>
      <c r="I3898" s="4" t="s">
        <v>80</v>
      </c>
      <c r="J3898" s="4">
        <v>0.2</v>
      </c>
    </row>
    <row r="3899" spans="1:10" ht="12.75" customHeight="1">
      <c r="A3899" s="4" t="str">
        <f t="shared" si="0"/>
        <v>22588</v>
      </c>
      <c r="B3899" s="4">
        <v>225</v>
      </c>
      <c r="C3899" s="4">
        <v>880</v>
      </c>
      <c r="D3899" s="4">
        <f t="shared" si="1"/>
        <v>88</v>
      </c>
      <c r="E3899" s="4" t="s">
        <v>4311</v>
      </c>
      <c r="F3899" s="4">
        <v>21994</v>
      </c>
      <c r="G3899" s="4">
        <v>3</v>
      </c>
      <c r="H3899" s="4">
        <v>14.9</v>
      </c>
      <c r="I3899" s="4" t="s">
        <v>48</v>
      </c>
      <c r="J3899" s="4">
        <v>0.2</v>
      </c>
    </row>
    <row r="3900" spans="1:10" ht="12.75" customHeight="1">
      <c r="A3900" s="4" t="str">
        <f t="shared" si="0"/>
        <v>22589</v>
      </c>
      <c r="B3900" s="4">
        <v>225</v>
      </c>
      <c r="C3900" s="4">
        <v>890</v>
      </c>
      <c r="D3900" s="4">
        <f t="shared" si="1"/>
        <v>89</v>
      </c>
      <c r="E3900" s="4" t="s">
        <v>4312</v>
      </c>
      <c r="F3900" s="4">
        <v>21638</v>
      </c>
      <c r="G3900" s="4">
        <v>5</v>
      </c>
      <c r="H3900" s="4">
        <v>10</v>
      </c>
      <c r="I3900" s="4" t="s">
        <v>48</v>
      </c>
      <c r="J3900" s="4">
        <v>0.1</v>
      </c>
    </row>
    <row r="3901" spans="1:10" ht="12.75" customHeight="1">
      <c r="A3901" s="4" t="str">
        <f t="shared" si="0"/>
        <v>22590</v>
      </c>
      <c r="B3901" s="4">
        <v>225</v>
      </c>
      <c r="C3901" s="4">
        <v>900</v>
      </c>
      <c r="D3901" s="4">
        <f t="shared" si="1"/>
        <v>90</v>
      </c>
      <c r="E3901" s="4" t="s">
        <v>4313</v>
      </c>
      <c r="F3901" s="4">
        <v>22310</v>
      </c>
      <c r="G3901" s="4">
        <v>5</v>
      </c>
      <c r="H3901" s="4">
        <v>8.7200000000000006</v>
      </c>
      <c r="I3901" s="4" t="s">
        <v>80</v>
      </c>
      <c r="J3901" s="4">
        <v>0.04</v>
      </c>
    </row>
    <row r="3902" spans="1:10" ht="12.75" customHeight="1">
      <c r="A3902" s="4" t="str">
        <f t="shared" si="0"/>
        <v>22591</v>
      </c>
      <c r="B3902" s="4">
        <v>225</v>
      </c>
      <c r="C3902" s="4">
        <v>910</v>
      </c>
      <c r="D3902" s="4">
        <f t="shared" si="1"/>
        <v>91</v>
      </c>
      <c r="E3902" s="4" t="s">
        <v>4314</v>
      </c>
      <c r="F3902" s="4">
        <v>24340</v>
      </c>
      <c r="G3902" s="4">
        <v>70</v>
      </c>
      <c r="H3902" s="4">
        <v>1.7</v>
      </c>
      <c r="I3902" s="4" t="s">
        <v>6</v>
      </c>
      <c r="J3902" s="4">
        <v>0.2</v>
      </c>
    </row>
    <row r="3903" spans="1:10" ht="12.75" customHeight="1">
      <c r="A3903" s="4" t="str">
        <f t="shared" si="0"/>
        <v>22592</v>
      </c>
      <c r="B3903" s="4">
        <v>225</v>
      </c>
      <c r="C3903" s="4">
        <v>920</v>
      </c>
      <c r="D3903" s="4">
        <f t="shared" si="1"/>
        <v>92</v>
      </c>
      <c r="E3903" s="4" t="s">
        <v>4315</v>
      </c>
      <c r="F3903" s="4">
        <v>27377</v>
      </c>
      <c r="G3903" s="4">
        <v>12</v>
      </c>
      <c r="H3903" s="4">
        <v>61</v>
      </c>
      <c r="I3903" s="4" t="s">
        <v>33</v>
      </c>
      <c r="J3903" s="4">
        <v>4</v>
      </c>
    </row>
    <row r="3904" spans="1:10" ht="12.75" customHeight="1">
      <c r="A3904" s="4" t="str">
        <f t="shared" si="0"/>
        <v>22593</v>
      </c>
      <c r="B3904" s="4">
        <v>225</v>
      </c>
      <c r="C3904" s="4">
        <v>930</v>
      </c>
      <c r="D3904" s="4">
        <f t="shared" si="1"/>
        <v>93</v>
      </c>
      <c r="E3904" s="4" t="s">
        <v>4316</v>
      </c>
      <c r="F3904" s="4">
        <v>31590</v>
      </c>
      <c r="G3904" s="4">
        <v>70</v>
      </c>
      <c r="H3904" s="4">
        <v>3</v>
      </c>
      <c r="I3904" s="4" t="s">
        <v>33</v>
      </c>
      <c r="J3904" s="4" t="s">
        <v>4317</v>
      </c>
    </row>
    <row r="3905" spans="1:10" ht="12.75" customHeight="1">
      <c r="A3905" s="4" t="str">
        <f t="shared" si="0"/>
        <v>22686</v>
      </c>
      <c r="B3905" s="4">
        <v>226</v>
      </c>
      <c r="C3905" s="4">
        <v>860</v>
      </c>
      <c r="D3905" s="4">
        <f t="shared" si="1"/>
        <v>86</v>
      </c>
      <c r="E3905" s="4" t="s">
        <v>4318</v>
      </c>
      <c r="F3905" s="4">
        <v>28770</v>
      </c>
      <c r="G3905" s="4">
        <v>400</v>
      </c>
      <c r="H3905" s="4">
        <v>7.4</v>
      </c>
      <c r="I3905" s="4" t="s">
        <v>80</v>
      </c>
      <c r="J3905" s="4">
        <v>0.1</v>
      </c>
    </row>
    <row r="3906" spans="1:10" ht="12.75" customHeight="1">
      <c r="A3906" s="4" t="str">
        <f t="shared" si="0"/>
        <v>22687</v>
      </c>
      <c r="B3906" s="4">
        <v>226</v>
      </c>
      <c r="C3906" s="4">
        <v>870</v>
      </c>
      <c r="D3906" s="4">
        <f t="shared" si="1"/>
        <v>87</v>
      </c>
      <c r="E3906" s="4" t="s">
        <v>4319</v>
      </c>
      <c r="F3906" s="4">
        <v>27370</v>
      </c>
      <c r="G3906" s="4">
        <v>100</v>
      </c>
      <c r="H3906" s="4">
        <v>49</v>
      </c>
      <c r="I3906" s="4" t="s">
        <v>6</v>
      </c>
      <c r="J3906" s="4">
        <v>1</v>
      </c>
    </row>
    <row r="3907" spans="1:10" ht="12.75" customHeight="1">
      <c r="A3907" s="4" t="str">
        <f t="shared" si="0"/>
        <v>22688</v>
      </c>
      <c r="B3907" s="4">
        <v>226</v>
      </c>
      <c r="C3907" s="4">
        <v>880</v>
      </c>
      <c r="D3907" s="4">
        <f t="shared" si="1"/>
        <v>88</v>
      </c>
      <c r="E3907" s="4" t="s">
        <v>4320</v>
      </c>
      <c r="F3907" s="4">
        <v>23669.1</v>
      </c>
      <c r="G3907" s="4">
        <v>2.2999999999999998</v>
      </c>
      <c r="H3907" s="4">
        <v>1.6</v>
      </c>
      <c r="I3907" s="4" t="s">
        <v>109</v>
      </c>
      <c r="J3907" s="4">
        <v>7.0000000000000001E-3</v>
      </c>
    </row>
    <row r="3908" spans="1:10" ht="12.75" customHeight="1">
      <c r="A3908" s="4" t="str">
        <f t="shared" si="0"/>
        <v>22689</v>
      </c>
      <c r="B3908" s="4">
        <v>226</v>
      </c>
      <c r="C3908" s="4">
        <v>890</v>
      </c>
      <c r="D3908" s="4">
        <f t="shared" si="1"/>
        <v>89</v>
      </c>
      <c r="E3908" s="4" t="s">
        <v>4321</v>
      </c>
      <c r="F3908" s="4">
        <v>24310</v>
      </c>
      <c r="G3908" s="4">
        <v>3</v>
      </c>
      <c r="H3908" s="4">
        <v>29.37</v>
      </c>
      <c r="I3908" s="4" t="s">
        <v>223</v>
      </c>
      <c r="J3908" s="4">
        <v>0.12</v>
      </c>
    </row>
    <row r="3909" spans="1:10" ht="12.75" customHeight="1">
      <c r="A3909" s="4" t="str">
        <f t="shared" si="0"/>
        <v>22690</v>
      </c>
      <c r="B3909" s="4">
        <v>226</v>
      </c>
      <c r="C3909" s="4">
        <v>900</v>
      </c>
      <c r="D3909" s="4">
        <f t="shared" si="1"/>
        <v>90</v>
      </c>
      <c r="E3909" s="4" t="s">
        <v>4322</v>
      </c>
      <c r="F3909" s="4">
        <v>23197</v>
      </c>
      <c r="G3909" s="4">
        <v>5</v>
      </c>
      <c r="H3909" s="4">
        <v>30.57</v>
      </c>
      <c r="I3909" s="4" t="s">
        <v>80</v>
      </c>
      <c r="J3909" s="4">
        <v>0.1</v>
      </c>
    </row>
    <row r="3910" spans="1:10" ht="12.75" customHeight="1">
      <c r="A3910" s="4" t="str">
        <f t="shared" si="0"/>
        <v>22691</v>
      </c>
      <c r="B3910" s="4">
        <v>226</v>
      </c>
      <c r="C3910" s="4">
        <v>910</v>
      </c>
      <c r="D3910" s="4">
        <f t="shared" si="1"/>
        <v>91</v>
      </c>
      <c r="E3910" s="4" t="s">
        <v>4323</v>
      </c>
      <c r="F3910" s="4">
        <v>26033</v>
      </c>
      <c r="G3910" s="4">
        <v>11</v>
      </c>
      <c r="H3910" s="4">
        <v>1.8</v>
      </c>
      <c r="I3910" s="4" t="s">
        <v>80</v>
      </c>
      <c r="J3910" s="4">
        <v>0.2</v>
      </c>
    </row>
    <row r="3911" spans="1:10" ht="12.75" customHeight="1">
      <c r="A3911" s="4" t="str">
        <f t="shared" si="0"/>
        <v>22692</v>
      </c>
      <c r="B3911" s="4">
        <v>226</v>
      </c>
      <c r="C3911" s="4">
        <v>920</v>
      </c>
      <c r="D3911" s="4">
        <f t="shared" si="1"/>
        <v>92</v>
      </c>
      <c r="E3911" s="4" t="s">
        <v>4324</v>
      </c>
      <c r="F3911" s="4">
        <v>27329</v>
      </c>
      <c r="G3911" s="4">
        <v>13</v>
      </c>
      <c r="H3911" s="4">
        <v>269</v>
      </c>
      <c r="I3911" s="4" t="s">
        <v>33</v>
      </c>
      <c r="J3911" s="4">
        <v>6</v>
      </c>
    </row>
    <row r="3912" spans="1:10" ht="12.75" customHeight="1">
      <c r="A3912" s="4" t="str">
        <f t="shared" si="0"/>
        <v>22693</v>
      </c>
      <c r="B3912" s="4">
        <v>226</v>
      </c>
      <c r="C3912" s="4">
        <v>930</v>
      </c>
      <c r="D3912" s="4">
        <f t="shared" si="1"/>
        <v>93</v>
      </c>
      <c r="E3912" s="4" t="s">
        <v>4325</v>
      </c>
      <c r="F3912" s="4">
        <v>32740</v>
      </c>
      <c r="G3912" s="4">
        <v>90</v>
      </c>
      <c r="H3912" s="4">
        <v>35</v>
      </c>
      <c r="I3912" s="4" t="s">
        <v>33</v>
      </c>
      <c r="J3912" s="4">
        <v>10</v>
      </c>
    </row>
    <row r="3913" spans="1:10" ht="12.75" customHeight="1">
      <c r="A3913" s="4" t="str">
        <f t="shared" si="0"/>
        <v>22786</v>
      </c>
      <c r="B3913" s="4">
        <v>227</v>
      </c>
      <c r="C3913" s="4">
        <v>860</v>
      </c>
      <c r="D3913" s="4">
        <f t="shared" si="1"/>
        <v>86</v>
      </c>
      <c r="E3913" s="4" t="s">
        <v>4326</v>
      </c>
      <c r="F3913" s="4">
        <v>32980</v>
      </c>
      <c r="G3913" s="4">
        <v>420</v>
      </c>
      <c r="H3913" s="4">
        <v>20.8</v>
      </c>
      <c r="I3913" s="4" t="s">
        <v>6</v>
      </c>
      <c r="J3913" s="4">
        <v>0.7</v>
      </c>
    </row>
    <row r="3914" spans="1:10" ht="12.75" customHeight="1">
      <c r="A3914" s="4" t="str">
        <f t="shared" si="0"/>
        <v>22787</v>
      </c>
      <c r="B3914" s="4">
        <v>227</v>
      </c>
      <c r="C3914" s="4">
        <v>870</v>
      </c>
      <c r="D3914" s="4">
        <f t="shared" si="1"/>
        <v>87</v>
      </c>
      <c r="E3914" s="4" t="s">
        <v>4327</v>
      </c>
      <c r="F3914" s="4">
        <v>29650</v>
      </c>
      <c r="G3914" s="4">
        <v>100</v>
      </c>
      <c r="H3914" s="4">
        <v>2.4700000000000002</v>
      </c>
      <c r="I3914" s="4" t="s">
        <v>80</v>
      </c>
      <c r="J3914" s="4">
        <v>0.03</v>
      </c>
    </row>
    <row r="3915" spans="1:10" ht="12.75" customHeight="1">
      <c r="A3915" s="4" t="str">
        <f t="shared" si="0"/>
        <v>22788</v>
      </c>
      <c r="B3915" s="4">
        <v>227</v>
      </c>
      <c r="C3915" s="4">
        <v>880</v>
      </c>
      <c r="D3915" s="4">
        <f t="shared" si="1"/>
        <v>88</v>
      </c>
      <c r="E3915" s="4" t="s">
        <v>4328</v>
      </c>
      <c r="F3915" s="4">
        <v>27179</v>
      </c>
      <c r="G3915" s="4">
        <v>2.4</v>
      </c>
      <c r="H3915" s="4">
        <v>42.2</v>
      </c>
      <c r="I3915" s="4" t="s">
        <v>80</v>
      </c>
      <c r="J3915" s="4">
        <v>0.5</v>
      </c>
    </row>
    <row r="3916" spans="1:10" ht="12.75" customHeight="1">
      <c r="A3916" s="4" t="str">
        <f t="shared" si="0"/>
        <v>22789</v>
      </c>
      <c r="B3916" s="4">
        <v>227</v>
      </c>
      <c r="C3916" s="4">
        <v>890</v>
      </c>
      <c r="D3916" s="4">
        <f t="shared" si="1"/>
        <v>89</v>
      </c>
      <c r="E3916" s="4" t="s">
        <v>4329</v>
      </c>
      <c r="F3916" s="4">
        <v>25850.9</v>
      </c>
      <c r="G3916" s="4">
        <v>2.4</v>
      </c>
      <c r="H3916" s="4">
        <v>21.771999999999998</v>
      </c>
      <c r="I3916" s="4" t="s">
        <v>14</v>
      </c>
      <c r="J3916" s="4">
        <v>3.0000000000000001E-3</v>
      </c>
    </row>
    <row r="3917" spans="1:10" ht="12.75" customHeight="1">
      <c r="A3917" s="4" t="str">
        <f t="shared" si="0"/>
        <v>22790</v>
      </c>
      <c r="B3917" s="4">
        <v>227</v>
      </c>
      <c r="C3917" s="4">
        <v>900</v>
      </c>
      <c r="D3917" s="4">
        <f t="shared" si="1"/>
        <v>90</v>
      </c>
      <c r="E3917" s="4" t="s">
        <v>4330</v>
      </c>
      <c r="F3917" s="4">
        <v>25806.2</v>
      </c>
      <c r="G3917" s="4">
        <v>2.5</v>
      </c>
      <c r="H3917" s="4">
        <v>18.68</v>
      </c>
      <c r="I3917" s="4" t="s">
        <v>48</v>
      </c>
      <c r="J3917" s="4">
        <v>0.09</v>
      </c>
    </row>
    <row r="3918" spans="1:10" ht="12.75" customHeight="1">
      <c r="A3918" s="4" t="str">
        <f t="shared" si="0"/>
        <v>22791</v>
      </c>
      <c r="B3918" s="4">
        <v>227</v>
      </c>
      <c r="C3918" s="4">
        <v>910</v>
      </c>
      <c r="D3918" s="4">
        <f t="shared" si="1"/>
        <v>91</v>
      </c>
      <c r="E3918" s="4" t="s">
        <v>4331</v>
      </c>
      <c r="F3918" s="4">
        <v>26832</v>
      </c>
      <c r="G3918" s="4">
        <v>7</v>
      </c>
      <c r="H3918" s="4">
        <v>38.299999999999997</v>
      </c>
      <c r="I3918" s="4" t="s">
        <v>80</v>
      </c>
      <c r="J3918" s="4">
        <v>0.3</v>
      </c>
    </row>
    <row r="3919" spans="1:10" ht="12.75" customHeight="1">
      <c r="A3919" s="4" t="str">
        <f t="shared" si="0"/>
        <v>22792</v>
      </c>
      <c r="B3919" s="4">
        <v>227</v>
      </c>
      <c r="C3919" s="4">
        <v>920</v>
      </c>
      <c r="D3919" s="4">
        <f t="shared" si="1"/>
        <v>92</v>
      </c>
      <c r="E3919" s="4" t="s">
        <v>4332</v>
      </c>
      <c r="F3919" s="4">
        <v>29022</v>
      </c>
      <c r="G3919" s="4">
        <v>17</v>
      </c>
      <c r="H3919" s="4">
        <v>1.1000000000000001</v>
      </c>
      <c r="I3919" s="4" t="s">
        <v>80</v>
      </c>
      <c r="J3919" s="4">
        <v>0.1</v>
      </c>
    </row>
    <row r="3920" spans="1:10" ht="12.75" customHeight="1">
      <c r="A3920" s="4" t="str">
        <f t="shared" si="0"/>
        <v>22793</v>
      </c>
      <c r="B3920" s="4">
        <v>227</v>
      </c>
      <c r="C3920" s="4">
        <v>930</v>
      </c>
      <c r="D3920" s="4">
        <f t="shared" si="1"/>
        <v>93</v>
      </c>
      <c r="E3920" s="4" t="s">
        <v>4333</v>
      </c>
      <c r="F3920" s="4">
        <v>32560</v>
      </c>
      <c r="G3920" s="4">
        <v>70</v>
      </c>
      <c r="H3920" s="4">
        <v>510</v>
      </c>
      <c r="I3920" s="4" t="s">
        <v>33</v>
      </c>
      <c r="J3920" s="4">
        <v>60</v>
      </c>
    </row>
    <row r="3921" spans="1:10" ht="12.75" customHeight="1">
      <c r="A3921" s="4" t="str">
        <f t="shared" si="0"/>
        <v>22886</v>
      </c>
      <c r="B3921" s="4">
        <v>228</v>
      </c>
      <c r="C3921" s="4">
        <v>860</v>
      </c>
      <c r="D3921" s="4">
        <f t="shared" si="1"/>
        <v>86</v>
      </c>
      <c r="E3921" s="4" t="s">
        <v>4334</v>
      </c>
      <c r="F3921" s="4">
        <v>35380</v>
      </c>
      <c r="G3921" s="4">
        <v>410</v>
      </c>
      <c r="H3921" s="4">
        <v>65</v>
      </c>
      <c r="I3921" s="4" t="s">
        <v>6</v>
      </c>
      <c r="J3921" s="4">
        <v>2</v>
      </c>
    </row>
    <row r="3922" spans="1:10" ht="12.75" customHeight="1">
      <c r="A3922" s="4" t="str">
        <f t="shared" si="0"/>
        <v>22887</v>
      </c>
      <c r="B3922" s="4">
        <v>228</v>
      </c>
      <c r="C3922" s="4">
        <v>870</v>
      </c>
      <c r="D3922" s="4">
        <f t="shared" si="1"/>
        <v>87</v>
      </c>
      <c r="E3922" s="4" t="s">
        <v>4335</v>
      </c>
      <c r="F3922" s="4">
        <v>33280</v>
      </c>
      <c r="G3922" s="4">
        <v>200</v>
      </c>
      <c r="H3922" s="4">
        <v>38</v>
      </c>
      <c r="I3922" s="4" t="s">
        <v>6</v>
      </c>
      <c r="J3922" s="4">
        <v>1</v>
      </c>
    </row>
    <row r="3923" spans="1:10" ht="12.75" customHeight="1">
      <c r="A3923" s="4" t="str">
        <f t="shared" si="0"/>
        <v>22888</v>
      </c>
      <c r="B3923" s="4">
        <v>228</v>
      </c>
      <c r="C3923" s="4">
        <v>880</v>
      </c>
      <c r="D3923" s="4">
        <f t="shared" si="1"/>
        <v>88</v>
      </c>
      <c r="E3923" s="4" t="s">
        <v>4336</v>
      </c>
      <c r="F3923" s="4">
        <v>28941.8</v>
      </c>
      <c r="G3923" s="4">
        <v>2.4</v>
      </c>
      <c r="H3923" s="4">
        <v>5.75</v>
      </c>
      <c r="I3923" s="4" t="s">
        <v>14</v>
      </c>
      <c r="J3923" s="4">
        <v>0.03</v>
      </c>
    </row>
    <row r="3924" spans="1:10" ht="12.75" customHeight="1">
      <c r="A3924" s="4" t="str">
        <f t="shared" si="0"/>
        <v>22889</v>
      </c>
      <c r="B3924" s="4">
        <v>228</v>
      </c>
      <c r="C3924" s="4">
        <v>890</v>
      </c>
      <c r="D3924" s="4">
        <f t="shared" si="1"/>
        <v>89</v>
      </c>
      <c r="E3924" s="4" t="s">
        <v>4337</v>
      </c>
      <c r="F3924" s="4">
        <v>28896</v>
      </c>
      <c r="G3924" s="4">
        <v>2.5</v>
      </c>
      <c r="H3924" s="4">
        <v>6.15</v>
      </c>
      <c r="I3924" s="4" t="s">
        <v>223</v>
      </c>
      <c r="J3924" s="4">
        <v>0.02</v>
      </c>
    </row>
    <row r="3925" spans="1:10" ht="12.75" customHeight="1">
      <c r="A3925" s="4" t="str">
        <f t="shared" si="0"/>
        <v>22890</v>
      </c>
      <c r="B3925" s="4">
        <v>228</v>
      </c>
      <c r="C3925" s="4">
        <v>900</v>
      </c>
      <c r="D3925" s="4">
        <f t="shared" si="1"/>
        <v>90</v>
      </c>
      <c r="E3925" s="4" t="s">
        <v>4338</v>
      </c>
      <c r="F3925" s="4">
        <v>26772.2</v>
      </c>
      <c r="G3925" s="4">
        <v>2.2000000000000002</v>
      </c>
      <c r="H3925" s="4">
        <v>1.9116</v>
      </c>
      <c r="I3925" s="4" t="s">
        <v>14</v>
      </c>
      <c r="J3925" s="4">
        <v>1.6000000000000001E-3</v>
      </c>
    </row>
    <row r="3926" spans="1:10" ht="12.75" customHeight="1">
      <c r="A3926" s="4" t="str">
        <f t="shared" si="0"/>
        <v>22891</v>
      </c>
      <c r="B3926" s="4">
        <v>228</v>
      </c>
      <c r="C3926" s="4">
        <v>910</v>
      </c>
      <c r="D3926" s="4">
        <f t="shared" si="1"/>
        <v>91</v>
      </c>
      <c r="E3926" s="4" t="s">
        <v>4339</v>
      </c>
      <c r="F3926" s="4">
        <v>28924</v>
      </c>
      <c r="G3926" s="4">
        <v>4</v>
      </c>
      <c r="H3926" s="4">
        <v>22</v>
      </c>
      <c r="I3926" s="4" t="s">
        <v>223</v>
      </c>
      <c r="J3926" s="4">
        <v>1</v>
      </c>
    </row>
    <row r="3927" spans="1:10" ht="12.75" customHeight="1">
      <c r="A3927" s="4" t="str">
        <f t="shared" si="0"/>
        <v>22892</v>
      </c>
      <c r="B3927" s="4">
        <v>228</v>
      </c>
      <c r="C3927" s="4">
        <v>920</v>
      </c>
      <c r="D3927" s="4">
        <f t="shared" si="1"/>
        <v>92</v>
      </c>
      <c r="E3927" s="4" t="s">
        <v>4340</v>
      </c>
      <c r="F3927" s="4">
        <v>29225</v>
      </c>
      <c r="G3927" s="4">
        <v>15</v>
      </c>
      <c r="H3927" s="4">
        <v>9.1</v>
      </c>
      <c r="I3927" s="4" t="s">
        <v>80</v>
      </c>
      <c r="J3927" s="4">
        <v>0.2</v>
      </c>
    </row>
    <row r="3928" spans="1:10" ht="12.75" customHeight="1">
      <c r="A3928" s="4" t="str">
        <f t="shared" si="0"/>
        <v>22893</v>
      </c>
      <c r="B3928" s="4">
        <v>228</v>
      </c>
      <c r="C3928" s="4">
        <v>930</v>
      </c>
      <c r="D3928" s="4">
        <f t="shared" si="1"/>
        <v>93</v>
      </c>
      <c r="E3928" s="4" t="s">
        <v>4341</v>
      </c>
      <c r="F3928" s="4">
        <v>33700</v>
      </c>
      <c r="G3928" s="4">
        <v>200</v>
      </c>
      <c r="H3928" s="4">
        <v>61.4</v>
      </c>
      <c r="I3928" s="4" t="s">
        <v>6</v>
      </c>
      <c r="J3928" s="4">
        <v>1.4</v>
      </c>
    </row>
    <row r="3929" spans="1:10" ht="12.75" customHeight="1">
      <c r="A3929" s="4" t="str">
        <f t="shared" si="0"/>
        <v>22894</v>
      </c>
      <c r="B3929" s="4">
        <v>228</v>
      </c>
      <c r="C3929" s="4">
        <v>940</v>
      </c>
      <c r="D3929" s="4">
        <f t="shared" si="1"/>
        <v>94</v>
      </c>
      <c r="E3929" s="4" t="s">
        <v>4342</v>
      </c>
      <c r="F3929" s="4">
        <v>36090</v>
      </c>
      <c r="G3929" s="4">
        <v>30</v>
      </c>
      <c r="H3929" s="4">
        <v>10</v>
      </c>
      <c r="I3929" s="4" t="s">
        <v>33</v>
      </c>
      <c r="J3929" s="4" t="s">
        <v>4317</v>
      </c>
    </row>
    <row r="3930" spans="1:10" ht="12.75" customHeight="1">
      <c r="A3930" s="4" t="str">
        <f t="shared" si="0"/>
        <v>22987</v>
      </c>
      <c r="B3930" s="4">
        <v>229</v>
      </c>
      <c r="C3930" s="4">
        <v>870</v>
      </c>
      <c r="D3930" s="4">
        <f t="shared" si="1"/>
        <v>87</v>
      </c>
      <c r="E3930" s="4" t="s">
        <v>4343</v>
      </c>
      <c r="F3930" s="4">
        <v>35820</v>
      </c>
      <c r="G3930" s="4">
        <v>40</v>
      </c>
      <c r="H3930" s="4">
        <v>50.2</v>
      </c>
      <c r="I3930" s="4" t="s">
        <v>6</v>
      </c>
      <c r="J3930" s="4">
        <v>0.4</v>
      </c>
    </row>
    <row r="3931" spans="1:10" ht="12.75" customHeight="1">
      <c r="A3931" s="4" t="str">
        <f t="shared" si="0"/>
        <v>22988</v>
      </c>
      <c r="B3931" s="4">
        <v>229</v>
      </c>
      <c r="C3931" s="4">
        <v>880</v>
      </c>
      <c r="D3931" s="4">
        <f t="shared" si="1"/>
        <v>88</v>
      </c>
      <c r="E3931" s="4" t="s">
        <v>4344</v>
      </c>
      <c r="F3931" s="4">
        <v>32563</v>
      </c>
      <c r="G3931" s="4">
        <v>19</v>
      </c>
      <c r="H3931" s="4">
        <v>4</v>
      </c>
      <c r="I3931" s="4" t="s">
        <v>80</v>
      </c>
      <c r="J3931" s="4">
        <v>0.2</v>
      </c>
    </row>
    <row r="3932" spans="1:10" ht="12.75" customHeight="1">
      <c r="A3932" s="4" t="str">
        <f t="shared" si="0"/>
        <v>22989</v>
      </c>
      <c r="B3932" s="4">
        <v>229</v>
      </c>
      <c r="C3932" s="4">
        <v>890</v>
      </c>
      <c r="D3932" s="4">
        <f t="shared" si="1"/>
        <v>89</v>
      </c>
      <c r="E3932" s="4" t="s">
        <v>4345</v>
      </c>
      <c r="F3932" s="4">
        <v>30750</v>
      </c>
      <c r="G3932" s="4">
        <v>30</v>
      </c>
      <c r="H3932" s="4">
        <v>62.7</v>
      </c>
      <c r="I3932" s="4" t="s">
        <v>80</v>
      </c>
      <c r="J3932" s="4">
        <v>0.5</v>
      </c>
    </row>
    <row r="3933" spans="1:10" ht="12.75" customHeight="1">
      <c r="A3933" s="4" t="str">
        <f t="shared" si="0"/>
        <v>22990</v>
      </c>
      <c r="B3933" s="4">
        <v>229</v>
      </c>
      <c r="C3933" s="4">
        <v>900</v>
      </c>
      <c r="D3933" s="4">
        <f t="shared" si="1"/>
        <v>90</v>
      </c>
      <c r="E3933" s="4" t="s">
        <v>4346</v>
      </c>
      <c r="F3933" s="4">
        <v>29586.5</v>
      </c>
      <c r="G3933" s="4">
        <v>2.8</v>
      </c>
      <c r="H3933" s="4">
        <v>7.34</v>
      </c>
      <c r="I3933" s="4" t="s">
        <v>109</v>
      </c>
      <c r="J3933" s="4">
        <v>0.16</v>
      </c>
    </row>
    <row r="3934" spans="1:10" ht="12.75" customHeight="1">
      <c r="A3934" s="4" t="str">
        <f t="shared" si="0"/>
        <v>22990.1</v>
      </c>
      <c r="B3934" s="4">
        <v>229</v>
      </c>
      <c r="C3934" s="4">
        <v>901</v>
      </c>
      <c r="D3934" s="4">
        <f t="shared" si="1"/>
        <v>90.1</v>
      </c>
      <c r="E3934" s="4" t="s">
        <v>4347</v>
      </c>
      <c r="F3934" s="4">
        <v>29586.5</v>
      </c>
      <c r="G3934" s="4">
        <v>2.8</v>
      </c>
      <c r="H3934" s="4">
        <v>3.5000000000000001E-3</v>
      </c>
      <c r="I3934" s="4">
        <v>1E-3</v>
      </c>
      <c r="J3934" s="4">
        <v>70</v>
      </c>
    </row>
    <row r="3935" spans="1:10" ht="12.75" customHeight="1">
      <c r="A3935" s="4" t="str">
        <f t="shared" si="0"/>
        <v>22991</v>
      </c>
      <c r="B3935" s="4">
        <v>229</v>
      </c>
      <c r="C3935" s="4">
        <v>910</v>
      </c>
      <c r="D3935" s="4">
        <f t="shared" si="1"/>
        <v>91</v>
      </c>
      <c r="E3935" s="4" t="s">
        <v>4348</v>
      </c>
      <c r="F3935" s="4">
        <v>29898</v>
      </c>
      <c r="G3935" s="4">
        <v>2.7</v>
      </c>
      <c r="H3935" s="4">
        <v>1.5</v>
      </c>
      <c r="I3935" s="4" t="s">
        <v>48</v>
      </c>
      <c r="J3935" s="4">
        <v>0.05</v>
      </c>
    </row>
    <row r="3936" spans="1:10" ht="12.75" customHeight="1">
      <c r="A3936" s="4" t="str">
        <f t="shared" si="0"/>
        <v>22991.1</v>
      </c>
      <c r="B3936" s="4">
        <v>229</v>
      </c>
      <c r="C3936" s="4">
        <v>911</v>
      </c>
      <c r="D3936" s="4">
        <f t="shared" si="1"/>
        <v>91.1</v>
      </c>
      <c r="E3936" s="4" t="s">
        <v>4349</v>
      </c>
      <c r="F3936" s="4">
        <v>29909.599999999999</v>
      </c>
      <c r="G3936" s="4">
        <v>2.7</v>
      </c>
      <c r="H3936" s="4">
        <v>11.6</v>
      </c>
      <c r="I3936" s="4">
        <v>0.3</v>
      </c>
      <c r="J3936" s="4">
        <v>420</v>
      </c>
    </row>
    <row r="3937" spans="1:10" ht="12.75" customHeight="1">
      <c r="A3937" s="4" t="str">
        <f t="shared" si="0"/>
        <v>22992</v>
      </c>
      <c r="B3937" s="4">
        <v>229</v>
      </c>
      <c r="C3937" s="4">
        <v>920</v>
      </c>
      <c r="D3937" s="4">
        <f t="shared" si="1"/>
        <v>92</v>
      </c>
      <c r="E3937" s="4" t="s">
        <v>4350</v>
      </c>
      <c r="F3937" s="4">
        <v>31211</v>
      </c>
      <c r="G3937" s="4">
        <v>6</v>
      </c>
      <c r="H3937" s="4">
        <v>58</v>
      </c>
      <c r="I3937" s="4" t="s">
        <v>80</v>
      </c>
      <c r="J3937" s="4">
        <v>3</v>
      </c>
    </row>
    <row r="3938" spans="1:10" ht="12.75" customHeight="1">
      <c r="A3938" s="4" t="str">
        <f t="shared" si="0"/>
        <v>22993</v>
      </c>
      <c r="B3938" s="4">
        <v>229</v>
      </c>
      <c r="C3938" s="4">
        <v>930</v>
      </c>
      <c r="D3938" s="4">
        <f t="shared" si="1"/>
        <v>93</v>
      </c>
      <c r="E3938" s="4" t="s">
        <v>4351</v>
      </c>
      <c r="F3938" s="4">
        <v>33780</v>
      </c>
      <c r="G3938" s="4">
        <v>90</v>
      </c>
      <c r="H3938" s="4">
        <v>4</v>
      </c>
      <c r="I3938" s="4" t="s">
        <v>80</v>
      </c>
      <c r="J3938" s="4">
        <v>0.2</v>
      </c>
    </row>
    <row r="3939" spans="1:10" ht="12.75" customHeight="1">
      <c r="A3939" s="4" t="str">
        <f t="shared" si="0"/>
        <v>22993.3</v>
      </c>
      <c r="B3939" s="4">
        <v>229</v>
      </c>
      <c r="C3939" s="4">
        <v>933</v>
      </c>
      <c r="D3939" s="4">
        <f t="shared" si="1"/>
        <v>93.3</v>
      </c>
      <c r="E3939" s="4" t="s">
        <v>4352</v>
      </c>
      <c r="F3939" s="4">
        <v>33850</v>
      </c>
      <c r="G3939" s="4">
        <v>100</v>
      </c>
      <c r="H3939" s="4">
        <v>70</v>
      </c>
      <c r="I3939" s="4">
        <v>50</v>
      </c>
      <c r="J3939" s="4" t="s">
        <v>607</v>
      </c>
    </row>
    <row r="3940" spans="1:10" ht="12.75" customHeight="1">
      <c r="A3940" s="4" t="str">
        <f t="shared" si="0"/>
        <v>22994</v>
      </c>
      <c r="B3940" s="4">
        <v>229</v>
      </c>
      <c r="C3940" s="4">
        <v>940</v>
      </c>
      <c r="D3940" s="4">
        <f t="shared" si="1"/>
        <v>94</v>
      </c>
      <c r="E3940" s="4" t="s">
        <v>4353</v>
      </c>
      <c r="F3940" s="4">
        <v>37400</v>
      </c>
      <c r="G3940" s="4">
        <v>50</v>
      </c>
      <c r="H3940" s="4">
        <v>120</v>
      </c>
      <c r="I3940" s="4" t="s">
        <v>6</v>
      </c>
      <c r="J3940" s="4">
        <v>50</v>
      </c>
    </row>
    <row r="3941" spans="1:10" ht="12.75" customHeight="1">
      <c r="A3941" s="4" t="str">
        <f t="shared" si="0"/>
        <v>23087</v>
      </c>
      <c r="B3941" s="4">
        <v>230</v>
      </c>
      <c r="C3941" s="4">
        <v>870</v>
      </c>
      <c r="D3941" s="4">
        <f t="shared" si="1"/>
        <v>87</v>
      </c>
      <c r="E3941" s="4" t="s">
        <v>4354</v>
      </c>
      <c r="F3941" s="4">
        <v>39600</v>
      </c>
      <c r="G3941" s="4">
        <v>450</v>
      </c>
      <c r="H3941" s="4">
        <v>19.100000000000001</v>
      </c>
      <c r="I3941" s="4" t="s">
        <v>6</v>
      </c>
      <c r="J3941" s="4">
        <v>0.5</v>
      </c>
    </row>
    <row r="3942" spans="1:10" ht="12.75" customHeight="1">
      <c r="A3942" s="4" t="str">
        <f t="shared" si="0"/>
        <v>23088</v>
      </c>
      <c r="B3942" s="4">
        <v>230</v>
      </c>
      <c r="C3942" s="4">
        <v>880</v>
      </c>
      <c r="D3942" s="4">
        <f t="shared" si="1"/>
        <v>88</v>
      </c>
      <c r="E3942" s="4" t="s">
        <v>4355</v>
      </c>
      <c r="F3942" s="4">
        <v>34518</v>
      </c>
      <c r="G3942" s="4">
        <v>12</v>
      </c>
      <c r="H3942" s="4">
        <v>93</v>
      </c>
      <c r="I3942" s="4" t="s">
        <v>80</v>
      </c>
      <c r="J3942" s="4">
        <v>2</v>
      </c>
    </row>
    <row r="3943" spans="1:10" ht="12.75" customHeight="1">
      <c r="A3943" s="4" t="str">
        <f t="shared" si="0"/>
        <v>23089</v>
      </c>
      <c r="B3943" s="4">
        <v>230</v>
      </c>
      <c r="C3943" s="4">
        <v>890</v>
      </c>
      <c r="D3943" s="4">
        <f t="shared" si="1"/>
        <v>89</v>
      </c>
      <c r="E3943" s="4" t="s">
        <v>4356</v>
      </c>
      <c r="F3943" s="4">
        <v>33810</v>
      </c>
      <c r="G3943" s="4">
        <v>300</v>
      </c>
      <c r="H3943" s="4">
        <v>122</v>
      </c>
      <c r="I3943" s="4" t="s">
        <v>6</v>
      </c>
      <c r="J3943" s="4">
        <v>3</v>
      </c>
    </row>
    <row r="3944" spans="1:10" ht="12.75" customHeight="1">
      <c r="A3944" s="4" t="str">
        <f t="shared" si="0"/>
        <v>23090</v>
      </c>
      <c r="B3944" s="4">
        <v>230</v>
      </c>
      <c r="C3944" s="4">
        <v>900</v>
      </c>
      <c r="D3944" s="4">
        <f t="shared" si="1"/>
        <v>90</v>
      </c>
      <c r="E3944" s="4" t="s">
        <v>4357</v>
      </c>
      <c r="F3944" s="4">
        <v>30864</v>
      </c>
      <c r="G3944" s="4">
        <v>1.8</v>
      </c>
      <c r="H3944" s="4">
        <v>75.38</v>
      </c>
      <c r="I3944" s="4" t="s">
        <v>109</v>
      </c>
      <c r="J3944" s="4">
        <v>0.3</v>
      </c>
    </row>
    <row r="3945" spans="1:10" ht="12.75" customHeight="1">
      <c r="A3945" s="4" t="str">
        <f t="shared" si="0"/>
        <v>23091</v>
      </c>
      <c r="B3945" s="4">
        <v>230</v>
      </c>
      <c r="C3945" s="4">
        <v>910</v>
      </c>
      <c r="D3945" s="4">
        <f t="shared" si="1"/>
        <v>91</v>
      </c>
      <c r="E3945" s="4" t="s">
        <v>4358</v>
      </c>
      <c r="F3945" s="4">
        <v>32175</v>
      </c>
      <c r="G3945" s="4">
        <v>3</v>
      </c>
      <c r="H3945" s="4">
        <v>17.399999999999999</v>
      </c>
      <c r="I3945" s="4" t="s">
        <v>48</v>
      </c>
      <c r="J3945" s="4">
        <v>0.5</v>
      </c>
    </row>
    <row r="3946" spans="1:10" ht="12.75" customHeight="1">
      <c r="A3946" s="4" t="str">
        <f t="shared" si="0"/>
        <v>23092</v>
      </c>
      <c r="B3946" s="4">
        <v>230</v>
      </c>
      <c r="C3946" s="4">
        <v>920</v>
      </c>
      <c r="D3946" s="4">
        <f t="shared" si="1"/>
        <v>92</v>
      </c>
      <c r="E3946" s="4" t="s">
        <v>4359</v>
      </c>
      <c r="F3946" s="4">
        <v>31615</v>
      </c>
      <c r="G3946" s="4">
        <v>5</v>
      </c>
      <c r="H3946" s="4">
        <v>20.8</v>
      </c>
      <c r="I3946" s="4" t="s">
        <v>48</v>
      </c>
      <c r="J3946" s="4" t="s">
        <v>22</v>
      </c>
    </row>
    <row r="3947" spans="1:10" ht="12.75" customHeight="1">
      <c r="A3947" s="4" t="str">
        <f t="shared" si="0"/>
        <v>23093</v>
      </c>
      <c r="B3947" s="4">
        <v>230</v>
      </c>
      <c r="C3947" s="4">
        <v>930</v>
      </c>
      <c r="D3947" s="4">
        <f t="shared" si="1"/>
        <v>93</v>
      </c>
      <c r="E3947" s="4" t="s">
        <v>4360</v>
      </c>
      <c r="F3947" s="4">
        <v>35240</v>
      </c>
      <c r="G3947" s="4">
        <v>50</v>
      </c>
      <c r="H3947" s="4">
        <v>4.5999999999999996</v>
      </c>
      <c r="I3947" s="4" t="s">
        <v>80</v>
      </c>
      <c r="J3947" s="4">
        <v>0.3</v>
      </c>
    </row>
    <row r="3948" spans="1:10" ht="12.75" customHeight="1">
      <c r="A3948" s="4" t="str">
        <f t="shared" si="0"/>
        <v>23093.3</v>
      </c>
      <c r="B3948" s="4">
        <v>230</v>
      </c>
      <c r="C3948" s="4">
        <v>933</v>
      </c>
      <c r="D3948" s="4">
        <f t="shared" si="1"/>
        <v>93.3</v>
      </c>
      <c r="E3948" s="4" t="s">
        <v>4361</v>
      </c>
      <c r="F3948" s="4">
        <v>35540</v>
      </c>
      <c r="G3948" s="4">
        <v>210</v>
      </c>
      <c r="H3948" s="4">
        <v>300</v>
      </c>
      <c r="I3948" s="4">
        <v>200</v>
      </c>
      <c r="J3948" s="4" t="s">
        <v>4362</v>
      </c>
    </row>
    <row r="3949" spans="1:10" ht="12.75" customHeight="1">
      <c r="A3949" s="4" t="str">
        <f t="shared" si="0"/>
        <v>23094</v>
      </c>
      <c r="B3949" s="4">
        <v>230</v>
      </c>
      <c r="C3949" s="4">
        <v>940</v>
      </c>
      <c r="D3949" s="4">
        <f t="shared" si="1"/>
        <v>94</v>
      </c>
      <c r="E3949" s="4" t="s">
        <v>4363</v>
      </c>
      <c r="F3949" s="4">
        <v>36934</v>
      </c>
      <c r="G3949" s="4">
        <v>15</v>
      </c>
      <c r="H3949" s="4">
        <v>1.7</v>
      </c>
      <c r="I3949" s="4" t="s">
        <v>80</v>
      </c>
      <c r="J3949" s="4">
        <v>0.17</v>
      </c>
    </row>
    <row r="3950" spans="1:10" ht="12.75" customHeight="1">
      <c r="A3950" s="4" t="str">
        <f t="shared" si="0"/>
        <v>23187</v>
      </c>
      <c r="B3950" s="4">
        <v>231</v>
      </c>
      <c r="C3950" s="4">
        <v>870</v>
      </c>
      <c r="D3950" s="4">
        <f t="shared" si="1"/>
        <v>87</v>
      </c>
      <c r="E3950" s="4" t="s">
        <v>4364</v>
      </c>
      <c r="F3950" s="4">
        <v>42330</v>
      </c>
      <c r="G3950" s="4">
        <v>470</v>
      </c>
      <c r="H3950" s="4">
        <v>17.600000000000001</v>
      </c>
      <c r="I3950" s="4" t="s">
        <v>6</v>
      </c>
      <c r="J3950" s="4">
        <v>0.6</v>
      </c>
    </row>
    <row r="3951" spans="1:10" ht="12.75" customHeight="1">
      <c r="A3951" s="4" t="str">
        <f t="shared" si="0"/>
        <v>23188</v>
      </c>
      <c r="B3951" s="4">
        <v>231</v>
      </c>
      <c r="C3951" s="4">
        <v>880</v>
      </c>
      <c r="D3951" s="4">
        <f t="shared" si="1"/>
        <v>88</v>
      </c>
      <c r="E3951" s="4" t="s">
        <v>4365</v>
      </c>
      <c r="F3951" s="4">
        <v>38400</v>
      </c>
      <c r="G3951" s="4">
        <v>300</v>
      </c>
      <c r="H3951" s="4">
        <v>103</v>
      </c>
      <c r="I3951" s="4" t="s">
        <v>6</v>
      </c>
      <c r="J3951" s="4">
        <v>3</v>
      </c>
    </row>
    <row r="3952" spans="1:10" ht="12.75" customHeight="1">
      <c r="A3952" s="4" t="str">
        <f t="shared" si="0"/>
        <v>23188.1</v>
      </c>
      <c r="B3952" s="4">
        <v>231</v>
      </c>
      <c r="C3952" s="4">
        <v>881</v>
      </c>
      <c r="D3952" s="4">
        <f t="shared" si="1"/>
        <v>88.1</v>
      </c>
      <c r="E3952" s="4" t="s">
        <v>4366</v>
      </c>
      <c r="F3952" s="4">
        <v>38470</v>
      </c>
      <c r="G3952" s="4">
        <v>300</v>
      </c>
      <c r="H3952" s="4">
        <v>66.209999999999994</v>
      </c>
      <c r="I3952" s="4">
        <v>0.09</v>
      </c>
      <c r="J3952" s="4" t="s">
        <v>4367</v>
      </c>
    </row>
    <row r="3953" spans="1:10" ht="12.75" customHeight="1">
      <c r="A3953" s="4" t="str">
        <f t="shared" si="0"/>
        <v>23189</v>
      </c>
      <c r="B3953" s="4">
        <v>231</v>
      </c>
      <c r="C3953" s="4">
        <v>890</v>
      </c>
      <c r="D3953" s="4">
        <f t="shared" si="1"/>
        <v>89</v>
      </c>
      <c r="E3953" s="4" t="s">
        <v>4368</v>
      </c>
      <c r="F3953" s="4">
        <v>35920</v>
      </c>
      <c r="G3953" s="4">
        <v>100</v>
      </c>
      <c r="H3953" s="4">
        <v>7.5</v>
      </c>
      <c r="I3953" s="4" t="s">
        <v>80</v>
      </c>
      <c r="J3953" s="4">
        <v>0.1</v>
      </c>
    </row>
    <row r="3954" spans="1:10" ht="12.75" customHeight="1">
      <c r="A3954" s="4" t="str">
        <f t="shared" si="0"/>
        <v>23190</v>
      </c>
      <c r="B3954" s="4">
        <v>231</v>
      </c>
      <c r="C3954" s="4">
        <v>900</v>
      </c>
      <c r="D3954" s="4">
        <f t="shared" si="1"/>
        <v>90</v>
      </c>
      <c r="E3954" s="4" t="s">
        <v>4369</v>
      </c>
      <c r="F3954" s="4">
        <v>33817.300000000003</v>
      </c>
      <c r="G3954" s="4">
        <v>1.8</v>
      </c>
      <c r="H3954" s="4">
        <v>25.52</v>
      </c>
      <c r="I3954" s="4" t="s">
        <v>223</v>
      </c>
      <c r="J3954" s="4">
        <v>0.01</v>
      </c>
    </row>
    <row r="3955" spans="1:10" ht="12.75" customHeight="1">
      <c r="A3955" s="4" t="str">
        <f t="shared" si="0"/>
        <v>23191</v>
      </c>
      <c r="B3955" s="4">
        <v>231</v>
      </c>
      <c r="C3955" s="4">
        <v>910</v>
      </c>
      <c r="D3955" s="4">
        <f t="shared" si="1"/>
        <v>91</v>
      </c>
      <c r="E3955" s="4" t="s">
        <v>4370</v>
      </c>
      <c r="F3955" s="4">
        <v>33425.699999999997</v>
      </c>
      <c r="G3955" s="4">
        <v>2.2999999999999998</v>
      </c>
      <c r="H3955" s="4">
        <v>32.76</v>
      </c>
      <c r="I3955" s="4" t="s">
        <v>109</v>
      </c>
      <c r="J3955" s="4">
        <v>0.11</v>
      </c>
    </row>
    <row r="3956" spans="1:10" ht="12.75" customHeight="1">
      <c r="A3956" s="4" t="str">
        <f t="shared" si="0"/>
        <v>23192</v>
      </c>
      <c r="B3956" s="4">
        <v>231</v>
      </c>
      <c r="C3956" s="4">
        <v>920</v>
      </c>
      <c r="D3956" s="4">
        <f t="shared" si="1"/>
        <v>92</v>
      </c>
      <c r="E3956" s="4" t="s">
        <v>4371</v>
      </c>
      <c r="F3956" s="4">
        <v>33807</v>
      </c>
      <c r="G3956" s="4">
        <v>3</v>
      </c>
      <c r="H3956" s="4">
        <v>4.2</v>
      </c>
      <c r="I3956" s="4" t="s">
        <v>48</v>
      </c>
      <c r="J3956" s="4">
        <v>0.1</v>
      </c>
    </row>
    <row r="3957" spans="1:10" ht="12.75" customHeight="1">
      <c r="A3957" s="4" t="str">
        <f t="shared" si="0"/>
        <v>23193</v>
      </c>
      <c r="B3957" s="4">
        <v>231</v>
      </c>
      <c r="C3957" s="4">
        <v>930</v>
      </c>
      <c r="D3957" s="4">
        <f t="shared" si="1"/>
        <v>93</v>
      </c>
      <c r="E3957" s="4" t="s">
        <v>4372</v>
      </c>
      <c r="F3957" s="4">
        <v>35630</v>
      </c>
      <c r="G3957" s="4">
        <v>50</v>
      </c>
      <c r="H3957" s="4">
        <v>48.8</v>
      </c>
      <c r="I3957" s="4" t="s">
        <v>80</v>
      </c>
      <c r="J3957" s="4">
        <v>0.2</v>
      </c>
    </row>
    <row r="3958" spans="1:10" ht="12.75" customHeight="1">
      <c r="A3958" s="4" t="str">
        <f t="shared" si="0"/>
        <v>23193.3</v>
      </c>
      <c r="B3958" s="4">
        <v>231</v>
      </c>
      <c r="C3958" s="4">
        <v>933</v>
      </c>
      <c r="D3958" s="4">
        <f t="shared" si="1"/>
        <v>93.3</v>
      </c>
      <c r="E3958" s="4" t="s">
        <v>4373</v>
      </c>
      <c r="F3958" s="4">
        <v>35690</v>
      </c>
      <c r="G3958" s="4">
        <v>60</v>
      </c>
      <c r="H3958" s="4">
        <v>60</v>
      </c>
      <c r="I3958" s="4">
        <v>40</v>
      </c>
      <c r="J3958" s="4" t="s">
        <v>607</v>
      </c>
    </row>
    <row r="3959" spans="1:10" ht="12.75" customHeight="1">
      <c r="A3959" s="4" t="str">
        <f t="shared" si="0"/>
        <v>23194</v>
      </c>
      <c r="B3959" s="4">
        <v>231</v>
      </c>
      <c r="C3959" s="4">
        <v>940</v>
      </c>
      <c r="D3959" s="4">
        <f t="shared" si="1"/>
        <v>94</v>
      </c>
      <c r="E3959" s="4" t="s">
        <v>4374</v>
      </c>
      <c r="F3959" s="4">
        <v>38285</v>
      </c>
      <c r="G3959" s="4">
        <v>26</v>
      </c>
      <c r="H3959" s="4">
        <v>8.6</v>
      </c>
      <c r="I3959" s="4" t="s">
        <v>80</v>
      </c>
      <c r="J3959" s="4">
        <v>0.5</v>
      </c>
    </row>
    <row r="3960" spans="1:10" ht="12.75" customHeight="1">
      <c r="A3960" s="4" t="str">
        <f t="shared" si="0"/>
        <v>23195</v>
      </c>
      <c r="B3960" s="4">
        <v>231</v>
      </c>
      <c r="C3960" s="4">
        <v>950</v>
      </c>
      <c r="D3960" s="4">
        <f t="shared" si="1"/>
        <v>95</v>
      </c>
      <c r="E3960" s="4" t="s">
        <v>4375</v>
      </c>
      <c r="F3960" s="4">
        <v>42440</v>
      </c>
      <c r="G3960" s="4">
        <v>300</v>
      </c>
      <c r="H3960" s="4">
        <v>30</v>
      </c>
      <c r="I3960" s="4" t="s">
        <v>6</v>
      </c>
      <c r="J3960" s="4" t="s">
        <v>2041</v>
      </c>
    </row>
    <row r="3961" spans="1:10" ht="12.75" customHeight="1">
      <c r="A3961" s="4" t="str">
        <f t="shared" si="0"/>
        <v>23287</v>
      </c>
      <c r="B3961" s="4">
        <v>232</v>
      </c>
      <c r="C3961" s="4">
        <v>870</v>
      </c>
      <c r="D3961" s="4">
        <f t="shared" si="1"/>
        <v>87</v>
      </c>
      <c r="E3961" s="4" t="s">
        <v>4376</v>
      </c>
      <c r="F3961" s="4">
        <v>46360</v>
      </c>
      <c r="G3961" s="4">
        <v>640</v>
      </c>
      <c r="H3961" s="4">
        <v>5</v>
      </c>
      <c r="I3961" s="4" t="s">
        <v>6</v>
      </c>
      <c r="J3961" s="4">
        <v>1</v>
      </c>
    </row>
    <row r="3962" spans="1:10" ht="12.75" customHeight="1">
      <c r="A3962" s="4" t="str">
        <f t="shared" si="0"/>
        <v>23288</v>
      </c>
      <c r="B3962" s="4">
        <v>232</v>
      </c>
      <c r="C3962" s="4">
        <v>880</v>
      </c>
      <c r="D3962" s="4">
        <f t="shared" si="1"/>
        <v>88</v>
      </c>
      <c r="E3962" s="4" t="s">
        <v>4377</v>
      </c>
      <c r="F3962" s="4">
        <v>40650</v>
      </c>
      <c r="G3962" s="4">
        <v>280</v>
      </c>
      <c r="H3962" s="4">
        <v>250</v>
      </c>
      <c r="I3962" s="4" t="s">
        <v>6</v>
      </c>
      <c r="J3962" s="4">
        <v>50</v>
      </c>
    </row>
    <row r="3963" spans="1:10" ht="12.75" customHeight="1">
      <c r="A3963" s="4" t="str">
        <f t="shared" si="0"/>
        <v>23289</v>
      </c>
      <c r="B3963" s="4">
        <v>232</v>
      </c>
      <c r="C3963" s="4">
        <v>890</v>
      </c>
      <c r="D3963" s="4">
        <f t="shared" si="1"/>
        <v>89</v>
      </c>
      <c r="E3963" s="4" t="s">
        <v>4378</v>
      </c>
      <c r="F3963" s="4">
        <v>39150</v>
      </c>
      <c r="G3963" s="4">
        <v>100</v>
      </c>
      <c r="H3963" s="4">
        <v>119</v>
      </c>
      <c r="I3963" s="4" t="s">
        <v>6</v>
      </c>
      <c r="J3963" s="4">
        <v>5</v>
      </c>
    </row>
    <row r="3964" spans="1:10" ht="12.75" customHeight="1">
      <c r="A3964" s="4" t="str">
        <f t="shared" si="0"/>
        <v>23290</v>
      </c>
      <c r="B3964" s="4">
        <v>232</v>
      </c>
      <c r="C3964" s="4">
        <v>900</v>
      </c>
      <c r="D3964" s="4">
        <f t="shared" si="1"/>
        <v>90</v>
      </c>
      <c r="E3964" s="4" t="s">
        <v>4379</v>
      </c>
      <c r="F3964" s="4">
        <v>35448.300000000003</v>
      </c>
      <c r="G3964" s="4">
        <v>2</v>
      </c>
      <c r="H3964" s="4">
        <v>14.05</v>
      </c>
      <c r="I3964" s="4" t="s">
        <v>465</v>
      </c>
      <c r="J3964" s="4">
        <v>0.06</v>
      </c>
    </row>
    <row r="3965" spans="1:10" ht="12.75" customHeight="1">
      <c r="A3965" s="4" t="str">
        <f t="shared" si="0"/>
        <v>23291</v>
      </c>
      <c r="B3965" s="4">
        <v>232</v>
      </c>
      <c r="C3965" s="4">
        <v>910</v>
      </c>
      <c r="D3965" s="4">
        <f t="shared" si="1"/>
        <v>91</v>
      </c>
      <c r="E3965" s="4" t="s">
        <v>4380</v>
      </c>
      <c r="F3965" s="4">
        <v>35948</v>
      </c>
      <c r="G3965" s="4">
        <v>8</v>
      </c>
      <c r="H3965" s="4">
        <v>1.31</v>
      </c>
      <c r="I3965" s="4" t="s">
        <v>48</v>
      </c>
      <c r="J3965" s="4">
        <v>0.02</v>
      </c>
    </row>
    <row r="3966" spans="1:10" ht="12.75" customHeight="1">
      <c r="A3966" s="4" t="str">
        <f t="shared" si="0"/>
        <v>23292</v>
      </c>
      <c r="B3966" s="4">
        <v>232</v>
      </c>
      <c r="C3966" s="4">
        <v>920</v>
      </c>
      <c r="D3966" s="4">
        <f t="shared" si="1"/>
        <v>92</v>
      </c>
      <c r="E3966" s="4" t="s">
        <v>4381</v>
      </c>
      <c r="F3966" s="4">
        <v>34610.699999999997</v>
      </c>
      <c r="G3966" s="4">
        <v>2.2000000000000002</v>
      </c>
      <c r="H3966" s="4">
        <v>68.900000000000006</v>
      </c>
      <c r="I3966" s="4" t="s">
        <v>14</v>
      </c>
      <c r="J3966" s="4">
        <v>0.4</v>
      </c>
    </row>
    <row r="3967" spans="1:10" ht="12.75" customHeight="1">
      <c r="A3967" s="4" t="str">
        <f t="shared" si="0"/>
        <v>23293</v>
      </c>
      <c r="B3967" s="4">
        <v>232</v>
      </c>
      <c r="C3967" s="4">
        <v>930</v>
      </c>
      <c r="D3967" s="4">
        <f t="shared" si="1"/>
        <v>93</v>
      </c>
      <c r="E3967" s="4" t="s">
        <v>4382</v>
      </c>
      <c r="F3967" s="4">
        <v>37360</v>
      </c>
      <c r="G3967" s="4">
        <v>100</v>
      </c>
      <c r="H3967" s="4">
        <v>14.7</v>
      </c>
      <c r="I3967" s="4" t="s">
        <v>80</v>
      </c>
      <c r="J3967" s="4">
        <v>0.3</v>
      </c>
    </row>
    <row r="3968" spans="1:10" ht="12.75" customHeight="1">
      <c r="A3968" s="4" t="str">
        <f t="shared" si="0"/>
        <v>23294</v>
      </c>
      <c r="B3968" s="4">
        <v>232</v>
      </c>
      <c r="C3968" s="4">
        <v>940</v>
      </c>
      <c r="D3968" s="4">
        <f t="shared" si="1"/>
        <v>94</v>
      </c>
      <c r="E3968" s="4" t="s">
        <v>4383</v>
      </c>
      <c r="F3968" s="4">
        <v>38366</v>
      </c>
      <c r="G3968" s="4">
        <v>18</v>
      </c>
      <c r="H3968" s="4">
        <v>33.700000000000003</v>
      </c>
      <c r="I3968" s="4" t="s">
        <v>80</v>
      </c>
      <c r="J3968" s="4">
        <v>0.5</v>
      </c>
    </row>
    <row r="3969" spans="1:10" ht="12.75" customHeight="1">
      <c r="A3969" s="4" t="str">
        <f t="shared" si="0"/>
        <v>23295</v>
      </c>
      <c r="B3969" s="4">
        <v>232</v>
      </c>
      <c r="C3969" s="4">
        <v>950</v>
      </c>
      <c r="D3969" s="4">
        <f t="shared" si="1"/>
        <v>95</v>
      </c>
      <c r="E3969" s="4" t="s">
        <v>4384</v>
      </c>
      <c r="F3969" s="4">
        <v>43400</v>
      </c>
      <c r="G3969" s="4">
        <v>300</v>
      </c>
      <c r="H3969" s="4">
        <v>1.31</v>
      </c>
      <c r="I3969" s="4" t="s">
        <v>80</v>
      </c>
      <c r="J3969" s="4">
        <v>0.04</v>
      </c>
    </row>
    <row r="3970" spans="1:10" ht="12.75" customHeight="1">
      <c r="A3970" s="4" t="str">
        <f t="shared" si="0"/>
        <v>23388</v>
      </c>
      <c r="B3970" s="4">
        <v>233</v>
      </c>
      <c r="C3970" s="4">
        <v>880</v>
      </c>
      <c r="D3970" s="4">
        <f t="shared" si="1"/>
        <v>88</v>
      </c>
      <c r="E3970" s="4" t="s">
        <v>4385</v>
      </c>
      <c r="F3970" s="4">
        <v>44770</v>
      </c>
      <c r="G3970" s="4">
        <v>470</v>
      </c>
      <c r="H3970" s="4">
        <v>30</v>
      </c>
      <c r="I3970" s="4" t="s">
        <v>6</v>
      </c>
      <c r="J3970" s="4">
        <v>5</v>
      </c>
    </row>
    <row r="3971" spans="1:10" ht="12.75" customHeight="1">
      <c r="A3971" s="4" t="str">
        <f t="shared" si="0"/>
        <v>23389</v>
      </c>
      <c r="B3971" s="4">
        <v>233</v>
      </c>
      <c r="C3971" s="4">
        <v>890</v>
      </c>
      <c r="D3971" s="4">
        <f t="shared" si="1"/>
        <v>89</v>
      </c>
      <c r="E3971" s="4" t="s">
        <v>4386</v>
      </c>
      <c r="F3971" s="4">
        <v>41500</v>
      </c>
      <c r="G3971" s="4">
        <v>300</v>
      </c>
      <c r="H3971" s="4">
        <v>145</v>
      </c>
      <c r="I3971" s="4" t="s">
        <v>6</v>
      </c>
      <c r="J3971" s="4">
        <v>10</v>
      </c>
    </row>
    <row r="3972" spans="1:10" ht="12.75" customHeight="1">
      <c r="A3972" s="4" t="str">
        <f t="shared" si="0"/>
        <v>23390</v>
      </c>
      <c r="B3972" s="4">
        <v>233</v>
      </c>
      <c r="C3972" s="4">
        <v>900</v>
      </c>
      <c r="D3972" s="4">
        <f t="shared" si="1"/>
        <v>90</v>
      </c>
      <c r="E3972" s="4" t="s">
        <v>4387</v>
      </c>
      <c r="F3972" s="4">
        <v>38733.199999999997</v>
      </c>
      <c r="G3972" s="4">
        <v>2</v>
      </c>
      <c r="H3972" s="4">
        <v>22.3</v>
      </c>
      <c r="I3972" s="4" t="s">
        <v>80</v>
      </c>
      <c r="J3972" s="4">
        <v>0.1</v>
      </c>
    </row>
    <row r="3973" spans="1:10" ht="12.75" customHeight="1">
      <c r="A3973" s="4" t="str">
        <f t="shared" si="0"/>
        <v>23391</v>
      </c>
      <c r="B3973" s="4">
        <v>233</v>
      </c>
      <c r="C3973" s="4">
        <v>910</v>
      </c>
      <c r="D3973" s="4">
        <f t="shared" si="1"/>
        <v>91</v>
      </c>
      <c r="E3973" s="4" t="s">
        <v>4388</v>
      </c>
      <c r="F3973" s="4">
        <v>37490.1</v>
      </c>
      <c r="G3973" s="4">
        <v>2.2000000000000002</v>
      </c>
      <c r="H3973" s="4">
        <v>26.966999999999999</v>
      </c>
      <c r="I3973" s="4" t="s">
        <v>48</v>
      </c>
      <c r="J3973" s="4">
        <v>2E-3</v>
      </c>
    </row>
    <row r="3974" spans="1:10" ht="12.75" customHeight="1">
      <c r="A3974" s="4" t="str">
        <f t="shared" si="0"/>
        <v>23392</v>
      </c>
      <c r="B3974" s="4">
        <v>233</v>
      </c>
      <c r="C3974" s="4">
        <v>920</v>
      </c>
      <c r="D3974" s="4">
        <f t="shared" si="1"/>
        <v>92</v>
      </c>
      <c r="E3974" s="4" t="s">
        <v>4389</v>
      </c>
      <c r="F3974" s="4">
        <v>36920</v>
      </c>
      <c r="G3974" s="4">
        <v>2.7</v>
      </c>
      <c r="H3974" s="4">
        <v>159.19999999999999</v>
      </c>
      <c r="I3974" s="4" t="s">
        <v>109</v>
      </c>
      <c r="J3974" s="4">
        <v>0.2</v>
      </c>
    </row>
    <row r="3975" spans="1:10" ht="12.75" customHeight="1">
      <c r="A3975" s="4" t="str">
        <f t="shared" si="0"/>
        <v>23393</v>
      </c>
      <c r="B3975" s="4">
        <v>233</v>
      </c>
      <c r="C3975" s="4">
        <v>930</v>
      </c>
      <c r="D3975" s="4">
        <f t="shared" si="1"/>
        <v>93</v>
      </c>
      <c r="E3975" s="4" t="s">
        <v>4390</v>
      </c>
      <c r="F3975" s="4">
        <v>37950</v>
      </c>
      <c r="G3975" s="4">
        <v>50</v>
      </c>
      <c r="H3975" s="4">
        <v>36.200000000000003</v>
      </c>
      <c r="I3975" s="4" t="s">
        <v>80</v>
      </c>
      <c r="J3975" s="4">
        <v>0.1</v>
      </c>
    </row>
    <row r="3976" spans="1:10" ht="12.75" customHeight="1">
      <c r="A3976" s="4" t="str">
        <f t="shared" si="0"/>
        <v>23393.3</v>
      </c>
      <c r="B3976" s="4">
        <v>233</v>
      </c>
      <c r="C3976" s="4">
        <v>933</v>
      </c>
      <c r="D3976" s="4">
        <f t="shared" si="1"/>
        <v>93.3</v>
      </c>
      <c r="E3976" s="4" t="s">
        <v>4391</v>
      </c>
      <c r="F3976" s="4">
        <v>38000</v>
      </c>
      <c r="G3976" s="4">
        <v>60</v>
      </c>
      <c r="H3976" s="4">
        <v>50</v>
      </c>
      <c r="I3976" s="4">
        <v>30</v>
      </c>
      <c r="J3976" s="4" t="s">
        <v>4392</v>
      </c>
    </row>
    <row r="3977" spans="1:10" ht="12.75" customHeight="1">
      <c r="A3977" s="4" t="str">
        <f t="shared" si="0"/>
        <v>23394</v>
      </c>
      <c r="B3977" s="4">
        <v>233</v>
      </c>
      <c r="C3977" s="4">
        <v>940</v>
      </c>
      <c r="D3977" s="4">
        <f t="shared" si="1"/>
        <v>94</v>
      </c>
      <c r="E3977" s="4" t="s">
        <v>4393</v>
      </c>
      <c r="F3977" s="4">
        <v>40050</v>
      </c>
      <c r="G3977" s="4">
        <v>50</v>
      </c>
      <c r="H3977" s="4">
        <v>20.9</v>
      </c>
      <c r="I3977" s="4" t="s">
        <v>80</v>
      </c>
      <c r="J3977" s="4">
        <v>0.4</v>
      </c>
    </row>
    <row r="3978" spans="1:10" ht="12.75" customHeight="1">
      <c r="A3978" s="4" t="str">
        <f t="shared" si="0"/>
        <v>23395</v>
      </c>
      <c r="B3978" s="4">
        <v>233</v>
      </c>
      <c r="C3978" s="4">
        <v>950</v>
      </c>
      <c r="D3978" s="4">
        <f t="shared" si="1"/>
        <v>95</v>
      </c>
      <c r="E3978" s="4" t="s">
        <v>4394</v>
      </c>
      <c r="F3978" s="4">
        <v>43170</v>
      </c>
      <c r="G3978" s="4">
        <v>100</v>
      </c>
      <c r="H3978" s="4">
        <v>3.2</v>
      </c>
      <c r="I3978" s="4" t="s">
        <v>80</v>
      </c>
      <c r="J3978" s="4">
        <v>0.8</v>
      </c>
    </row>
    <row r="3979" spans="1:10" ht="12.75" customHeight="1">
      <c r="A3979" s="4" t="str">
        <f t="shared" si="0"/>
        <v>23396</v>
      </c>
      <c r="B3979" s="4">
        <v>233</v>
      </c>
      <c r="C3979" s="4">
        <v>960</v>
      </c>
      <c r="D3979" s="4">
        <f t="shared" si="1"/>
        <v>96</v>
      </c>
      <c r="E3979" s="4" t="s">
        <v>4395</v>
      </c>
      <c r="F3979" s="4">
        <v>47290</v>
      </c>
      <c r="G3979" s="4">
        <v>70</v>
      </c>
      <c r="H3979" s="4">
        <v>1</v>
      </c>
      <c r="I3979" s="4" t="s">
        <v>80</v>
      </c>
      <c r="J3979" s="4" t="s">
        <v>188</v>
      </c>
    </row>
    <row r="3980" spans="1:10" ht="12.75" customHeight="1">
      <c r="A3980" s="4" t="str">
        <f t="shared" si="0"/>
        <v>23488</v>
      </c>
      <c r="B3980" s="4">
        <v>234</v>
      </c>
      <c r="C3980" s="4">
        <v>880</v>
      </c>
      <c r="D3980" s="4">
        <f t="shared" si="1"/>
        <v>88</v>
      </c>
      <c r="E3980" s="4" t="s">
        <v>4396</v>
      </c>
      <c r="F3980" s="4">
        <v>47230</v>
      </c>
      <c r="G3980" s="4">
        <v>490</v>
      </c>
      <c r="H3980" s="4">
        <v>30</v>
      </c>
      <c r="I3980" s="4" t="s">
        <v>6</v>
      </c>
      <c r="J3980" s="4">
        <v>10</v>
      </c>
    </row>
    <row r="3981" spans="1:10" ht="12.75" customHeight="1">
      <c r="A3981" s="4" t="str">
        <f t="shared" si="0"/>
        <v>23489</v>
      </c>
      <c r="B3981" s="4">
        <v>234</v>
      </c>
      <c r="C3981" s="4">
        <v>890</v>
      </c>
      <c r="D3981" s="4">
        <f t="shared" si="1"/>
        <v>89</v>
      </c>
      <c r="E3981" s="4" t="s">
        <v>4397</v>
      </c>
      <c r="F3981" s="4">
        <v>45100</v>
      </c>
      <c r="G3981" s="4">
        <v>400</v>
      </c>
      <c r="H3981" s="4">
        <v>44</v>
      </c>
      <c r="I3981" s="4" t="s">
        <v>6</v>
      </c>
      <c r="J3981" s="4">
        <v>7</v>
      </c>
    </row>
    <row r="3982" spans="1:10" ht="12.75" customHeight="1">
      <c r="A3982" s="4" t="str">
        <f t="shared" si="0"/>
        <v>23490</v>
      </c>
      <c r="B3982" s="4">
        <v>234</v>
      </c>
      <c r="C3982" s="4">
        <v>900</v>
      </c>
      <c r="D3982" s="4">
        <f t="shared" si="1"/>
        <v>90</v>
      </c>
      <c r="E3982" s="4" t="s">
        <v>4398</v>
      </c>
      <c r="F3982" s="4">
        <v>40614</v>
      </c>
      <c r="G3982" s="4">
        <v>3</v>
      </c>
      <c r="H3982" s="4">
        <v>24.1</v>
      </c>
      <c r="I3982" s="4" t="s">
        <v>48</v>
      </c>
      <c r="J3982" s="4">
        <v>0.03</v>
      </c>
    </row>
    <row r="3983" spans="1:10" ht="12.75" customHeight="1">
      <c r="A3983" s="4" t="str">
        <f t="shared" si="0"/>
        <v>23491</v>
      </c>
      <c r="B3983" s="4">
        <v>234</v>
      </c>
      <c r="C3983" s="4">
        <v>910</v>
      </c>
      <c r="D3983" s="4">
        <f t="shared" si="1"/>
        <v>91</v>
      </c>
      <c r="E3983" s="4" t="s">
        <v>4399</v>
      </c>
      <c r="F3983" s="4">
        <v>40341</v>
      </c>
      <c r="G3983" s="4">
        <v>5</v>
      </c>
      <c r="H3983" s="4">
        <v>6.7</v>
      </c>
      <c r="I3983" s="4" t="s">
        <v>223</v>
      </c>
      <c r="J3983" s="4">
        <v>0.05</v>
      </c>
    </row>
    <row r="3984" spans="1:10" ht="12.75" customHeight="1">
      <c r="A3984" s="4" t="str">
        <f t="shared" si="0"/>
        <v>23491.1</v>
      </c>
      <c r="B3984" s="4">
        <v>234</v>
      </c>
      <c r="C3984" s="4">
        <v>911</v>
      </c>
      <c r="D3984" s="4">
        <f t="shared" si="1"/>
        <v>91.1</v>
      </c>
      <c r="E3984" s="4" t="s">
        <v>4400</v>
      </c>
      <c r="F3984" s="4">
        <v>40419</v>
      </c>
      <c r="G3984" s="4">
        <v>4</v>
      </c>
      <c r="H3984" s="4">
        <v>78</v>
      </c>
      <c r="I3984" s="4">
        <v>3</v>
      </c>
      <c r="J3984" s="4">
        <v>1.17</v>
      </c>
    </row>
    <row r="3985" spans="1:10" ht="12.75" customHeight="1">
      <c r="A3985" s="4" t="str">
        <f t="shared" si="0"/>
        <v>23492</v>
      </c>
      <c r="B3985" s="4">
        <v>234</v>
      </c>
      <c r="C3985" s="4">
        <v>920</v>
      </c>
      <c r="D3985" s="4">
        <f t="shared" si="1"/>
        <v>92</v>
      </c>
      <c r="E3985" s="4" t="s">
        <v>4401</v>
      </c>
      <c r="F3985" s="4">
        <v>38146.6</v>
      </c>
      <c r="G3985" s="4">
        <v>1.8</v>
      </c>
      <c r="H3985" s="4">
        <v>245.5</v>
      </c>
      <c r="I3985" s="4" t="s">
        <v>109</v>
      </c>
      <c r="J3985" s="4">
        <v>0.6</v>
      </c>
    </row>
    <row r="3986" spans="1:10" ht="12.75" customHeight="1">
      <c r="A3986" s="4" t="str">
        <f t="shared" si="0"/>
        <v>23492.1</v>
      </c>
      <c r="B3986" s="4">
        <v>234</v>
      </c>
      <c r="C3986" s="4">
        <v>921</v>
      </c>
      <c r="D3986" s="4">
        <f t="shared" si="1"/>
        <v>92.1</v>
      </c>
      <c r="E3986" s="4" t="s">
        <v>4402</v>
      </c>
      <c r="F3986" s="4">
        <v>39567.9</v>
      </c>
      <c r="G3986" s="4">
        <v>1.8</v>
      </c>
      <c r="H3986" s="4">
        <v>1421.32</v>
      </c>
      <c r="I3986" s="4">
        <v>0.1</v>
      </c>
      <c r="J3986" s="4">
        <v>33.5</v>
      </c>
    </row>
    <row r="3987" spans="1:10" ht="12.75" customHeight="1">
      <c r="A3987" s="4" t="str">
        <f t="shared" si="0"/>
        <v>23493</v>
      </c>
      <c r="B3987" s="4">
        <v>234</v>
      </c>
      <c r="C3987" s="4">
        <v>930</v>
      </c>
      <c r="D3987" s="4">
        <f t="shared" si="1"/>
        <v>93</v>
      </c>
      <c r="E3987" s="4" t="s">
        <v>4403</v>
      </c>
      <c r="F3987" s="4">
        <v>39956</v>
      </c>
      <c r="G3987" s="4">
        <v>9</v>
      </c>
      <c r="H3987" s="4">
        <v>4.4000000000000004</v>
      </c>
      <c r="I3987" s="4" t="s">
        <v>48</v>
      </c>
      <c r="J3987" s="4">
        <v>0.1</v>
      </c>
    </row>
    <row r="3988" spans="1:10" ht="12.75" customHeight="1">
      <c r="A3988" s="4" t="str">
        <f t="shared" si="0"/>
        <v>23494</v>
      </c>
      <c r="B3988" s="4">
        <v>234</v>
      </c>
      <c r="C3988" s="4">
        <v>940</v>
      </c>
      <c r="D3988" s="4">
        <f t="shared" si="1"/>
        <v>94</v>
      </c>
      <c r="E3988" s="4" t="s">
        <v>4404</v>
      </c>
      <c r="F3988" s="4">
        <v>40350</v>
      </c>
      <c r="G3988" s="4">
        <v>7</v>
      </c>
      <c r="H3988" s="4">
        <v>8.8000000000000007</v>
      </c>
      <c r="I3988" s="4" t="s">
        <v>223</v>
      </c>
      <c r="J3988" s="4">
        <v>0.1</v>
      </c>
    </row>
    <row r="3989" spans="1:10" ht="12.75" customHeight="1">
      <c r="A3989" s="4" t="str">
        <f t="shared" si="0"/>
        <v>23495</v>
      </c>
      <c r="B3989" s="4">
        <v>234</v>
      </c>
      <c r="C3989" s="4">
        <v>950</v>
      </c>
      <c r="D3989" s="4">
        <f t="shared" si="1"/>
        <v>95</v>
      </c>
      <c r="E3989" s="4" t="s">
        <v>4405</v>
      </c>
      <c r="F3989" s="4">
        <v>44530</v>
      </c>
      <c r="G3989" s="4">
        <v>210</v>
      </c>
      <c r="H3989" s="4">
        <v>2.3199999999999998</v>
      </c>
      <c r="I3989" s="4" t="s">
        <v>80</v>
      </c>
      <c r="J3989" s="4">
        <v>0.08</v>
      </c>
    </row>
    <row r="3990" spans="1:10" ht="12.75" customHeight="1">
      <c r="A3990" s="4" t="str">
        <f t="shared" si="0"/>
        <v>23496</v>
      </c>
      <c r="B3990" s="4">
        <v>234</v>
      </c>
      <c r="C3990" s="4">
        <v>960</v>
      </c>
      <c r="D3990" s="4">
        <f t="shared" si="1"/>
        <v>96</v>
      </c>
      <c r="E3990" s="4" t="s">
        <v>4406</v>
      </c>
      <c r="F3990" s="4">
        <v>46724</v>
      </c>
      <c r="G3990" s="4">
        <v>18</v>
      </c>
      <c r="H3990" s="4">
        <v>51</v>
      </c>
      <c r="I3990" s="4" t="s">
        <v>6</v>
      </c>
      <c r="J3990" s="4">
        <v>12</v>
      </c>
    </row>
    <row r="3991" spans="1:10" ht="12.75" customHeight="1">
      <c r="A3991" s="4" t="str">
        <f t="shared" si="0"/>
        <v>23589</v>
      </c>
      <c r="B3991" s="4">
        <v>235</v>
      </c>
      <c r="C3991" s="4">
        <v>890</v>
      </c>
      <c r="D3991" s="4">
        <f t="shared" si="1"/>
        <v>89</v>
      </c>
      <c r="E3991" s="4" t="s">
        <v>4407</v>
      </c>
      <c r="F3991" s="4">
        <v>47720</v>
      </c>
      <c r="G3991" s="4">
        <v>360</v>
      </c>
      <c r="H3991" s="4">
        <v>40</v>
      </c>
      <c r="I3991" s="4" t="s">
        <v>6</v>
      </c>
      <c r="J3991" s="4" t="s">
        <v>9</v>
      </c>
    </row>
    <row r="3992" spans="1:10" ht="12.75" customHeight="1">
      <c r="A3992" s="4" t="str">
        <f t="shared" si="0"/>
        <v>23590</v>
      </c>
      <c r="B3992" s="4">
        <v>235</v>
      </c>
      <c r="C3992" s="4">
        <v>900</v>
      </c>
      <c r="D3992" s="4">
        <f t="shared" si="1"/>
        <v>90</v>
      </c>
      <c r="E3992" s="4" t="s">
        <v>4408</v>
      </c>
      <c r="F3992" s="4">
        <v>44260</v>
      </c>
      <c r="G3992" s="4">
        <v>50</v>
      </c>
      <c r="H3992" s="4">
        <v>7.2</v>
      </c>
      <c r="I3992" s="4" t="s">
        <v>80</v>
      </c>
      <c r="J3992" s="4">
        <v>0.1</v>
      </c>
    </row>
    <row r="3993" spans="1:10" ht="12.75" customHeight="1">
      <c r="A3993" s="4" t="str">
        <f t="shared" si="0"/>
        <v>23591</v>
      </c>
      <c r="B3993" s="4">
        <v>235</v>
      </c>
      <c r="C3993" s="4">
        <v>910</v>
      </c>
      <c r="D3993" s="4">
        <f t="shared" si="1"/>
        <v>91</v>
      </c>
      <c r="E3993" s="4" t="s">
        <v>4409</v>
      </c>
      <c r="F3993" s="4">
        <v>42330</v>
      </c>
      <c r="G3993" s="4">
        <v>50</v>
      </c>
      <c r="H3993" s="4">
        <v>24.44</v>
      </c>
      <c r="I3993" s="4" t="s">
        <v>80</v>
      </c>
      <c r="J3993" s="4">
        <v>0.11</v>
      </c>
    </row>
    <row r="3994" spans="1:10" ht="12.75" customHeight="1">
      <c r="A3994" s="4" t="str">
        <f t="shared" si="0"/>
        <v>23592</v>
      </c>
      <c r="B3994" s="4">
        <v>235</v>
      </c>
      <c r="C3994" s="4">
        <v>920</v>
      </c>
      <c r="D3994" s="4">
        <f t="shared" si="1"/>
        <v>92</v>
      </c>
      <c r="E3994" s="4" t="s">
        <v>4410</v>
      </c>
      <c r="F3994" s="4">
        <v>40920.5</v>
      </c>
      <c r="G3994" s="4">
        <v>1.8</v>
      </c>
      <c r="H3994" s="4">
        <v>704</v>
      </c>
      <c r="I3994" s="4" t="s">
        <v>69</v>
      </c>
      <c r="J3994" s="4">
        <v>1</v>
      </c>
    </row>
    <row r="3995" spans="1:10" ht="12.75" customHeight="1">
      <c r="A3995" s="4" t="str">
        <f t="shared" si="0"/>
        <v>23592.1</v>
      </c>
      <c r="B3995" s="4">
        <v>235</v>
      </c>
      <c r="C3995" s="4">
        <v>921</v>
      </c>
      <c r="D3995" s="4">
        <f t="shared" si="1"/>
        <v>92.1</v>
      </c>
      <c r="E3995" s="4" t="s">
        <v>4411</v>
      </c>
      <c r="F3995" s="4">
        <v>40920.6</v>
      </c>
      <c r="G3995" s="4">
        <v>1.8</v>
      </c>
      <c r="H3995" s="4">
        <v>7.6499999999999999E-2</v>
      </c>
      <c r="I3995" s="4">
        <v>4.0000000000000002E-4</v>
      </c>
      <c r="J3995" s="4" t="s">
        <v>4412</v>
      </c>
    </row>
    <row r="3996" spans="1:10" ht="12.75" customHeight="1">
      <c r="A3996" s="4" t="str">
        <f t="shared" si="0"/>
        <v>23593</v>
      </c>
      <c r="B3996" s="4">
        <v>235</v>
      </c>
      <c r="C3996" s="4">
        <v>930</v>
      </c>
      <c r="D3996" s="4">
        <f t="shared" si="1"/>
        <v>93</v>
      </c>
      <c r="E3996" s="4" t="s">
        <v>4413</v>
      </c>
      <c r="F3996" s="4">
        <v>41044.699999999997</v>
      </c>
      <c r="G3996" s="4">
        <v>2</v>
      </c>
      <c r="H3996" s="4">
        <v>396.1</v>
      </c>
      <c r="I3996" s="4" t="s">
        <v>48</v>
      </c>
      <c r="J3996" s="4">
        <v>1.2</v>
      </c>
    </row>
    <row r="3997" spans="1:10" ht="12.75" customHeight="1">
      <c r="A3997" s="4" t="str">
        <f t="shared" si="0"/>
        <v>23594</v>
      </c>
      <c r="B3997" s="4">
        <v>235</v>
      </c>
      <c r="C3997" s="4">
        <v>940</v>
      </c>
      <c r="D3997" s="4">
        <f t="shared" si="1"/>
        <v>94</v>
      </c>
      <c r="E3997" s="4" t="s">
        <v>4414</v>
      </c>
      <c r="F3997" s="4">
        <v>42184</v>
      </c>
      <c r="G3997" s="4">
        <v>21</v>
      </c>
      <c r="H3997" s="4">
        <v>25.3</v>
      </c>
      <c r="I3997" s="4" t="s">
        <v>80</v>
      </c>
      <c r="J3997" s="4">
        <v>0.5</v>
      </c>
    </row>
    <row r="3998" spans="1:10" ht="12.75" customHeight="1">
      <c r="A3998" s="4" t="str">
        <f t="shared" si="0"/>
        <v>23595</v>
      </c>
      <c r="B3998" s="4">
        <v>235</v>
      </c>
      <c r="C3998" s="4">
        <v>950</v>
      </c>
      <c r="D3998" s="4">
        <f t="shared" si="1"/>
        <v>95</v>
      </c>
      <c r="E3998" s="4" t="s">
        <v>4415</v>
      </c>
      <c r="F3998" s="4">
        <v>44660</v>
      </c>
      <c r="G3998" s="4">
        <v>120</v>
      </c>
      <c r="H3998" s="4">
        <v>9.9</v>
      </c>
      <c r="I3998" s="4" t="s">
        <v>80</v>
      </c>
      <c r="J3998" s="4">
        <v>0.5</v>
      </c>
    </row>
    <row r="3999" spans="1:10" ht="12.75" customHeight="1">
      <c r="A3999" s="4" t="str">
        <f t="shared" si="0"/>
        <v>23596</v>
      </c>
      <c r="B3999" s="4">
        <v>235</v>
      </c>
      <c r="C3999" s="4">
        <v>960</v>
      </c>
      <c r="D3999" s="4">
        <f t="shared" si="1"/>
        <v>96</v>
      </c>
      <c r="E3999" s="4" t="s">
        <v>4416</v>
      </c>
      <c r="F3999" s="4">
        <v>47910</v>
      </c>
      <c r="G3999" s="4">
        <v>200</v>
      </c>
      <c r="H3999" s="4">
        <v>5</v>
      </c>
      <c r="I3999" s="4" t="s">
        <v>80</v>
      </c>
      <c r="J3999" s="4" t="s">
        <v>145</v>
      </c>
    </row>
    <row r="4000" spans="1:10" ht="12.75" customHeight="1">
      <c r="A4000" s="4" t="str">
        <f t="shared" si="0"/>
        <v>23596.3</v>
      </c>
      <c r="B4000" s="4">
        <v>235</v>
      </c>
      <c r="C4000" s="4">
        <v>963</v>
      </c>
      <c r="D4000" s="4">
        <f t="shared" si="1"/>
        <v>96.3</v>
      </c>
      <c r="E4000" s="4" t="s">
        <v>4417</v>
      </c>
      <c r="F4000" s="4">
        <v>47960</v>
      </c>
      <c r="G4000" s="4">
        <v>210</v>
      </c>
      <c r="H4000" s="4">
        <v>50</v>
      </c>
      <c r="I4000" s="4">
        <v>50</v>
      </c>
      <c r="J4000" s="4" t="s">
        <v>4362</v>
      </c>
    </row>
    <row r="4001" spans="1:10" ht="12.75" customHeight="1">
      <c r="A4001" s="4" t="str">
        <f t="shared" si="0"/>
        <v>23597</v>
      </c>
      <c r="B4001" s="4">
        <v>235</v>
      </c>
      <c r="C4001" s="4">
        <v>970</v>
      </c>
      <c r="D4001" s="4">
        <f t="shared" si="1"/>
        <v>97</v>
      </c>
      <c r="E4001" s="4" t="s">
        <v>4418</v>
      </c>
      <c r="F4001" s="4">
        <v>52700</v>
      </c>
      <c r="G4001" s="4">
        <v>400</v>
      </c>
      <c r="H4001" s="4">
        <v>20</v>
      </c>
      <c r="I4001" s="4" t="s">
        <v>6</v>
      </c>
      <c r="J4001" s="4" t="s">
        <v>2041</v>
      </c>
    </row>
    <row r="4002" spans="1:10" ht="12.75" customHeight="1">
      <c r="A4002" s="4" t="str">
        <f t="shared" si="0"/>
        <v>23689</v>
      </c>
      <c r="B4002" s="4">
        <v>236</v>
      </c>
      <c r="C4002" s="4">
        <v>890</v>
      </c>
      <c r="D4002" s="4">
        <f t="shared" si="1"/>
        <v>89</v>
      </c>
      <c r="E4002" s="4" t="s">
        <v>4419</v>
      </c>
      <c r="F4002" s="4">
        <v>51510</v>
      </c>
      <c r="G4002" s="4">
        <v>500</v>
      </c>
      <c r="H4002" s="4">
        <v>2</v>
      </c>
      <c r="I4002" s="4" t="s">
        <v>80</v>
      </c>
      <c r="J4002" s="4" t="s">
        <v>491</v>
      </c>
    </row>
    <row r="4003" spans="1:10" ht="12.75" customHeight="1">
      <c r="A4003" s="4" t="str">
        <f t="shared" si="0"/>
        <v>23690</v>
      </c>
      <c r="B4003" s="4">
        <v>236</v>
      </c>
      <c r="C4003" s="4">
        <v>900</v>
      </c>
      <c r="D4003" s="4">
        <f t="shared" si="1"/>
        <v>90</v>
      </c>
      <c r="E4003" s="4" t="s">
        <v>4420</v>
      </c>
      <c r="F4003" s="4">
        <v>46450</v>
      </c>
      <c r="G4003" s="4">
        <v>200</v>
      </c>
      <c r="H4003" s="4">
        <v>37.5</v>
      </c>
      <c r="I4003" s="4" t="s">
        <v>80</v>
      </c>
      <c r="J4003" s="4">
        <v>0.2</v>
      </c>
    </row>
    <row r="4004" spans="1:10" ht="12.75" customHeight="1">
      <c r="A4004" s="4" t="str">
        <f t="shared" si="0"/>
        <v>23691</v>
      </c>
      <c r="B4004" s="4">
        <v>236</v>
      </c>
      <c r="C4004" s="4">
        <v>910</v>
      </c>
      <c r="D4004" s="4">
        <f t="shared" si="1"/>
        <v>91</v>
      </c>
      <c r="E4004" s="4" t="s">
        <v>4421</v>
      </c>
      <c r="F4004" s="4">
        <v>45350</v>
      </c>
      <c r="G4004" s="4">
        <v>200</v>
      </c>
      <c r="H4004" s="4">
        <v>9.1</v>
      </c>
      <c r="I4004" s="4" t="s">
        <v>80</v>
      </c>
      <c r="J4004" s="4">
        <v>0.1</v>
      </c>
    </row>
    <row r="4005" spans="1:10" ht="12.75" customHeight="1">
      <c r="A4005" s="4" t="str">
        <f t="shared" si="0"/>
        <v>23692</v>
      </c>
      <c r="B4005" s="4">
        <v>236</v>
      </c>
      <c r="C4005" s="4">
        <v>920</v>
      </c>
      <c r="D4005" s="4">
        <f t="shared" si="1"/>
        <v>92</v>
      </c>
      <c r="E4005" s="4" t="s">
        <v>4422</v>
      </c>
      <c r="F4005" s="4">
        <v>42446.3</v>
      </c>
      <c r="G4005" s="4">
        <v>1.8</v>
      </c>
      <c r="H4005" s="4">
        <v>23.42</v>
      </c>
      <c r="I4005" s="4" t="s">
        <v>69</v>
      </c>
      <c r="J4005" s="4">
        <v>0.03</v>
      </c>
    </row>
    <row r="4006" spans="1:10" ht="12.75" customHeight="1">
      <c r="A4006" s="4" t="str">
        <f t="shared" si="0"/>
        <v>23692.1</v>
      </c>
      <c r="B4006" s="4">
        <v>236</v>
      </c>
      <c r="C4006" s="4">
        <v>921</v>
      </c>
      <c r="D4006" s="4">
        <f t="shared" si="1"/>
        <v>92.1</v>
      </c>
      <c r="E4006" s="4" t="s">
        <v>4423</v>
      </c>
      <c r="F4006" s="4">
        <v>45196</v>
      </c>
      <c r="G4006" s="4">
        <v>10</v>
      </c>
      <c r="H4006" s="4">
        <v>2750</v>
      </c>
      <c r="I4006" s="4">
        <v>10</v>
      </c>
      <c r="J4006" s="4">
        <v>115</v>
      </c>
    </row>
    <row r="4007" spans="1:10" ht="12.75" customHeight="1">
      <c r="A4007" s="4" t="str">
        <f t="shared" si="0"/>
        <v>23693</v>
      </c>
      <c r="B4007" s="4">
        <v>236</v>
      </c>
      <c r="C4007" s="4">
        <v>930</v>
      </c>
      <c r="D4007" s="4">
        <f t="shared" si="1"/>
        <v>93</v>
      </c>
      <c r="E4007" s="4" t="s">
        <v>4424</v>
      </c>
      <c r="F4007" s="4">
        <v>43380</v>
      </c>
      <c r="G4007" s="4">
        <v>50</v>
      </c>
      <c r="H4007" s="4" t="s">
        <v>541</v>
      </c>
      <c r="I4007" s="4">
        <v>154</v>
      </c>
      <c r="J4007" s="4" t="s">
        <v>109</v>
      </c>
    </row>
    <row r="4008" spans="1:10" ht="12.75" customHeight="1">
      <c r="A4008" s="4" t="str">
        <f t="shared" si="0"/>
        <v>23693.1</v>
      </c>
      <c r="B4008" s="4">
        <v>236</v>
      </c>
      <c r="C4008" s="4">
        <v>931</v>
      </c>
      <c r="D4008" s="4">
        <f t="shared" si="1"/>
        <v>93.1</v>
      </c>
      <c r="E4008" s="4" t="s">
        <v>4425</v>
      </c>
      <c r="F4008" s="4">
        <v>43439</v>
      </c>
      <c r="G4008" s="4">
        <v>7</v>
      </c>
      <c r="H4008" s="4">
        <v>60</v>
      </c>
      <c r="I4008" s="4">
        <v>50</v>
      </c>
      <c r="J4008" s="4" t="s">
        <v>541</v>
      </c>
    </row>
    <row r="4009" spans="1:10" ht="12.75" customHeight="1">
      <c r="A4009" s="4" t="str">
        <f t="shared" si="0"/>
        <v>23693.3</v>
      </c>
      <c r="B4009" s="4">
        <v>236</v>
      </c>
      <c r="C4009" s="4">
        <v>933</v>
      </c>
      <c r="D4009" s="4">
        <f t="shared" si="1"/>
        <v>93.3</v>
      </c>
      <c r="E4009" s="4" t="s">
        <v>4426</v>
      </c>
      <c r="F4009" s="4">
        <v>43618</v>
      </c>
      <c r="G4009" s="4">
        <v>14</v>
      </c>
      <c r="H4009" s="4">
        <v>240</v>
      </c>
      <c r="I4009" s="4">
        <v>50</v>
      </c>
      <c r="J4009" s="4" t="s">
        <v>2857</v>
      </c>
    </row>
    <row r="4010" spans="1:10" ht="12.75" customHeight="1">
      <c r="A4010" s="4" t="str">
        <f t="shared" si="0"/>
        <v>23694</v>
      </c>
      <c r="B4010" s="4">
        <v>236</v>
      </c>
      <c r="C4010" s="4">
        <v>940</v>
      </c>
      <c r="D4010" s="4">
        <f t="shared" si="1"/>
        <v>94</v>
      </c>
      <c r="E4010" s="4" t="s">
        <v>4427</v>
      </c>
      <c r="F4010" s="4">
        <v>42902.7</v>
      </c>
      <c r="G4010" s="4">
        <v>2.2000000000000002</v>
      </c>
      <c r="H4010" s="4">
        <v>2.8580000000000001</v>
      </c>
      <c r="I4010" s="4" t="s">
        <v>14</v>
      </c>
      <c r="J4010" s="4">
        <v>8.0000000000000002E-3</v>
      </c>
    </row>
    <row r="4011" spans="1:10" ht="12.75" customHeight="1">
      <c r="A4011" s="4" t="str">
        <f t="shared" si="0"/>
        <v>23695</v>
      </c>
      <c r="B4011" s="4">
        <v>236</v>
      </c>
      <c r="C4011" s="4">
        <v>950</v>
      </c>
      <c r="D4011" s="4">
        <f t="shared" si="1"/>
        <v>95</v>
      </c>
      <c r="E4011" s="4" t="s">
        <v>4428</v>
      </c>
      <c r="F4011" s="4">
        <v>46180</v>
      </c>
      <c r="G4011" s="4">
        <v>100</v>
      </c>
      <c r="H4011" s="4">
        <v>30</v>
      </c>
      <c r="I4011" s="4" t="s">
        <v>80</v>
      </c>
      <c r="J4011" s="4">
        <v>91</v>
      </c>
    </row>
    <row r="4012" spans="1:10" ht="12.75" customHeight="1">
      <c r="A4012" s="4" t="str">
        <f t="shared" si="0"/>
        <v>23696</v>
      </c>
      <c r="B4012" s="4">
        <v>236</v>
      </c>
      <c r="C4012" s="4">
        <v>960</v>
      </c>
      <c r="D4012" s="4">
        <f t="shared" si="1"/>
        <v>96</v>
      </c>
      <c r="E4012" s="4" t="s">
        <v>4429</v>
      </c>
      <c r="F4012" s="4">
        <v>47890</v>
      </c>
      <c r="G4012" s="4">
        <v>200</v>
      </c>
      <c r="H4012" s="4">
        <v>10</v>
      </c>
      <c r="I4012" s="4" t="s">
        <v>80</v>
      </c>
      <c r="J4012" s="4" t="s">
        <v>22</v>
      </c>
    </row>
    <row r="4013" spans="1:10" ht="12.75" customHeight="1">
      <c r="A4013" s="4" t="str">
        <f t="shared" si="0"/>
        <v>23697</v>
      </c>
      <c r="B4013" s="4">
        <v>236</v>
      </c>
      <c r="C4013" s="4">
        <v>970</v>
      </c>
      <c r="D4013" s="4">
        <f t="shared" si="1"/>
        <v>97</v>
      </c>
      <c r="E4013" s="4" t="s">
        <v>4430</v>
      </c>
      <c r="F4013" s="4">
        <v>53400</v>
      </c>
      <c r="G4013" s="4">
        <v>400</v>
      </c>
      <c r="H4013" s="4">
        <v>1</v>
      </c>
      <c r="I4013" s="4" t="s">
        <v>80</v>
      </c>
      <c r="J4013" s="4" t="s">
        <v>2041</v>
      </c>
    </row>
    <row r="4014" spans="1:10" ht="12.75" customHeight="1">
      <c r="A4014" s="4" t="str">
        <f t="shared" si="0"/>
        <v>23790</v>
      </c>
      <c r="B4014" s="4">
        <v>237</v>
      </c>
      <c r="C4014" s="4">
        <v>900</v>
      </c>
      <c r="D4014" s="4">
        <f t="shared" si="1"/>
        <v>90</v>
      </c>
      <c r="E4014" s="4" t="s">
        <v>4431</v>
      </c>
      <c r="F4014" s="4">
        <v>50200</v>
      </c>
      <c r="G4014" s="4">
        <v>360</v>
      </c>
      <c r="H4014" s="4">
        <v>4.8</v>
      </c>
      <c r="I4014" s="4" t="s">
        <v>80</v>
      </c>
      <c r="J4014" s="4">
        <v>0.5</v>
      </c>
    </row>
    <row r="4015" spans="1:10" ht="12.75" customHeight="1">
      <c r="A4015" s="4" t="str">
        <f t="shared" si="0"/>
        <v>23791</v>
      </c>
      <c r="B4015" s="4">
        <v>237</v>
      </c>
      <c r="C4015" s="4">
        <v>910</v>
      </c>
      <c r="D4015" s="4">
        <f t="shared" si="1"/>
        <v>91</v>
      </c>
      <c r="E4015" s="4" t="s">
        <v>4432</v>
      </c>
      <c r="F4015" s="4">
        <v>47640</v>
      </c>
      <c r="G4015" s="4">
        <v>100</v>
      </c>
      <c r="H4015" s="4">
        <v>8.6999999999999993</v>
      </c>
      <c r="I4015" s="4" t="s">
        <v>80</v>
      </c>
      <c r="J4015" s="4">
        <v>0.2</v>
      </c>
    </row>
    <row r="4016" spans="1:10" ht="12.75" customHeight="1">
      <c r="A4016" s="4" t="str">
        <f t="shared" si="0"/>
        <v>23792</v>
      </c>
      <c r="B4016" s="4">
        <v>237</v>
      </c>
      <c r="C4016" s="4">
        <v>920</v>
      </c>
      <c r="D4016" s="4">
        <f t="shared" si="1"/>
        <v>92</v>
      </c>
      <c r="E4016" s="4" t="s">
        <v>4433</v>
      </c>
      <c r="F4016" s="4">
        <v>45391.9</v>
      </c>
      <c r="G4016" s="4">
        <v>1.9</v>
      </c>
      <c r="H4016" s="4">
        <v>6.75</v>
      </c>
      <c r="I4016" s="4" t="s">
        <v>48</v>
      </c>
      <c r="J4016" s="4">
        <v>0.01</v>
      </c>
    </row>
    <row r="4017" spans="1:10" ht="12.75" customHeight="1">
      <c r="A4017" s="4" t="str">
        <f t="shared" si="0"/>
        <v>23793</v>
      </c>
      <c r="B4017" s="4">
        <v>237</v>
      </c>
      <c r="C4017" s="4">
        <v>930</v>
      </c>
      <c r="D4017" s="4">
        <f t="shared" si="1"/>
        <v>93</v>
      </c>
      <c r="E4017" s="4" t="s">
        <v>4434</v>
      </c>
      <c r="F4017" s="4">
        <v>44873.3</v>
      </c>
      <c r="G4017" s="4">
        <v>1.8</v>
      </c>
      <c r="H4017" s="4">
        <v>2.1440000000000001</v>
      </c>
      <c r="I4017" s="4" t="s">
        <v>69</v>
      </c>
      <c r="J4017" s="4">
        <v>7.0000000000000001E-3</v>
      </c>
    </row>
    <row r="4018" spans="1:10" ht="12.75" customHeight="1">
      <c r="A4018" s="4" t="str">
        <f t="shared" si="0"/>
        <v>23794</v>
      </c>
      <c r="B4018" s="4">
        <v>237</v>
      </c>
      <c r="C4018" s="4">
        <v>940</v>
      </c>
      <c r="D4018" s="4">
        <f t="shared" si="1"/>
        <v>94</v>
      </c>
      <c r="E4018" s="4" t="s">
        <v>4435</v>
      </c>
      <c r="F4018" s="4">
        <v>45093.3</v>
      </c>
      <c r="G4018" s="4">
        <v>2.2000000000000002</v>
      </c>
      <c r="H4018" s="4">
        <v>45.2</v>
      </c>
      <c r="I4018" s="4" t="s">
        <v>48</v>
      </c>
      <c r="J4018" s="4">
        <v>0.1</v>
      </c>
    </row>
    <row r="4019" spans="1:10" ht="12.75" customHeight="1">
      <c r="A4019" s="4" t="str">
        <f t="shared" si="0"/>
        <v>23794.1</v>
      </c>
      <c r="B4019" s="4">
        <v>237</v>
      </c>
      <c r="C4019" s="4">
        <v>941</v>
      </c>
      <c r="D4019" s="4">
        <f t="shared" si="1"/>
        <v>94.1</v>
      </c>
      <c r="E4019" s="4" t="s">
        <v>4436</v>
      </c>
      <c r="F4019" s="4">
        <v>45238.8</v>
      </c>
      <c r="G4019" s="4">
        <v>2.2000000000000002</v>
      </c>
      <c r="H4019" s="4">
        <v>145.54400000000001</v>
      </c>
      <c r="I4019" s="4">
        <v>0.01</v>
      </c>
      <c r="J4019" s="4">
        <v>180</v>
      </c>
    </row>
    <row r="4020" spans="1:10" ht="12.75" customHeight="1">
      <c r="A4020" s="4" t="str">
        <f t="shared" si="0"/>
        <v>23795</v>
      </c>
      <c r="B4020" s="4">
        <v>237</v>
      </c>
      <c r="C4020" s="4">
        <v>950</v>
      </c>
      <c r="D4020" s="4">
        <f t="shared" si="1"/>
        <v>95</v>
      </c>
      <c r="E4020" s="4" t="s">
        <v>4437</v>
      </c>
      <c r="F4020" s="4">
        <v>46570</v>
      </c>
      <c r="G4020" s="4">
        <v>60</v>
      </c>
      <c r="H4020" s="4">
        <v>73</v>
      </c>
      <c r="I4020" s="4" t="s">
        <v>80</v>
      </c>
      <c r="J4020" s="4">
        <v>1</v>
      </c>
    </row>
    <row r="4021" spans="1:10" ht="12.75" customHeight="1">
      <c r="A4021" s="4" t="str">
        <f t="shared" si="0"/>
        <v>23796</v>
      </c>
      <c r="B4021" s="4">
        <v>237</v>
      </c>
      <c r="C4021" s="4">
        <v>960</v>
      </c>
      <c r="D4021" s="4">
        <f t="shared" si="1"/>
        <v>96</v>
      </c>
      <c r="E4021" s="4" t="s">
        <v>4438</v>
      </c>
      <c r="F4021" s="4">
        <v>49280</v>
      </c>
      <c r="G4021" s="4">
        <v>210</v>
      </c>
      <c r="H4021" s="4">
        <v>20</v>
      </c>
      <c r="I4021" s="4" t="s">
        <v>80</v>
      </c>
      <c r="J4021" s="4" t="s">
        <v>145</v>
      </c>
    </row>
    <row r="4022" spans="1:10" ht="12.75" customHeight="1">
      <c r="A4022" s="4" t="str">
        <f t="shared" si="0"/>
        <v>23796.3</v>
      </c>
      <c r="B4022" s="4">
        <v>237</v>
      </c>
      <c r="C4022" s="4">
        <v>963</v>
      </c>
      <c r="D4022" s="4">
        <f t="shared" si="1"/>
        <v>96.3</v>
      </c>
      <c r="E4022" s="4" t="s">
        <v>4439</v>
      </c>
      <c r="F4022" s="4">
        <v>49480</v>
      </c>
      <c r="G4022" s="4">
        <v>260</v>
      </c>
      <c r="H4022" s="4">
        <v>200</v>
      </c>
      <c r="I4022" s="4">
        <v>150</v>
      </c>
      <c r="J4022" s="4" t="s">
        <v>343</v>
      </c>
    </row>
    <row r="4023" spans="1:10" ht="12.75" customHeight="1">
      <c r="A4023" s="4" t="str">
        <f t="shared" si="0"/>
        <v>23797</v>
      </c>
      <c r="B4023" s="4">
        <v>237</v>
      </c>
      <c r="C4023" s="4">
        <v>970</v>
      </c>
      <c r="D4023" s="4">
        <f t="shared" si="1"/>
        <v>97</v>
      </c>
      <c r="E4023" s="4" t="s">
        <v>4440</v>
      </c>
      <c r="F4023" s="4">
        <v>53100</v>
      </c>
      <c r="G4023" s="4">
        <v>220</v>
      </c>
      <c r="H4023" s="4">
        <v>1</v>
      </c>
      <c r="I4023" s="4" t="s">
        <v>80</v>
      </c>
      <c r="J4023" s="4" t="s">
        <v>2147</v>
      </c>
    </row>
    <row r="4024" spans="1:10" ht="12.75" customHeight="1">
      <c r="A4024" s="4" t="str">
        <f t="shared" si="0"/>
        <v>23797.3</v>
      </c>
      <c r="B4024" s="4">
        <v>237</v>
      </c>
      <c r="C4024" s="4">
        <v>973</v>
      </c>
      <c r="D4024" s="4">
        <f t="shared" si="1"/>
        <v>97.3</v>
      </c>
      <c r="E4024" s="4" t="s">
        <v>4441</v>
      </c>
      <c r="F4024" s="4">
        <v>53170</v>
      </c>
      <c r="G4024" s="4">
        <v>230</v>
      </c>
      <c r="H4024" s="4">
        <v>70</v>
      </c>
      <c r="I4024" s="4">
        <v>30</v>
      </c>
      <c r="J4024" s="4" t="s">
        <v>4442</v>
      </c>
    </row>
    <row r="4025" spans="1:10" ht="12.75" customHeight="1">
      <c r="A4025" s="4" t="str">
        <f t="shared" si="0"/>
        <v>23798</v>
      </c>
      <c r="B4025" s="4">
        <v>237</v>
      </c>
      <c r="C4025" s="4">
        <v>980</v>
      </c>
      <c r="D4025" s="4">
        <f t="shared" si="1"/>
        <v>98</v>
      </c>
      <c r="E4025" s="4" t="s">
        <v>4443</v>
      </c>
      <c r="F4025" s="4">
        <v>57820</v>
      </c>
      <c r="G4025" s="4">
        <v>500</v>
      </c>
      <c r="H4025" s="4">
        <v>2.1</v>
      </c>
      <c r="I4025" s="4" t="s">
        <v>6</v>
      </c>
      <c r="J4025" s="4">
        <v>0.3</v>
      </c>
    </row>
    <row r="4026" spans="1:10" ht="12.75" customHeight="1">
      <c r="A4026" s="4" t="str">
        <f t="shared" si="0"/>
        <v>23890</v>
      </c>
      <c r="B4026" s="4">
        <v>238</v>
      </c>
      <c r="C4026" s="4">
        <v>900</v>
      </c>
      <c r="D4026" s="4">
        <f t="shared" si="1"/>
        <v>90</v>
      </c>
      <c r="E4026" s="4" t="s">
        <v>4444</v>
      </c>
      <c r="F4026" s="4">
        <v>52630</v>
      </c>
      <c r="G4026" s="4">
        <v>280</v>
      </c>
      <c r="H4026" s="4">
        <v>9.4</v>
      </c>
      <c r="I4026" s="4" t="s">
        <v>80</v>
      </c>
      <c r="J4026" s="4">
        <v>2</v>
      </c>
    </row>
    <row r="4027" spans="1:10" ht="12.75" customHeight="1">
      <c r="A4027" s="4" t="str">
        <f t="shared" si="0"/>
        <v>23891</v>
      </c>
      <c r="B4027" s="4">
        <v>238</v>
      </c>
      <c r="C4027" s="4">
        <v>910</v>
      </c>
      <c r="D4027" s="4">
        <f t="shared" si="1"/>
        <v>91</v>
      </c>
      <c r="E4027" s="4" t="s">
        <v>4445</v>
      </c>
      <c r="F4027" s="4">
        <v>50770</v>
      </c>
      <c r="G4027" s="4">
        <v>60</v>
      </c>
      <c r="H4027" s="4">
        <v>2.27</v>
      </c>
      <c r="I4027" s="4" t="s">
        <v>80</v>
      </c>
      <c r="J4027" s="4">
        <v>0.09</v>
      </c>
    </row>
    <row r="4028" spans="1:10" ht="12.75" customHeight="1">
      <c r="A4028" s="4" t="str">
        <f t="shared" si="0"/>
        <v>23892</v>
      </c>
      <c r="B4028" s="4">
        <v>238</v>
      </c>
      <c r="C4028" s="4">
        <v>920</v>
      </c>
      <c r="D4028" s="4">
        <f t="shared" si="1"/>
        <v>92</v>
      </c>
      <c r="E4028" s="4" t="s">
        <v>4446</v>
      </c>
      <c r="F4028" s="4">
        <v>47308.9</v>
      </c>
      <c r="G4028" s="4">
        <v>1.9</v>
      </c>
      <c r="H4028" s="4">
        <v>4.468</v>
      </c>
      <c r="I4028" s="4" t="s">
        <v>465</v>
      </c>
      <c r="J4028" s="4">
        <v>3.0000000000000001E-3</v>
      </c>
    </row>
    <row r="4029" spans="1:10" ht="12.75" customHeight="1">
      <c r="A4029" s="4" t="str">
        <f t="shared" si="0"/>
        <v>23892.1</v>
      </c>
      <c r="B4029" s="4">
        <v>238</v>
      </c>
      <c r="C4029" s="4">
        <v>921</v>
      </c>
      <c r="D4029" s="4">
        <f t="shared" si="1"/>
        <v>92.1</v>
      </c>
      <c r="E4029" s="4" t="s">
        <v>4447</v>
      </c>
      <c r="F4029" s="4">
        <v>49866.8</v>
      </c>
      <c r="G4029" s="4">
        <v>2</v>
      </c>
      <c r="H4029" s="4">
        <v>2557.9</v>
      </c>
      <c r="I4029" s="4">
        <v>0.5</v>
      </c>
      <c r="J4029" s="4">
        <v>280</v>
      </c>
    </row>
    <row r="4030" spans="1:10" ht="12.75" customHeight="1">
      <c r="A4030" s="4" t="str">
        <f t="shared" si="0"/>
        <v>23893</v>
      </c>
      <c r="B4030" s="4">
        <v>238</v>
      </c>
      <c r="C4030" s="4">
        <v>930</v>
      </c>
      <c r="D4030" s="4">
        <f t="shared" si="1"/>
        <v>93</v>
      </c>
      <c r="E4030" s="4" t="s">
        <v>4448</v>
      </c>
      <c r="F4030" s="4">
        <v>47456.3</v>
      </c>
      <c r="G4030" s="4">
        <v>1.8</v>
      </c>
      <c r="H4030" s="4">
        <v>2.117</v>
      </c>
      <c r="I4030" s="4" t="s">
        <v>48</v>
      </c>
      <c r="J4030" s="4">
        <v>2E-3</v>
      </c>
    </row>
    <row r="4031" spans="1:10" ht="12.75" customHeight="1">
      <c r="A4031" s="4" t="str">
        <f t="shared" si="0"/>
        <v>23893.1</v>
      </c>
      <c r="B4031" s="4">
        <v>238</v>
      </c>
      <c r="C4031" s="4">
        <v>931</v>
      </c>
      <c r="D4031" s="4">
        <f t="shared" si="1"/>
        <v>93.1</v>
      </c>
      <c r="E4031" s="4" t="s">
        <v>4449</v>
      </c>
      <c r="F4031" s="4">
        <v>49760</v>
      </c>
      <c r="G4031" s="4">
        <v>200</v>
      </c>
      <c r="H4031" s="4">
        <v>2300</v>
      </c>
      <c r="I4031" s="4">
        <v>200</v>
      </c>
      <c r="J4031" s="4">
        <v>112</v>
      </c>
    </row>
    <row r="4032" spans="1:10" ht="12.75" customHeight="1">
      <c r="A4032" s="4" t="str">
        <f t="shared" si="0"/>
        <v>23894</v>
      </c>
      <c r="B4032" s="4">
        <v>238</v>
      </c>
      <c r="C4032" s="4">
        <v>940</v>
      </c>
      <c r="D4032" s="4">
        <f t="shared" si="1"/>
        <v>94</v>
      </c>
      <c r="E4032" s="4" t="s">
        <v>4450</v>
      </c>
      <c r="F4032" s="4">
        <v>46164.7</v>
      </c>
      <c r="G4032" s="4">
        <v>1.8</v>
      </c>
      <c r="H4032" s="4">
        <v>87.7</v>
      </c>
      <c r="I4032" s="4" t="s">
        <v>14</v>
      </c>
      <c r="J4032" s="4">
        <v>0.1</v>
      </c>
    </row>
    <row r="4033" spans="1:10" ht="12.75" customHeight="1">
      <c r="A4033" s="4" t="str">
        <f t="shared" si="0"/>
        <v>23895</v>
      </c>
      <c r="B4033" s="4">
        <v>238</v>
      </c>
      <c r="C4033" s="4">
        <v>950</v>
      </c>
      <c r="D4033" s="4">
        <f t="shared" si="1"/>
        <v>95</v>
      </c>
      <c r="E4033" s="4" t="s">
        <v>4451</v>
      </c>
      <c r="F4033" s="4">
        <v>48420</v>
      </c>
      <c r="G4033" s="4">
        <v>50</v>
      </c>
      <c r="H4033" s="4">
        <v>98</v>
      </c>
      <c r="I4033" s="4" t="s">
        <v>80</v>
      </c>
      <c r="J4033" s="4">
        <v>2</v>
      </c>
    </row>
    <row r="4034" spans="1:10" ht="12.75" customHeight="1">
      <c r="A4034" s="4" t="str">
        <f t="shared" si="0"/>
        <v>23895.1</v>
      </c>
      <c r="B4034" s="4">
        <v>238</v>
      </c>
      <c r="C4034" s="4">
        <v>951</v>
      </c>
      <c r="D4034" s="4">
        <f t="shared" si="1"/>
        <v>95.1</v>
      </c>
      <c r="E4034" s="4" t="s">
        <v>4452</v>
      </c>
      <c r="F4034" s="4">
        <v>50920</v>
      </c>
      <c r="G4034" s="4">
        <v>210</v>
      </c>
      <c r="H4034" s="4">
        <v>2500</v>
      </c>
      <c r="I4034" s="4">
        <v>200</v>
      </c>
      <c r="J4034" s="4">
        <v>35</v>
      </c>
    </row>
    <row r="4035" spans="1:10" ht="12.75" customHeight="1">
      <c r="A4035" s="4" t="str">
        <f t="shared" si="0"/>
        <v>23896</v>
      </c>
      <c r="B4035" s="4">
        <v>238</v>
      </c>
      <c r="C4035" s="4">
        <v>960</v>
      </c>
      <c r="D4035" s="4">
        <f t="shared" si="1"/>
        <v>96</v>
      </c>
      <c r="E4035" s="4" t="s">
        <v>4453</v>
      </c>
      <c r="F4035" s="4">
        <v>49400</v>
      </c>
      <c r="G4035" s="4">
        <v>40</v>
      </c>
      <c r="H4035" s="4">
        <v>2.4</v>
      </c>
      <c r="I4035" s="4" t="s">
        <v>223</v>
      </c>
      <c r="J4035" s="4">
        <v>0.1</v>
      </c>
    </row>
    <row r="4036" spans="1:10" ht="12.75" customHeight="1">
      <c r="A4036" s="4" t="str">
        <f t="shared" si="0"/>
        <v>23897</v>
      </c>
      <c r="B4036" s="4">
        <v>238</v>
      </c>
      <c r="C4036" s="4">
        <v>970</v>
      </c>
      <c r="D4036" s="4">
        <f t="shared" si="1"/>
        <v>97</v>
      </c>
      <c r="E4036" s="4" t="s">
        <v>4454</v>
      </c>
      <c r="F4036" s="4">
        <v>54290</v>
      </c>
      <c r="G4036" s="4">
        <v>290</v>
      </c>
      <c r="H4036" s="4">
        <v>2.4</v>
      </c>
      <c r="I4036" s="4" t="s">
        <v>80</v>
      </c>
      <c r="J4036" s="4">
        <v>0.08</v>
      </c>
    </row>
    <row r="4037" spans="1:10" ht="12.75" customHeight="1">
      <c r="A4037" s="4" t="str">
        <f t="shared" si="0"/>
        <v>23897.3</v>
      </c>
      <c r="B4037" s="4">
        <v>238</v>
      </c>
      <c r="C4037" s="4">
        <v>973</v>
      </c>
      <c r="D4037" s="4">
        <f t="shared" si="1"/>
        <v>97.3</v>
      </c>
      <c r="E4037" s="4" t="s">
        <v>4455</v>
      </c>
      <c r="F4037" s="4">
        <v>54490</v>
      </c>
      <c r="G4037" s="4">
        <v>330</v>
      </c>
      <c r="H4037" s="4">
        <v>200</v>
      </c>
      <c r="I4037" s="4">
        <v>150</v>
      </c>
      <c r="J4037" s="4" t="s">
        <v>4362</v>
      </c>
    </row>
    <row r="4038" spans="1:10" ht="12.75" customHeight="1">
      <c r="A4038" s="4" t="str">
        <f t="shared" si="0"/>
        <v>23898</v>
      </c>
      <c r="B4038" s="4">
        <v>238</v>
      </c>
      <c r="C4038" s="4">
        <v>980</v>
      </c>
      <c r="D4038" s="4">
        <f t="shared" si="1"/>
        <v>98</v>
      </c>
      <c r="E4038" s="4" t="s">
        <v>4456</v>
      </c>
      <c r="F4038" s="4">
        <v>57200</v>
      </c>
      <c r="G4038" s="4">
        <v>400</v>
      </c>
      <c r="H4038" s="4">
        <v>21.1</v>
      </c>
      <c r="I4038" s="4" t="s">
        <v>33</v>
      </c>
      <c r="J4038" s="4">
        <v>1.3</v>
      </c>
    </row>
    <row r="4039" spans="1:10" ht="12.75" customHeight="1">
      <c r="A4039" s="4" t="str">
        <f t="shared" si="0"/>
        <v>23991</v>
      </c>
      <c r="B4039" s="4">
        <v>239</v>
      </c>
      <c r="C4039" s="4">
        <v>910</v>
      </c>
      <c r="D4039" s="4">
        <f t="shared" si="1"/>
        <v>91</v>
      </c>
      <c r="E4039" s="4" t="s">
        <v>4457</v>
      </c>
      <c r="F4039" s="4">
        <v>53340</v>
      </c>
      <c r="G4039" s="4">
        <v>200</v>
      </c>
      <c r="H4039" s="4">
        <v>1.8</v>
      </c>
      <c r="I4039" s="4" t="s">
        <v>223</v>
      </c>
      <c r="J4039" s="4">
        <v>0.5</v>
      </c>
    </row>
    <row r="4040" spans="1:10" ht="12.75" customHeight="1">
      <c r="A4040" s="4" t="str">
        <f t="shared" si="0"/>
        <v>23992</v>
      </c>
      <c r="B4040" s="4">
        <v>239</v>
      </c>
      <c r="C4040" s="4">
        <v>920</v>
      </c>
      <c r="D4040" s="4">
        <f t="shared" si="1"/>
        <v>92</v>
      </c>
      <c r="E4040" s="4" t="s">
        <v>4458</v>
      </c>
      <c r="F4040" s="4">
        <v>50573.9</v>
      </c>
      <c r="G4040" s="4">
        <v>1.9</v>
      </c>
      <c r="H4040" s="4">
        <v>23.45</v>
      </c>
      <c r="I4040" s="4" t="s">
        <v>80</v>
      </c>
      <c r="J4040" s="4">
        <v>0.02</v>
      </c>
    </row>
    <row r="4041" spans="1:10" ht="12.75" customHeight="1">
      <c r="A4041" s="4" t="str">
        <f t="shared" si="0"/>
        <v>23992.1</v>
      </c>
      <c r="B4041" s="4">
        <v>239</v>
      </c>
      <c r="C4041" s="4">
        <v>921</v>
      </c>
      <c r="D4041" s="4">
        <f t="shared" si="1"/>
        <v>92.1</v>
      </c>
      <c r="E4041" s="4" t="s">
        <v>4459</v>
      </c>
      <c r="F4041" s="4">
        <v>50594</v>
      </c>
      <c r="G4041" s="4">
        <v>20</v>
      </c>
      <c r="H4041" s="4">
        <v>20</v>
      </c>
      <c r="I4041" s="4">
        <v>20</v>
      </c>
      <c r="J4041" s="4" t="s">
        <v>4460</v>
      </c>
    </row>
    <row r="4042" spans="1:10" ht="12.75" customHeight="1">
      <c r="A4042" s="4" t="str">
        <f t="shared" si="0"/>
        <v>23992.2</v>
      </c>
      <c r="B4042" s="4">
        <v>239</v>
      </c>
      <c r="C4042" s="4">
        <v>922</v>
      </c>
      <c r="D4042" s="4">
        <f t="shared" si="1"/>
        <v>92.2</v>
      </c>
      <c r="E4042" s="4" t="s">
        <v>4461</v>
      </c>
      <c r="F4042" s="4">
        <v>50707.7</v>
      </c>
      <c r="G4042" s="4">
        <v>1.9</v>
      </c>
      <c r="H4042" s="4">
        <v>133.79900000000001</v>
      </c>
      <c r="I4042" s="4">
        <v>1E-3</v>
      </c>
      <c r="J4042" s="4">
        <v>780</v>
      </c>
    </row>
    <row r="4043" spans="1:10" ht="12.75" customHeight="1">
      <c r="A4043" s="4" t="str">
        <f t="shared" si="0"/>
        <v>23993</v>
      </c>
      <c r="B4043" s="4">
        <v>239</v>
      </c>
      <c r="C4043" s="4">
        <v>930</v>
      </c>
      <c r="D4043" s="4">
        <f t="shared" si="1"/>
        <v>93</v>
      </c>
      <c r="E4043" s="4" t="s">
        <v>4462</v>
      </c>
      <c r="F4043" s="4">
        <v>49312.4</v>
      </c>
      <c r="G4043" s="4">
        <v>2.1</v>
      </c>
      <c r="H4043" s="4">
        <v>2.3559999999999999</v>
      </c>
      <c r="I4043" s="4" t="s">
        <v>48</v>
      </c>
      <c r="J4043" s="4">
        <v>3.0000000000000001E-3</v>
      </c>
    </row>
    <row r="4044" spans="1:10" ht="12.75" customHeight="1">
      <c r="A4044" s="4" t="str">
        <f t="shared" si="0"/>
        <v>23994</v>
      </c>
      <c r="B4044" s="4">
        <v>239</v>
      </c>
      <c r="C4044" s="4">
        <v>940</v>
      </c>
      <c r="D4044" s="4">
        <f t="shared" si="1"/>
        <v>94</v>
      </c>
      <c r="E4044" s="4" t="s">
        <v>4463</v>
      </c>
      <c r="F4044" s="4">
        <v>48589.9</v>
      </c>
      <c r="G4044" s="4">
        <v>1.8</v>
      </c>
      <c r="H4044" s="4">
        <v>24.11</v>
      </c>
      <c r="I4044" s="4" t="s">
        <v>109</v>
      </c>
      <c r="J4044" s="4">
        <v>0.03</v>
      </c>
    </row>
    <row r="4045" spans="1:10" ht="12.75" customHeight="1">
      <c r="A4045" s="4" t="str">
        <f t="shared" si="0"/>
        <v>23994.1</v>
      </c>
      <c r="B4045" s="4">
        <v>239</v>
      </c>
      <c r="C4045" s="4">
        <v>941</v>
      </c>
      <c r="D4045" s="4">
        <f t="shared" si="1"/>
        <v>94.1</v>
      </c>
      <c r="E4045" s="4" t="s">
        <v>4464</v>
      </c>
      <c r="F4045" s="4">
        <v>48981.5</v>
      </c>
      <c r="G4045" s="4">
        <v>1.8</v>
      </c>
      <c r="H4045" s="4">
        <v>391.584</v>
      </c>
      <c r="I4045" s="4">
        <v>3.0000000000000001E-3</v>
      </c>
      <c r="J4045" s="4">
        <v>193</v>
      </c>
    </row>
    <row r="4046" spans="1:10" ht="12.75" customHeight="1">
      <c r="A4046" s="4" t="str">
        <f t="shared" si="0"/>
        <v>23995</v>
      </c>
      <c r="B4046" s="4">
        <v>239</v>
      </c>
      <c r="C4046" s="4">
        <v>950</v>
      </c>
      <c r="D4046" s="4">
        <f t="shared" si="1"/>
        <v>95</v>
      </c>
      <c r="E4046" s="4" t="s">
        <v>4465</v>
      </c>
      <c r="F4046" s="4">
        <v>49392</v>
      </c>
      <c r="G4046" s="4">
        <v>2.4</v>
      </c>
      <c r="H4046" s="4">
        <v>11.9</v>
      </c>
      <c r="I4046" s="4" t="s">
        <v>223</v>
      </c>
      <c r="J4046" s="4">
        <v>0.1</v>
      </c>
    </row>
    <row r="4047" spans="1:10" ht="12.75" customHeight="1">
      <c r="A4047" s="4" t="str">
        <f t="shared" si="0"/>
        <v>23995.1</v>
      </c>
      <c r="B4047" s="4">
        <v>239</v>
      </c>
      <c r="C4047" s="4">
        <v>951</v>
      </c>
      <c r="D4047" s="4">
        <f t="shared" si="1"/>
        <v>95.1</v>
      </c>
      <c r="E4047" s="4" t="s">
        <v>4466</v>
      </c>
      <c r="F4047" s="4">
        <v>51890</v>
      </c>
      <c r="G4047" s="4">
        <v>200</v>
      </c>
      <c r="H4047" s="4">
        <v>2500</v>
      </c>
      <c r="I4047" s="4">
        <v>200</v>
      </c>
      <c r="J4047" s="4">
        <v>163</v>
      </c>
    </row>
    <row r="4048" spans="1:10" ht="12.75" customHeight="1">
      <c r="A4048" s="4" t="str">
        <f t="shared" si="0"/>
        <v>23996</v>
      </c>
      <c r="B4048" s="4">
        <v>239</v>
      </c>
      <c r="C4048" s="4">
        <v>960</v>
      </c>
      <c r="D4048" s="4">
        <f t="shared" si="1"/>
        <v>96</v>
      </c>
      <c r="E4048" s="4" t="s">
        <v>4467</v>
      </c>
      <c r="F4048" s="4">
        <v>51190</v>
      </c>
      <c r="G4048" s="4">
        <v>100</v>
      </c>
      <c r="H4048" s="4" t="s">
        <v>4468</v>
      </c>
      <c r="I4048" s="4" t="s">
        <v>223</v>
      </c>
      <c r="J4048" s="4" t="s">
        <v>4469</v>
      </c>
    </row>
    <row r="4049" spans="1:10" ht="12.75" customHeight="1">
      <c r="A4049" s="4" t="str">
        <f t="shared" si="0"/>
        <v>23996.3</v>
      </c>
      <c r="B4049" s="4">
        <v>239</v>
      </c>
      <c r="C4049" s="4">
        <v>963</v>
      </c>
      <c r="D4049" s="4">
        <f t="shared" si="1"/>
        <v>96.3</v>
      </c>
      <c r="E4049" s="4" t="s">
        <v>4470</v>
      </c>
      <c r="F4049" s="4">
        <v>51340</v>
      </c>
      <c r="G4049" s="4">
        <v>140</v>
      </c>
      <c r="H4049" s="4">
        <v>150</v>
      </c>
      <c r="I4049" s="4">
        <v>100</v>
      </c>
      <c r="J4049" s="4" t="s">
        <v>9</v>
      </c>
    </row>
    <row r="4050" spans="1:10" ht="12.75" customHeight="1">
      <c r="A4050" s="4" t="str">
        <f t="shared" si="0"/>
        <v>23997</v>
      </c>
      <c r="B4050" s="4">
        <v>239</v>
      </c>
      <c r="C4050" s="4">
        <v>970</v>
      </c>
      <c r="D4050" s="4">
        <f t="shared" si="1"/>
        <v>97</v>
      </c>
      <c r="E4050" s="4" t="s">
        <v>4471</v>
      </c>
      <c r="F4050" s="4">
        <v>54290</v>
      </c>
      <c r="G4050" s="4">
        <v>230</v>
      </c>
      <c r="H4050" s="4">
        <v>3</v>
      </c>
      <c r="I4050" s="4" t="s">
        <v>80</v>
      </c>
      <c r="J4050" s="4" t="s">
        <v>2147</v>
      </c>
    </row>
    <row r="4051" spans="1:10" ht="12.75" customHeight="1">
      <c r="A4051" s="4" t="str">
        <f t="shared" si="0"/>
        <v>23997.3</v>
      </c>
      <c r="B4051" s="4">
        <v>239</v>
      </c>
      <c r="C4051" s="4">
        <v>973</v>
      </c>
      <c r="D4051" s="4">
        <f t="shared" si="1"/>
        <v>97.3</v>
      </c>
      <c r="E4051" s="4" t="s">
        <v>4472</v>
      </c>
      <c r="F4051" s="4">
        <v>54330</v>
      </c>
      <c r="G4051" s="4">
        <v>230</v>
      </c>
      <c r="H4051" s="4">
        <v>41</v>
      </c>
      <c r="I4051" s="4">
        <v>11</v>
      </c>
      <c r="J4051" s="4" t="s">
        <v>2857</v>
      </c>
    </row>
    <row r="4052" spans="1:10" ht="12.75" customHeight="1">
      <c r="A4052" s="4" t="str">
        <f t="shared" si="0"/>
        <v>23998</v>
      </c>
      <c r="B4052" s="4">
        <v>239</v>
      </c>
      <c r="C4052" s="4">
        <v>980</v>
      </c>
      <c r="D4052" s="4">
        <f t="shared" si="1"/>
        <v>98</v>
      </c>
      <c r="E4052" s="4" t="s">
        <v>4473</v>
      </c>
      <c r="F4052" s="4">
        <v>58150</v>
      </c>
      <c r="G4052" s="4">
        <v>210</v>
      </c>
      <c r="H4052" s="4">
        <v>60</v>
      </c>
      <c r="I4052" s="4" t="s">
        <v>6</v>
      </c>
      <c r="J4052" s="4">
        <v>30</v>
      </c>
    </row>
    <row r="4053" spans="1:10" ht="12.75" customHeight="1">
      <c r="A4053" s="4" t="str">
        <f t="shared" si="0"/>
        <v>24091</v>
      </c>
      <c r="B4053" s="4">
        <v>240</v>
      </c>
      <c r="C4053" s="4">
        <v>910</v>
      </c>
      <c r="D4053" s="4">
        <f t="shared" si="1"/>
        <v>91</v>
      </c>
      <c r="E4053" s="4" t="s">
        <v>4474</v>
      </c>
      <c r="F4053" s="4">
        <v>56800</v>
      </c>
      <c r="G4053" s="4">
        <v>300</v>
      </c>
      <c r="H4053" s="4">
        <v>2</v>
      </c>
      <c r="I4053" s="4" t="s">
        <v>80</v>
      </c>
      <c r="J4053" s="4" t="s">
        <v>491</v>
      </c>
    </row>
    <row r="4054" spans="1:10" ht="12.75" customHeight="1">
      <c r="A4054" s="4" t="str">
        <f t="shared" si="0"/>
        <v>24092</v>
      </c>
      <c r="B4054" s="4">
        <v>240</v>
      </c>
      <c r="C4054" s="4">
        <v>920</v>
      </c>
      <c r="D4054" s="4">
        <f t="shared" si="1"/>
        <v>92</v>
      </c>
      <c r="E4054" s="4" t="s">
        <v>4475</v>
      </c>
      <c r="F4054" s="4">
        <v>52715</v>
      </c>
      <c r="G4054" s="4">
        <v>5</v>
      </c>
      <c r="H4054" s="4">
        <v>14.1</v>
      </c>
      <c r="I4054" s="4" t="s">
        <v>223</v>
      </c>
      <c r="J4054" s="4">
        <v>0.1</v>
      </c>
    </row>
    <row r="4055" spans="1:10" ht="12.75" customHeight="1">
      <c r="A4055" s="4" t="str">
        <f t="shared" si="0"/>
        <v>24093</v>
      </c>
      <c r="B4055" s="4">
        <v>240</v>
      </c>
      <c r="C4055" s="4">
        <v>930</v>
      </c>
      <c r="D4055" s="4">
        <f t="shared" si="1"/>
        <v>93</v>
      </c>
      <c r="E4055" s="4" t="s">
        <v>4476</v>
      </c>
      <c r="F4055" s="4">
        <v>52315</v>
      </c>
      <c r="G4055" s="4">
        <v>15</v>
      </c>
      <c r="H4055" s="4" t="s">
        <v>541</v>
      </c>
      <c r="I4055" s="4">
        <v>61.9</v>
      </c>
      <c r="J4055" s="4" t="s">
        <v>80</v>
      </c>
    </row>
    <row r="4056" spans="1:10" ht="12.75" customHeight="1">
      <c r="A4056" s="4" t="str">
        <f t="shared" si="0"/>
        <v>24093.1</v>
      </c>
      <c r="B4056" s="4">
        <v>240</v>
      </c>
      <c r="C4056" s="4">
        <v>931</v>
      </c>
      <c r="D4056" s="4">
        <f t="shared" si="1"/>
        <v>93.1</v>
      </c>
      <c r="E4056" s="4" t="s">
        <v>4477</v>
      </c>
      <c r="F4056" s="4">
        <v>52335</v>
      </c>
      <c r="G4056" s="4">
        <v>21</v>
      </c>
      <c r="H4056" s="4">
        <v>20</v>
      </c>
      <c r="I4056" s="4">
        <v>15</v>
      </c>
      <c r="J4056" s="4" t="s">
        <v>541</v>
      </c>
    </row>
    <row r="4057" spans="1:10" ht="12.75" customHeight="1">
      <c r="A4057" s="4" t="str">
        <f t="shared" si="0"/>
        <v>24094</v>
      </c>
      <c r="B4057" s="4">
        <v>240</v>
      </c>
      <c r="C4057" s="4">
        <v>940</v>
      </c>
      <c r="D4057" s="4">
        <f t="shared" si="1"/>
        <v>94</v>
      </c>
      <c r="E4057" s="4" t="s">
        <v>4478</v>
      </c>
      <c r="F4057" s="4">
        <v>50127</v>
      </c>
      <c r="G4057" s="4">
        <v>1.8</v>
      </c>
      <c r="H4057" s="4">
        <v>6.5640000000000001</v>
      </c>
      <c r="I4057" s="4" t="s">
        <v>109</v>
      </c>
      <c r="J4057" s="4">
        <v>1.0999999999999999E-2</v>
      </c>
    </row>
    <row r="4058" spans="1:10" ht="12.75" customHeight="1">
      <c r="A4058" s="4" t="str">
        <f t="shared" si="0"/>
        <v>24095</v>
      </c>
      <c r="B4058" s="4">
        <v>240</v>
      </c>
      <c r="C4058" s="4">
        <v>950</v>
      </c>
      <c r="D4058" s="4">
        <f t="shared" si="1"/>
        <v>95</v>
      </c>
      <c r="E4058" s="4" t="s">
        <v>4479</v>
      </c>
      <c r="F4058" s="4">
        <v>51512</v>
      </c>
      <c r="G4058" s="4">
        <v>14</v>
      </c>
      <c r="H4058" s="4">
        <v>50.8</v>
      </c>
      <c r="I4058" s="4" t="s">
        <v>223</v>
      </c>
      <c r="J4058" s="4">
        <v>0.3</v>
      </c>
    </row>
    <row r="4059" spans="1:10" ht="12.75" customHeight="1">
      <c r="A4059" s="4" t="str">
        <f t="shared" si="0"/>
        <v>24096</v>
      </c>
      <c r="B4059" s="4">
        <v>240</v>
      </c>
      <c r="C4059" s="4">
        <v>960</v>
      </c>
      <c r="D4059" s="4">
        <f t="shared" si="1"/>
        <v>96</v>
      </c>
      <c r="E4059" s="4" t="s">
        <v>4480</v>
      </c>
      <c r="F4059" s="4">
        <v>51725.4</v>
      </c>
      <c r="G4059" s="4">
        <v>2.2999999999999998</v>
      </c>
      <c r="H4059" s="4">
        <v>27</v>
      </c>
      <c r="I4059" s="4" t="s">
        <v>48</v>
      </c>
      <c r="J4059" s="4">
        <v>1</v>
      </c>
    </row>
    <row r="4060" spans="1:10" ht="12.75" customHeight="1">
      <c r="A4060" s="4" t="str">
        <f t="shared" si="0"/>
        <v>24097</v>
      </c>
      <c r="B4060" s="4">
        <v>240</v>
      </c>
      <c r="C4060" s="4">
        <v>970</v>
      </c>
      <c r="D4060" s="4">
        <f t="shared" si="1"/>
        <v>97</v>
      </c>
      <c r="E4060" s="4" t="s">
        <v>4481</v>
      </c>
      <c r="F4060" s="4">
        <v>55670</v>
      </c>
      <c r="G4060" s="4">
        <v>150</v>
      </c>
      <c r="H4060" s="4">
        <v>4.8</v>
      </c>
      <c r="I4060" s="4" t="s">
        <v>80</v>
      </c>
      <c r="J4060" s="4">
        <v>0.8</v>
      </c>
    </row>
    <row r="4061" spans="1:10" ht="12.75" customHeight="1">
      <c r="A4061" s="4" t="str">
        <f t="shared" si="0"/>
        <v>24097.3</v>
      </c>
      <c r="B4061" s="4">
        <v>240</v>
      </c>
      <c r="C4061" s="4">
        <v>973</v>
      </c>
      <c r="D4061" s="4">
        <f t="shared" si="1"/>
        <v>97.3</v>
      </c>
      <c r="E4061" s="4" t="s">
        <v>4482</v>
      </c>
      <c r="F4061" s="4">
        <v>55910</v>
      </c>
      <c r="G4061" s="4">
        <v>180</v>
      </c>
      <c r="H4061" s="4">
        <v>240</v>
      </c>
      <c r="I4061" s="4">
        <v>100</v>
      </c>
      <c r="J4061" s="4" t="s">
        <v>4362</v>
      </c>
    </row>
    <row r="4062" spans="1:10" ht="12.75" customHeight="1">
      <c r="A4062" s="4" t="str">
        <f t="shared" si="0"/>
        <v>24098</v>
      </c>
      <c r="B4062" s="4">
        <v>240</v>
      </c>
      <c r="C4062" s="4">
        <v>980</v>
      </c>
      <c r="D4062" s="4">
        <f t="shared" si="1"/>
        <v>98</v>
      </c>
      <c r="E4062" s="4" t="s">
        <v>4483</v>
      </c>
      <c r="F4062" s="4">
        <v>58030</v>
      </c>
      <c r="G4062" s="4">
        <v>200</v>
      </c>
      <c r="H4062" s="4">
        <v>1.06</v>
      </c>
      <c r="I4062" s="4" t="s">
        <v>80</v>
      </c>
      <c r="J4062" s="4">
        <v>0.15</v>
      </c>
    </row>
    <row r="4063" spans="1:10" ht="12.75" customHeight="1">
      <c r="A4063" s="4" t="str">
        <f t="shared" si="0"/>
        <v>24099</v>
      </c>
      <c r="B4063" s="4">
        <v>240</v>
      </c>
      <c r="C4063" s="4">
        <v>990</v>
      </c>
      <c r="D4063" s="4">
        <f t="shared" si="1"/>
        <v>99</v>
      </c>
      <c r="E4063" s="4" t="s">
        <v>4484</v>
      </c>
      <c r="F4063" s="4">
        <v>64200</v>
      </c>
      <c r="G4063" s="4">
        <v>400</v>
      </c>
      <c r="H4063" s="4">
        <v>1</v>
      </c>
      <c r="I4063" s="4" t="s">
        <v>6</v>
      </c>
      <c r="J4063" s="4" t="s">
        <v>3420</v>
      </c>
    </row>
    <row r="4064" spans="1:10" ht="12.75" customHeight="1">
      <c r="A4064" s="4" t="str">
        <f t="shared" si="0"/>
        <v>24192</v>
      </c>
      <c r="B4064" s="4">
        <v>241</v>
      </c>
      <c r="C4064" s="4">
        <v>920</v>
      </c>
      <c r="D4064" s="4">
        <f t="shared" si="1"/>
        <v>92</v>
      </c>
      <c r="E4064" s="4" t="s">
        <v>4485</v>
      </c>
      <c r="F4064" s="4">
        <v>56200</v>
      </c>
      <c r="G4064" s="4">
        <v>300</v>
      </c>
      <c r="H4064" s="4">
        <v>5</v>
      </c>
      <c r="I4064" s="4" t="s">
        <v>80</v>
      </c>
      <c r="J4064" s="4" t="s">
        <v>2147</v>
      </c>
    </row>
    <row r="4065" spans="1:10" ht="12.75" customHeight="1">
      <c r="A4065" s="4" t="str">
        <f t="shared" si="0"/>
        <v>24193</v>
      </c>
      <c r="B4065" s="4">
        <v>241</v>
      </c>
      <c r="C4065" s="4">
        <v>930</v>
      </c>
      <c r="D4065" s="4">
        <f t="shared" si="1"/>
        <v>93</v>
      </c>
      <c r="E4065" s="4" t="s">
        <v>4486</v>
      </c>
      <c r="F4065" s="4">
        <v>54260</v>
      </c>
      <c r="G4065" s="4">
        <v>70</v>
      </c>
      <c r="H4065" s="4">
        <v>13.9</v>
      </c>
      <c r="I4065" s="4" t="s">
        <v>80</v>
      </c>
      <c r="J4065" s="4">
        <v>0.2</v>
      </c>
    </row>
    <row r="4066" spans="1:10" ht="12.75" customHeight="1">
      <c r="A4066" s="4" t="str">
        <f t="shared" si="0"/>
        <v>24194</v>
      </c>
      <c r="B4066" s="4">
        <v>241</v>
      </c>
      <c r="C4066" s="4">
        <v>940</v>
      </c>
      <c r="D4066" s="4">
        <f t="shared" si="1"/>
        <v>94</v>
      </c>
      <c r="E4066" s="4" t="s">
        <v>4487</v>
      </c>
      <c r="F4066" s="4">
        <v>52956.800000000003</v>
      </c>
      <c r="G4066" s="4">
        <v>1.8</v>
      </c>
      <c r="H4066" s="4">
        <v>14.35</v>
      </c>
      <c r="I4066" s="4" t="s">
        <v>14</v>
      </c>
      <c r="J4066" s="4">
        <v>0.1</v>
      </c>
    </row>
    <row r="4067" spans="1:10" ht="12.75" customHeight="1">
      <c r="A4067" s="4" t="str">
        <f t="shared" si="0"/>
        <v>24194.1</v>
      </c>
      <c r="B4067" s="4">
        <v>241</v>
      </c>
      <c r="C4067" s="4">
        <v>941</v>
      </c>
      <c r="D4067" s="4">
        <f t="shared" si="1"/>
        <v>94.1</v>
      </c>
      <c r="E4067" s="4" t="s">
        <v>4488</v>
      </c>
      <c r="F4067" s="4">
        <v>53118.400000000001</v>
      </c>
      <c r="G4067" s="4">
        <v>1.8</v>
      </c>
      <c r="H4067" s="4">
        <v>161.6</v>
      </c>
      <c r="I4067" s="4">
        <v>0.1</v>
      </c>
      <c r="J4067" s="4">
        <v>880</v>
      </c>
    </row>
    <row r="4068" spans="1:10" ht="12.75" customHeight="1">
      <c r="A4068" s="4" t="str">
        <f t="shared" si="0"/>
        <v>24194.2</v>
      </c>
      <c r="B4068" s="4">
        <v>241</v>
      </c>
      <c r="C4068" s="4">
        <v>942</v>
      </c>
      <c r="D4068" s="4">
        <f t="shared" si="1"/>
        <v>94.2</v>
      </c>
      <c r="E4068" s="4" t="s">
        <v>4489</v>
      </c>
      <c r="F4068" s="4">
        <v>55160</v>
      </c>
      <c r="G4068" s="4">
        <v>200</v>
      </c>
      <c r="H4068" s="4">
        <v>2200</v>
      </c>
      <c r="I4068" s="4">
        <v>200</v>
      </c>
      <c r="J4068" s="4">
        <v>21</v>
      </c>
    </row>
    <row r="4069" spans="1:10" ht="12.75" customHeight="1">
      <c r="A4069" s="4" t="str">
        <f t="shared" si="0"/>
        <v>24195</v>
      </c>
      <c r="B4069" s="4">
        <v>241</v>
      </c>
      <c r="C4069" s="4">
        <v>950</v>
      </c>
      <c r="D4069" s="4">
        <f t="shared" si="1"/>
        <v>95</v>
      </c>
      <c r="E4069" s="4" t="s">
        <v>4490</v>
      </c>
      <c r="F4069" s="4">
        <v>52936</v>
      </c>
      <c r="G4069" s="4">
        <v>1.8</v>
      </c>
      <c r="H4069" s="4">
        <v>432.2</v>
      </c>
      <c r="I4069" s="4" t="s">
        <v>14</v>
      </c>
      <c r="J4069" s="4">
        <v>0.7</v>
      </c>
    </row>
    <row r="4070" spans="1:10" ht="12.75" customHeight="1">
      <c r="A4070" s="4" t="str">
        <f t="shared" si="0"/>
        <v>24195.1</v>
      </c>
      <c r="B4070" s="4">
        <v>241</v>
      </c>
      <c r="C4070" s="4">
        <v>951</v>
      </c>
      <c r="D4070" s="4">
        <f t="shared" si="1"/>
        <v>95.1</v>
      </c>
      <c r="E4070" s="4" t="s">
        <v>4491</v>
      </c>
      <c r="F4070" s="4">
        <v>55140</v>
      </c>
      <c r="G4070" s="4">
        <v>100</v>
      </c>
      <c r="H4070" s="4">
        <v>2200</v>
      </c>
      <c r="I4070" s="4">
        <v>100</v>
      </c>
      <c r="J4070" s="4">
        <v>1.5</v>
      </c>
    </row>
    <row r="4071" spans="1:10" ht="12.75" customHeight="1">
      <c r="A4071" s="4" t="str">
        <f t="shared" si="0"/>
        <v>24196</v>
      </c>
      <c r="B4071" s="4">
        <v>241</v>
      </c>
      <c r="C4071" s="4">
        <v>960</v>
      </c>
      <c r="D4071" s="4">
        <f t="shared" si="1"/>
        <v>96</v>
      </c>
      <c r="E4071" s="4" t="s">
        <v>4492</v>
      </c>
      <c r="F4071" s="4">
        <v>53703.4</v>
      </c>
      <c r="G4071" s="4">
        <v>2.2000000000000002</v>
      </c>
      <c r="H4071" s="4">
        <v>32.799999999999997</v>
      </c>
      <c r="I4071" s="4" t="s">
        <v>48</v>
      </c>
      <c r="J4071" s="4">
        <v>0.2</v>
      </c>
    </row>
    <row r="4072" spans="1:10" ht="12.75" customHeight="1">
      <c r="A4072" s="4" t="str">
        <f t="shared" si="0"/>
        <v>24197</v>
      </c>
      <c r="B4072" s="4">
        <v>241</v>
      </c>
      <c r="C4072" s="4">
        <v>970</v>
      </c>
      <c r="D4072" s="4">
        <f t="shared" si="1"/>
        <v>97</v>
      </c>
      <c r="E4072" s="4" t="s">
        <v>4493</v>
      </c>
      <c r="F4072" s="4">
        <v>56100</v>
      </c>
      <c r="G4072" s="4">
        <v>200</v>
      </c>
      <c r="H4072" s="4">
        <v>4.5999999999999996</v>
      </c>
      <c r="I4072" s="4" t="s">
        <v>80</v>
      </c>
      <c r="J4072" s="4">
        <v>0.4</v>
      </c>
    </row>
    <row r="4073" spans="1:10" ht="12.75" customHeight="1">
      <c r="A4073" s="4" t="str">
        <f t="shared" si="0"/>
        <v>24197.3</v>
      </c>
      <c r="B4073" s="4">
        <v>241</v>
      </c>
      <c r="C4073" s="4">
        <v>973</v>
      </c>
      <c r="D4073" s="4">
        <f t="shared" si="1"/>
        <v>97.3</v>
      </c>
      <c r="E4073" s="4" t="s">
        <v>4494</v>
      </c>
      <c r="F4073" s="4">
        <v>56150</v>
      </c>
      <c r="G4073" s="4">
        <v>200</v>
      </c>
      <c r="H4073" s="4">
        <v>51</v>
      </c>
      <c r="I4073" s="4">
        <v>3</v>
      </c>
      <c r="J4073" s="4" t="s">
        <v>2857</v>
      </c>
    </row>
    <row r="4074" spans="1:10" ht="12.75" customHeight="1">
      <c r="A4074" s="4" t="str">
        <f t="shared" si="0"/>
        <v>24198</v>
      </c>
      <c r="B4074" s="4">
        <v>241</v>
      </c>
      <c r="C4074" s="4">
        <v>980</v>
      </c>
      <c r="D4074" s="4">
        <f t="shared" si="1"/>
        <v>98</v>
      </c>
      <c r="E4074" s="4" t="s">
        <v>4495</v>
      </c>
      <c r="F4074" s="4">
        <v>59360</v>
      </c>
      <c r="G4074" s="4">
        <v>260</v>
      </c>
      <c r="H4074" s="4">
        <v>3.8</v>
      </c>
      <c r="I4074" s="4" t="s">
        <v>80</v>
      </c>
      <c r="J4074" s="4">
        <v>0.7</v>
      </c>
    </row>
    <row r="4075" spans="1:10" ht="12.75" customHeight="1">
      <c r="A4075" s="4" t="str">
        <f t="shared" si="0"/>
        <v>24198.3</v>
      </c>
      <c r="B4075" s="4">
        <v>241</v>
      </c>
      <c r="C4075" s="4">
        <v>983</v>
      </c>
      <c r="D4075" s="4">
        <f t="shared" si="1"/>
        <v>98.3</v>
      </c>
      <c r="E4075" s="4" t="s">
        <v>4496</v>
      </c>
      <c r="F4075" s="4">
        <v>59510</v>
      </c>
      <c r="G4075" s="4">
        <v>270</v>
      </c>
      <c r="H4075" s="4">
        <v>150</v>
      </c>
      <c r="I4075" s="4">
        <v>100</v>
      </c>
      <c r="J4075" s="4" t="s">
        <v>4442</v>
      </c>
    </row>
    <row r="4076" spans="1:10" ht="12.75" customHeight="1">
      <c r="A4076" s="4" t="str">
        <f t="shared" si="0"/>
        <v>24199</v>
      </c>
      <c r="B4076" s="4">
        <v>241</v>
      </c>
      <c r="C4076" s="4">
        <v>990</v>
      </c>
      <c r="D4076" s="4">
        <f t="shared" si="1"/>
        <v>99</v>
      </c>
      <c r="E4076" s="4" t="s">
        <v>4497</v>
      </c>
      <c r="F4076" s="4">
        <v>63840</v>
      </c>
      <c r="G4076" s="4">
        <v>230</v>
      </c>
      <c r="H4076" s="4">
        <v>10</v>
      </c>
      <c r="I4076" s="4" t="s">
        <v>6</v>
      </c>
      <c r="J4076" s="4">
        <v>5</v>
      </c>
    </row>
    <row r="4077" spans="1:10" ht="12.75" customHeight="1">
      <c r="A4077" s="4" t="str">
        <f t="shared" si="0"/>
        <v>24199.3</v>
      </c>
      <c r="B4077" s="4">
        <v>241</v>
      </c>
      <c r="C4077" s="4">
        <v>993</v>
      </c>
      <c r="D4077" s="4">
        <f t="shared" si="1"/>
        <v>99.3</v>
      </c>
      <c r="E4077" s="4" t="s">
        <v>4498</v>
      </c>
      <c r="F4077" s="4">
        <v>64240</v>
      </c>
      <c r="G4077" s="4">
        <v>300</v>
      </c>
      <c r="H4077" s="4">
        <v>400</v>
      </c>
      <c r="I4077" s="4">
        <v>200</v>
      </c>
      <c r="J4077" s="4" t="s">
        <v>4499</v>
      </c>
    </row>
    <row r="4078" spans="1:10" ht="12.75" customHeight="1">
      <c r="A4078" s="4" t="str">
        <f t="shared" si="0"/>
        <v>24292</v>
      </c>
      <c r="B4078" s="4">
        <v>242</v>
      </c>
      <c r="C4078" s="4">
        <v>920</v>
      </c>
      <c r="D4078" s="4">
        <f t="shared" si="1"/>
        <v>92</v>
      </c>
      <c r="E4078" s="4" t="s">
        <v>4500</v>
      </c>
      <c r="F4078" s="4">
        <v>58620</v>
      </c>
      <c r="G4078" s="4">
        <v>200</v>
      </c>
      <c r="H4078" s="4">
        <v>16.8</v>
      </c>
      <c r="I4078" s="4" t="s">
        <v>80</v>
      </c>
      <c r="J4078" s="4">
        <v>0.5</v>
      </c>
    </row>
    <row r="4079" spans="1:10" ht="12.75" customHeight="1">
      <c r="A4079" s="4" t="str">
        <f t="shared" si="0"/>
        <v>24293</v>
      </c>
      <c r="B4079" s="4">
        <v>242</v>
      </c>
      <c r="C4079" s="4">
        <v>930</v>
      </c>
      <c r="D4079" s="4">
        <f t="shared" si="1"/>
        <v>93</v>
      </c>
      <c r="E4079" s="4" t="s">
        <v>4501</v>
      </c>
      <c r="F4079" s="4">
        <v>57420</v>
      </c>
      <c r="G4079" s="4">
        <v>200</v>
      </c>
      <c r="H4079" s="4" t="s">
        <v>541</v>
      </c>
      <c r="I4079" s="4">
        <v>2.2000000000000002</v>
      </c>
      <c r="J4079" s="4" t="s">
        <v>80</v>
      </c>
    </row>
    <row r="4080" spans="1:10" ht="12.75" customHeight="1">
      <c r="A4080" s="4" t="str">
        <f t="shared" si="0"/>
        <v>24293.1</v>
      </c>
      <c r="B4080" s="4">
        <v>242</v>
      </c>
      <c r="C4080" s="4">
        <v>931</v>
      </c>
      <c r="D4080" s="4">
        <f t="shared" si="1"/>
        <v>93.1</v>
      </c>
      <c r="E4080" s="4" t="s">
        <v>4502</v>
      </c>
      <c r="F4080" s="4">
        <v>57420</v>
      </c>
      <c r="G4080" s="4">
        <v>210</v>
      </c>
      <c r="H4080" s="4">
        <v>0</v>
      </c>
      <c r="I4080" s="4">
        <v>50</v>
      </c>
      <c r="J4080" s="4" t="s">
        <v>541</v>
      </c>
    </row>
    <row r="4081" spans="1:10" ht="12.75" customHeight="1">
      <c r="A4081" s="4" t="str">
        <f t="shared" si="0"/>
        <v>24294</v>
      </c>
      <c r="B4081" s="4">
        <v>242</v>
      </c>
      <c r="C4081" s="4">
        <v>940</v>
      </c>
      <c r="D4081" s="4">
        <f t="shared" si="1"/>
        <v>94</v>
      </c>
      <c r="E4081" s="4" t="s">
        <v>4503</v>
      </c>
      <c r="F4081" s="4">
        <v>54718.400000000001</v>
      </c>
      <c r="G4081" s="4">
        <v>1.9</v>
      </c>
      <c r="H4081" s="4">
        <v>375</v>
      </c>
      <c r="I4081" s="4" t="s">
        <v>109</v>
      </c>
      <c r="J4081" s="4">
        <v>2</v>
      </c>
    </row>
    <row r="4082" spans="1:10" ht="12.75" customHeight="1">
      <c r="A4082" s="4" t="str">
        <f t="shared" si="0"/>
        <v>24295</v>
      </c>
      <c r="B4082" s="4">
        <v>242</v>
      </c>
      <c r="C4082" s="4">
        <v>950</v>
      </c>
      <c r="D4082" s="4">
        <f t="shared" si="1"/>
        <v>95</v>
      </c>
      <c r="E4082" s="4" t="s">
        <v>4504</v>
      </c>
      <c r="F4082" s="4">
        <v>55469.7</v>
      </c>
      <c r="G4082" s="4">
        <v>1.8</v>
      </c>
      <c r="H4082" s="4">
        <v>16.02</v>
      </c>
      <c r="I4082" s="4" t="s">
        <v>223</v>
      </c>
      <c r="J4082" s="4">
        <v>0.02</v>
      </c>
    </row>
    <row r="4083" spans="1:10" ht="12.75" customHeight="1">
      <c r="A4083" s="4" t="str">
        <f t="shared" si="0"/>
        <v>24295.1</v>
      </c>
      <c r="B4083" s="4">
        <v>242</v>
      </c>
      <c r="C4083" s="4">
        <v>951</v>
      </c>
      <c r="D4083" s="4">
        <f t="shared" si="1"/>
        <v>95.1</v>
      </c>
      <c r="E4083" s="4" t="s">
        <v>4505</v>
      </c>
      <c r="F4083" s="4">
        <v>55518.3</v>
      </c>
      <c r="G4083" s="4">
        <v>1.8</v>
      </c>
      <c r="H4083" s="4">
        <v>48.6</v>
      </c>
      <c r="I4083" s="4">
        <v>0.05</v>
      </c>
      <c r="J4083" s="4">
        <v>141</v>
      </c>
    </row>
    <row r="4084" spans="1:10" ht="12.75" customHeight="1">
      <c r="A4084" s="4" t="str">
        <f t="shared" si="0"/>
        <v>24295.2</v>
      </c>
      <c r="B4084" s="4">
        <v>242</v>
      </c>
      <c r="C4084" s="4">
        <v>952</v>
      </c>
      <c r="D4084" s="4">
        <f t="shared" si="1"/>
        <v>95.2</v>
      </c>
      <c r="E4084" s="4" t="s">
        <v>4506</v>
      </c>
      <c r="F4084" s="4">
        <v>57670</v>
      </c>
      <c r="G4084" s="4">
        <v>80</v>
      </c>
      <c r="H4084" s="4">
        <v>2200</v>
      </c>
      <c r="I4084" s="4">
        <v>80</v>
      </c>
      <c r="J4084" s="4">
        <v>14</v>
      </c>
    </row>
    <row r="4085" spans="1:10" ht="12.75" customHeight="1">
      <c r="A4085" s="4" t="str">
        <f t="shared" si="0"/>
        <v>24296</v>
      </c>
      <c r="B4085" s="4">
        <v>242</v>
      </c>
      <c r="C4085" s="4">
        <v>960</v>
      </c>
      <c r="D4085" s="4">
        <f t="shared" si="1"/>
        <v>96</v>
      </c>
      <c r="E4085" s="4" t="s">
        <v>4507</v>
      </c>
      <c r="F4085" s="4">
        <v>54805.2</v>
      </c>
      <c r="G4085" s="4">
        <v>1.8</v>
      </c>
      <c r="H4085" s="4">
        <v>162.80000000000001</v>
      </c>
      <c r="I4085" s="4" t="s">
        <v>48</v>
      </c>
      <c r="J4085" s="4">
        <v>0.2</v>
      </c>
    </row>
    <row r="4086" spans="1:10" ht="12.75" customHeight="1">
      <c r="A4086" s="4" t="str">
        <f t="shared" si="0"/>
        <v>24297</v>
      </c>
      <c r="B4086" s="4">
        <v>242</v>
      </c>
      <c r="C4086" s="4">
        <v>970</v>
      </c>
      <c r="D4086" s="4">
        <f t="shared" si="1"/>
        <v>97</v>
      </c>
      <c r="E4086" s="4" t="s">
        <v>4508</v>
      </c>
      <c r="F4086" s="4">
        <v>57740</v>
      </c>
      <c r="G4086" s="4">
        <v>200</v>
      </c>
      <c r="H4086" s="4">
        <v>7</v>
      </c>
      <c r="I4086" s="4" t="s">
        <v>80</v>
      </c>
      <c r="J4086" s="4">
        <v>1.3</v>
      </c>
    </row>
    <row r="4087" spans="1:10" ht="12.75" customHeight="1">
      <c r="A4087" s="4" t="str">
        <f t="shared" si="0"/>
        <v>24297.1</v>
      </c>
      <c r="B4087" s="4">
        <v>242</v>
      </c>
      <c r="C4087" s="4">
        <v>971</v>
      </c>
      <c r="D4087" s="4">
        <f t="shared" si="1"/>
        <v>97.1</v>
      </c>
      <c r="E4087" s="4" t="s">
        <v>4509</v>
      </c>
      <c r="F4087" s="4">
        <v>57940</v>
      </c>
      <c r="G4087" s="4">
        <v>280</v>
      </c>
      <c r="H4087" s="4">
        <v>200</v>
      </c>
      <c r="I4087" s="4">
        <v>200</v>
      </c>
      <c r="J4087" s="4">
        <v>600</v>
      </c>
    </row>
    <row r="4088" spans="1:10" ht="12.75" customHeight="1">
      <c r="A4088" s="4" t="str">
        <f t="shared" si="0"/>
        <v>24297.3</v>
      </c>
      <c r="B4088" s="4">
        <v>242</v>
      </c>
      <c r="C4088" s="4">
        <v>973</v>
      </c>
      <c r="D4088" s="4">
        <f t="shared" si="1"/>
        <v>97.3</v>
      </c>
      <c r="E4088" s="4" t="s">
        <v>4510</v>
      </c>
      <c r="F4088" s="4">
        <v>57990</v>
      </c>
      <c r="G4088" s="4">
        <v>220</v>
      </c>
      <c r="H4088" s="4">
        <v>250</v>
      </c>
      <c r="I4088" s="4">
        <v>100</v>
      </c>
      <c r="J4088" s="4" t="s">
        <v>150</v>
      </c>
    </row>
    <row r="4089" spans="1:10" ht="12.75" customHeight="1">
      <c r="A4089" s="4" t="str">
        <f t="shared" si="0"/>
        <v>24298</v>
      </c>
      <c r="B4089" s="4">
        <v>242</v>
      </c>
      <c r="C4089" s="4">
        <v>980</v>
      </c>
      <c r="D4089" s="4">
        <f t="shared" si="1"/>
        <v>98</v>
      </c>
      <c r="E4089" s="4" t="s">
        <v>4511</v>
      </c>
      <c r="F4089" s="4">
        <v>59340</v>
      </c>
      <c r="G4089" s="4">
        <v>40</v>
      </c>
      <c r="H4089" s="4">
        <v>3.49</v>
      </c>
      <c r="I4089" s="4" t="s">
        <v>80</v>
      </c>
      <c r="J4089" s="4">
        <v>0.15</v>
      </c>
    </row>
    <row r="4090" spans="1:10" ht="12.75" customHeight="1">
      <c r="A4090" s="4" t="str">
        <f t="shared" si="0"/>
        <v>24299</v>
      </c>
      <c r="B4090" s="4">
        <v>242</v>
      </c>
      <c r="C4090" s="4">
        <v>990</v>
      </c>
      <c r="D4090" s="4">
        <f t="shared" si="1"/>
        <v>99</v>
      </c>
      <c r="E4090" s="4" t="s">
        <v>4512</v>
      </c>
      <c r="F4090" s="4">
        <v>64970</v>
      </c>
      <c r="G4090" s="4">
        <v>330</v>
      </c>
      <c r="H4090" s="4">
        <v>13.5</v>
      </c>
      <c r="I4090" s="4" t="s">
        <v>6</v>
      </c>
      <c r="J4090" s="4">
        <v>2.5</v>
      </c>
    </row>
    <row r="4091" spans="1:10" ht="12.75" customHeight="1">
      <c r="A4091" s="4" t="str">
        <f t="shared" si="0"/>
        <v>242100</v>
      </c>
      <c r="B4091" s="4">
        <v>242</v>
      </c>
      <c r="C4091" s="4">
        <v>1000</v>
      </c>
      <c r="D4091" s="4">
        <f t="shared" si="1"/>
        <v>100</v>
      </c>
      <c r="E4091" s="4" t="s">
        <v>4513</v>
      </c>
      <c r="F4091" s="4">
        <v>68400</v>
      </c>
      <c r="G4091" s="4">
        <v>400</v>
      </c>
      <c r="H4091" s="4">
        <v>800</v>
      </c>
      <c r="I4091" s="4" t="s">
        <v>968</v>
      </c>
      <c r="J4091" s="4">
        <v>200</v>
      </c>
    </row>
    <row r="4092" spans="1:10" ht="12.75" customHeight="1">
      <c r="A4092" s="4" t="str">
        <f t="shared" si="0"/>
        <v>24393</v>
      </c>
      <c r="B4092" s="4">
        <v>243</v>
      </c>
      <c r="C4092" s="4">
        <v>930</v>
      </c>
      <c r="D4092" s="4">
        <f t="shared" si="1"/>
        <v>93</v>
      </c>
      <c r="E4092" s="4" t="s">
        <v>4514</v>
      </c>
      <c r="F4092" s="4">
        <v>59880</v>
      </c>
      <c r="G4092" s="4">
        <v>30</v>
      </c>
      <c r="H4092" s="4">
        <v>1.85</v>
      </c>
      <c r="I4092" s="4" t="s">
        <v>80</v>
      </c>
      <c r="J4092" s="4">
        <v>0.15</v>
      </c>
    </row>
    <row r="4093" spans="1:10" ht="12.75" customHeight="1">
      <c r="A4093" s="4" t="str">
        <f t="shared" si="0"/>
        <v>24393.3</v>
      </c>
      <c r="B4093" s="4">
        <v>243</v>
      </c>
      <c r="C4093" s="4">
        <v>933</v>
      </c>
      <c r="D4093" s="4">
        <f t="shared" si="1"/>
        <v>93.3</v>
      </c>
      <c r="E4093" s="4" t="s">
        <v>4515</v>
      </c>
      <c r="F4093" s="4">
        <v>59925</v>
      </c>
      <c r="G4093" s="4">
        <v>11</v>
      </c>
      <c r="H4093" s="4">
        <v>50</v>
      </c>
      <c r="I4093" s="4">
        <v>30</v>
      </c>
      <c r="J4093" s="4" t="s">
        <v>4442</v>
      </c>
    </row>
    <row r="4094" spans="1:10" ht="12.75" customHeight="1">
      <c r="A4094" s="4" t="str">
        <f t="shared" si="0"/>
        <v>24394</v>
      </c>
      <c r="B4094" s="4">
        <v>243</v>
      </c>
      <c r="C4094" s="4">
        <v>940</v>
      </c>
      <c r="D4094" s="4">
        <f t="shared" si="1"/>
        <v>94</v>
      </c>
      <c r="E4094" s="4" t="s">
        <v>4516</v>
      </c>
      <c r="F4094" s="4">
        <v>57756</v>
      </c>
      <c r="G4094" s="4">
        <v>3</v>
      </c>
      <c r="H4094" s="4">
        <v>4.9560000000000004</v>
      </c>
      <c r="I4094" s="4" t="s">
        <v>223</v>
      </c>
      <c r="J4094" s="4">
        <v>3.0000000000000001E-3</v>
      </c>
    </row>
    <row r="4095" spans="1:10" ht="12.75" customHeight="1">
      <c r="A4095" s="4" t="str">
        <f t="shared" si="0"/>
        <v>24394.1</v>
      </c>
      <c r="B4095" s="4">
        <v>243</v>
      </c>
      <c r="C4095" s="4">
        <v>941</v>
      </c>
      <c r="D4095" s="4">
        <f t="shared" si="1"/>
        <v>94.1</v>
      </c>
      <c r="E4095" s="4" t="s">
        <v>4517</v>
      </c>
      <c r="F4095" s="4">
        <v>58140</v>
      </c>
      <c r="G4095" s="4">
        <v>3</v>
      </c>
      <c r="H4095" s="4">
        <v>383.6</v>
      </c>
      <c r="I4095" s="4">
        <v>0.4</v>
      </c>
      <c r="J4095" s="4">
        <v>330</v>
      </c>
    </row>
    <row r="4096" spans="1:10" ht="12.75" customHeight="1">
      <c r="A4096" s="4" t="str">
        <f t="shared" si="0"/>
        <v>24395</v>
      </c>
      <c r="B4096" s="4">
        <v>243</v>
      </c>
      <c r="C4096" s="4">
        <v>950</v>
      </c>
      <c r="D4096" s="4">
        <f t="shared" si="1"/>
        <v>95</v>
      </c>
      <c r="E4096" s="4" t="s">
        <v>4518</v>
      </c>
      <c r="F4096" s="4">
        <v>57176.1</v>
      </c>
      <c r="G4096" s="4">
        <v>2.2999999999999998</v>
      </c>
      <c r="H4096" s="4">
        <v>7.37</v>
      </c>
      <c r="I4096" s="4" t="s">
        <v>109</v>
      </c>
      <c r="J4096" s="4">
        <v>0.04</v>
      </c>
    </row>
    <row r="4097" spans="1:10" ht="12.75" customHeight="1">
      <c r="A4097" s="4" t="str">
        <f t="shared" si="0"/>
        <v>24396</v>
      </c>
      <c r="B4097" s="4">
        <v>243</v>
      </c>
      <c r="C4097" s="4">
        <v>960</v>
      </c>
      <c r="D4097" s="4">
        <f t="shared" si="1"/>
        <v>96</v>
      </c>
      <c r="E4097" s="4" t="s">
        <v>4519</v>
      </c>
      <c r="F4097" s="4">
        <v>57183.6</v>
      </c>
      <c r="G4097" s="4">
        <v>2.1</v>
      </c>
      <c r="H4097" s="4">
        <v>29.1</v>
      </c>
      <c r="I4097" s="4" t="s">
        <v>14</v>
      </c>
      <c r="J4097" s="4">
        <v>0.1</v>
      </c>
    </row>
    <row r="4098" spans="1:10" ht="12.75" customHeight="1">
      <c r="A4098" s="4" t="str">
        <f t="shared" si="0"/>
        <v>24396.3</v>
      </c>
      <c r="B4098" s="4">
        <v>243</v>
      </c>
      <c r="C4098" s="4">
        <v>963</v>
      </c>
      <c r="D4098" s="4">
        <f t="shared" si="1"/>
        <v>96.3</v>
      </c>
      <c r="E4098" s="4" t="s">
        <v>4520</v>
      </c>
      <c r="F4098" s="4">
        <v>57312</v>
      </c>
      <c r="G4098" s="4">
        <v>10</v>
      </c>
      <c r="H4098" s="4">
        <v>129</v>
      </c>
      <c r="I4098" s="4">
        <v>9</v>
      </c>
      <c r="J4098" s="4" t="s">
        <v>2857</v>
      </c>
    </row>
    <row r="4099" spans="1:10" ht="12.75" customHeight="1">
      <c r="A4099" s="4" t="str">
        <f t="shared" si="0"/>
        <v>24397</v>
      </c>
      <c r="B4099" s="4">
        <v>243</v>
      </c>
      <c r="C4099" s="4">
        <v>970</v>
      </c>
      <c r="D4099" s="4">
        <f t="shared" si="1"/>
        <v>97</v>
      </c>
      <c r="E4099" s="4" t="s">
        <v>4521</v>
      </c>
      <c r="F4099" s="4">
        <v>58691</v>
      </c>
      <c r="G4099" s="4">
        <v>5</v>
      </c>
      <c r="H4099" s="4">
        <v>4.5</v>
      </c>
      <c r="I4099" s="4" t="s">
        <v>223</v>
      </c>
      <c r="J4099" s="4">
        <v>0.2</v>
      </c>
    </row>
    <row r="4100" spans="1:10" ht="12.75" customHeight="1">
      <c r="A4100" s="4" t="str">
        <f t="shared" si="0"/>
        <v>24397.3</v>
      </c>
      <c r="B4100" s="4">
        <v>243</v>
      </c>
      <c r="C4100" s="4">
        <v>973</v>
      </c>
      <c r="D4100" s="4">
        <f t="shared" si="1"/>
        <v>97.3</v>
      </c>
      <c r="E4100" s="4" t="s">
        <v>4522</v>
      </c>
      <c r="F4100" s="4">
        <v>58740</v>
      </c>
      <c r="G4100" s="4">
        <v>30</v>
      </c>
      <c r="H4100" s="4">
        <v>50</v>
      </c>
      <c r="I4100" s="4">
        <v>30</v>
      </c>
      <c r="J4100" s="4" t="s">
        <v>4469</v>
      </c>
    </row>
    <row r="4101" spans="1:10" ht="12.75" customHeight="1">
      <c r="A4101" s="4" t="str">
        <f t="shared" si="0"/>
        <v>24398</v>
      </c>
      <c r="B4101" s="4">
        <v>243</v>
      </c>
      <c r="C4101" s="4">
        <v>980</v>
      </c>
      <c r="D4101" s="4">
        <f t="shared" si="1"/>
        <v>98</v>
      </c>
      <c r="E4101" s="4" t="s">
        <v>4523</v>
      </c>
      <c r="F4101" s="4">
        <v>60950</v>
      </c>
      <c r="G4101" s="4">
        <v>140</v>
      </c>
      <c r="H4101" s="4">
        <v>10.7</v>
      </c>
      <c r="I4101" s="4" t="s">
        <v>80</v>
      </c>
      <c r="J4101" s="4">
        <v>0.5</v>
      </c>
    </row>
    <row r="4102" spans="1:10" ht="12.75" customHeight="1">
      <c r="A4102" s="4" t="str">
        <f t="shared" si="0"/>
        <v>24399</v>
      </c>
      <c r="B4102" s="4">
        <v>243</v>
      </c>
      <c r="C4102" s="4">
        <v>990</v>
      </c>
      <c r="D4102" s="4">
        <f t="shared" si="1"/>
        <v>99</v>
      </c>
      <c r="E4102" s="4" t="s">
        <v>4524</v>
      </c>
      <c r="F4102" s="4">
        <v>64780</v>
      </c>
      <c r="G4102" s="4">
        <v>230</v>
      </c>
      <c r="H4102" s="4">
        <v>21</v>
      </c>
      <c r="I4102" s="4" t="s">
        <v>6</v>
      </c>
      <c r="J4102" s="4">
        <v>2</v>
      </c>
    </row>
    <row r="4103" spans="1:10" ht="12.75" customHeight="1">
      <c r="A4103" s="4" t="str">
        <f t="shared" si="0"/>
        <v>24399.3</v>
      </c>
      <c r="B4103" s="4">
        <v>243</v>
      </c>
      <c r="C4103" s="4">
        <v>993</v>
      </c>
      <c r="D4103" s="4">
        <f t="shared" si="1"/>
        <v>99.3</v>
      </c>
      <c r="E4103" s="4" t="s">
        <v>4525</v>
      </c>
      <c r="F4103" s="4">
        <v>65180</v>
      </c>
      <c r="G4103" s="4">
        <v>310</v>
      </c>
      <c r="H4103" s="4">
        <v>400</v>
      </c>
      <c r="I4103" s="4">
        <v>200</v>
      </c>
      <c r="J4103" s="4" t="s">
        <v>4362</v>
      </c>
    </row>
    <row r="4104" spans="1:10" ht="12.75" customHeight="1">
      <c r="A4104" s="4" t="str">
        <f t="shared" si="0"/>
        <v>243100</v>
      </c>
      <c r="B4104" s="4">
        <v>243</v>
      </c>
      <c r="C4104" s="4">
        <v>1000</v>
      </c>
      <c r="D4104" s="4">
        <f t="shared" si="1"/>
        <v>100</v>
      </c>
      <c r="E4104" s="4" t="s">
        <v>4526</v>
      </c>
      <c r="F4104" s="4">
        <v>69260</v>
      </c>
      <c r="G4104" s="4">
        <v>220</v>
      </c>
      <c r="H4104" s="4">
        <v>210</v>
      </c>
      <c r="I4104" s="4" t="s">
        <v>33</v>
      </c>
      <c r="J4104" s="4">
        <v>60</v>
      </c>
    </row>
    <row r="4105" spans="1:10" ht="12.75" customHeight="1">
      <c r="A4105" s="4" t="str">
        <f t="shared" si="0"/>
        <v>24493</v>
      </c>
      <c r="B4105" s="4">
        <v>244</v>
      </c>
      <c r="C4105" s="4">
        <v>930</v>
      </c>
      <c r="D4105" s="4">
        <f t="shared" si="1"/>
        <v>93</v>
      </c>
      <c r="E4105" s="4" t="s">
        <v>4527</v>
      </c>
      <c r="F4105" s="4">
        <v>63200</v>
      </c>
      <c r="G4105" s="4">
        <v>300</v>
      </c>
      <c r="H4105" s="4">
        <v>2.29</v>
      </c>
      <c r="I4105" s="4" t="s">
        <v>80</v>
      </c>
      <c r="J4105" s="4">
        <v>0.16</v>
      </c>
    </row>
    <row r="4106" spans="1:10" ht="12.75" customHeight="1">
      <c r="A4106" s="4" t="str">
        <f t="shared" si="0"/>
        <v>24494</v>
      </c>
      <c r="B4106" s="4">
        <v>244</v>
      </c>
      <c r="C4106" s="4">
        <v>940</v>
      </c>
      <c r="D4106" s="4">
        <f t="shared" si="1"/>
        <v>94</v>
      </c>
      <c r="E4106" s="4" t="s">
        <v>4528</v>
      </c>
      <c r="F4106" s="4">
        <v>59806</v>
      </c>
      <c r="G4106" s="4">
        <v>5</v>
      </c>
      <c r="H4106" s="4">
        <v>80</v>
      </c>
      <c r="I4106" s="4" t="s">
        <v>69</v>
      </c>
      <c r="J4106" s="4">
        <v>0.9</v>
      </c>
    </row>
    <row r="4107" spans="1:10" ht="12.75" customHeight="1">
      <c r="A4107" s="4" t="str">
        <f t="shared" si="0"/>
        <v>24495</v>
      </c>
      <c r="B4107" s="4">
        <v>244</v>
      </c>
      <c r="C4107" s="4">
        <v>950</v>
      </c>
      <c r="D4107" s="4">
        <f t="shared" si="1"/>
        <v>95</v>
      </c>
      <c r="E4107" s="4" t="s">
        <v>4529</v>
      </c>
      <c r="F4107" s="4">
        <v>59881</v>
      </c>
      <c r="G4107" s="4">
        <v>2.1</v>
      </c>
      <c r="H4107" s="4">
        <v>10.1</v>
      </c>
      <c r="I4107" s="4" t="s">
        <v>223</v>
      </c>
      <c r="J4107" s="4">
        <v>0.1</v>
      </c>
    </row>
    <row r="4108" spans="1:10" ht="12.75" customHeight="1">
      <c r="A4108" s="4" t="str">
        <f t="shared" si="0"/>
        <v>24495.1</v>
      </c>
      <c r="B4108" s="4">
        <v>244</v>
      </c>
      <c r="C4108" s="4">
        <v>951</v>
      </c>
      <c r="D4108" s="4">
        <f t="shared" si="1"/>
        <v>95.1</v>
      </c>
      <c r="E4108" s="4" t="s">
        <v>4530</v>
      </c>
      <c r="F4108" s="4">
        <v>59969.5</v>
      </c>
      <c r="G4108" s="4">
        <v>2.2999999999999998</v>
      </c>
      <c r="H4108" s="4">
        <v>88.6</v>
      </c>
      <c r="I4108" s="4">
        <v>1.7</v>
      </c>
      <c r="J4108" s="4" t="s">
        <v>66</v>
      </c>
    </row>
    <row r="4109" spans="1:10" ht="12.75" customHeight="1">
      <c r="A4109" s="4" t="str">
        <f t="shared" si="0"/>
        <v>24496</v>
      </c>
      <c r="B4109" s="4">
        <v>244</v>
      </c>
      <c r="C4109" s="4">
        <v>960</v>
      </c>
      <c r="D4109" s="4">
        <f t="shared" si="1"/>
        <v>96</v>
      </c>
      <c r="E4109" s="4" t="s">
        <v>4531</v>
      </c>
      <c r="F4109" s="4">
        <v>58453.7</v>
      </c>
      <c r="G4109" s="4">
        <v>1.8</v>
      </c>
      <c r="H4109" s="4">
        <v>18.100000000000001</v>
      </c>
      <c r="I4109" s="4" t="s">
        <v>14</v>
      </c>
      <c r="J4109" s="4">
        <v>0.02</v>
      </c>
    </row>
    <row r="4110" spans="1:10" ht="12.75" customHeight="1">
      <c r="A4110" s="4" t="str">
        <f t="shared" si="0"/>
        <v>24496.1</v>
      </c>
      <c r="B4110" s="4">
        <v>244</v>
      </c>
      <c r="C4110" s="4">
        <v>961</v>
      </c>
      <c r="D4110" s="4">
        <f t="shared" si="1"/>
        <v>96.1</v>
      </c>
      <c r="E4110" s="4" t="s">
        <v>4532</v>
      </c>
      <c r="F4110" s="4">
        <v>59493.9</v>
      </c>
      <c r="G4110" s="4">
        <v>1.8</v>
      </c>
      <c r="H4110" s="4">
        <v>1040.1880000000001</v>
      </c>
      <c r="I4110" s="4">
        <v>1.2E-2</v>
      </c>
      <c r="J4110" s="4">
        <v>34</v>
      </c>
    </row>
    <row r="4111" spans="1:10" ht="12.75" customHeight="1">
      <c r="A4111" s="4" t="str">
        <f t="shared" si="0"/>
        <v>24497</v>
      </c>
      <c r="B4111" s="4">
        <v>244</v>
      </c>
      <c r="C4111" s="4">
        <v>970</v>
      </c>
      <c r="D4111" s="4">
        <f t="shared" si="1"/>
        <v>97</v>
      </c>
      <c r="E4111" s="4" t="s">
        <v>4533</v>
      </c>
      <c r="F4111" s="4">
        <v>60716</v>
      </c>
      <c r="G4111" s="4">
        <v>14</v>
      </c>
      <c r="H4111" s="4">
        <v>4.3499999999999996</v>
      </c>
      <c r="I4111" s="4" t="s">
        <v>223</v>
      </c>
      <c r="J4111" s="4">
        <v>0.15</v>
      </c>
    </row>
    <row r="4112" spans="1:10" ht="12.75" customHeight="1">
      <c r="A4112" s="4" t="str">
        <f t="shared" si="0"/>
        <v>24497.3</v>
      </c>
      <c r="B4112" s="4">
        <v>244</v>
      </c>
      <c r="C4112" s="4">
        <v>973</v>
      </c>
      <c r="D4112" s="4">
        <f t="shared" si="1"/>
        <v>97.3</v>
      </c>
      <c r="E4112" s="4" t="s">
        <v>4534</v>
      </c>
      <c r="F4112" s="4">
        <v>60860</v>
      </c>
      <c r="G4112" s="4">
        <v>50</v>
      </c>
      <c r="H4112" s="4">
        <v>140</v>
      </c>
      <c r="I4112" s="4">
        <v>50</v>
      </c>
      <c r="J4112" s="4" t="s">
        <v>4362</v>
      </c>
    </row>
    <row r="4113" spans="1:10" ht="12.75" customHeight="1">
      <c r="A4113" s="4" t="str">
        <f t="shared" si="0"/>
        <v>24498</v>
      </c>
      <c r="B4113" s="4">
        <v>244</v>
      </c>
      <c r="C4113" s="4">
        <v>980</v>
      </c>
      <c r="D4113" s="4">
        <f t="shared" si="1"/>
        <v>98</v>
      </c>
      <c r="E4113" s="4" t="s">
        <v>4535</v>
      </c>
      <c r="F4113" s="4">
        <v>61479.199999999997</v>
      </c>
      <c r="G4113" s="4">
        <v>2.9</v>
      </c>
      <c r="H4113" s="4">
        <v>19.399999999999999</v>
      </c>
      <c r="I4113" s="4" t="s">
        <v>80</v>
      </c>
      <c r="J4113" s="4">
        <v>0.6</v>
      </c>
    </row>
    <row r="4114" spans="1:10" ht="12.75" customHeight="1">
      <c r="A4114" s="4" t="str">
        <f t="shared" si="0"/>
        <v>24499</v>
      </c>
      <c r="B4114" s="4">
        <v>244</v>
      </c>
      <c r="C4114" s="4">
        <v>990</v>
      </c>
      <c r="D4114" s="4">
        <f t="shared" si="1"/>
        <v>99</v>
      </c>
      <c r="E4114" s="4" t="s">
        <v>4536</v>
      </c>
      <c r="F4114" s="4">
        <v>66030</v>
      </c>
      <c r="G4114" s="4">
        <v>180</v>
      </c>
      <c r="H4114" s="4">
        <v>37</v>
      </c>
      <c r="I4114" s="4" t="s">
        <v>6</v>
      </c>
      <c r="J4114" s="4">
        <v>4</v>
      </c>
    </row>
    <row r="4115" spans="1:10" ht="12.75" customHeight="1">
      <c r="A4115" s="4" t="str">
        <f t="shared" si="0"/>
        <v>24499.3</v>
      </c>
      <c r="B4115" s="4">
        <v>244</v>
      </c>
      <c r="C4115" s="4">
        <v>993</v>
      </c>
      <c r="D4115" s="4">
        <f t="shared" si="1"/>
        <v>99.3</v>
      </c>
      <c r="E4115" s="4" t="s">
        <v>4537</v>
      </c>
      <c r="F4115" s="4">
        <v>66230</v>
      </c>
      <c r="G4115" s="4">
        <v>240</v>
      </c>
      <c r="H4115" s="4">
        <v>200</v>
      </c>
      <c r="I4115" s="4">
        <v>150</v>
      </c>
      <c r="J4115" s="4" t="s">
        <v>4362</v>
      </c>
    </row>
    <row r="4116" spans="1:10" ht="12.75" customHeight="1">
      <c r="A4116" s="4" t="str">
        <f t="shared" si="0"/>
        <v>244100</v>
      </c>
      <c r="B4116" s="4">
        <v>244</v>
      </c>
      <c r="C4116" s="4">
        <v>1000</v>
      </c>
      <c r="D4116" s="4">
        <f t="shared" si="1"/>
        <v>100</v>
      </c>
      <c r="E4116" s="4" t="s">
        <v>4538</v>
      </c>
      <c r="F4116" s="4">
        <v>69010</v>
      </c>
      <c r="G4116" s="4">
        <v>280</v>
      </c>
      <c r="H4116" s="4">
        <v>3.3</v>
      </c>
      <c r="I4116" s="4" t="s">
        <v>33</v>
      </c>
      <c r="J4116" s="4">
        <v>0.5</v>
      </c>
    </row>
    <row r="4117" spans="1:10" ht="12.75" customHeight="1">
      <c r="A4117" s="4" t="str">
        <f t="shared" si="0"/>
        <v>24594</v>
      </c>
      <c r="B4117" s="4">
        <v>245</v>
      </c>
      <c r="C4117" s="4">
        <v>940</v>
      </c>
      <c r="D4117" s="4">
        <f t="shared" si="1"/>
        <v>94</v>
      </c>
      <c r="E4117" s="4" t="s">
        <v>4539</v>
      </c>
      <c r="F4117" s="4">
        <v>63106</v>
      </c>
      <c r="G4117" s="4">
        <v>14</v>
      </c>
      <c r="H4117" s="4">
        <v>10.5</v>
      </c>
      <c r="I4117" s="4" t="s">
        <v>223</v>
      </c>
      <c r="J4117" s="4">
        <v>0.1</v>
      </c>
    </row>
    <row r="4118" spans="1:10" ht="12.75" customHeight="1">
      <c r="A4118" s="4" t="str">
        <f t="shared" si="0"/>
        <v>24595</v>
      </c>
      <c r="B4118" s="4">
        <v>245</v>
      </c>
      <c r="C4118" s="4">
        <v>950</v>
      </c>
      <c r="D4118" s="4">
        <f t="shared" si="1"/>
        <v>95</v>
      </c>
      <c r="E4118" s="4" t="s">
        <v>4540</v>
      </c>
      <c r="F4118" s="4">
        <v>61900</v>
      </c>
      <c r="G4118" s="4">
        <v>3</v>
      </c>
      <c r="H4118" s="4">
        <v>2.0499999999999998</v>
      </c>
      <c r="I4118" s="4" t="s">
        <v>223</v>
      </c>
      <c r="J4118" s="4">
        <v>0.01</v>
      </c>
    </row>
    <row r="4119" spans="1:10" ht="12.75" customHeight="1">
      <c r="A4119" s="4" t="str">
        <f t="shared" si="0"/>
        <v>24596</v>
      </c>
      <c r="B4119" s="4">
        <v>245</v>
      </c>
      <c r="C4119" s="4">
        <v>960</v>
      </c>
      <c r="D4119" s="4">
        <f t="shared" si="1"/>
        <v>96</v>
      </c>
      <c r="E4119" s="4" t="s">
        <v>4541</v>
      </c>
      <c r="F4119" s="4">
        <v>61004.7</v>
      </c>
      <c r="G4119" s="4">
        <v>2.1</v>
      </c>
      <c r="H4119" s="4">
        <v>8.5</v>
      </c>
      <c r="I4119" s="4" t="s">
        <v>109</v>
      </c>
      <c r="J4119" s="4">
        <v>0.1</v>
      </c>
    </row>
    <row r="4120" spans="1:10" ht="12.75" customHeight="1">
      <c r="A4120" s="4" t="str">
        <f t="shared" si="0"/>
        <v>24596.1</v>
      </c>
      <c r="B4120" s="4">
        <v>245</v>
      </c>
      <c r="C4120" s="4">
        <v>961</v>
      </c>
      <c r="D4120" s="4">
        <f t="shared" si="1"/>
        <v>96.1</v>
      </c>
      <c r="E4120" s="4" t="s">
        <v>4542</v>
      </c>
      <c r="F4120" s="4">
        <v>61360.6</v>
      </c>
      <c r="G4120" s="4">
        <v>2.1</v>
      </c>
      <c r="H4120" s="4">
        <v>355.9</v>
      </c>
      <c r="I4120" s="4">
        <v>0.1</v>
      </c>
      <c r="J4120" s="4">
        <v>290</v>
      </c>
    </row>
    <row r="4121" spans="1:10" ht="12.75" customHeight="1">
      <c r="A4121" s="4" t="str">
        <f t="shared" si="0"/>
        <v>24597</v>
      </c>
      <c r="B4121" s="4">
        <v>245</v>
      </c>
      <c r="C4121" s="4">
        <v>970</v>
      </c>
      <c r="D4121" s="4">
        <f t="shared" si="1"/>
        <v>97</v>
      </c>
      <c r="E4121" s="4" t="s">
        <v>4543</v>
      </c>
      <c r="F4121" s="4">
        <v>61815.4</v>
      </c>
      <c r="G4121" s="4">
        <v>2.2999999999999998</v>
      </c>
      <c r="H4121" s="4">
        <v>4.9400000000000004</v>
      </c>
      <c r="I4121" s="4" t="s">
        <v>48</v>
      </c>
      <c r="J4121" s="4">
        <v>0.03</v>
      </c>
    </row>
    <row r="4122" spans="1:10" ht="12.75" customHeight="1">
      <c r="A4122" s="4" t="str">
        <f t="shared" si="0"/>
        <v>24597.3</v>
      </c>
      <c r="B4122" s="4">
        <v>245</v>
      </c>
      <c r="C4122" s="4">
        <v>973</v>
      </c>
      <c r="D4122" s="4">
        <f t="shared" si="1"/>
        <v>97.3</v>
      </c>
      <c r="E4122" s="4" t="s">
        <v>4544</v>
      </c>
      <c r="F4122" s="4">
        <v>61870</v>
      </c>
      <c r="G4122" s="4">
        <v>30</v>
      </c>
      <c r="H4122" s="4">
        <v>50</v>
      </c>
      <c r="I4122" s="4">
        <v>30</v>
      </c>
      <c r="J4122" s="4" t="s">
        <v>4469</v>
      </c>
    </row>
    <row r="4123" spans="1:10" ht="12.75" customHeight="1">
      <c r="A4123" s="4" t="str">
        <f t="shared" si="0"/>
        <v>24598</v>
      </c>
      <c r="B4123" s="4">
        <v>245</v>
      </c>
      <c r="C4123" s="4">
        <v>980</v>
      </c>
      <c r="D4123" s="4">
        <f t="shared" si="1"/>
        <v>98</v>
      </c>
      <c r="E4123" s="4" t="s">
        <v>4545</v>
      </c>
      <c r="F4123" s="4">
        <v>63386.9</v>
      </c>
      <c r="G4123" s="4">
        <v>2.9</v>
      </c>
      <c r="H4123" s="4">
        <v>45</v>
      </c>
      <c r="I4123" s="4" t="s">
        <v>80</v>
      </c>
      <c r="J4123" s="4">
        <v>1.5</v>
      </c>
    </row>
    <row r="4124" spans="1:10" ht="12.75" customHeight="1">
      <c r="A4124" s="4" t="str">
        <f t="shared" si="0"/>
        <v>24598.3</v>
      </c>
      <c r="B4124" s="4">
        <v>245</v>
      </c>
      <c r="C4124" s="4">
        <v>983</v>
      </c>
      <c r="D4124" s="4">
        <f t="shared" si="1"/>
        <v>98.3</v>
      </c>
      <c r="E4124" s="4" t="s">
        <v>4546</v>
      </c>
      <c r="F4124" s="4">
        <v>63540</v>
      </c>
      <c r="G4124" s="4">
        <v>100</v>
      </c>
      <c r="H4124" s="4">
        <v>150</v>
      </c>
      <c r="I4124" s="4">
        <v>100</v>
      </c>
      <c r="J4124" s="4" t="s">
        <v>2147</v>
      </c>
    </row>
    <row r="4125" spans="1:10" ht="12.75" customHeight="1">
      <c r="A4125" s="4" t="str">
        <f t="shared" si="0"/>
        <v>24599</v>
      </c>
      <c r="B4125" s="4">
        <v>245</v>
      </c>
      <c r="C4125" s="4">
        <v>990</v>
      </c>
      <c r="D4125" s="4">
        <f t="shared" si="1"/>
        <v>99</v>
      </c>
      <c r="E4125" s="4" t="s">
        <v>4547</v>
      </c>
      <c r="F4125" s="4">
        <v>66440</v>
      </c>
      <c r="G4125" s="4">
        <v>200</v>
      </c>
      <c r="H4125" s="4">
        <v>1.1000000000000001</v>
      </c>
      <c r="I4125" s="4" t="s">
        <v>80</v>
      </c>
      <c r="J4125" s="4">
        <v>0.1</v>
      </c>
    </row>
    <row r="4126" spans="1:10" ht="12.75" customHeight="1">
      <c r="A4126" s="4" t="str">
        <f t="shared" si="0"/>
        <v>24599.3</v>
      </c>
      <c r="B4126" s="4">
        <v>245</v>
      </c>
      <c r="C4126" s="4">
        <v>993</v>
      </c>
      <c r="D4126" s="4">
        <f t="shared" si="1"/>
        <v>99.3</v>
      </c>
      <c r="E4126" s="4" t="s">
        <v>4548</v>
      </c>
      <c r="F4126" s="4">
        <v>66740</v>
      </c>
      <c r="G4126" s="4">
        <v>220</v>
      </c>
      <c r="H4126" s="4">
        <v>300</v>
      </c>
      <c r="I4126" s="4">
        <v>100</v>
      </c>
      <c r="J4126" s="4" t="s">
        <v>4362</v>
      </c>
    </row>
    <row r="4127" spans="1:10" ht="12.75" customHeight="1">
      <c r="A4127" s="4" t="str">
        <f t="shared" si="0"/>
        <v>24599.4</v>
      </c>
      <c r="B4127" s="4">
        <v>245</v>
      </c>
      <c r="C4127" s="4">
        <v>994</v>
      </c>
      <c r="D4127" s="4">
        <f t="shared" si="1"/>
        <v>99.4</v>
      </c>
      <c r="E4127" s="4" t="s">
        <v>4549</v>
      </c>
      <c r="F4127" s="4">
        <v>66790</v>
      </c>
      <c r="G4127" s="4">
        <v>250</v>
      </c>
      <c r="H4127" s="4">
        <v>350</v>
      </c>
      <c r="I4127" s="4">
        <v>140</v>
      </c>
      <c r="J4127" s="4" t="s">
        <v>4362</v>
      </c>
    </row>
    <row r="4128" spans="1:10" ht="12.75" customHeight="1">
      <c r="A4128" s="4" t="str">
        <f t="shared" si="0"/>
        <v>245100</v>
      </c>
      <c r="B4128" s="4">
        <v>245</v>
      </c>
      <c r="C4128" s="4">
        <v>1000</v>
      </c>
      <c r="D4128" s="4">
        <f t="shared" si="1"/>
        <v>100</v>
      </c>
      <c r="E4128" s="4" t="s">
        <v>4550</v>
      </c>
      <c r="F4128" s="4">
        <v>70220</v>
      </c>
      <c r="G4128" s="4">
        <v>280</v>
      </c>
      <c r="H4128" s="4">
        <v>4.2</v>
      </c>
      <c r="I4128" s="4" t="s">
        <v>6</v>
      </c>
      <c r="J4128" s="4">
        <v>1.3</v>
      </c>
    </row>
    <row r="4129" spans="1:10" ht="12.75" customHeight="1">
      <c r="A4129" s="4" t="str">
        <f t="shared" si="0"/>
        <v>245101</v>
      </c>
      <c r="B4129" s="4">
        <v>245</v>
      </c>
      <c r="C4129" s="4">
        <v>1010</v>
      </c>
      <c r="D4129" s="4">
        <f t="shared" si="1"/>
        <v>101</v>
      </c>
      <c r="E4129" s="4" t="s">
        <v>4551</v>
      </c>
      <c r="F4129" s="4">
        <v>75290</v>
      </c>
      <c r="G4129" s="4">
        <v>320</v>
      </c>
      <c r="H4129" s="4" t="s">
        <v>541</v>
      </c>
      <c r="I4129" s="4">
        <v>900</v>
      </c>
      <c r="J4129" s="4" t="s">
        <v>968</v>
      </c>
    </row>
    <row r="4130" spans="1:10" ht="12.75" customHeight="1">
      <c r="A4130" s="4" t="str">
        <f t="shared" si="0"/>
        <v>245101.1</v>
      </c>
      <c r="B4130" s="4">
        <v>245</v>
      </c>
      <c r="C4130" s="4">
        <v>1011</v>
      </c>
      <c r="D4130" s="4">
        <f t="shared" si="1"/>
        <v>101.1</v>
      </c>
      <c r="E4130" s="4" t="s">
        <v>4552</v>
      </c>
      <c r="F4130" s="4">
        <v>75490</v>
      </c>
      <c r="G4130" s="4">
        <v>310</v>
      </c>
      <c r="H4130" s="4">
        <v>200</v>
      </c>
      <c r="I4130" s="4">
        <v>100</v>
      </c>
      <c r="J4130" s="4" t="s">
        <v>541</v>
      </c>
    </row>
    <row r="4131" spans="1:10" ht="12.75" customHeight="1">
      <c r="A4131" s="4" t="str">
        <f t="shared" si="0"/>
        <v>24694</v>
      </c>
      <c r="B4131" s="4">
        <v>246</v>
      </c>
      <c r="C4131" s="4">
        <v>940</v>
      </c>
      <c r="D4131" s="4">
        <f t="shared" si="1"/>
        <v>94</v>
      </c>
      <c r="E4131" s="4" t="s">
        <v>4553</v>
      </c>
      <c r="F4131" s="4">
        <v>65395</v>
      </c>
      <c r="G4131" s="4">
        <v>15</v>
      </c>
      <c r="H4131" s="4">
        <v>10.84</v>
      </c>
      <c r="I4131" s="4" t="s">
        <v>48</v>
      </c>
      <c r="J4131" s="4">
        <v>0.02</v>
      </c>
    </row>
    <row r="4132" spans="1:10" ht="12.75" customHeight="1">
      <c r="A4132" s="4" t="str">
        <f t="shared" si="0"/>
        <v>24695</v>
      </c>
      <c r="B4132" s="4">
        <v>246</v>
      </c>
      <c r="C4132" s="4">
        <v>950</v>
      </c>
      <c r="D4132" s="4">
        <f t="shared" si="1"/>
        <v>95</v>
      </c>
      <c r="E4132" s="4" t="s">
        <v>4554</v>
      </c>
      <c r="F4132" s="4">
        <v>64995</v>
      </c>
      <c r="G4132" s="4">
        <v>18</v>
      </c>
      <c r="H4132" s="4">
        <v>39</v>
      </c>
      <c r="I4132" s="4" t="s">
        <v>80</v>
      </c>
      <c r="J4132" s="4">
        <v>3</v>
      </c>
    </row>
    <row r="4133" spans="1:10" ht="12.75" customHeight="1">
      <c r="A4133" s="4" t="str">
        <f t="shared" si="0"/>
        <v>24695.1</v>
      </c>
      <c r="B4133" s="4">
        <v>246</v>
      </c>
      <c r="C4133" s="4">
        <v>951</v>
      </c>
      <c r="D4133" s="4">
        <f t="shared" si="1"/>
        <v>95.1</v>
      </c>
      <c r="E4133" s="4" t="s">
        <v>4555</v>
      </c>
      <c r="F4133" s="4">
        <v>65025</v>
      </c>
      <c r="G4133" s="4">
        <v>15</v>
      </c>
      <c r="H4133" s="4">
        <v>30</v>
      </c>
      <c r="I4133" s="4">
        <v>10</v>
      </c>
      <c r="J4133" s="4">
        <v>25</v>
      </c>
    </row>
    <row r="4134" spans="1:10" ht="12.75" customHeight="1">
      <c r="A4134" s="4" t="str">
        <f t="shared" si="0"/>
        <v>24696</v>
      </c>
      <c r="B4134" s="4">
        <v>246</v>
      </c>
      <c r="C4134" s="4">
        <v>960</v>
      </c>
      <c r="D4134" s="4">
        <f t="shared" si="1"/>
        <v>96</v>
      </c>
      <c r="E4134" s="4" t="s">
        <v>4556</v>
      </c>
      <c r="F4134" s="4">
        <v>62618.400000000001</v>
      </c>
      <c r="G4134" s="4">
        <v>2.1</v>
      </c>
      <c r="H4134" s="4">
        <v>4.76</v>
      </c>
      <c r="I4134" s="4" t="s">
        <v>109</v>
      </c>
      <c r="J4134" s="4">
        <v>0.04</v>
      </c>
    </row>
    <row r="4135" spans="1:10" ht="12.75" customHeight="1">
      <c r="A4135" s="4" t="str">
        <f t="shared" si="0"/>
        <v>24697</v>
      </c>
      <c r="B4135" s="4">
        <v>246</v>
      </c>
      <c r="C4135" s="4">
        <v>970</v>
      </c>
      <c r="D4135" s="4">
        <f t="shared" si="1"/>
        <v>97</v>
      </c>
      <c r="E4135" s="4" t="s">
        <v>4557</v>
      </c>
      <c r="F4135" s="4">
        <v>63970</v>
      </c>
      <c r="G4135" s="4">
        <v>60</v>
      </c>
      <c r="H4135" s="4">
        <v>1.8</v>
      </c>
      <c r="I4135" s="4" t="s">
        <v>48</v>
      </c>
      <c r="J4135" s="4">
        <v>0.02</v>
      </c>
    </row>
    <row r="4136" spans="1:10" ht="12.75" customHeight="1">
      <c r="A4136" s="4" t="str">
        <f t="shared" si="0"/>
        <v>24698</v>
      </c>
      <c r="B4136" s="4">
        <v>246</v>
      </c>
      <c r="C4136" s="4">
        <v>980</v>
      </c>
      <c r="D4136" s="4">
        <f t="shared" si="1"/>
        <v>98</v>
      </c>
      <c r="E4136" s="4" t="s">
        <v>4558</v>
      </c>
      <c r="F4136" s="4">
        <v>64091.7</v>
      </c>
      <c r="G4136" s="4">
        <v>2.1</v>
      </c>
      <c r="H4136" s="4">
        <v>35.700000000000003</v>
      </c>
      <c r="I4136" s="4" t="s">
        <v>223</v>
      </c>
      <c r="J4136" s="4">
        <v>0.5</v>
      </c>
    </row>
    <row r="4137" spans="1:10" ht="12.75" customHeight="1">
      <c r="A4137" s="4" t="str">
        <f t="shared" si="0"/>
        <v>24699</v>
      </c>
      <c r="B4137" s="4">
        <v>246</v>
      </c>
      <c r="C4137" s="4">
        <v>990</v>
      </c>
      <c r="D4137" s="4">
        <f t="shared" si="1"/>
        <v>99</v>
      </c>
      <c r="E4137" s="4" t="s">
        <v>4559</v>
      </c>
      <c r="F4137" s="4">
        <v>67900</v>
      </c>
      <c r="G4137" s="4">
        <v>220</v>
      </c>
      <c r="H4137" s="4">
        <v>7.7</v>
      </c>
      <c r="I4137" s="4" t="s">
        <v>80</v>
      </c>
      <c r="J4137" s="4">
        <v>0.5</v>
      </c>
    </row>
    <row r="4138" spans="1:10" ht="12.75" customHeight="1">
      <c r="A4138" s="4" t="str">
        <f t="shared" si="0"/>
        <v>24699.3</v>
      </c>
      <c r="B4138" s="4">
        <v>246</v>
      </c>
      <c r="C4138" s="4">
        <v>993</v>
      </c>
      <c r="D4138" s="4">
        <f t="shared" si="1"/>
        <v>99.3</v>
      </c>
      <c r="E4138" s="4" t="s">
        <v>4560</v>
      </c>
      <c r="F4138" s="4">
        <v>68250</v>
      </c>
      <c r="G4138" s="4">
        <v>300</v>
      </c>
      <c r="H4138" s="4">
        <v>350</v>
      </c>
      <c r="I4138" s="4">
        <v>200</v>
      </c>
      <c r="J4138" s="4" t="s">
        <v>4362</v>
      </c>
    </row>
    <row r="4139" spans="1:10" ht="12.75" customHeight="1">
      <c r="A4139" s="4" t="str">
        <f t="shared" si="0"/>
        <v>246100</v>
      </c>
      <c r="B4139" s="4">
        <v>246</v>
      </c>
      <c r="C4139" s="4">
        <v>1000</v>
      </c>
      <c r="D4139" s="4">
        <f t="shared" si="1"/>
        <v>100</v>
      </c>
      <c r="E4139" s="4" t="s">
        <v>4561</v>
      </c>
      <c r="F4139" s="4">
        <v>70140</v>
      </c>
      <c r="G4139" s="4">
        <v>40</v>
      </c>
      <c r="H4139" s="4">
        <v>1.1000000000000001</v>
      </c>
      <c r="I4139" s="4" t="s">
        <v>6</v>
      </c>
      <c r="J4139" s="4">
        <v>0.2</v>
      </c>
    </row>
    <row r="4140" spans="1:10" ht="12.75" customHeight="1">
      <c r="A4140" s="4" t="str">
        <f t="shared" si="0"/>
        <v>246101</v>
      </c>
      <c r="B4140" s="4">
        <v>246</v>
      </c>
      <c r="C4140" s="4">
        <v>1010</v>
      </c>
      <c r="D4140" s="4">
        <f t="shared" si="1"/>
        <v>101</v>
      </c>
      <c r="E4140" s="4" t="s">
        <v>4562</v>
      </c>
      <c r="F4140" s="4">
        <v>76280</v>
      </c>
      <c r="G4140" s="4">
        <v>330</v>
      </c>
      <c r="H4140" s="4">
        <v>1</v>
      </c>
      <c r="I4140" s="4" t="s">
        <v>6</v>
      </c>
      <c r="J4140" s="4">
        <v>0.4</v>
      </c>
    </row>
    <row r="4141" spans="1:10" ht="12.75" customHeight="1">
      <c r="A4141" s="4" t="str">
        <f t="shared" si="0"/>
        <v>246101.1</v>
      </c>
      <c r="B4141" s="4">
        <v>246</v>
      </c>
      <c r="C4141" s="4">
        <v>1011</v>
      </c>
      <c r="D4141" s="4">
        <f t="shared" si="1"/>
        <v>101.1</v>
      </c>
      <c r="E4141" s="4" t="s">
        <v>4563</v>
      </c>
      <c r="F4141" s="4">
        <v>76490</v>
      </c>
      <c r="G4141" s="4">
        <v>340</v>
      </c>
      <c r="H4141" s="4">
        <v>210</v>
      </c>
      <c r="I4141" s="4">
        <v>70</v>
      </c>
      <c r="J4141" s="4" t="s">
        <v>1054</v>
      </c>
    </row>
    <row r="4142" spans="1:10" ht="12.75" customHeight="1">
      <c r="A4142" s="4" t="str">
        <f t="shared" si="0"/>
        <v>24794</v>
      </c>
      <c r="B4142" s="4">
        <v>247</v>
      </c>
      <c r="C4142" s="4">
        <v>940</v>
      </c>
      <c r="D4142" s="4">
        <f t="shared" si="1"/>
        <v>94</v>
      </c>
      <c r="E4142" s="4" t="s">
        <v>4564</v>
      </c>
      <c r="F4142" s="4">
        <v>69000</v>
      </c>
      <c r="G4142" s="4">
        <v>300</v>
      </c>
      <c r="H4142" s="4">
        <v>2.27</v>
      </c>
      <c r="I4142" s="4" t="s">
        <v>48</v>
      </c>
      <c r="J4142" s="4">
        <v>0.23</v>
      </c>
    </row>
    <row r="4143" spans="1:10" ht="12.75" customHeight="1">
      <c r="A4143" s="4" t="str">
        <f t="shared" si="0"/>
        <v>24795</v>
      </c>
      <c r="B4143" s="4">
        <v>247</v>
      </c>
      <c r="C4143" s="4">
        <v>950</v>
      </c>
      <c r="D4143" s="4">
        <f t="shared" si="1"/>
        <v>95</v>
      </c>
      <c r="E4143" s="4" t="s">
        <v>4565</v>
      </c>
      <c r="F4143" s="4">
        <v>67150</v>
      </c>
      <c r="G4143" s="4">
        <v>100</v>
      </c>
      <c r="H4143" s="4">
        <v>23</v>
      </c>
      <c r="I4143" s="4" t="s">
        <v>80</v>
      </c>
      <c r="J4143" s="4">
        <v>1.3</v>
      </c>
    </row>
    <row r="4144" spans="1:10" ht="12.75" customHeight="1">
      <c r="A4144" s="4" t="str">
        <f t="shared" si="0"/>
        <v>24796</v>
      </c>
      <c r="B4144" s="4">
        <v>247</v>
      </c>
      <c r="C4144" s="4">
        <v>960</v>
      </c>
      <c r="D4144" s="4">
        <f t="shared" si="1"/>
        <v>96</v>
      </c>
      <c r="E4144" s="4" t="s">
        <v>4566</v>
      </c>
      <c r="F4144" s="4">
        <v>65534</v>
      </c>
      <c r="G4144" s="4">
        <v>4</v>
      </c>
      <c r="H4144" s="4">
        <v>15.6</v>
      </c>
      <c r="I4144" s="4" t="s">
        <v>69</v>
      </c>
      <c r="J4144" s="4">
        <v>0.5</v>
      </c>
    </row>
    <row r="4145" spans="1:10" ht="12.75" customHeight="1">
      <c r="A4145" s="4" t="str">
        <f t="shared" si="0"/>
        <v>24797</v>
      </c>
      <c r="B4145" s="4">
        <v>247</v>
      </c>
      <c r="C4145" s="4">
        <v>970</v>
      </c>
      <c r="D4145" s="4">
        <f t="shared" si="1"/>
        <v>97</v>
      </c>
      <c r="E4145" s="4" t="s">
        <v>4567</v>
      </c>
      <c r="F4145" s="4">
        <v>65491</v>
      </c>
      <c r="G4145" s="4">
        <v>6</v>
      </c>
      <c r="H4145" s="4">
        <v>1.38</v>
      </c>
      <c r="I4145" s="4" t="s">
        <v>109</v>
      </c>
      <c r="J4145" s="4">
        <v>0.25</v>
      </c>
    </row>
    <row r="4146" spans="1:10" ht="12.75" customHeight="1">
      <c r="A4146" s="4" t="str">
        <f t="shared" si="0"/>
        <v>24798</v>
      </c>
      <c r="B4146" s="4">
        <v>247</v>
      </c>
      <c r="C4146" s="4">
        <v>980</v>
      </c>
      <c r="D4146" s="4">
        <f t="shared" si="1"/>
        <v>98</v>
      </c>
      <c r="E4146" s="4" t="s">
        <v>4568</v>
      </c>
      <c r="F4146" s="4">
        <v>66137</v>
      </c>
      <c r="G4146" s="4">
        <v>8</v>
      </c>
      <c r="H4146" s="4">
        <v>3.11</v>
      </c>
      <c r="I4146" s="4" t="s">
        <v>223</v>
      </c>
      <c r="J4146" s="4">
        <v>0.03</v>
      </c>
    </row>
    <row r="4147" spans="1:10" ht="12.75" customHeight="1">
      <c r="A4147" s="4" t="str">
        <f t="shared" si="0"/>
        <v>24799</v>
      </c>
      <c r="B4147" s="4">
        <v>247</v>
      </c>
      <c r="C4147" s="4">
        <v>990</v>
      </c>
      <c r="D4147" s="4">
        <f t="shared" si="1"/>
        <v>99</v>
      </c>
      <c r="E4147" s="4" t="s">
        <v>4569</v>
      </c>
      <c r="F4147" s="4">
        <v>68610</v>
      </c>
      <c r="G4147" s="4">
        <v>30</v>
      </c>
      <c r="H4147" s="4">
        <v>4.5999999999999996</v>
      </c>
      <c r="I4147" s="4" t="s">
        <v>80</v>
      </c>
      <c r="J4147" s="4">
        <v>0.3</v>
      </c>
    </row>
    <row r="4148" spans="1:10" ht="12.75" customHeight="1">
      <c r="A4148" s="4" t="str">
        <f t="shared" si="0"/>
        <v>24799.3</v>
      </c>
      <c r="B4148" s="4">
        <v>247</v>
      </c>
      <c r="C4148" s="4">
        <v>993</v>
      </c>
      <c r="D4148" s="4">
        <f t="shared" si="1"/>
        <v>99.3</v>
      </c>
      <c r="E4148" s="4" t="s">
        <v>4570</v>
      </c>
      <c r="F4148" s="4">
        <v>68930</v>
      </c>
      <c r="G4148" s="4">
        <v>200</v>
      </c>
      <c r="H4148" s="4">
        <v>320</v>
      </c>
      <c r="I4148" s="4">
        <v>200</v>
      </c>
      <c r="J4148" s="4" t="s">
        <v>4362</v>
      </c>
    </row>
    <row r="4149" spans="1:10" ht="12.75" customHeight="1">
      <c r="A4149" s="4" t="str">
        <f t="shared" si="0"/>
        <v>247100</v>
      </c>
      <c r="B4149" s="4">
        <v>247</v>
      </c>
      <c r="C4149" s="4">
        <v>1000</v>
      </c>
      <c r="D4149" s="4">
        <f t="shared" si="1"/>
        <v>100</v>
      </c>
      <c r="E4149" s="4" t="s">
        <v>4571</v>
      </c>
      <c r="F4149" s="4">
        <v>71580</v>
      </c>
      <c r="G4149" s="4">
        <v>140</v>
      </c>
      <c r="H4149" s="4">
        <v>35</v>
      </c>
      <c r="I4149" s="4" t="s">
        <v>6</v>
      </c>
      <c r="J4149" s="4">
        <v>4</v>
      </c>
    </row>
    <row r="4150" spans="1:10" ht="12.75" customHeight="1">
      <c r="A4150" s="4" t="str">
        <f t="shared" si="0"/>
        <v>247100.1</v>
      </c>
      <c r="B4150" s="4">
        <v>247</v>
      </c>
      <c r="C4150" s="4">
        <v>1001</v>
      </c>
      <c r="D4150" s="4">
        <f t="shared" si="1"/>
        <v>100.1</v>
      </c>
      <c r="E4150" s="4" t="s">
        <v>4572</v>
      </c>
      <c r="F4150" s="4" t="s">
        <v>1246</v>
      </c>
      <c r="G4150" s="4" t="s">
        <v>1054</v>
      </c>
      <c r="H4150" s="4">
        <v>9.1999999999999993</v>
      </c>
      <c r="I4150" s="4" t="s">
        <v>6</v>
      </c>
      <c r="J4150" s="4">
        <v>2.2999999999999998</v>
      </c>
    </row>
    <row r="4151" spans="1:10" ht="12.75" customHeight="1">
      <c r="A4151" s="4" t="str">
        <f t="shared" si="0"/>
        <v>247100.3</v>
      </c>
      <c r="B4151" s="4">
        <v>247</v>
      </c>
      <c r="C4151" s="4">
        <v>1003</v>
      </c>
      <c r="D4151" s="4">
        <f t="shared" si="1"/>
        <v>100.3</v>
      </c>
      <c r="E4151" s="4" t="s">
        <v>4573</v>
      </c>
      <c r="F4151" s="4">
        <v>71730</v>
      </c>
      <c r="G4151" s="4">
        <v>170</v>
      </c>
      <c r="H4151" s="4">
        <v>150</v>
      </c>
      <c r="I4151" s="4">
        <v>100</v>
      </c>
      <c r="J4151" s="4" t="s">
        <v>4442</v>
      </c>
    </row>
    <row r="4152" spans="1:10" ht="12.75" customHeight="1">
      <c r="A4152" s="4" t="str">
        <f t="shared" si="0"/>
        <v>247100.4</v>
      </c>
      <c r="B4152" s="4">
        <v>247</v>
      </c>
      <c r="C4152" s="4">
        <v>1004</v>
      </c>
      <c r="D4152" s="4">
        <f t="shared" si="1"/>
        <v>100.4</v>
      </c>
      <c r="E4152" s="4" t="s">
        <v>4574</v>
      </c>
      <c r="F4152" s="4">
        <v>71980</v>
      </c>
      <c r="G4152" s="4">
        <v>210</v>
      </c>
      <c r="H4152" s="4">
        <v>400</v>
      </c>
      <c r="I4152" s="4">
        <v>150</v>
      </c>
      <c r="J4152" s="4"/>
    </row>
    <row r="4153" spans="1:10" ht="12.75" customHeight="1">
      <c r="A4153" s="4" t="str">
        <f t="shared" si="0"/>
        <v>247101</v>
      </c>
      <c r="B4153" s="4">
        <v>247</v>
      </c>
      <c r="C4153" s="4">
        <v>1010</v>
      </c>
      <c r="D4153" s="4">
        <f t="shared" si="1"/>
        <v>101</v>
      </c>
      <c r="E4153" s="4" t="s">
        <v>4575</v>
      </c>
      <c r="F4153" s="4">
        <v>76040</v>
      </c>
      <c r="G4153" s="4">
        <v>320</v>
      </c>
      <c r="H4153" s="4" t="s">
        <v>541</v>
      </c>
      <c r="I4153" s="4">
        <v>270</v>
      </c>
      <c r="J4153" s="4" t="s">
        <v>33</v>
      </c>
    </row>
    <row r="4154" spans="1:10" ht="12.75" customHeight="1">
      <c r="A4154" s="4" t="str">
        <f t="shared" si="0"/>
        <v>247101.1</v>
      </c>
      <c r="B4154" s="4">
        <v>247</v>
      </c>
      <c r="C4154" s="4">
        <v>1011</v>
      </c>
      <c r="D4154" s="4">
        <f t="shared" si="1"/>
        <v>101.1</v>
      </c>
      <c r="E4154" s="4" t="s">
        <v>4576</v>
      </c>
      <c r="F4154" s="4">
        <v>76170</v>
      </c>
      <c r="G4154" s="4">
        <v>310</v>
      </c>
      <c r="H4154" s="4">
        <v>130</v>
      </c>
      <c r="I4154" s="4">
        <v>100</v>
      </c>
      <c r="J4154" s="4" t="s">
        <v>4577</v>
      </c>
    </row>
    <row r="4155" spans="1:10" ht="12.75" customHeight="1">
      <c r="A4155" s="4" t="str">
        <f t="shared" si="0"/>
        <v>24895</v>
      </c>
      <c r="B4155" s="4">
        <v>248</v>
      </c>
      <c r="C4155" s="4">
        <v>950</v>
      </c>
      <c r="D4155" s="4">
        <f t="shared" si="1"/>
        <v>95</v>
      </c>
      <c r="E4155" s="4" t="s">
        <v>4578</v>
      </c>
      <c r="F4155" s="4">
        <v>70560</v>
      </c>
      <c r="G4155" s="4">
        <v>200</v>
      </c>
      <c r="H4155" s="4">
        <v>3</v>
      </c>
      <c r="I4155" s="4" t="s">
        <v>80</v>
      </c>
      <c r="J4155" s="4">
        <v>99</v>
      </c>
    </row>
    <row r="4156" spans="1:10" ht="12.75" customHeight="1">
      <c r="A4156" s="4" t="str">
        <f t="shared" si="0"/>
        <v>24896</v>
      </c>
      <c r="B4156" s="4">
        <v>248</v>
      </c>
      <c r="C4156" s="4">
        <v>960</v>
      </c>
      <c r="D4156" s="4">
        <f t="shared" si="1"/>
        <v>96</v>
      </c>
      <c r="E4156" s="4" t="s">
        <v>4579</v>
      </c>
      <c r="F4156" s="4">
        <v>67392</v>
      </c>
      <c r="G4156" s="4">
        <v>5</v>
      </c>
      <c r="H4156" s="4">
        <v>348</v>
      </c>
      <c r="I4156" s="4" t="s">
        <v>109</v>
      </c>
      <c r="J4156" s="4">
        <v>6</v>
      </c>
    </row>
    <row r="4157" spans="1:10" ht="12.75" customHeight="1">
      <c r="A4157" s="4" t="str">
        <f t="shared" si="0"/>
        <v>24897</v>
      </c>
      <c r="B4157" s="4">
        <v>248</v>
      </c>
      <c r="C4157" s="4">
        <v>970</v>
      </c>
      <c r="D4157" s="4">
        <f t="shared" si="1"/>
        <v>97</v>
      </c>
      <c r="E4157" s="4" t="s">
        <v>4580</v>
      </c>
      <c r="F4157" s="4">
        <v>68080</v>
      </c>
      <c r="G4157" s="4">
        <v>70</v>
      </c>
      <c r="H4157" s="4" t="s">
        <v>541</v>
      </c>
      <c r="I4157" s="4" t="s">
        <v>4581</v>
      </c>
      <c r="J4157" s="4" t="s">
        <v>14</v>
      </c>
    </row>
    <row r="4158" spans="1:10" ht="12.75" customHeight="1">
      <c r="A4158" s="4" t="str">
        <f t="shared" si="0"/>
        <v>24897.1</v>
      </c>
      <c r="B4158" s="4">
        <v>248</v>
      </c>
      <c r="C4158" s="4">
        <v>971</v>
      </c>
      <c r="D4158" s="4">
        <f t="shared" si="1"/>
        <v>97.1</v>
      </c>
      <c r="E4158" s="4" t="s">
        <v>4582</v>
      </c>
      <c r="F4158" s="4">
        <v>68110</v>
      </c>
      <c r="G4158" s="4">
        <v>21</v>
      </c>
      <c r="H4158" s="4">
        <v>30</v>
      </c>
      <c r="I4158" s="4">
        <v>70</v>
      </c>
      <c r="J4158" s="4" t="s">
        <v>541</v>
      </c>
    </row>
    <row r="4159" spans="1:10" ht="12.75" customHeight="1">
      <c r="A4159" s="4" t="str">
        <f t="shared" si="0"/>
        <v>24897.3</v>
      </c>
      <c r="B4159" s="4">
        <v>248</v>
      </c>
      <c r="C4159" s="4">
        <v>973</v>
      </c>
      <c r="D4159" s="4">
        <f t="shared" si="1"/>
        <v>97.3</v>
      </c>
      <c r="E4159" s="4" t="s">
        <v>4583</v>
      </c>
      <c r="F4159" s="4">
        <v>68130</v>
      </c>
      <c r="G4159" s="4">
        <v>50</v>
      </c>
      <c r="H4159" s="4">
        <v>50</v>
      </c>
      <c r="I4159" s="4">
        <v>50</v>
      </c>
      <c r="J4159" s="4" t="s">
        <v>4584</v>
      </c>
    </row>
    <row r="4160" spans="1:10" ht="12.75" customHeight="1">
      <c r="A4160" s="4" t="str">
        <f t="shared" si="0"/>
        <v>24898</v>
      </c>
      <c r="B4160" s="4">
        <v>248</v>
      </c>
      <c r="C4160" s="4">
        <v>980</v>
      </c>
      <c r="D4160" s="4">
        <f t="shared" si="1"/>
        <v>98</v>
      </c>
      <c r="E4160" s="4" t="s">
        <v>4585</v>
      </c>
      <c r="F4160" s="4">
        <v>67240</v>
      </c>
      <c r="G4160" s="4">
        <v>5</v>
      </c>
      <c r="H4160" s="4">
        <v>334</v>
      </c>
      <c r="I4160" s="4" t="s">
        <v>48</v>
      </c>
      <c r="J4160" s="4">
        <v>3</v>
      </c>
    </row>
    <row r="4161" spans="1:10" ht="12.75" customHeight="1">
      <c r="A4161" s="4" t="str">
        <f t="shared" si="0"/>
        <v>24899</v>
      </c>
      <c r="B4161" s="4">
        <v>248</v>
      </c>
      <c r="C4161" s="4">
        <v>990</v>
      </c>
      <c r="D4161" s="4">
        <f t="shared" si="1"/>
        <v>99</v>
      </c>
      <c r="E4161" s="4" t="s">
        <v>4586</v>
      </c>
      <c r="F4161" s="4">
        <v>70300</v>
      </c>
      <c r="G4161" s="4">
        <v>50</v>
      </c>
      <c r="H4161" s="4">
        <v>27</v>
      </c>
      <c r="I4161" s="4" t="s">
        <v>80</v>
      </c>
      <c r="J4161" s="4">
        <v>5</v>
      </c>
    </row>
    <row r="4162" spans="1:10" ht="12.75" customHeight="1">
      <c r="A4162" s="4" t="str">
        <f t="shared" si="0"/>
        <v>24899.1</v>
      </c>
      <c r="B4162" s="4">
        <v>248</v>
      </c>
      <c r="C4162" s="4">
        <v>991</v>
      </c>
      <c r="D4162" s="4">
        <f t="shared" si="1"/>
        <v>99.1</v>
      </c>
      <c r="E4162" s="4" t="s">
        <v>4587</v>
      </c>
      <c r="F4162" s="4" t="s">
        <v>1246</v>
      </c>
      <c r="G4162" s="4" t="s">
        <v>17</v>
      </c>
      <c r="H4162" s="4">
        <v>41</v>
      </c>
      <c r="I4162" s="4" t="s">
        <v>80</v>
      </c>
      <c r="J4162" s="4" t="s">
        <v>4588</v>
      </c>
    </row>
    <row r="4163" spans="1:10" ht="12.75" customHeight="1">
      <c r="A4163" s="4" t="str">
        <f t="shared" si="0"/>
        <v>248100</v>
      </c>
      <c r="B4163" s="4">
        <v>248</v>
      </c>
      <c r="C4163" s="4">
        <v>1000</v>
      </c>
      <c r="D4163" s="4">
        <f t="shared" si="1"/>
        <v>100</v>
      </c>
      <c r="E4163" s="4" t="s">
        <v>4589</v>
      </c>
      <c r="F4163" s="4">
        <v>71906</v>
      </c>
      <c r="G4163" s="4">
        <v>12</v>
      </c>
      <c r="H4163" s="4">
        <v>36</v>
      </c>
      <c r="I4163" s="4" t="s">
        <v>6</v>
      </c>
      <c r="J4163" s="4">
        <v>3</v>
      </c>
    </row>
    <row r="4164" spans="1:10" ht="12.75" customHeight="1">
      <c r="A4164" s="4" t="str">
        <f t="shared" si="0"/>
        <v>248101</v>
      </c>
      <c r="B4164" s="4">
        <v>248</v>
      </c>
      <c r="C4164" s="4">
        <v>1010</v>
      </c>
      <c r="D4164" s="4">
        <f t="shared" si="1"/>
        <v>101</v>
      </c>
      <c r="E4164" s="4" t="s">
        <v>4590</v>
      </c>
      <c r="F4164" s="4">
        <v>77150</v>
      </c>
      <c r="G4164" s="4">
        <v>240</v>
      </c>
      <c r="H4164" s="4">
        <v>7</v>
      </c>
      <c r="I4164" s="4" t="s">
        <v>6</v>
      </c>
      <c r="J4164" s="4">
        <v>3</v>
      </c>
    </row>
    <row r="4165" spans="1:10" ht="12.75" customHeight="1">
      <c r="A4165" s="4" t="str">
        <f t="shared" si="0"/>
        <v>248101.3</v>
      </c>
      <c r="B4165" s="4">
        <v>248</v>
      </c>
      <c r="C4165" s="4">
        <v>1013</v>
      </c>
      <c r="D4165" s="4">
        <f t="shared" si="1"/>
        <v>101.3</v>
      </c>
      <c r="E4165" s="4" t="s">
        <v>4591</v>
      </c>
      <c r="F4165" s="4">
        <v>77250</v>
      </c>
      <c r="G4165" s="4">
        <v>250</v>
      </c>
      <c r="H4165" s="4">
        <v>100</v>
      </c>
      <c r="I4165" s="4">
        <v>70</v>
      </c>
      <c r="J4165" s="4"/>
    </row>
    <row r="4166" spans="1:10" ht="12.75" customHeight="1">
      <c r="A4166" s="4" t="str">
        <f t="shared" si="0"/>
        <v>248102</v>
      </c>
      <c r="B4166" s="4">
        <v>248</v>
      </c>
      <c r="C4166" s="4">
        <v>1020</v>
      </c>
      <c r="D4166" s="4">
        <f t="shared" si="1"/>
        <v>102</v>
      </c>
      <c r="E4166" s="4" t="s">
        <v>4592</v>
      </c>
      <c r="F4166" s="4">
        <v>80660</v>
      </c>
      <c r="G4166" s="4">
        <v>300</v>
      </c>
      <c r="H4166" s="4" t="s">
        <v>3651</v>
      </c>
      <c r="I4166" s="4" t="s">
        <v>968</v>
      </c>
      <c r="J4166" s="4" t="s">
        <v>22</v>
      </c>
    </row>
    <row r="4167" spans="1:10" ht="12.75" customHeight="1">
      <c r="A4167" s="4" t="str">
        <f t="shared" si="0"/>
        <v>24995</v>
      </c>
      <c r="B4167" s="4">
        <v>249</v>
      </c>
      <c r="C4167" s="4">
        <v>950</v>
      </c>
      <c r="D4167" s="4">
        <f t="shared" si="1"/>
        <v>95</v>
      </c>
      <c r="E4167" s="4" t="s">
        <v>4593</v>
      </c>
      <c r="F4167" s="4">
        <v>73100</v>
      </c>
      <c r="G4167" s="4">
        <v>300</v>
      </c>
      <c r="H4167" s="4">
        <v>1</v>
      </c>
      <c r="I4167" s="4" t="s">
        <v>80</v>
      </c>
      <c r="J4167" s="4" t="s">
        <v>491</v>
      </c>
    </row>
    <row r="4168" spans="1:10" ht="12.75" customHeight="1">
      <c r="A4168" s="4" t="str">
        <f t="shared" si="0"/>
        <v>24996</v>
      </c>
      <c r="B4168" s="4">
        <v>249</v>
      </c>
      <c r="C4168" s="4">
        <v>960</v>
      </c>
      <c r="D4168" s="4">
        <f t="shared" si="1"/>
        <v>96</v>
      </c>
      <c r="E4168" s="4" t="s">
        <v>4594</v>
      </c>
      <c r="F4168" s="4">
        <v>70750</v>
      </c>
      <c r="G4168" s="4">
        <v>5</v>
      </c>
      <c r="H4168" s="4">
        <v>64.150000000000006</v>
      </c>
      <c r="I4168" s="4" t="s">
        <v>80</v>
      </c>
      <c r="J4168" s="4">
        <v>0.03</v>
      </c>
    </row>
    <row r="4169" spans="1:10" ht="12.75" customHeight="1">
      <c r="A4169" s="4" t="str">
        <f t="shared" si="0"/>
        <v>24996.1</v>
      </c>
      <c r="B4169" s="4">
        <v>249</v>
      </c>
      <c r="C4169" s="4">
        <v>961</v>
      </c>
      <c r="D4169" s="4">
        <f t="shared" si="1"/>
        <v>96.1</v>
      </c>
      <c r="E4169" s="4" t="s">
        <v>4595</v>
      </c>
      <c r="F4169" s="4">
        <v>70799</v>
      </c>
      <c r="G4169" s="4">
        <v>5</v>
      </c>
      <c r="H4169" s="4">
        <v>48.758000000000003</v>
      </c>
      <c r="I4169" s="4">
        <v>1.7000000000000001E-2</v>
      </c>
      <c r="J4169" s="4">
        <v>23</v>
      </c>
    </row>
    <row r="4170" spans="1:10" ht="12.75" customHeight="1">
      <c r="A4170" s="4" t="str">
        <f t="shared" si="0"/>
        <v>24997</v>
      </c>
      <c r="B4170" s="4">
        <v>249</v>
      </c>
      <c r="C4170" s="4">
        <v>970</v>
      </c>
      <c r="D4170" s="4">
        <f t="shared" si="1"/>
        <v>97</v>
      </c>
      <c r="E4170" s="4" t="s">
        <v>4596</v>
      </c>
      <c r="F4170" s="4">
        <v>69849.600000000006</v>
      </c>
      <c r="G4170" s="4">
        <v>2.6</v>
      </c>
      <c r="H4170" s="4">
        <v>330</v>
      </c>
      <c r="I4170" s="4" t="s">
        <v>48</v>
      </c>
      <c r="J4170" s="4">
        <v>4</v>
      </c>
    </row>
    <row r="4171" spans="1:10" ht="12.75" customHeight="1">
      <c r="A4171" s="4" t="str">
        <f t="shared" si="0"/>
        <v>24997.1</v>
      </c>
      <c r="B4171" s="4">
        <v>249</v>
      </c>
      <c r="C4171" s="4">
        <v>971</v>
      </c>
      <c r="D4171" s="4">
        <f t="shared" si="1"/>
        <v>97.1</v>
      </c>
      <c r="E4171" s="4" t="s">
        <v>4597</v>
      </c>
      <c r="F4171" s="4">
        <v>69858.399999999994</v>
      </c>
      <c r="G4171" s="4">
        <v>2.6</v>
      </c>
      <c r="H4171" s="4">
        <v>8.8000000000000007</v>
      </c>
      <c r="I4171" s="4">
        <v>0.1</v>
      </c>
      <c r="J4171" s="4">
        <v>300</v>
      </c>
    </row>
    <row r="4172" spans="1:10" ht="12.75" customHeight="1">
      <c r="A4172" s="4" t="str">
        <f t="shared" si="0"/>
        <v>24998</v>
      </c>
      <c r="B4172" s="4">
        <v>249</v>
      </c>
      <c r="C4172" s="4">
        <v>980</v>
      </c>
      <c r="D4172" s="4">
        <f t="shared" si="1"/>
        <v>98</v>
      </c>
      <c r="E4172" s="4" t="s">
        <v>4598</v>
      </c>
      <c r="F4172" s="4">
        <v>69725.600000000006</v>
      </c>
      <c r="G4172" s="4">
        <v>2.2000000000000002</v>
      </c>
      <c r="H4172" s="4">
        <v>351</v>
      </c>
      <c r="I4172" s="4" t="s">
        <v>14</v>
      </c>
      <c r="J4172" s="4">
        <v>2</v>
      </c>
    </row>
    <row r="4173" spans="1:10" ht="12.75" customHeight="1">
      <c r="A4173" s="4" t="str">
        <f t="shared" si="0"/>
        <v>24998.1</v>
      </c>
      <c r="B4173" s="4">
        <v>249</v>
      </c>
      <c r="C4173" s="4">
        <v>981</v>
      </c>
      <c r="D4173" s="4">
        <f t="shared" si="1"/>
        <v>98.1</v>
      </c>
      <c r="E4173" s="4" t="s">
        <v>4599</v>
      </c>
      <c r="F4173" s="4">
        <v>69870.600000000006</v>
      </c>
      <c r="G4173" s="4">
        <v>2.2000000000000002</v>
      </c>
      <c r="H4173" s="4">
        <v>144.97999999999999</v>
      </c>
      <c r="I4173" s="4">
        <v>0.05</v>
      </c>
      <c r="J4173" s="4">
        <v>45</v>
      </c>
    </row>
    <row r="4174" spans="1:10" ht="12.75" customHeight="1">
      <c r="A4174" s="4" t="str">
        <f t="shared" si="0"/>
        <v>24999</v>
      </c>
      <c r="B4174" s="4">
        <v>249</v>
      </c>
      <c r="C4174" s="4">
        <v>990</v>
      </c>
      <c r="D4174" s="4">
        <f t="shared" si="1"/>
        <v>99</v>
      </c>
      <c r="E4174" s="4" t="s">
        <v>4600</v>
      </c>
      <c r="F4174" s="4">
        <v>71180</v>
      </c>
      <c r="G4174" s="4">
        <v>30</v>
      </c>
      <c r="H4174" s="4">
        <v>102.2</v>
      </c>
      <c r="I4174" s="4" t="s">
        <v>80</v>
      </c>
      <c r="J4174" s="4">
        <v>0.6</v>
      </c>
    </row>
    <row r="4175" spans="1:10" ht="12.75" customHeight="1">
      <c r="A4175" s="4" t="str">
        <f t="shared" si="0"/>
        <v>249100</v>
      </c>
      <c r="B4175" s="4">
        <v>249</v>
      </c>
      <c r="C4175" s="4">
        <v>1000</v>
      </c>
      <c r="D4175" s="4">
        <f t="shared" si="1"/>
        <v>100</v>
      </c>
      <c r="E4175" s="4" t="s">
        <v>4601</v>
      </c>
      <c r="F4175" s="4">
        <v>73620</v>
      </c>
      <c r="G4175" s="4">
        <v>100</v>
      </c>
      <c r="H4175" s="4">
        <v>2.6</v>
      </c>
      <c r="I4175" s="4" t="s">
        <v>80</v>
      </c>
      <c r="J4175" s="4">
        <v>0.7</v>
      </c>
    </row>
    <row r="4176" spans="1:10" ht="12.75" customHeight="1">
      <c r="A4176" s="4" t="str">
        <f t="shared" si="0"/>
        <v>249101</v>
      </c>
      <c r="B4176" s="4">
        <v>249</v>
      </c>
      <c r="C4176" s="4">
        <v>1010</v>
      </c>
      <c r="D4176" s="4">
        <f t="shared" si="1"/>
        <v>101</v>
      </c>
      <c r="E4176" s="4" t="s">
        <v>4602</v>
      </c>
      <c r="F4176" s="4">
        <v>77330</v>
      </c>
      <c r="G4176" s="4">
        <v>220</v>
      </c>
      <c r="H4176" s="4">
        <v>24</v>
      </c>
      <c r="I4176" s="4" t="s">
        <v>6</v>
      </c>
      <c r="J4176" s="4">
        <v>4</v>
      </c>
    </row>
    <row r="4177" spans="1:10" ht="12.75" customHeight="1">
      <c r="A4177" s="4" t="str">
        <f t="shared" si="0"/>
        <v>249101.1</v>
      </c>
      <c r="B4177" s="4">
        <v>249</v>
      </c>
      <c r="C4177" s="4">
        <v>1011</v>
      </c>
      <c r="D4177" s="4">
        <f t="shared" si="1"/>
        <v>101.1</v>
      </c>
      <c r="E4177" s="4" t="s">
        <v>4603</v>
      </c>
      <c r="F4177" s="4">
        <v>77430</v>
      </c>
      <c r="G4177" s="4">
        <v>250</v>
      </c>
      <c r="H4177" s="4">
        <v>100</v>
      </c>
      <c r="I4177" s="4">
        <v>100</v>
      </c>
      <c r="J4177" s="4">
        <v>1.9</v>
      </c>
    </row>
    <row r="4178" spans="1:10" ht="12.75" customHeight="1">
      <c r="A4178" s="4" t="str">
        <f t="shared" si="0"/>
        <v>249102</v>
      </c>
      <c r="B4178" s="4">
        <v>249</v>
      </c>
      <c r="C4178" s="4">
        <v>1020</v>
      </c>
      <c r="D4178" s="4">
        <f t="shared" si="1"/>
        <v>102</v>
      </c>
      <c r="E4178" s="4" t="s">
        <v>4604</v>
      </c>
      <c r="F4178" s="4">
        <v>81820</v>
      </c>
      <c r="G4178" s="4">
        <v>340</v>
      </c>
      <c r="H4178" s="4">
        <v>57</v>
      </c>
      <c r="I4178" s="4" t="s">
        <v>968</v>
      </c>
      <c r="J4178" s="4">
        <v>12</v>
      </c>
    </row>
    <row r="4179" spans="1:10" ht="12.75" customHeight="1">
      <c r="A4179" s="4" t="str">
        <f t="shared" si="0"/>
        <v>25096</v>
      </c>
      <c r="B4179" s="4">
        <v>250</v>
      </c>
      <c r="C4179" s="4">
        <v>960</v>
      </c>
      <c r="D4179" s="4">
        <f t="shared" si="1"/>
        <v>96</v>
      </c>
      <c r="E4179" s="4" t="s">
        <v>4605</v>
      </c>
      <c r="F4179" s="4">
        <v>72989</v>
      </c>
      <c r="G4179" s="4">
        <v>11</v>
      </c>
      <c r="H4179" s="4">
        <v>8300</v>
      </c>
      <c r="I4179" s="4" t="s">
        <v>14</v>
      </c>
      <c r="J4179" s="4" t="s">
        <v>22</v>
      </c>
    </row>
    <row r="4180" spans="1:10" ht="12.75" customHeight="1">
      <c r="A4180" s="4" t="str">
        <f t="shared" si="0"/>
        <v>25097</v>
      </c>
      <c r="B4180" s="4">
        <v>250</v>
      </c>
      <c r="C4180" s="4">
        <v>970</v>
      </c>
      <c r="D4180" s="4">
        <f t="shared" si="1"/>
        <v>97</v>
      </c>
      <c r="E4180" s="4" t="s">
        <v>4606</v>
      </c>
      <c r="F4180" s="4">
        <v>72951</v>
      </c>
      <c r="G4180" s="4">
        <v>4</v>
      </c>
      <c r="H4180" s="4">
        <v>3.2120000000000002</v>
      </c>
      <c r="I4180" s="4" t="s">
        <v>223</v>
      </c>
      <c r="J4180" s="4">
        <v>5.0000000000000001E-3</v>
      </c>
    </row>
    <row r="4181" spans="1:10" ht="12.75" customHeight="1">
      <c r="A4181" s="4" t="str">
        <f t="shared" si="0"/>
        <v>25097.1</v>
      </c>
      <c r="B4181" s="4">
        <v>250</v>
      </c>
      <c r="C4181" s="4">
        <v>971</v>
      </c>
      <c r="D4181" s="4">
        <f t="shared" si="1"/>
        <v>97.1</v>
      </c>
      <c r="E4181" s="4" t="s">
        <v>4607</v>
      </c>
      <c r="F4181" s="4">
        <v>72987</v>
      </c>
      <c r="G4181" s="4">
        <v>4</v>
      </c>
      <c r="H4181" s="4">
        <v>35.590000000000003</v>
      </c>
      <c r="I4181" s="4">
        <v>0.05</v>
      </c>
      <c r="J4181" s="4">
        <v>29</v>
      </c>
    </row>
    <row r="4182" spans="1:10" ht="12.75" customHeight="1">
      <c r="A4182" s="4" t="str">
        <f t="shared" si="0"/>
        <v>25097.2</v>
      </c>
      <c r="B4182" s="4">
        <v>250</v>
      </c>
      <c r="C4182" s="4">
        <v>972</v>
      </c>
      <c r="D4182" s="4">
        <f t="shared" si="1"/>
        <v>97.2</v>
      </c>
      <c r="E4182" s="4" t="s">
        <v>4608</v>
      </c>
      <c r="F4182" s="4">
        <v>73036</v>
      </c>
      <c r="G4182" s="4">
        <v>5</v>
      </c>
      <c r="H4182" s="4">
        <v>84.1</v>
      </c>
      <c r="I4182" s="4">
        <v>2.1</v>
      </c>
      <c r="J4182" s="4" t="s">
        <v>2857</v>
      </c>
    </row>
    <row r="4183" spans="1:10" ht="12.75" customHeight="1">
      <c r="A4183" s="4" t="str">
        <f t="shared" si="0"/>
        <v>25098</v>
      </c>
      <c r="B4183" s="4">
        <v>250</v>
      </c>
      <c r="C4183" s="4">
        <v>980</v>
      </c>
      <c r="D4183" s="4">
        <f t="shared" si="1"/>
        <v>98</v>
      </c>
      <c r="E4183" s="4" t="s">
        <v>4609</v>
      </c>
      <c r="F4183" s="4">
        <v>71171.8</v>
      </c>
      <c r="G4183" s="4">
        <v>2.1</v>
      </c>
      <c r="H4183" s="4">
        <v>13.08</v>
      </c>
      <c r="I4183" s="4" t="s">
        <v>14</v>
      </c>
      <c r="J4183" s="4">
        <v>0.09</v>
      </c>
    </row>
    <row r="4184" spans="1:10" ht="12.75" customHeight="1">
      <c r="A4184" s="4" t="str">
        <f t="shared" si="0"/>
        <v>25099</v>
      </c>
      <c r="B4184" s="4">
        <v>250</v>
      </c>
      <c r="C4184" s="4">
        <v>990</v>
      </c>
      <c r="D4184" s="4">
        <f t="shared" si="1"/>
        <v>99</v>
      </c>
      <c r="E4184" s="4" t="s">
        <v>4610</v>
      </c>
      <c r="F4184" s="4">
        <v>73230</v>
      </c>
      <c r="G4184" s="4">
        <v>100</v>
      </c>
      <c r="H4184" s="4" t="s">
        <v>541</v>
      </c>
      <c r="I4184" s="4">
        <v>8.6</v>
      </c>
      <c r="J4184" s="4" t="s">
        <v>223</v>
      </c>
    </row>
    <row r="4185" spans="1:10" ht="12.75" customHeight="1">
      <c r="A4185" s="4" t="str">
        <f t="shared" si="0"/>
        <v>25099.1</v>
      </c>
      <c r="B4185" s="4">
        <v>250</v>
      </c>
      <c r="C4185" s="4">
        <v>991</v>
      </c>
      <c r="D4185" s="4">
        <f t="shared" si="1"/>
        <v>99.1</v>
      </c>
      <c r="E4185" s="4" t="s">
        <v>4611</v>
      </c>
      <c r="F4185" s="4">
        <v>73430</v>
      </c>
      <c r="G4185" s="4">
        <v>180</v>
      </c>
      <c r="H4185" s="4">
        <v>200</v>
      </c>
      <c r="I4185" s="4">
        <v>150</v>
      </c>
      <c r="J4185" s="4" t="s">
        <v>541</v>
      </c>
    </row>
    <row r="4186" spans="1:10" ht="12.75" customHeight="1">
      <c r="A4186" s="4" t="str">
        <f t="shared" si="0"/>
        <v>250100</v>
      </c>
      <c r="B4186" s="4">
        <v>250</v>
      </c>
      <c r="C4186" s="4">
        <v>1000</v>
      </c>
      <c r="D4186" s="4">
        <f t="shared" si="1"/>
        <v>100</v>
      </c>
      <c r="E4186" s="4" t="s">
        <v>4612</v>
      </c>
      <c r="F4186" s="4">
        <v>74074</v>
      </c>
      <c r="G4186" s="4">
        <v>12</v>
      </c>
      <c r="H4186" s="4">
        <v>30</v>
      </c>
      <c r="I4186" s="4" t="s">
        <v>80</v>
      </c>
      <c r="J4186" s="4">
        <v>3</v>
      </c>
    </row>
    <row r="4187" spans="1:10" ht="12.75" customHeight="1">
      <c r="A4187" s="4" t="str">
        <f t="shared" si="0"/>
        <v>250100.1</v>
      </c>
      <c r="B4187" s="4">
        <v>250</v>
      </c>
      <c r="C4187" s="4">
        <v>1001</v>
      </c>
      <c r="D4187" s="4">
        <f t="shared" si="1"/>
        <v>100.1</v>
      </c>
      <c r="E4187" s="4" t="s">
        <v>4613</v>
      </c>
      <c r="F4187" s="4">
        <v>75570</v>
      </c>
      <c r="G4187" s="4">
        <v>300</v>
      </c>
      <c r="H4187" s="4">
        <v>1500</v>
      </c>
      <c r="I4187" s="4">
        <v>300</v>
      </c>
      <c r="J4187" s="4">
        <v>1.8</v>
      </c>
    </row>
    <row r="4188" spans="1:10" ht="12.75" customHeight="1">
      <c r="A4188" s="4" t="str">
        <f t="shared" si="0"/>
        <v>250101</v>
      </c>
      <c r="B4188" s="4">
        <v>250</v>
      </c>
      <c r="C4188" s="4">
        <v>1010</v>
      </c>
      <c r="D4188" s="4">
        <f t="shared" si="1"/>
        <v>101</v>
      </c>
      <c r="E4188" s="4" t="s">
        <v>4614</v>
      </c>
      <c r="F4188" s="4">
        <v>78640</v>
      </c>
      <c r="G4188" s="4">
        <v>300</v>
      </c>
      <c r="H4188" s="4">
        <v>52</v>
      </c>
      <c r="I4188" s="4" t="s">
        <v>6</v>
      </c>
      <c r="J4188" s="4">
        <v>6</v>
      </c>
    </row>
    <row r="4189" spans="1:10" ht="12.75" customHeight="1">
      <c r="A4189" s="4" t="str">
        <f t="shared" si="0"/>
        <v>250101.3</v>
      </c>
      <c r="B4189" s="4">
        <v>250</v>
      </c>
      <c r="C4189" s="4">
        <v>1013</v>
      </c>
      <c r="D4189" s="4">
        <f t="shared" si="1"/>
        <v>101.3</v>
      </c>
      <c r="E4189" s="4" t="s">
        <v>4615</v>
      </c>
      <c r="F4189" s="4">
        <v>78830</v>
      </c>
      <c r="G4189" s="4">
        <v>340</v>
      </c>
      <c r="H4189" s="4">
        <v>190</v>
      </c>
      <c r="I4189" s="4">
        <v>150</v>
      </c>
      <c r="J4189" s="4" t="s">
        <v>4362</v>
      </c>
    </row>
    <row r="4190" spans="1:10" ht="12.75" customHeight="1">
      <c r="A4190" s="4" t="str">
        <f t="shared" si="0"/>
        <v>250102</v>
      </c>
      <c r="B4190" s="4">
        <v>250</v>
      </c>
      <c r="C4190" s="4">
        <v>1020</v>
      </c>
      <c r="D4190" s="4">
        <f t="shared" si="1"/>
        <v>102</v>
      </c>
      <c r="E4190" s="4" t="s">
        <v>4616</v>
      </c>
      <c r="F4190" s="4">
        <v>81520</v>
      </c>
      <c r="G4190" s="4">
        <v>200</v>
      </c>
      <c r="H4190" s="4">
        <v>5.7</v>
      </c>
      <c r="I4190" s="4" t="s">
        <v>968</v>
      </c>
      <c r="J4190" s="4">
        <v>0.8</v>
      </c>
    </row>
    <row r="4191" spans="1:10" ht="12.75" customHeight="1">
      <c r="A4191" s="4" t="str">
        <f t="shared" si="0"/>
        <v>25196</v>
      </c>
      <c r="B4191" s="4">
        <v>251</v>
      </c>
      <c r="C4191" s="4">
        <v>960</v>
      </c>
      <c r="D4191" s="4">
        <f t="shared" si="1"/>
        <v>96</v>
      </c>
      <c r="E4191" s="4" t="s">
        <v>4617</v>
      </c>
      <c r="F4191" s="4">
        <v>76648</v>
      </c>
      <c r="G4191" s="4">
        <v>23</v>
      </c>
      <c r="H4191" s="4">
        <v>16.8</v>
      </c>
      <c r="I4191" s="4" t="s">
        <v>80</v>
      </c>
      <c r="J4191" s="4">
        <v>0.2</v>
      </c>
    </row>
    <row r="4192" spans="1:10" ht="12.75" customHeight="1">
      <c r="A4192" s="4" t="str">
        <f t="shared" si="0"/>
        <v>25197</v>
      </c>
      <c r="B4192" s="4">
        <v>251</v>
      </c>
      <c r="C4192" s="4">
        <v>970</v>
      </c>
      <c r="D4192" s="4">
        <f t="shared" si="1"/>
        <v>97</v>
      </c>
      <c r="E4192" s="4" t="s">
        <v>4618</v>
      </c>
      <c r="F4192" s="4">
        <v>75228</v>
      </c>
      <c r="G4192" s="4">
        <v>11</v>
      </c>
      <c r="H4192" s="4">
        <v>55.6</v>
      </c>
      <c r="I4192" s="4" t="s">
        <v>80</v>
      </c>
      <c r="J4192" s="4">
        <v>1.1000000000000001</v>
      </c>
    </row>
    <row r="4193" spans="1:10" ht="12.75" customHeight="1">
      <c r="A4193" s="4" t="str">
        <f t="shared" si="0"/>
        <v>25197.1</v>
      </c>
      <c r="B4193" s="4">
        <v>251</v>
      </c>
      <c r="C4193" s="4">
        <v>971</v>
      </c>
      <c r="D4193" s="4">
        <f t="shared" si="1"/>
        <v>97.1</v>
      </c>
      <c r="E4193" s="4" t="s">
        <v>4619</v>
      </c>
      <c r="F4193" s="4">
        <v>75264</v>
      </c>
      <c r="G4193" s="4">
        <v>11</v>
      </c>
      <c r="H4193" s="4">
        <v>35.5</v>
      </c>
      <c r="I4193" s="4">
        <v>1.3</v>
      </c>
      <c r="J4193" s="4">
        <v>58</v>
      </c>
    </row>
    <row r="4194" spans="1:10" ht="12.75" customHeight="1">
      <c r="A4194" s="4" t="str">
        <f t="shared" si="0"/>
        <v>25198</v>
      </c>
      <c r="B4194" s="4">
        <v>251</v>
      </c>
      <c r="C4194" s="4">
        <v>980</v>
      </c>
      <c r="D4194" s="4">
        <f t="shared" si="1"/>
        <v>98</v>
      </c>
      <c r="E4194" s="4" t="s">
        <v>4620</v>
      </c>
      <c r="F4194" s="4">
        <v>74135</v>
      </c>
      <c r="G4194" s="4">
        <v>4</v>
      </c>
      <c r="H4194" s="4">
        <v>900</v>
      </c>
      <c r="I4194" s="4" t="s">
        <v>14</v>
      </c>
      <c r="J4194" s="4">
        <v>40</v>
      </c>
    </row>
    <row r="4195" spans="1:10" ht="12.75" customHeight="1">
      <c r="A4195" s="4" t="str">
        <f t="shared" si="0"/>
        <v>25199</v>
      </c>
      <c r="B4195" s="4">
        <v>251</v>
      </c>
      <c r="C4195" s="4">
        <v>990</v>
      </c>
      <c r="D4195" s="4">
        <f t="shared" si="1"/>
        <v>99</v>
      </c>
      <c r="E4195" s="4" t="s">
        <v>4621</v>
      </c>
      <c r="F4195" s="4">
        <v>74512</v>
      </c>
      <c r="G4195" s="4">
        <v>6</v>
      </c>
      <c r="H4195" s="4">
        <v>33</v>
      </c>
      <c r="I4195" s="4" t="s">
        <v>223</v>
      </c>
      <c r="J4195" s="4">
        <v>1</v>
      </c>
    </row>
    <row r="4196" spans="1:10" ht="12.75" customHeight="1">
      <c r="A4196" s="4" t="str">
        <f t="shared" si="0"/>
        <v>251100</v>
      </c>
      <c r="B4196" s="4">
        <v>251</v>
      </c>
      <c r="C4196" s="4">
        <v>1000</v>
      </c>
      <c r="D4196" s="4">
        <f t="shared" si="1"/>
        <v>100</v>
      </c>
      <c r="E4196" s="4" t="s">
        <v>4622</v>
      </c>
      <c r="F4196" s="4">
        <v>75987</v>
      </c>
      <c r="G4196" s="4">
        <v>8</v>
      </c>
      <c r="H4196" s="4">
        <v>5.3</v>
      </c>
      <c r="I4196" s="4" t="s">
        <v>223</v>
      </c>
      <c r="J4196" s="4">
        <v>0.08</v>
      </c>
    </row>
    <row r="4197" spans="1:10" ht="12.75" customHeight="1">
      <c r="A4197" s="4" t="str">
        <f t="shared" si="0"/>
        <v>251100.1</v>
      </c>
      <c r="B4197" s="4">
        <v>251</v>
      </c>
      <c r="C4197" s="4">
        <v>1001</v>
      </c>
      <c r="D4197" s="4">
        <f t="shared" si="1"/>
        <v>100.1</v>
      </c>
      <c r="E4197" s="4" t="s">
        <v>4623</v>
      </c>
      <c r="F4197" s="4">
        <v>76178</v>
      </c>
      <c r="G4197" s="4">
        <v>8</v>
      </c>
      <c r="H4197" s="4">
        <v>191</v>
      </c>
      <c r="I4197" s="4">
        <v>2</v>
      </c>
      <c r="J4197" s="4">
        <v>15.2</v>
      </c>
    </row>
    <row r="4198" spans="1:10" ht="12.75" customHeight="1">
      <c r="A4198" s="4" t="str">
        <f t="shared" si="0"/>
        <v>251101</v>
      </c>
      <c r="B4198" s="4">
        <v>251</v>
      </c>
      <c r="C4198" s="4">
        <v>1010</v>
      </c>
      <c r="D4198" s="4">
        <f t="shared" si="1"/>
        <v>101</v>
      </c>
      <c r="E4198" s="4" t="s">
        <v>4624</v>
      </c>
      <c r="F4198" s="4">
        <v>79030</v>
      </c>
      <c r="G4198" s="4">
        <v>200</v>
      </c>
      <c r="H4198" s="4">
        <v>4</v>
      </c>
      <c r="I4198" s="4" t="s">
        <v>80</v>
      </c>
      <c r="J4198" s="4">
        <v>0.5</v>
      </c>
    </row>
    <row r="4199" spans="1:10" ht="12.75" customHeight="1">
      <c r="A4199" s="4" t="str">
        <f t="shared" si="0"/>
        <v>251101.3</v>
      </c>
      <c r="B4199" s="4">
        <v>251</v>
      </c>
      <c r="C4199" s="4">
        <v>1013</v>
      </c>
      <c r="D4199" s="4">
        <f t="shared" si="1"/>
        <v>101.3</v>
      </c>
      <c r="E4199" s="4" t="s">
        <v>4625</v>
      </c>
      <c r="F4199" s="4">
        <v>79080</v>
      </c>
      <c r="G4199" s="4">
        <v>210</v>
      </c>
      <c r="H4199" s="4">
        <v>50</v>
      </c>
      <c r="I4199" s="4">
        <v>30</v>
      </c>
      <c r="J4199" s="4" t="s">
        <v>4362</v>
      </c>
    </row>
    <row r="4200" spans="1:10" ht="12.75" customHeight="1">
      <c r="A4200" s="4" t="str">
        <f t="shared" si="0"/>
        <v>251102</v>
      </c>
      <c r="B4200" s="4">
        <v>251</v>
      </c>
      <c r="C4200" s="4">
        <v>1020</v>
      </c>
      <c r="D4200" s="4">
        <f t="shared" si="1"/>
        <v>102</v>
      </c>
      <c r="E4200" s="4" t="s">
        <v>4626</v>
      </c>
      <c r="F4200" s="4">
        <v>82910</v>
      </c>
      <c r="G4200" s="4">
        <v>180</v>
      </c>
      <c r="H4200" s="4" t="s">
        <v>541</v>
      </c>
      <c r="I4200" s="4">
        <v>760</v>
      </c>
      <c r="J4200" s="4" t="s">
        <v>33</v>
      </c>
    </row>
    <row r="4201" spans="1:10" ht="12.75" customHeight="1">
      <c r="A4201" s="4" t="str">
        <f t="shared" si="0"/>
        <v>251102.1</v>
      </c>
      <c r="B4201" s="4">
        <v>251</v>
      </c>
      <c r="C4201" s="4">
        <v>1021</v>
      </c>
      <c r="D4201" s="4">
        <f t="shared" si="1"/>
        <v>102.1</v>
      </c>
      <c r="E4201" s="4" t="s">
        <v>4627</v>
      </c>
      <c r="F4201" s="4">
        <v>83030</v>
      </c>
      <c r="G4201" s="4">
        <v>210</v>
      </c>
      <c r="H4201" s="4">
        <v>110</v>
      </c>
      <c r="I4201" s="4">
        <v>180</v>
      </c>
      <c r="J4201" s="4" t="s">
        <v>541</v>
      </c>
    </row>
    <row r="4202" spans="1:10" ht="12.75" customHeight="1">
      <c r="A4202" s="4" t="str">
        <f t="shared" si="0"/>
        <v>251103</v>
      </c>
      <c r="B4202" s="4">
        <v>251</v>
      </c>
      <c r="C4202" s="4">
        <v>1030</v>
      </c>
      <c r="D4202" s="4">
        <f t="shared" si="1"/>
        <v>103</v>
      </c>
      <c r="E4202" s="4" t="s">
        <v>4628</v>
      </c>
      <c r="F4202" s="4">
        <v>87900</v>
      </c>
      <c r="G4202" s="4">
        <v>300</v>
      </c>
      <c r="H4202" s="4">
        <v>150</v>
      </c>
      <c r="I4202" s="4" t="s">
        <v>968</v>
      </c>
      <c r="J4202" s="4" t="s">
        <v>2041</v>
      </c>
    </row>
    <row r="4203" spans="1:10" ht="12.75" customHeight="1">
      <c r="A4203" s="4" t="str">
        <f t="shared" si="0"/>
        <v>25296</v>
      </c>
      <c r="B4203" s="4">
        <v>252</v>
      </c>
      <c r="C4203" s="4">
        <v>960</v>
      </c>
      <c r="D4203" s="4">
        <f t="shared" si="1"/>
        <v>96</v>
      </c>
      <c r="E4203" s="4" t="s">
        <v>4629</v>
      </c>
      <c r="F4203" s="4">
        <v>79060</v>
      </c>
      <c r="G4203" s="4">
        <v>300</v>
      </c>
      <c r="H4203" s="4" t="s">
        <v>1409</v>
      </c>
      <c r="I4203" s="4" t="s">
        <v>48</v>
      </c>
      <c r="J4203" s="4" t="s">
        <v>22</v>
      </c>
    </row>
    <row r="4204" spans="1:10" ht="12.75" customHeight="1">
      <c r="A4204" s="4" t="str">
        <f t="shared" si="0"/>
        <v>25297</v>
      </c>
      <c r="B4204" s="4">
        <v>252</v>
      </c>
      <c r="C4204" s="4">
        <v>970</v>
      </c>
      <c r="D4204" s="4">
        <f t="shared" si="1"/>
        <v>97</v>
      </c>
      <c r="E4204" s="4" t="s">
        <v>4630</v>
      </c>
      <c r="F4204" s="4">
        <v>78530</v>
      </c>
      <c r="G4204" s="4">
        <v>200</v>
      </c>
      <c r="H4204" s="4">
        <v>1.8</v>
      </c>
      <c r="I4204" s="4" t="s">
        <v>80</v>
      </c>
      <c r="J4204" s="4">
        <v>0.5</v>
      </c>
    </row>
    <row r="4205" spans="1:10" ht="12.75" customHeight="1">
      <c r="A4205" s="4" t="str">
        <f t="shared" si="0"/>
        <v>25298</v>
      </c>
      <c r="B4205" s="4">
        <v>252</v>
      </c>
      <c r="C4205" s="4">
        <v>980</v>
      </c>
      <c r="D4205" s="4">
        <f t="shared" si="1"/>
        <v>98</v>
      </c>
      <c r="E4205" s="4" t="s">
        <v>4631</v>
      </c>
      <c r="F4205" s="4">
        <v>76034</v>
      </c>
      <c r="G4205" s="4">
        <v>5</v>
      </c>
      <c r="H4205" s="4">
        <v>2.645</v>
      </c>
      <c r="I4205" s="4" t="s">
        <v>14</v>
      </c>
      <c r="J4205" s="4">
        <v>8.0000000000000002E-3</v>
      </c>
    </row>
    <row r="4206" spans="1:10" ht="12.75" customHeight="1">
      <c r="A4206" s="4" t="str">
        <f t="shared" si="0"/>
        <v>25299</v>
      </c>
      <c r="B4206" s="4">
        <v>252</v>
      </c>
      <c r="C4206" s="4">
        <v>990</v>
      </c>
      <c r="D4206" s="4">
        <f t="shared" si="1"/>
        <v>99</v>
      </c>
      <c r="E4206" s="4" t="s">
        <v>4632</v>
      </c>
      <c r="F4206" s="4">
        <v>77290</v>
      </c>
      <c r="G4206" s="4">
        <v>50</v>
      </c>
      <c r="H4206" s="4">
        <v>471.7</v>
      </c>
      <c r="I4206" s="4" t="s">
        <v>48</v>
      </c>
      <c r="J4206" s="4">
        <v>1.9</v>
      </c>
    </row>
    <row r="4207" spans="1:10" ht="12.75" customHeight="1">
      <c r="A4207" s="4" t="str">
        <f t="shared" si="0"/>
        <v>252100</v>
      </c>
      <c r="B4207" s="4">
        <v>252</v>
      </c>
      <c r="C4207" s="4">
        <v>1000</v>
      </c>
      <c r="D4207" s="4">
        <f t="shared" si="1"/>
        <v>100</v>
      </c>
      <c r="E4207" s="4" t="s">
        <v>4633</v>
      </c>
      <c r="F4207" s="4">
        <v>76817</v>
      </c>
      <c r="G4207" s="4">
        <v>6</v>
      </c>
      <c r="H4207" s="4">
        <v>25.39</v>
      </c>
      <c r="I4207" s="4" t="s">
        <v>223</v>
      </c>
      <c r="J4207" s="4">
        <v>0.04</v>
      </c>
    </row>
    <row r="4208" spans="1:10" ht="12.75" customHeight="1">
      <c r="A4208" s="4" t="str">
        <f t="shared" si="0"/>
        <v>252101</v>
      </c>
      <c r="B4208" s="4">
        <v>252</v>
      </c>
      <c r="C4208" s="4">
        <v>1010</v>
      </c>
      <c r="D4208" s="4">
        <f t="shared" si="1"/>
        <v>101</v>
      </c>
      <c r="E4208" s="4" t="s">
        <v>4634</v>
      </c>
      <c r="F4208" s="4">
        <v>80630</v>
      </c>
      <c r="G4208" s="4">
        <v>200</v>
      </c>
      <c r="H4208" s="4">
        <v>2.2999999999999998</v>
      </c>
      <c r="I4208" s="4" t="s">
        <v>80</v>
      </c>
      <c r="J4208" s="4">
        <v>0.8</v>
      </c>
    </row>
    <row r="4209" spans="1:10" ht="12.75" customHeight="1">
      <c r="A4209" s="4" t="str">
        <f t="shared" si="0"/>
        <v>252101.3</v>
      </c>
      <c r="B4209" s="4">
        <v>252</v>
      </c>
      <c r="C4209" s="4">
        <v>1013</v>
      </c>
      <c r="D4209" s="4">
        <f t="shared" si="1"/>
        <v>101.3</v>
      </c>
      <c r="E4209" s="4" t="s">
        <v>4635</v>
      </c>
      <c r="F4209" s="4">
        <v>80670</v>
      </c>
      <c r="G4209" s="4">
        <v>220</v>
      </c>
      <c r="H4209" s="4">
        <v>40</v>
      </c>
      <c r="I4209" s="4">
        <v>100</v>
      </c>
      <c r="J4209" s="4" t="s">
        <v>4362</v>
      </c>
    </row>
    <row r="4210" spans="1:10" ht="12.75" customHeight="1">
      <c r="A4210" s="4" t="str">
        <f t="shared" si="0"/>
        <v>252102</v>
      </c>
      <c r="B4210" s="4">
        <v>252</v>
      </c>
      <c r="C4210" s="4">
        <v>1020</v>
      </c>
      <c r="D4210" s="4">
        <f t="shared" si="1"/>
        <v>102</v>
      </c>
      <c r="E4210" s="4" t="s">
        <v>4636</v>
      </c>
      <c r="F4210" s="4">
        <v>82881</v>
      </c>
      <c r="G4210" s="4">
        <v>13</v>
      </c>
      <c r="H4210" s="4">
        <v>2.44</v>
      </c>
      <c r="I4210" s="4" t="s">
        <v>6</v>
      </c>
      <c r="J4210" s="4">
        <v>0.04</v>
      </c>
    </row>
    <row r="4211" spans="1:10" ht="12.75" customHeight="1">
      <c r="A4211" s="4" t="str">
        <f t="shared" si="0"/>
        <v>252103</v>
      </c>
      <c r="B4211" s="4">
        <v>252</v>
      </c>
      <c r="C4211" s="4">
        <v>1030</v>
      </c>
      <c r="D4211" s="4">
        <f t="shared" si="1"/>
        <v>103</v>
      </c>
      <c r="E4211" s="4" t="s">
        <v>4637</v>
      </c>
      <c r="F4211" s="4">
        <v>88840</v>
      </c>
      <c r="G4211" s="4">
        <v>250</v>
      </c>
      <c r="H4211" s="4">
        <v>390</v>
      </c>
      <c r="I4211" s="4" t="s">
        <v>33</v>
      </c>
      <c r="J4211" s="4">
        <v>90</v>
      </c>
    </row>
    <row r="4212" spans="1:10" ht="12.75" customHeight="1">
      <c r="A4212" s="4" t="str">
        <f t="shared" si="0"/>
        <v>252103.3</v>
      </c>
      <c r="B4212" s="4">
        <v>252</v>
      </c>
      <c r="C4212" s="4">
        <v>1033</v>
      </c>
      <c r="D4212" s="4">
        <f t="shared" si="1"/>
        <v>103.3</v>
      </c>
      <c r="E4212" s="4" t="s">
        <v>4638</v>
      </c>
      <c r="F4212" s="4">
        <v>89140</v>
      </c>
      <c r="G4212" s="4">
        <v>290</v>
      </c>
      <c r="H4212" s="4">
        <v>300</v>
      </c>
      <c r="I4212" s="4">
        <v>150</v>
      </c>
      <c r="J4212" s="4"/>
    </row>
    <row r="4213" spans="1:10" ht="12.75" customHeight="1">
      <c r="A4213" s="4" t="str">
        <f t="shared" si="0"/>
        <v>25397</v>
      </c>
      <c r="B4213" s="4">
        <v>253</v>
      </c>
      <c r="C4213" s="4">
        <v>970</v>
      </c>
      <c r="D4213" s="4">
        <f t="shared" si="1"/>
        <v>97</v>
      </c>
      <c r="E4213" s="4" t="s">
        <v>4639</v>
      </c>
      <c r="F4213" s="4">
        <v>80930</v>
      </c>
      <c r="G4213" s="4">
        <v>360</v>
      </c>
      <c r="H4213" s="4">
        <v>10</v>
      </c>
      <c r="I4213" s="4" t="s">
        <v>80</v>
      </c>
      <c r="J4213" s="4" t="s">
        <v>4640</v>
      </c>
    </row>
    <row r="4214" spans="1:10" ht="12.75" customHeight="1">
      <c r="A4214" s="4" t="str">
        <f t="shared" si="0"/>
        <v>25398</v>
      </c>
      <c r="B4214" s="4">
        <v>253</v>
      </c>
      <c r="C4214" s="4">
        <v>980</v>
      </c>
      <c r="D4214" s="4">
        <f t="shared" si="1"/>
        <v>98</v>
      </c>
      <c r="E4214" s="4" t="s">
        <v>4641</v>
      </c>
      <c r="F4214" s="4">
        <v>79301</v>
      </c>
      <c r="G4214" s="4">
        <v>6</v>
      </c>
      <c r="H4214" s="4">
        <v>17.809999999999999</v>
      </c>
      <c r="I4214" s="4" t="s">
        <v>48</v>
      </c>
      <c r="J4214" s="4">
        <v>0.08</v>
      </c>
    </row>
    <row r="4215" spans="1:10" ht="12.75" customHeight="1">
      <c r="A4215" s="4" t="str">
        <f t="shared" si="0"/>
        <v>25399</v>
      </c>
      <c r="B4215" s="4">
        <v>253</v>
      </c>
      <c r="C4215" s="4">
        <v>990</v>
      </c>
      <c r="D4215" s="4">
        <f t="shared" si="1"/>
        <v>99</v>
      </c>
      <c r="E4215" s="4" t="s">
        <v>4642</v>
      </c>
      <c r="F4215" s="4">
        <v>79013.7</v>
      </c>
      <c r="G4215" s="4">
        <v>2.6</v>
      </c>
      <c r="H4215" s="4">
        <v>20.47</v>
      </c>
      <c r="I4215" s="4" t="s">
        <v>48</v>
      </c>
      <c r="J4215" s="4">
        <v>0.03</v>
      </c>
    </row>
    <row r="4216" spans="1:10" ht="12.75" customHeight="1">
      <c r="A4216" s="4" t="str">
        <f t="shared" si="0"/>
        <v>253100</v>
      </c>
      <c r="B4216" s="4">
        <v>253</v>
      </c>
      <c r="C4216" s="4">
        <v>1000</v>
      </c>
      <c r="D4216" s="4">
        <f t="shared" si="1"/>
        <v>100</v>
      </c>
      <c r="E4216" s="4" t="s">
        <v>4643</v>
      </c>
      <c r="F4216" s="4">
        <v>79350</v>
      </c>
      <c r="G4216" s="4">
        <v>4</v>
      </c>
      <c r="H4216" s="4">
        <v>3</v>
      </c>
      <c r="I4216" s="4" t="s">
        <v>48</v>
      </c>
      <c r="J4216" s="4">
        <v>0.12</v>
      </c>
    </row>
    <row r="4217" spans="1:10" ht="12.75" customHeight="1">
      <c r="A4217" s="4" t="str">
        <f t="shared" si="0"/>
        <v>253101</v>
      </c>
      <c r="B4217" s="4">
        <v>253</v>
      </c>
      <c r="C4217" s="4">
        <v>1010</v>
      </c>
      <c r="D4217" s="4">
        <f t="shared" si="1"/>
        <v>101</v>
      </c>
      <c r="E4217" s="4" t="s">
        <v>4644</v>
      </c>
      <c r="F4217" s="4">
        <v>81300</v>
      </c>
      <c r="G4217" s="4">
        <v>210</v>
      </c>
      <c r="H4217" s="4">
        <v>12</v>
      </c>
      <c r="I4217" s="4" t="s">
        <v>80</v>
      </c>
      <c r="J4217" s="4">
        <v>8</v>
      </c>
    </row>
    <row r="4218" spans="1:10" ht="12.75" customHeight="1">
      <c r="A4218" s="4" t="str">
        <f t="shared" si="0"/>
        <v>253101.3</v>
      </c>
      <c r="B4218" s="4">
        <v>253</v>
      </c>
      <c r="C4218" s="4">
        <v>1013</v>
      </c>
      <c r="D4218" s="4">
        <f t="shared" si="1"/>
        <v>101.3</v>
      </c>
      <c r="E4218" s="4" t="s">
        <v>4645</v>
      </c>
      <c r="F4218" s="4">
        <v>81300</v>
      </c>
      <c r="G4218" s="4">
        <v>210</v>
      </c>
      <c r="H4218" s="4">
        <v>0</v>
      </c>
      <c r="I4218" s="4">
        <v>30</v>
      </c>
      <c r="J4218" s="4" t="s">
        <v>4362</v>
      </c>
    </row>
    <row r="4219" spans="1:10" ht="12.75" customHeight="1">
      <c r="A4219" s="4" t="str">
        <f t="shared" si="0"/>
        <v>253102</v>
      </c>
      <c r="B4219" s="4">
        <v>253</v>
      </c>
      <c r="C4219" s="4">
        <v>1020</v>
      </c>
      <c r="D4219" s="4">
        <f t="shared" si="1"/>
        <v>102</v>
      </c>
      <c r="E4219" s="4" t="s">
        <v>4646</v>
      </c>
      <c r="F4219" s="4">
        <v>84470</v>
      </c>
      <c r="G4219" s="4">
        <v>100</v>
      </c>
      <c r="H4219" s="4">
        <v>1.62</v>
      </c>
      <c r="I4219" s="4" t="s">
        <v>80</v>
      </c>
      <c r="J4219" s="4">
        <v>0.15</v>
      </c>
    </row>
    <row r="4220" spans="1:10" ht="12.75" customHeight="1">
      <c r="A4220" s="4" t="str">
        <f t="shared" si="0"/>
        <v>253102.1</v>
      </c>
      <c r="B4220" s="4">
        <v>253</v>
      </c>
      <c r="C4220" s="4">
        <v>1021</v>
      </c>
      <c r="D4220" s="4">
        <f t="shared" si="1"/>
        <v>102.1</v>
      </c>
      <c r="E4220" s="4" t="s">
        <v>4647</v>
      </c>
      <c r="F4220" s="4">
        <v>84590</v>
      </c>
      <c r="G4220" s="4">
        <v>100</v>
      </c>
      <c r="H4220" s="4">
        <v>129</v>
      </c>
      <c r="I4220" s="4">
        <v>19</v>
      </c>
      <c r="J4220" s="4" t="s">
        <v>2857</v>
      </c>
    </row>
    <row r="4221" spans="1:10" ht="12.75" customHeight="1">
      <c r="A4221" s="4" t="str">
        <f t="shared" si="0"/>
        <v>253103</v>
      </c>
      <c r="B4221" s="4">
        <v>253</v>
      </c>
      <c r="C4221" s="4">
        <v>1030</v>
      </c>
      <c r="D4221" s="4">
        <f t="shared" si="1"/>
        <v>103</v>
      </c>
      <c r="E4221" s="4" t="s">
        <v>4648</v>
      </c>
      <c r="F4221" s="4">
        <v>88690</v>
      </c>
      <c r="G4221" s="4">
        <v>220</v>
      </c>
      <c r="H4221" s="4" t="s">
        <v>1415</v>
      </c>
      <c r="I4221" s="4">
        <v>580</v>
      </c>
      <c r="J4221" s="4" t="s">
        <v>33</v>
      </c>
    </row>
    <row r="4222" spans="1:10" ht="12.75" customHeight="1">
      <c r="A4222" s="4" t="str">
        <f t="shared" si="0"/>
        <v>253103.1</v>
      </c>
      <c r="B4222" s="4">
        <v>253</v>
      </c>
      <c r="C4222" s="4">
        <v>1031</v>
      </c>
      <c r="D4222" s="4">
        <f t="shared" si="1"/>
        <v>103.1</v>
      </c>
      <c r="E4222" s="4" t="s">
        <v>4649</v>
      </c>
      <c r="F4222" s="4">
        <v>88710</v>
      </c>
      <c r="G4222" s="4">
        <v>250</v>
      </c>
      <c r="H4222" s="4">
        <v>30</v>
      </c>
      <c r="I4222" s="4">
        <v>100</v>
      </c>
      <c r="J4222" s="4" t="s">
        <v>1415</v>
      </c>
    </row>
    <row r="4223" spans="1:10" ht="12.75" customHeight="1">
      <c r="A4223" s="4" t="str">
        <f t="shared" si="0"/>
        <v>253104</v>
      </c>
      <c r="B4223" s="4">
        <v>253</v>
      </c>
      <c r="C4223" s="4">
        <v>1040</v>
      </c>
      <c r="D4223" s="4">
        <f t="shared" si="1"/>
        <v>104</v>
      </c>
      <c r="E4223" s="4" t="s">
        <v>4650</v>
      </c>
      <c r="F4223" s="4">
        <v>93790</v>
      </c>
      <c r="G4223" s="4">
        <v>450</v>
      </c>
      <c r="H4223" s="4" t="s">
        <v>541</v>
      </c>
      <c r="I4223" s="4">
        <v>13</v>
      </c>
      <c r="J4223" s="4" t="s">
        <v>33</v>
      </c>
    </row>
    <row r="4224" spans="1:10" ht="12.75" customHeight="1">
      <c r="A4224" s="4" t="str">
        <f t="shared" si="0"/>
        <v>253104.1</v>
      </c>
      <c r="B4224" s="4">
        <v>253</v>
      </c>
      <c r="C4224" s="4">
        <v>1041</v>
      </c>
      <c r="D4224" s="4">
        <f t="shared" si="1"/>
        <v>104.1</v>
      </c>
      <c r="E4224" s="4" t="s">
        <v>4651</v>
      </c>
      <c r="F4224" s="4">
        <v>93990</v>
      </c>
      <c r="G4224" s="4">
        <v>470</v>
      </c>
      <c r="H4224" s="4">
        <v>200</v>
      </c>
      <c r="I4224" s="4">
        <v>150</v>
      </c>
      <c r="J4224" s="4" t="s">
        <v>541</v>
      </c>
    </row>
    <row r="4225" spans="1:10" ht="12.75" customHeight="1">
      <c r="A4225" s="4" t="str">
        <f t="shared" si="0"/>
        <v>25497</v>
      </c>
      <c r="B4225" s="4">
        <v>254</v>
      </c>
      <c r="C4225" s="4">
        <v>970</v>
      </c>
      <c r="D4225" s="4">
        <f t="shared" si="1"/>
        <v>97</v>
      </c>
      <c r="E4225" s="4" t="s">
        <v>4652</v>
      </c>
      <c r="F4225" s="4">
        <v>84390</v>
      </c>
      <c r="G4225" s="4">
        <v>300</v>
      </c>
      <c r="H4225" s="4">
        <v>1</v>
      </c>
      <c r="I4225" s="4" t="s">
        <v>80</v>
      </c>
      <c r="J4225" s="4" t="s">
        <v>491</v>
      </c>
    </row>
    <row r="4226" spans="1:10" ht="12.75" customHeight="1">
      <c r="A4226" s="4" t="str">
        <f t="shared" si="0"/>
        <v>25498</v>
      </c>
      <c r="B4226" s="4">
        <v>254</v>
      </c>
      <c r="C4226" s="4">
        <v>980</v>
      </c>
      <c r="D4226" s="4">
        <f t="shared" si="1"/>
        <v>98</v>
      </c>
      <c r="E4226" s="4" t="s">
        <v>4653</v>
      </c>
      <c r="F4226" s="4">
        <v>81341</v>
      </c>
      <c r="G4226" s="4">
        <v>12</v>
      </c>
      <c r="H4226" s="4">
        <v>60.5</v>
      </c>
      <c r="I4226" s="4" t="s">
        <v>48</v>
      </c>
      <c r="J4226" s="4">
        <v>0.2</v>
      </c>
    </row>
    <row r="4227" spans="1:10" ht="12.75" customHeight="1">
      <c r="A4227" s="4" t="str">
        <f t="shared" si="0"/>
        <v>25499</v>
      </c>
      <c r="B4227" s="4">
        <v>254</v>
      </c>
      <c r="C4227" s="4">
        <v>990</v>
      </c>
      <c r="D4227" s="4">
        <f t="shared" si="1"/>
        <v>99</v>
      </c>
      <c r="E4227" s="4" t="s">
        <v>4654</v>
      </c>
      <c r="F4227" s="4">
        <v>81992</v>
      </c>
      <c r="G4227" s="4">
        <v>4</v>
      </c>
      <c r="H4227" s="4">
        <v>275.7</v>
      </c>
      <c r="I4227" s="4" t="s">
        <v>48</v>
      </c>
      <c r="J4227" s="4">
        <v>0.5</v>
      </c>
    </row>
    <row r="4228" spans="1:10" ht="12.75" customHeight="1">
      <c r="A4228" s="4" t="str">
        <f t="shared" si="0"/>
        <v>25499.1</v>
      </c>
      <c r="B4228" s="4">
        <v>254</v>
      </c>
      <c r="C4228" s="4">
        <v>991</v>
      </c>
      <c r="D4228" s="4">
        <f t="shared" si="1"/>
        <v>99.1</v>
      </c>
      <c r="E4228" s="4" t="s">
        <v>4655</v>
      </c>
      <c r="F4228" s="4">
        <v>82076</v>
      </c>
      <c r="G4228" s="4">
        <v>3</v>
      </c>
      <c r="H4228" s="4">
        <v>84.2</v>
      </c>
      <c r="I4228" s="4">
        <v>2.5</v>
      </c>
      <c r="J4228" s="4" t="s">
        <v>2857</v>
      </c>
    </row>
    <row r="4229" spans="1:10" ht="12.75" customHeight="1">
      <c r="A4229" s="4" t="str">
        <f t="shared" si="0"/>
        <v>254100</v>
      </c>
      <c r="B4229" s="4">
        <v>254</v>
      </c>
      <c r="C4229" s="4">
        <v>1000</v>
      </c>
      <c r="D4229" s="4">
        <f t="shared" si="1"/>
        <v>100</v>
      </c>
      <c r="E4229" s="4" t="s">
        <v>4656</v>
      </c>
      <c r="F4229" s="4">
        <v>80904.2</v>
      </c>
      <c r="G4229" s="4">
        <v>2.8</v>
      </c>
      <c r="H4229" s="4">
        <v>3.24</v>
      </c>
      <c r="I4229" s="4" t="s">
        <v>223</v>
      </c>
      <c r="J4229" s="4">
        <v>2E-3</v>
      </c>
    </row>
    <row r="4230" spans="1:10" ht="12.75" customHeight="1">
      <c r="A4230" s="4" t="str">
        <f t="shared" si="0"/>
        <v>254101</v>
      </c>
      <c r="B4230" s="4">
        <v>254</v>
      </c>
      <c r="C4230" s="4">
        <v>1010</v>
      </c>
      <c r="D4230" s="4">
        <f t="shared" si="1"/>
        <v>101</v>
      </c>
      <c r="E4230" s="4" t="s">
        <v>4657</v>
      </c>
      <c r="F4230" s="4">
        <v>83510</v>
      </c>
      <c r="G4230" s="4">
        <v>100</v>
      </c>
      <c r="H4230" s="4" t="s">
        <v>541</v>
      </c>
      <c r="I4230" s="4">
        <v>10</v>
      </c>
      <c r="J4230" s="4" t="s">
        <v>80</v>
      </c>
    </row>
    <row r="4231" spans="1:10" ht="12.75" customHeight="1">
      <c r="A4231" s="4" t="str">
        <f t="shared" si="0"/>
        <v>254101.1</v>
      </c>
      <c r="B4231" s="4">
        <v>254</v>
      </c>
      <c r="C4231" s="4">
        <v>1011</v>
      </c>
      <c r="D4231" s="4">
        <f t="shared" si="1"/>
        <v>101.1</v>
      </c>
      <c r="E4231" s="4" t="s">
        <v>4658</v>
      </c>
      <c r="F4231" s="4">
        <v>83560</v>
      </c>
      <c r="G4231" s="4">
        <v>140</v>
      </c>
      <c r="H4231" s="4">
        <v>50</v>
      </c>
      <c r="I4231" s="4">
        <v>100</v>
      </c>
      <c r="J4231" s="4" t="s">
        <v>541</v>
      </c>
    </row>
    <row r="4232" spans="1:10" ht="12.75" customHeight="1">
      <c r="A4232" s="4" t="str">
        <f t="shared" si="0"/>
        <v>254102</v>
      </c>
      <c r="B4232" s="4">
        <v>254</v>
      </c>
      <c r="C4232" s="4">
        <v>1020</v>
      </c>
      <c r="D4232" s="4">
        <f t="shared" si="1"/>
        <v>102</v>
      </c>
      <c r="E4232" s="4" t="s">
        <v>4659</v>
      </c>
      <c r="F4232" s="4">
        <v>84724</v>
      </c>
      <c r="G4232" s="4">
        <v>18</v>
      </c>
      <c r="H4232" s="4">
        <v>51</v>
      </c>
      <c r="I4232" s="4" t="s">
        <v>6</v>
      </c>
      <c r="J4232" s="4">
        <v>10</v>
      </c>
    </row>
    <row r="4233" spans="1:10" ht="12.75" customHeight="1">
      <c r="A4233" s="4" t="str">
        <f t="shared" si="0"/>
        <v>254102.1</v>
      </c>
      <c r="B4233" s="4">
        <v>254</v>
      </c>
      <c r="C4233" s="4">
        <v>1021</v>
      </c>
      <c r="D4233" s="4">
        <f t="shared" si="1"/>
        <v>102.1</v>
      </c>
      <c r="E4233" s="4" t="s">
        <v>4660</v>
      </c>
      <c r="F4233" s="4">
        <v>85220</v>
      </c>
      <c r="G4233" s="4">
        <v>100</v>
      </c>
      <c r="H4233" s="4">
        <v>500</v>
      </c>
      <c r="I4233" s="4">
        <v>100</v>
      </c>
      <c r="J4233" s="4">
        <v>280</v>
      </c>
    </row>
    <row r="4234" spans="1:10" ht="12.75" customHeight="1">
      <c r="A4234" s="4" t="str">
        <f t="shared" si="0"/>
        <v>254103</v>
      </c>
      <c r="B4234" s="4">
        <v>254</v>
      </c>
      <c r="C4234" s="4">
        <v>1030</v>
      </c>
      <c r="D4234" s="4">
        <f t="shared" si="1"/>
        <v>103</v>
      </c>
      <c r="E4234" s="4" t="s">
        <v>4661</v>
      </c>
      <c r="F4234" s="4">
        <v>89850</v>
      </c>
      <c r="G4234" s="4">
        <v>340</v>
      </c>
      <c r="H4234" s="4">
        <v>13</v>
      </c>
      <c r="I4234" s="4" t="s">
        <v>6</v>
      </c>
      <c r="J4234" s="4">
        <v>3</v>
      </c>
    </row>
    <row r="4235" spans="1:10" ht="12.75" customHeight="1">
      <c r="A4235" s="4" t="str">
        <f t="shared" si="0"/>
        <v>254103.3</v>
      </c>
      <c r="B4235" s="4">
        <v>254</v>
      </c>
      <c r="C4235" s="4">
        <v>1033</v>
      </c>
      <c r="D4235" s="4">
        <f t="shared" si="1"/>
        <v>103.3</v>
      </c>
      <c r="E4235" s="4" t="s">
        <v>4662</v>
      </c>
      <c r="F4235" s="4">
        <v>89880</v>
      </c>
      <c r="G4235" s="4">
        <v>340</v>
      </c>
      <c r="H4235" s="4">
        <v>30</v>
      </c>
      <c r="I4235" s="4">
        <v>70</v>
      </c>
      <c r="J4235" s="4"/>
    </row>
    <row r="4236" spans="1:10" ht="12.75" customHeight="1">
      <c r="A4236" s="4" t="str">
        <f t="shared" si="0"/>
        <v>254104</v>
      </c>
      <c r="B4236" s="4">
        <v>254</v>
      </c>
      <c r="C4236" s="4">
        <v>1040</v>
      </c>
      <c r="D4236" s="4">
        <f t="shared" si="1"/>
        <v>104</v>
      </c>
      <c r="E4236" s="4" t="s">
        <v>4663</v>
      </c>
      <c r="F4236" s="4">
        <v>93320</v>
      </c>
      <c r="G4236" s="4">
        <v>290</v>
      </c>
      <c r="H4236" s="4">
        <v>23</v>
      </c>
      <c r="I4236" s="4" t="s">
        <v>968</v>
      </c>
      <c r="J4236" s="4">
        <v>3</v>
      </c>
    </row>
    <row r="4237" spans="1:10" ht="12.75" customHeight="1">
      <c r="A4237" s="4" t="str">
        <f t="shared" si="0"/>
        <v>25598</v>
      </c>
      <c r="B4237" s="4">
        <v>255</v>
      </c>
      <c r="C4237" s="4">
        <v>980</v>
      </c>
      <c r="D4237" s="4">
        <f t="shared" si="1"/>
        <v>98</v>
      </c>
      <c r="E4237" s="4" t="s">
        <v>4664</v>
      </c>
      <c r="F4237" s="4">
        <v>84810</v>
      </c>
      <c r="G4237" s="4">
        <v>200</v>
      </c>
      <c r="H4237" s="4">
        <v>85</v>
      </c>
      <c r="I4237" s="4" t="s">
        <v>80</v>
      </c>
      <c r="J4237" s="4">
        <v>18</v>
      </c>
    </row>
    <row r="4238" spans="1:10" ht="12.75" customHeight="1">
      <c r="A4238" s="4" t="str">
        <f t="shared" si="0"/>
        <v>25599</v>
      </c>
      <c r="B4238" s="4">
        <v>255</v>
      </c>
      <c r="C4238" s="4">
        <v>990</v>
      </c>
      <c r="D4238" s="4">
        <f t="shared" si="1"/>
        <v>99</v>
      </c>
      <c r="E4238" s="4" t="s">
        <v>4665</v>
      </c>
      <c r="F4238" s="4">
        <v>84089</v>
      </c>
      <c r="G4238" s="4">
        <v>11</v>
      </c>
      <c r="H4238" s="4">
        <v>39.799999999999997</v>
      </c>
      <c r="I4238" s="4" t="s">
        <v>48</v>
      </c>
      <c r="J4238" s="4">
        <v>1.2</v>
      </c>
    </row>
    <row r="4239" spans="1:10" ht="12.75" customHeight="1">
      <c r="A4239" s="4" t="str">
        <f t="shared" si="0"/>
        <v>255100</v>
      </c>
      <c r="B4239" s="4">
        <v>255</v>
      </c>
      <c r="C4239" s="4">
        <v>1000</v>
      </c>
      <c r="D4239" s="4">
        <f t="shared" si="1"/>
        <v>100</v>
      </c>
      <c r="E4239" s="4" t="s">
        <v>4666</v>
      </c>
      <c r="F4239" s="4">
        <v>83799</v>
      </c>
      <c r="G4239" s="4">
        <v>5</v>
      </c>
      <c r="H4239" s="4">
        <v>20.07</v>
      </c>
      <c r="I4239" s="4" t="s">
        <v>223</v>
      </c>
      <c r="J4239" s="4">
        <v>7.0000000000000007E-2</v>
      </c>
    </row>
    <row r="4240" spans="1:10" ht="12.75" customHeight="1">
      <c r="A4240" s="4" t="str">
        <f t="shared" si="0"/>
        <v>255100.3</v>
      </c>
      <c r="B4240" s="4">
        <v>255</v>
      </c>
      <c r="C4240" s="4">
        <v>1003</v>
      </c>
      <c r="D4240" s="4">
        <f t="shared" si="1"/>
        <v>100.3</v>
      </c>
      <c r="E4240" s="4" t="s">
        <v>4667</v>
      </c>
      <c r="F4240" s="4">
        <v>84050</v>
      </c>
      <c r="G4240" s="4">
        <v>100</v>
      </c>
      <c r="H4240" s="4">
        <v>250</v>
      </c>
      <c r="I4240" s="4">
        <v>100</v>
      </c>
      <c r="J4240" s="4" t="s">
        <v>4442</v>
      </c>
    </row>
    <row r="4241" spans="1:10" ht="12.75" customHeight="1">
      <c r="A4241" s="4" t="str">
        <f t="shared" si="0"/>
        <v>255101</v>
      </c>
      <c r="B4241" s="4">
        <v>255</v>
      </c>
      <c r="C4241" s="4">
        <v>1010</v>
      </c>
      <c r="D4241" s="4">
        <f t="shared" si="1"/>
        <v>101</v>
      </c>
      <c r="E4241" s="4" t="s">
        <v>4668</v>
      </c>
      <c r="F4241" s="4">
        <v>84843</v>
      </c>
      <c r="G4241" s="4">
        <v>7</v>
      </c>
      <c r="H4241" s="4">
        <v>27</v>
      </c>
      <c r="I4241" s="4" t="s">
        <v>80</v>
      </c>
      <c r="J4241" s="4">
        <v>2</v>
      </c>
    </row>
    <row r="4242" spans="1:10" ht="12.75" customHeight="1">
      <c r="A4242" s="4" t="str">
        <f t="shared" si="0"/>
        <v>255101.3</v>
      </c>
      <c r="B4242" s="4">
        <v>255</v>
      </c>
      <c r="C4242" s="4">
        <v>1013</v>
      </c>
      <c r="D4242" s="4">
        <f t="shared" si="1"/>
        <v>101.3</v>
      </c>
      <c r="E4242" s="4" t="s">
        <v>4669</v>
      </c>
      <c r="F4242" s="4">
        <v>84850</v>
      </c>
      <c r="G4242" s="4">
        <v>70</v>
      </c>
      <c r="H4242" s="4">
        <v>10</v>
      </c>
      <c r="I4242" s="4">
        <v>70</v>
      </c>
      <c r="J4242" s="4" t="s">
        <v>4362</v>
      </c>
    </row>
    <row r="4243" spans="1:10" ht="12.75" customHeight="1">
      <c r="A4243" s="4" t="str">
        <f t="shared" si="0"/>
        <v>255102</v>
      </c>
      <c r="B4243" s="4">
        <v>255</v>
      </c>
      <c r="C4243" s="4">
        <v>1020</v>
      </c>
      <c r="D4243" s="4">
        <f t="shared" si="1"/>
        <v>102</v>
      </c>
      <c r="E4243" s="4" t="s">
        <v>4670</v>
      </c>
      <c r="F4243" s="4">
        <v>86854</v>
      </c>
      <c r="G4243" s="4">
        <v>10</v>
      </c>
      <c r="H4243" s="4">
        <v>3.1</v>
      </c>
      <c r="I4243" s="4" t="s">
        <v>80</v>
      </c>
      <c r="J4243" s="4">
        <v>0.2</v>
      </c>
    </row>
    <row r="4244" spans="1:10" ht="12.75" customHeight="1">
      <c r="A4244" s="4" t="str">
        <f t="shared" si="0"/>
        <v>255102.3</v>
      </c>
      <c r="B4244" s="4">
        <v>255</v>
      </c>
      <c r="C4244" s="4">
        <v>1023</v>
      </c>
      <c r="D4244" s="4">
        <f t="shared" si="1"/>
        <v>102.3</v>
      </c>
      <c r="E4244" s="4" t="s">
        <v>4671</v>
      </c>
      <c r="F4244" s="4">
        <v>86950</v>
      </c>
      <c r="G4244" s="4">
        <v>70</v>
      </c>
      <c r="H4244" s="4">
        <v>100</v>
      </c>
      <c r="I4244" s="4">
        <v>70</v>
      </c>
      <c r="J4244" s="4" t="s">
        <v>4442</v>
      </c>
    </row>
    <row r="4245" spans="1:10" ht="12.75" customHeight="1">
      <c r="A4245" s="4" t="str">
        <f t="shared" si="0"/>
        <v>255103</v>
      </c>
      <c r="B4245" s="4">
        <v>255</v>
      </c>
      <c r="C4245" s="4">
        <v>1030</v>
      </c>
      <c r="D4245" s="4">
        <f t="shared" si="1"/>
        <v>103</v>
      </c>
      <c r="E4245" s="4" t="s">
        <v>4672</v>
      </c>
      <c r="F4245" s="4">
        <v>90060</v>
      </c>
      <c r="G4245" s="4">
        <v>210</v>
      </c>
      <c r="H4245" s="4">
        <v>22</v>
      </c>
      <c r="I4245" s="4" t="s">
        <v>6</v>
      </c>
      <c r="J4245" s="4">
        <v>4</v>
      </c>
    </row>
    <row r="4246" spans="1:10" ht="12.75" customHeight="1">
      <c r="A4246" s="4" t="str">
        <f t="shared" si="0"/>
        <v>255104</v>
      </c>
      <c r="B4246" s="4">
        <v>255</v>
      </c>
      <c r="C4246" s="4">
        <v>1040</v>
      </c>
      <c r="D4246" s="4">
        <f t="shared" si="1"/>
        <v>104</v>
      </c>
      <c r="E4246" s="4" t="s">
        <v>4673</v>
      </c>
      <c r="F4246" s="4">
        <v>94400</v>
      </c>
      <c r="G4246" s="4">
        <v>180</v>
      </c>
      <c r="H4246" s="4" t="s">
        <v>541</v>
      </c>
      <c r="I4246" s="4">
        <v>1.64</v>
      </c>
      <c r="J4246" s="4" t="s">
        <v>6</v>
      </c>
    </row>
    <row r="4247" spans="1:10" ht="12.75" customHeight="1">
      <c r="A4247" s="4" t="str">
        <f t="shared" si="0"/>
        <v>255104.1</v>
      </c>
      <c r="B4247" s="4">
        <v>255</v>
      </c>
      <c r="C4247" s="4">
        <v>1041</v>
      </c>
      <c r="D4247" s="4">
        <f t="shared" si="1"/>
        <v>104.1</v>
      </c>
      <c r="E4247" s="4" t="s">
        <v>4674</v>
      </c>
      <c r="F4247" s="4">
        <v>94320</v>
      </c>
      <c r="G4247" s="4">
        <v>210</v>
      </c>
      <c r="H4247" s="4">
        <v>-80</v>
      </c>
      <c r="I4247" s="4">
        <v>180</v>
      </c>
      <c r="J4247" s="4" t="s">
        <v>541</v>
      </c>
    </row>
    <row r="4248" spans="1:10" ht="12.75" customHeight="1">
      <c r="A4248" s="4" t="str">
        <f t="shared" si="0"/>
        <v>255105</v>
      </c>
      <c r="B4248" s="4">
        <v>255</v>
      </c>
      <c r="C4248" s="4">
        <v>1050</v>
      </c>
      <c r="D4248" s="4">
        <f t="shared" si="1"/>
        <v>105</v>
      </c>
      <c r="E4248" s="4" t="s">
        <v>4675</v>
      </c>
      <c r="F4248" s="4">
        <v>100040</v>
      </c>
      <c r="G4248" s="4">
        <v>420</v>
      </c>
      <c r="H4248" s="4">
        <v>1.7</v>
      </c>
      <c r="I4248" s="4" t="s">
        <v>6</v>
      </c>
      <c r="J4248" s="4">
        <v>0.5</v>
      </c>
    </row>
    <row r="4249" spans="1:10" ht="12.75" customHeight="1">
      <c r="A4249" s="4" t="str">
        <f t="shared" si="0"/>
        <v>25698</v>
      </c>
      <c r="B4249" s="4">
        <v>256</v>
      </c>
      <c r="C4249" s="4">
        <v>980</v>
      </c>
      <c r="D4249" s="4">
        <f t="shared" si="1"/>
        <v>98</v>
      </c>
      <c r="E4249" s="4" t="s">
        <v>4676</v>
      </c>
      <c r="F4249" s="4">
        <v>87040</v>
      </c>
      <c r="G4249" s="4">
        <v>300</v>
      </c>
      <c r="H4249" s="4">
        <v>12.3</v>
      </c>
      <c r="I4249" s="4" t="s">
        <v>80</v>
      </c>
      <c r="J4249" s="4">
        <v>1.2</v>
      </c>
    </row>
    <row r="4250" spans="1:10" ht="12.75" customHeight="1">
      <c r="A4250" s="4" t="str">
        <f t="shared" si="0"/>
        <v>25699</v>
      </c>
      <c r="B4250" s="4">
        <v>256</v>
      </c>
      <c r="C4250" s="4">
        <v>990</v>
      </c>
      <c r="D4250" s="4">
        <f t="shared" si="1"/>
        <v>99</v>
      </c>
      <c r="E4250" s="4" t="s">
        <v>4677</v>
      </c>
      <c r="F4250" s="4">
        <v>87190</v>
      </c>
      <c r="G4250" s="4">
        <v>100</v>
      </c>
      <c r="H4250" s="4" t="s">
        <v>541</v>
      </c>
      <c r="I4250" s="4">
        <v>25.4</v>
      </c>
      <c r="J4250" s="4" t="s">
        <v>80</v>
      </c>
    </row>
    <row r="4251" spans="1:10" ht="12.75" customHeight="1">
      <c r="A4251" s="4" t="str">
        <f t="shared" si="0"/>
        <v>25699.1</v>
      </c>
      <c r="B4251" s="4">
        <v>256</v>
      </c>
      <c r="C4251" s="4">
        <v>991</v>
      </c>
      <c r="D4251" s="4">
        <f t="shared" si="1"/>
        <v>99.1</v>
      </c>
      <c r="E4251" s="4" t="s">
        <v>4678</v>
      </c>
      <c r="F4251" s="4">
        <v>87190</v>
      </c>
      <c r="G4251" s="4">
        <v>140</v>
      </c>
      <c r="H4251" s="4">
        <v>0</v>
      </c>
      <c r="I4251" s="4">
        <v>100</v>
      </c>
      <c r="J4251" s="4" t="s">
        <v>541</v>
      </c>
    </row>
    <row r="4252" spans="1:10" ht="12.75" customHeight="1">
      <c r="A4252" s="4" t="str">
        <f t="shared" si="0"/>
        <v>256100</v>
      </c>
      <c r="B4252" s="4">
        <v>256</v>
      </c>
      <c r="C4252" s="4">
        <v>1000</v>
      </c>
      <c r="D4252" s="4">
        <f t="shared" si="1"/>
        <v>100</v>
      </c>
      <c r="E4252" s="4" t="s">
        <v>4679</v>
      </c>
      <c r="F4252" s="4">
        <v>85486</v>
      </c>
      <c r="G4252" s="4">
        <v>7</v>
      </c>
      <c r="H4252" s="4">
        <v>157.6</v>
      </c>
      <c r="I4252" s="4" t="s">
        <v>80</v>
      </c>
      <c r="J4252" s="4">
        <v>1.3</v>
      </c>
    </row>
    <row r="4253" spans="1:10" ht="12.75" customHeight="1">
      <c r="A4253" s="4" t="str">
        <f t="shared" si="0"/>
        <v>256101</v>
      </c>
      <c r="B4253" s="4">
        <v>256</v>
      </c>
      <c r="C4253" s="4">
        <v>1010</v>
      </c>
      <c r="D4253" s="4">
        <f t="shared" si="1"/>
        <v>101</v>
      </c>
      <c r="E4253" s="4" t="s">
        <v>4680</v>
      </c>
      <c r="F4253" s="4">
        <v>87620</v>
      </c>
      <c r="G4253" s="4">
        <v>50</v>
      </c>
      <c r="H4253" s="4">
        <v>77</v>
      </c>
      <c r="I4253" s="4" t="s">
        <v>80</v>
      </c>
      <c r="J4253" s="4">
        <v>2</v>
      </c>
    </row>
    <row r="4254" spans="1:10" ht="12.75" customHeight="1">
      <c r="A4254" s="4" t="str">
        <f t="shared" si="0"/>
        <v>256101.3</v>
      </c>
      <c r="B4254" s="4">
        <v>256</v>
      </c>
      <c r="C4254" s="4">
        <v>1013</v>
      </c>
      <c r="D4254" s="4">
        <f t="shared" si="1"/>
        <v>101.3</v>
      </c>
      <c r="E4254" s="4" t="s">
        <v>4681</v>
      </c>
      <c r="F4254" s="4">
        <v>87700</v>
      </c>
      <c r="G4254" s="4">
        <v>110</v>
      </c>
      <c r="H4254" s="4">
        <v>80</v>
      </c>
      <c r="I4254" s="4">
        <v>100</v>
      </c>
      <c r="J4254" s="4" t="s">
        <v>4362</v>
      </c>
    </row>
    <row r="4255" spans="1:10" ht="12.75" customHeight="1">
      <c r="A4255" s="4" t="str">
        <f t="shared" si="0"/>
        <v>256102</v>
      </c>
      <c r="B4255" s="4">
        <v>256</v>
      </c>
      <c r="C4255" s="4">
        <v>1020</v>
      </c>
      <c r="D4255" s="4">
        <f t="shared" si="1"/>
        <v>102</v>
      </c>
      <c r="E4255" s="4" t="s">
        <v>4682</v>
      </c>
      <c r="F4255" s="4">
        <v>87824</v>
      </c>
      <c r="G4255" s="4">
        <v>8</v>
      </c>
      <c r="H4255" s="4">
        <v>2.91</v>
      </c>
      <c r="I4255" s="4" t="s">
        <v>6</v>
      </c>
      <c r="J4255" s="4">
        <v>0.05</v>
      </c>
    </row>
    <row r="4256" spans="1:10" ht="12.75" customHeight="1">
      <c r="A4256" s="4" t="str">
        <f t="shared" si="0"/>
        <v>256103</v>
      </c>
      <c r="B4256" s="4">
        <v>256</v>
      </c>
      <c r="C4256" s="4">
        <v>1030</v>
      </c>
      <c r="D4256" s="4">
        <f t="shared" si="1"/>
        <v>103</v>
      </c>
      <c r="E4256" s="4" t="s">
        <v>4683</v>
      </c>
      <c r="F4256" s="4">
        <v>91870</v>
      </c>
      <c r="G4256" s="4">
        <v>220</v>
      </c>
      <c r="H4256" s="4">
        <v>27</v>
      </c>
      <c r="I4256" s="4" t="s">
        <v>6</v>
      </c>
      <c r="J4256" s="4">
        <v>3</v>
      </c>
    </row>
    <row r="4257" spans="1:10" ht="12.75" customHeight="1">
      <c r="A4257" s="4" t="str">
        <f t="shared" si="0"/>
        <v>256103.3</v>
      </c>
      <c r="B4257" s="4">
        <v>256</v>
      </c>
      <c r="C4257" s="4">
        <v>1033</v>
      </c>
      <c r="D4257" s="4">
        <f t="shared" si="1"/>
        <v>103.3</v>
      </c>
      <c r="E4257" s="4" t="s">
        <v>4684</v>
      </c>
      <c r="F4257" s="4">
        <v>91970</v>
      </c>
      <c r="G4257" s="4">
        <v>230</v>
      </c>
      <c r="H4257" s="4">
        <v>100</v>
      </c>
      <c r="I4257" s="4">
        <v>70</v>
      </c>
      <c r="J4257" s="4" t="s">
        <v>4685</v>
      </c>
    </row>
    <row r="4258" spans="1:10" ht="12.75" customHeight="1">
      <c r="A4258" s="4" t="str">
        <f t="shared" si="0"/>
        <v>256104</v>
      </c>
      <c r="B4258" s="4">
        <v>256</v>
      </c>
      <c r="C4258" s="4">
        <v>1040</v>
      </c>
      <c r="D4258" s="4">
        <f t="shared" si="1"/>
        <v>104</v>
      </c>
      <c r="E4258" s="4" t="s">
        <v>4686</v>
      </c>
      <c r="F4258" s="4">
        <v>94236</v>
      </c>
      <c r="G4258" s="4">
        <v>24</v>
      </c>
      <c r="H4258" s="4">
        <v>6.45</v>
      </c>
      <c r="I4258" s="4" t="s">
        <v>33</v>
      </c>
      <c r="J4258" s="4">
        <v>0.14000000000000001</v>
      </c>
    </row>
    <row r="4259" spans="1:10" ht="12.75" customHeight="1">
      <c r="A4259" s="4" t="str">
        <f t="shared" si="0"/>
        <v>256105</v>
      </c>
      <c r="B4259" s="4">
        <v>256</v>
      </c>
      <c r="C4259" s="4">
        <v>1050</v>
      </c>
      <c r="D4259" s="4">
        <f t="shared" si="1"/>
        <v>105</v>
      </c>
      <c r="E4259" s="4" t="s">
        <v>4687</v>
      </c>
      <c r="F4259" s="4">
        <v>100720</v>
      </c>
      <c r="G4259" s="4">
        <v>290</v>
      </c>
      <c r="H4259" s="4">
        <v>1.9</v>
      </c>
      <c r="I4259" s="4" t="s">
        <v>6</v>
      </c>
      <c r="J4259" s="4">
        <v>0.4</v>
      </c>
    </row>
    <row r="4260" spans="1:10" ht="12.75" customHeight="1">
      <c r="A4260" s="4" t="str">
        <f t="shared" si="0"/>
        <v>25799</v>
      </c>
      <c r="B4260" s="4">
        <v>257</v>
      </c>
      <c r="C4260" s="4">
        <v>990</v>
      </c>
      <c r="D4260" s="4">
        <f t="shared" si="1"/>
        <v>99</v>
      </c>
      <c r="E4260" s="4" t="s">
        <v>4688</v>
      </c>
      <c r="F4260" s="4">
        <v>89400</v>
      </c>
      <c r="G4260" s="4">
        <v>410</v>
      </c>
      <c r="H4260" s="4">
        <v>7.7</v>
      </c>
      <c r="I4260" s="4" t="s">
        <v>48</v>
      </c>
      <c r="J4260" s="4">
        <v>0.2</v>
      </c>
    </row>
    <row r="4261" spans="1:10" ht="12.75" customHeight="1">
      <c r="A4261" s="4" t="str">
        <f t="shared" si="0"/>
        <v>257100</v>
      </c>
      <c r="B4261" s="4">
        <v>257</v>
      </c>
      <c r="C4261" s="4">
        <v>1000</v>
      </c>
      <c r="D4261" s="4">
        <f t="shared" si="1"/>
        <v>100</v>
      </c>
      <c r="E4261" s="4" t="s">
        <v>4689</v>
      </c>
      <c r="F4261" s="4">
        <v>88589</v>
      </c>
      <c r="G4261" s="4">
        <v>6</v>
      </c>
      <c r="H4261" s="4">
        <v>100.5</v>
      </c>
      <c r="I4261" s="4" t="s">
        <v>48</v>
      </c>
      <c r="J4261" s="4">
        <v>0.2</v>
      </c>
    </row>
    <row r="4262" spans="1:10" ht="12.75" customHeight="1">
      <c r="A4262" s="4" t="str">
        <f t="shared" si="0"/>
        <v>257101</v>
      </c>
      <c r="B4262" s="4">
        <v>257</v>
      </c>
      <c r="C4262" s="4">
        <v>1010</v>
      </c>
      <c r="D4262" s="4">
        <f t="shared" si="1"/>
        <v>101</v>
      </c>
      <c r="E4262" s="4" t="s">
        <v>4690</v>
      </c>
      <c r="F4262" s="4">
        <v>88996.2</v>
      </c>
      <c r="G4262" s="4">
        <v>2.8</v>
      </c>
      <c r="H4262" s="4">
        <v>5.52</v>
      </c>
      <c r="I4262" s="4" t="s">
        <v>223</v>
      </c>
      <c r="J4262" s="4">
        <v>0.05</v>
      </c>
    </row>
    <row r="4263" spans="1:10" ht="12.75" customHeight="1">
      <c r="A4263" s="4" t="str">
        <f t="shared" si="0"/>
        <v>257102</v>
      </c>
      <c r="B4263" s="4">
        <v>257</v>
      </c>
      <c r="C4263" s="4">
        <v>1020</v>
      </c>
      <c r="D4263" s="4">
        <f t="shared" si="1"/>
        <v>102</v>
      </c>
      <c r="E4263" s="4" t="s">
        <v>4691</v>
      </c>
      <c r="F4263" s="4">
        <v>90241</v>
      </c>
      <c r="G4263" s="4">
        <v>22</v>
      </c>
      <c r="H4263" s="4">
        <v>25</v>
      </c>
      <c r="I4263" s="4" t="s">
        <v>6</v>
      </c>
      <c r="J4263" s="4">
        <v>2</v>
      </c>
    </row>
    <row r="4264" spans="1:10" ht="12.75" customHeight="1">
      <c r="A4264" s="4" t="str">
        <f t="shared" si="0"/>
        <v>257102.3</v>
      </c>
      <c r="B4264" s="4">
        <v>257</v>
      </c>
      <c r="C4264" s="4">
        <v>1023</v>
      </c>
      <c r="D4264" s="4">
        <f t="shared" si="1"/>
        <v>102.3</v>
      </c>
      <c r="E4264" s="4" t="s">
        <v>4692</v>
      </c>
      <c r="F4264" s="4">
        <v>90550</v>
      </c>
      <c r="G4264" s="4">
        <v>110</v>
      </c>
      <c r="H4264" s="4">
        <v>310</v>
      </c>
      <c r="I4264" s="4">
        <v>100</v>
      </c>
      <c r="J4264" s="4" t="s">
        <v>4362</v>
      </c>
    </row>
    <row r="4265" spans="1:10" ht="12.75" customHeight="1">
      <c r="A4265" s="4" t="str">
        <f t="shared" si="0"/>
        <v>257103</v>
      </c>
      <c r="B4265" s="4">
        <v>257</v>
      </c>
      <c r="C4265" s="4">
        <v>1030</v>
      </c>
      <c r="D4265" s="4">
        <f t="shared" si="1"/>
        <v>103</v>
      </c>
      <c r="E4265" s="4" t="s">
        <v>4693</v>
      </c>
      <c r="F4265" s="4">
        <v>92740</v>
      </c>
      <c r="G4265" s="4">
        <v>210</v>
      </c>
      <c r="H4265" s="4">
        <v>646</v>
      </c>
      <c r="I4265" s="4" t="s">
        <v>33</v>
      </c>
      <c r="J4265" s="4">
        <v>25</v>
      </c>
    </row>
    <row r="4266" spans="1:10" ht="12.75" customHeight="1">
      <c r="A4266" s="4" t="str">
        <f t="shared" si="0"/>
        <v>257103.3</v>
      </c>
      <c r="B4266" s="4">
        <v>257</v>
      </c>
      <c r="C4266" s="4">
        <v>1033</v>
      </c>
      <c r="D4266" s="4">
        <f t="shared" si="1"/>
        <v>103.3</v>
      </c>
      <c r="E4266" s="4" t="s">
        <v>4694</v>
      </c>
      <c r="F4266" s="4">
        <v>92890</v>
      </c>
      <c r="G4266" s="4">
        <v>230</v>
      </c>
      <c r="H4266" s="4">
        <v>150</v>
      </c>
      <c r="I4266" s="4">
        <v>100</v>
      </c>
      <c r="J4266" s="4" t="s">
        <v>4362</v>
      </c>
    </row>
    <row r="4267" spans="1:10" ht="12.75" customHeight="1">
      <c r="A4267" s="4" t="str">
        <f t="shared" si="0"/>
        <v>257104</v>
      </c>
      <c r="B4267" s="4">
        <v>257</v>
      </c>
      <c r="C4267" s="4">
        <v>1040</v>
      </c>
      <c r="D4267" s="4">
        <f t="shared" si="1"/>
        <v>104</v>
      </c>
      <c r="E4267" s="4" t="s">
        <v>4695</v>
      </c>
      <c r="F4267" s="4">
        <v>95930</v>
      </c>
      <c r="G4267" s="4">
        <v>100</v>
      </c>
      <c r="H4267" s="4">
        <v>4.7</v>
      </c>
      <c r="I4267" s="4" t="s">
        <v>6</v>
      </c>
      <c r="J4267" s="4">
        <v>0.3</v>
      </c>
    </row>
    <row r="4268" spans="1:10" ht="12.75" customHeight="1">
      <c r="A4268" s="4" t="str">
        <f t="shared" si="0"/>
        <v>257104.1</v>
      </c>
      <c r="B4268" s="4">
        <v>257</v>
      </c>
      <c r="C4268" s="4">
        <v>1041</v>
      </c>
      <c r="D4268" s="4">
        <f t="shared" si="1"/>
        <v>104.1</v>
      </c>
      <c r="E4268" s="4" t="s">
        <v>4696</v>
      </c>
      <c r="F4268" s="4">
        <v>96050</v>
      </c>
      <c r="G4268" s="4">
        <v>100</v>
      </c>
      <c r="H4268" s="4">
        <v>114</v>
      </c>
      <c r="I4268" s="4">
        <v>17</v>
      </c>
      <c r="J4268" s="4" t="s">
        <v>2857</v>
      </c>
    </row>
    <row r="4269" spans="1:10" ht="12.75" customHeight="1">
      <c r="A4269" s="4" t="str">
        <f t="shared" si="0"/>
        <v>257104.3</v>
      </c>
      <c r="B4269" s="4">
        <v>257</v>
      </c>
      <c r="C4269" s="4">
        <v>1043</v>
      </c>
      <c r="D4269" s="4">
        <f t="shared" si="1"/>
        <v>104.3</v>
      </c>
      <c r="E4269" s="4" t="s">
        <v>4697</v>
      </c>
      <c r="F4269" s="4">
        <v>96030</v>
      </c>
      <c r="G4269" s="4">
        <v>120</v>
      </c>
      <c r="H4269" s="4">
        <v>100</v>
      </c>
      <c r="I4269" s="4">
        <v>70</v>
      </c>
      <c r="J4269" s="4" t="s">
        <v>4499</v>
      </c>
    </row>
    <row r="4270" spans="1:10" ht="12.75" customHeight="1">
      <c r="A4270" s="4" t="str">
        <f t="shared" si="0"/>
        <v>257105</v>
      </c>
      <c r="B4270" s="4">
        <v>257</v>
      </c>
      <c r="C4270" s="4">
        <v>1050</v>
      </c>
      <c r="D4270" s="4">
        <f t="shared" si="1"/>
        <v>105</v>
      </c>
      <c r="E4270" s="4" t="s">
        <v>4698</v>
      </c>
      <c r="F4270" s="4">
        <v>100340</v>
      </c>
      <c r="G4270" s="4">
        <v>230</v>
      </c>
      <c r="H4270" s="4" t="s">
        <v>1415</v>
      </c>
      <c r="I4270" s="4">
        <v>1.53</v>
      </c>
      <c r="J4270" s="4" t="s">
        <v>6</v>
      </c>
    </row>
    <row r="4271" spans="1:10" ht="12.75" customHeight="1">
      <c r="A4271" s="4" t="str">
        <f t="shared" si="0"/>
        <v>257105.1</v>
      </c>
      <c r="B4271" s="4">
        <v>257</v>
      </c>
      <c r="C4271" s="4">
        <v>1051</v>
      </c>
      <c r="D4271" s="4">
        <f t="shared" si="1"/>
        <v>105.1</v>
      </c>
      <c r="E4271" s="4" t="s">
        <v>4699</v>
      </c>
      <c r="F4271" s="4">
        <v>100450</v>
      </c>
      <c r="G4271" s="4">
        <v>250</v>
      </c>
      <c r="H4271" s="4">
        <v>100</v>
      </c>
      <c r="I4271" s="4">
        <v>100</v>
      </c>
      <c r="J4271" s="4" t="s">
        <v>1415</v>
      </c>
    </row>
    <row r="4272" spans="1:10" ht="12.75" customHeight="1">
      <c r="A4272" s="4" t="str">
        <f t="shared" si="0"/>
        <v>25899</v>
      </c>
      <c r="B4272" s="4">
        <v>258</v>
      </c>
      <c r="C4272" s="4">
        <v>990</v>
      </c>
      <c r="D4272" s="4">
        <f t="shared" si="1"/>
        <v>99</v>
      </c>
      <c r="E4272" s="4" t="s">
        <v>4700</v>
      </c>
      <c r="F4272" s="4">
        <v>92700</v>
      </c>
      <c r="G4272" s="4">
        <v>300</v>
      </c>
      <c r="H4272" s="4">
        <v>3</v>
      </c>
      <c r="I4272" s="4" t="s">
        <v>80</v>
      </c>
      <c r="J4272" s="4" t="s">
        <v>491</v>
      </c>
    </row>
    <row r="4273" spans="1:10" ht="12.75" customHeight="1">
      <c r="A4273" s="4" t="str">
        <f t="shared" si="0"/>
        <v>258100</v>
      </c>
      <c r="B4273" s="4">
        <v>258</v>
      </c>
      <c r="C4273" s="4">
        <v>1000</v>
      </c>
      <c r="D4273" s="4">
        <f t="shared" si="1"/>
        <v>100</v>
      </c>
      <c r="E4273" s="4" t="s">
        <v>4701</v>
      </c>
      <c r="F4273" s="4">
        <v>90430</v>
      </c>
      <c r="G4273" s="4">
        <v>200</v>
      </c>
      <c r="H4273" s="4">
        <v>370</v>
      </c>
      <c r="I4273" s="4" t="s">
        <v>968</v>
      </c>
      <c r="J4273" s="4">
        <v>14</v>
      </c>
    </row>
    <row r="4274" spans="1:10" ht="12.75" customHeight="1">
      <c r="A4274" s="4" t="str">
        <f t="shared" si="0"/>
        <v>258101</v>
      </c>
      <c r="B4274" s="4">
        <v>258</v>
      </c>
      <c r="C4274" s="4">
        <v>1010</v>
      </c>
      <c r="D4274" s="4">
        <f t="shared" si="1"/>
        <v>101</v>
      </c>
      <c r="E4274" s="4" t="s">
        <v>4702</v>
      </c>
      <c r="F4274" s="4">
        <v>91688</v>
      </c>
      <c r="G4274" s="4">
        <v>5</v>
      </c>
      <c r="H4274" s="4" t="s">
        <v>541</v>
      </c>
      <c r="I4274" s="4">
        <v>51.5</v>
      </c>
      <c r="J4274" s="4" t="s">
        <v>48</v>
      </c>
    </row>
    <row r="4275" spans="1:10" ht="12.75" customHeight="1">
      <c r="A4275" s="4" t="str">
        <f t="shared" si="0"/>
        <v>258101.1</v>
      </c>
      <c r="B4275" s="4">
        <v>258</v>
      </c>
      <c r="C4275" s="4">
        <v>1011</v>
      </c>
      <c r="D4275" s="4">
        <f t="shared" si="1"/>
        <v>101.1</v>
      </c>
      <c r="E4275" s="4" t="s">
        <v>4703</v>
      </c>
      <c r="F4275" s="4">
        <v>91690</v>
      </c>
      <c r="G4275" s="4">
        <v>200</v>
      </c>
      <c r="H4275" s="4">
        <v>0</v>
      </c>
      <c r="I4275" s="4">
        <v>200</v>
      </c>
      <c r="J4275" s="4" t="s">
        <v>541</v>
      </c>
    </row>
    <row r="4276" spans="1:10" ht="12.75" customHeight="1">
      <c r="A4276" s="4" t="str">
        <f t="shared" si="0"/>
        <v>258102</v>
      </c>
      <c r="B4276" s="4">
        <v>258</v>
      </c>
      <c r="C4276" s="4">
        <v>1020</v>
      </c>
      <c r="D4276" s="4">
        <f t="shared" si="1"/>
        <v>102</v>
      </c>
      <c r="E4276" s="4" t="s">
        <v>4704</v>
      </c>
      <c r="F4276" s="4">
        <v>91480</v>
      </c>
      <c r="G4276" s="4">
        <v>200</v>
      </c>
      <c r="H4276" s="4">
        <v>1.2</v>
      </c>
      <c r="I4276" s="4" t="s">
        <v>33</v>
      </c>
      <c r="J4276" s="4">
        <v>0.2</v>
      </c>
    </row>
    <row r="4277" spans="1:10" ht="12.75" customHeight="1">
      <c r="A4277" s="4" t="str">
        <f t="shared" si="0"/>
        <v>258103</v>
      </c>
      <c r="B4277" s="4">
        <v>258</v>
      </c>
      <c r="C4277" s="4">
        <v>1030</v>
      </c>
      <c r="D4277" s="4">
        <f t="shared" si="1"/>
        <v>103</v>
      </c>
      <c r="E4277" s="4" t="s">
        <v>4705</v>
      </c>
      <c r="F4277" s="4">
        <v>94840</v>
      </c>
      <c r="G4277" s="4">
        <v>100</v>
      </c>
      <c r="H4277" s="4">
        <v>4.0999999999999996</v>
      </c>
      <c r="I4277" s="4" t="s">
        <v>6</v>
      </c>
      <c r="J4277" s="4">
        <v>0.3</v>
      </c>
    </row>
    <row r="4278" spans="1:10" ht="12.75" customHeight="1">
      <c r="A4278" s="4" t="str">
        <f t="shared" si="0"/>
        <v>258103.3</v>
      </c>
      <c r="B4278" s="4">
        <v>258</v>
      </c>
      <c r="C4278" s="4">
        <v>1033</v>
      </c>
      <c r="D4278" s="4">
        <f t="shared" si="1"/>
        <v>103.3</v>
      </c>
      <c r="E4278" s="4" t="s">
        <v>4706</v>
      </c>
      <c r="F4278" s="4">
        <v>95040</v>
      </c>
      <c r="G4278" s="4">
        <v>180</v>
      </c>
      <c r="H4278" s="4">
        <v>200</v>
      </c>
      <c r="I4278" s="4">
        <v>150</v>
      </c>
      <c r="J4278" s="4" t="s">
        <v>4362</v>
      </c>
    </row>
    <row r="4279" spans="1:10" ht="12.75" customHeight="1">
      <c r="A4279" s="4" t="str">
        <f t="shared" si="0"/>
        <v>258104</v>
      </c>
      <c r="B4279" s="4">
        <v>258</v>
      </c>
      <c r="C4279" s="4">
        <v>1040</v>
      </c>
      <c r="D4279" s="4">
        <f t="shared" si="1"/>
        <v>104</v>
      </c>
      <c r="E4279" s="4" t="s">
        <v>4707</v>
      </c>
      <c r="F4279" s="4">
        <v>96400</v>
      </c>
      <c r="G4279" s="4">
        <v>200</v>
      </c>
      <c r="H4279" s="4">
        <v>12</v>
      </c>
      <c r="I4279" s="4" t="s">
        <v>33</v>
      </c>
      <c r="J4279" s="4">
        <v>2</v>
      </c>
    </row>
    <row r="4280" spans="1:10" ht="12.75" customHeight="1">
      <c r="A4280" s="4" t="str">
        <f t="shared" si="0"/>
        <v>258105</v>
      </c>
      <c r="B4280" s="4">
        <v>258</v>
      </c>
      <c r="C4280" s="4">
        <v>1050</v>
      </c>
      <c r="D4280" s="4">
        <f t="shared" si="1"/>
        <v>105</v>
      </c>
      <c r="E4280" s="4" t="s">
        <v>4708</v>
      </c>
      <c r="F4280" s="4">
        <v>101750</v>
      </c>
      <c r="G4280" s="4">
        <v>340</v>
      </c>
      <c r="H4280" s="4" t="s">
        <v>541</v>
      </c>
      <c r="I4280" s="4">
        <v>4.5</v>
      </c>
      <c r="J4280" s="4" t="s">
        <v>6</v>
      </c>
    </row>
    <row r="4281" spans="1:10" ht="12.75" customHeight="1">
      <c r="A4281" s="4" t="str">
        <f t="shared" si="0"/>
        <v>258105.1</v>
      </c>
      <c r="B4281" s="4">
        <v>258</v>
      </c>
      <c r="C4281" s="4">
        <v>1051</v>
      </c>
      <c r="D4281" s="4">
        <f t="shared" si="1"/>
        <v>105.1</v>
      </c>
      <c r="E4281" s="4" t="s">
        <v>4709</v>
      </c>
      <c r="F4281" s="4">
        <v>101810</v>
      </c>
      <c r="G4281" s="4">
        <v>350</v>
      </c>
      <c r="H4281" s="4">
        <v>60</v>
      </c>
      <c r="I4281" s="4">
        <v>100</v>
      </c>
      <c r="J4281" s="4" t="s">
        <v>541</v>
      </c>
    </row>
    <row r="4282" spans="1:10" ht="12.75" customHeight="1">
      <c r="A4282" s="4" t="str">
        <f t="shared" si="0"/>
        <v>258106</v>
      </c>
      <c r="B4282" s="4">
        <v>258</v>
      </c>
      <c r="C4282" s="4">
        <v>1060</v>
      </c>
      <c r="D4282" s="4">
        <f t="shared" si="1"/>
        <v>106</v>
      </c>
      <c r="E4282" s="4" t="s">
        <v>4710</v>
      </c>
      <c r="F4282" s="4">
        <v>105420</v>
      </c>
      <c r="G4282" s="4">
        <v>410</v>
      </c>
      <c r="H4282" s="4">
        <v>3.3</v>
      </c>
      <c r="I4282" s="4" t="s">
        <v>33</v>
      </c>
      <c r="J4282" s="4">
        <v>1</v>
      </c>
    </row>
    <row r="4283" spans="1:10" ht="12.75" customHeight="1">
      <c r="A4283" s="4" t="str">
        <f t="shared" si="0"/>
        <v>259100</v>
      </c>
      <c r="B4283" s="4">
        <v>259</v>
      </c>
      <c r="C4283" s="4">
        <v>1000</v>
      </c>
      <c r="D4283" s="4">
        <f t="shared" si="1"/>
        <v>100</v>
      </c>
      <c r="E4283" s="4" t="s">
        <v>4711</v>
      </c>
      <c r="F4283" s="4">
        <v>93700</v>
      </c>
      <c r="G4283" s="4">
        <v>280</v>
      </c>
      <c r="H4283" s="4">
        <v>1.5</v>
      </c>
      <c r="I4283" s="4" t="s">
        <v>6</v>
      </c>
      <c r="J4283" s="4">
        <v>0.3</v>
      </c>
    </row>
    <row r="4284" spans="1:10" ht="12.75" customHeight="1">
      <c r="A4284" s="4" t="str">
        <f t="shared" si="0"/>
        <v>259101</v>
      </c>
      <c r="B4284" s="4">
        <v>259</v>
      </c>
      <c r="C4284" s="4">
        <v>1010</v>
      </c>
      <c r="D4284" s="4">
        <f t="shared" si="1"/>
        <v>101</v>
      </c>
      <c r="E4284" s="4" t="s">
        <v>4712</v>
      </c>
      <c r="F4284" s="4">
        <v>93620</v>
      </c>
      <c r="G4284" s="4">
        <v>200</v>
      </c>
      <c r="H4284" s="4">
        <v>1.6</v>
      </c>
      <c r="I4284" s="4" t="s">
        <v>223</v>
      </c>
      <c r="J4284" s="4">
        <v>0.06</v>
      </c>
    </row>
    <row r="4285" spans="1:10" ht="12.75" customHeight="1">
      <c r="A4285" s="4" t="str">
        <f t="shared" si="0"/>
        <v>259102</v>
      </c>
      <c r="B4285" s="4">
        <v>259</v>
      </c>
      <c r="C4285" s="4">
        <v>1020</v>
      </c>
      <c r="D4285" s="4">
        <f t="shared" si="1"/>
        <v>102</v>
      </c>
      <c r="E4285" s="4" t="s">
        <v>4713</v>
      </c>
      <c r="F4285" s="4">
        <v>94110</v>
      </c>
      <c r="G4285" s="4">
        <v>100</v>
      </c>
      <c r="H4285" s="4">
        <v>58</v>
      </c>
      <c r="I4285" s="4" t="s">
        <v>80</v>
      </c>
      <c r="J4285" s="4">
        <v>5</v>
      </c>
    </row>
    <row r="4286" spans="1:10" ht="12.75" customHeight="1">
      <c r="A4286" s="4" t="str">
        <f t="shared" si="0"/>
        <v>259102.3</v>
      </c>
      <c r="B4286" s="4">
        <v>259</v>
      </c>
      <c r="C4286" s="4">
        <v>1023</v>
      </c>
      <c r="D4286" s="4">
        <f t="shared" si="1"/>
        <v>102.3</v>
      </c>
      <c r="E4286" s="4" t="s">
        <v>4714</v>
      </c>
      <c r="F4286" s="4">
        <v>94390</v>
      </c>
      <c r="G4286" s="4">
        <v>180</v>
      </c>
      <c r="H4286" s="4">
        <v>280</v>
      </c>
      <c r="I4286" s="4">
        <v>150</v>
      </c>
      <c r="J4286" s="4"/>
    </row>
    <row r="4287" spans="1:10" ht="12.75" customHeight="1">
      <c r="A4287" s="4" t="str">
        <f t="shared" si="0"/>
        <v>259103</v>
      </c>
      <c r="B4287" s="4">
        <v>259</v>
      </c>
      <c r="C4287" s="4">
        <v>1030</v>
      </c>
      <c r="D4287" s="4">
        <f t="shared" si="1"/>
        <v>103</v>
      </c>
      <c r="E4287" s="4" t="s">
        <v>4715</v>
      </c>
      <c r="F4287" s="4">
        <v>95850</v>
      </c>
      <c r="G4287" s="4">
        <v>70</v>
      </c>
      <c r="H4287" s="4">
        <v>6.2</v>
      </c>
      <c r="I4287" s="4" t="s">
        <v>6</v>
      </c>
      <c r="J4287" s="4">
        <v>0.3</v>
      </c>
    </row>
    <row r="4288" spans="1:10" ht="12.75" customHeight="1">
      <c r="A4288" s="4" t="str">
        <f t="shared" si="0"/>
        <v>259103.3</v>
      </c>
      <c r="B4288" s="4">
        <v>259</v>
      </c>
      <c r="C4288" s="4">
        <v>1033</v>
      </c>
      <c r="D4288" s="4">
        <f t="shared" si="1"/>
        <v>103.3</v>
      </c>
      <c r="E4288" s="4" t="s">
        <v>4716</v>
      </c>
      <c r="F4288" s="4">
        <v>96200</v>
      </c>
      <c r="G4288" s="4">
        <v>170</v>
      </c>
      <c r="H4288" s="4">
        <v>350</v>
      </c>
      <c r="I4288" s="4">
        <v>150</v>
      </c>
      <c r="J4288" s="4"/>
    </row>
    <row r="4289" spans="1:10" ht="12.75" customHeight="1">
      <c r="A4289" s="4" t="str">
        <f t="shared" si="0"/>
        <v>259104</v>
      </c>
      <c r="B4289" s="4">
        <v>259</v>
      </c>
      <c r="C4289" s="4">
        <v>1040</v>
      </c>
      <c r="D4289" s="4">
        <f t="shared" si="1"/>
        <v>104</v>
      </c>
      <c r="E4289" s="4" t="s">
        <v>4717</v>
      </c>
      <c r="F4289" s="4">
        <v>98400</v>
      </c>
      <c r="G4289" s="4">
        <v>70</v>
      </c>
      <c r="H4289" s="4">
        <v>2.8</v>
      </c>
      <c r="I4289" s="4" t="s">
        <v>6</v>
      </c>
      <c r="J4289" s="4">
        <v>0.4</v>
      </c>
    </row>
    <row r="4290" spans="1:10" ht="12.75" customHeight="1">
      <c r="A4290" s="4" t="str">
        <f t="shared" si="0"/>
        <v>259104.3</v>
      </c>
      <c r="B4290" s="4">
        <v>259</v>
      </c>
      <c r="C4290" s="4">
        <v>1043</v>
      </c>
      <c r="D4290" s="4">
        <f t="shared" si="1"/>
        <v>104.3</v>
      </c>
      <c r="E4290" s="4" t="s">
        <v>4718</v>
      </c>
      <c r="F4290" s="4">
        <v>98500</v>
      </c>
      <c r="G4290" s="4">
        <v>100</v>
      </c>
      <c r="H4290" s="4">
        <v>100</v>
      </c>
      <c r="I4290" s="4">
        <v>70</v>
      </c>
      <c r="J4290" s="4" t="s">
        <v>4442</v>
      </c>
    </row>
    <row r="4291" spans="1:10" ht="12.75" customHeight="1">
      <c r="A4291" s="4" t="str">
        <f t="shared" si="0"/>
        <v>259104.4</v>
      </c>
      <c r="B4291" s="4">
        <v>259</v>
      </c>
      <c r="C4291" s="4">
        <v>1044</v>
      </c>
      <c r="D4291" s="4">
        <f t="shared" si="1"/>
        <v>104.4</v>
      </c>
      <c r="E4291" s="4" t="s">
        <v>4719</v>
      </c>
      <c r="F4291" s="4">
        <v>98610</v>
      </c>
      <c r="G4291" s="4">
        <v>130</v>
      </c>
      <c r="H4291" s="4">
        <v>210</v>
      </c>
      <c r="I4291" s="4">
        <v>110</v>
      </c>
      <c r="J4291" s="4" t="s">
        <v>4442</v>
      </c>
    </row>
    <row r="4292" spans="1:10" ht="12.75" customHeight="1">
      <c r="A4292" s="4" t="str">
        <f t="shared" si="0"/>
        <v>259105</v>
      </c>
      <c r="B4292" s="4">
        <v>259</v>
      </c>
      <c r="C4292" s="4">
        <v>1050</v>
      </c>
      <c r="D4292" s="4">
        <f t="shared" si="1"/>
        <v>105</v>
      </c>
      <c r="E4292" s="4" t="s">
        <v>4720</v>
      </c>
      <c r="F4292" s="4">
        <v>102100</v>
      </c>
      <c r="G4292" s="4">
        <v>210</v>
      </c>
      <c r="H4292" s="4">
        <v>510</v>
      </c>
      <c r="I4292" s="4" t="s">
        <v>33</v>
      </c>
      <c r="J4292" s="4">
        <v>160</v>
      </c>
    </row>
    <row r="4293" spans="1:10" ht="12.75" customHeight="1">
      <c r="A4293" s="4" t="str">
        <f t="shared" si="0"/>
        <v>259106</v>
      </c>
      <c r="B4293" s="4">
        <v>259</v>
      </c>
      <c r="C4293" s="4">
        <v>1060</v>
      </c>
      <c r="D4293" s="4">
        <f t="shared" si="1"/>
        <v>106</v>
      </c>
      <c r="E4293" s="4" t="s">
        <v>4721</v>
      </c>
      <c r="F4293" s="4">
        <v>106660</v>
      </c>
      <c r="G4293" s="4">
        <v>180</v>
      </c>
      <c r="H4293" s="4">
        <v>580</v>
      </c>
      <c r="I4293" s="4" t="s">
        <v>33</v>
      </c>
      <c r="J4293" s="4">
        <v>210</v>
      </c>
    </row>
    <row r="4294" spans="1:10" ht="12.75" customHeight="1">
      <c r="A4294" s="4" t="str">
        <f t="shared" si="0"/>
        <v>260100</v>
      </c>
      <c r="B4294" s="4">
        <v>260</v>
      </c>
      <c r="C4294" s="4">
        <v>1000</v>
      </c>
      <c r="D4294" s="4">
        <f t="shared" si="1"/>
        <v>100</v>
      </c>
      <c r="E4294" s="4" t="s">
        <v>4722</v>
      </c>
      <c r="F4294" s="4">
        <v>95640</v>
      </c>
      <c r="G4294" s="4">
        <v>500</v>
      </c>
      <c r="H4294" s="4" t="s">
        <v>1054</v>
      </c>
      <c r="I4294" s="4">
        <v>1</v>
      </c>
      <c r="J4294" s="4" t="s">
        <v>80</v>
      </c>
    </row>
    <row r="4295" spans="1:10" ht="12.75" customHeight="1">
      <c r="A4295" s="4" t="str">
        <f t="shared" si="0"/>
        <v>260101</v>
      </c>
      <c r="B4295" s="4">
        <v>260</v>
      </c>
      <c r="C4295" s="4">
        <v>1010</v>
      </c>
      <c r="D4295" s="4">
        <f t="shared" si="1"/>
        <v>101</v>
      </c>
      <c r="E4295" s="4" t="s">
        <v>4723</v>
      </c>
      <c r="F4295" s="4">
        <v>96550</v>
      </c>
      <c r="G4295" s="4">
        <v>320</v>
      </c>
      <c r="H4295" s="4">
        <v>27.8</v>
      </c>
      <c r="I4295" s="4" t="s">
        <v>48</v>
      </c>
      <c r="J4295" s="4">
        <v>0.8</v>
      </c>
    </row>
    <row r="4296" spans="1:10" ht="12.75" customHeight="1">
      <c r="A4296" s="4" t="str">
        <f t="shared" si="0"/>
        <v>260102</v>
      </c>
      <c r="B4296" s="4">
        <v>260</v>
      </c>
      <c r="C4296" s="4">
        <v>1020</v>
      </c>
      <c r="D4296" s="4">
        <f t="shared" si="1"/>
        <v>102</v>
      </c>
      <c r="E4296" s="4" t="s">
        <v>4724</v>
      </c>
      <c r="F4296" s="4">
        <v>95610</v>
      </c>
      <c r="G4296" s="4">
        <v>200</v>
      </c>
      <c r="H4296" s="4">
        <v>106</v>
      </c>
      <c r="I4296" s="4" t="s">
        <v>33</v>
      </c>
      <c r="J4296" s="4">
        <v>8</v>
      </c>
    </row>
    <row r="4297" spans="1:10" ht="12.75" customHeight="1">
      <c r="A4297" s="4" t="str">
        <f t="shared" si="0"/>
        <v>260103</v>
      </c>
      <c r="B4297" s="4">
        <v>260</v>
      </c>
      <c r="C4297" s="4">
        <v>1030</v>
      </c>
      <c r="D4297" s="4">
        <f t="shared" si="1"/>
        <v>103</v>
      </c>
      <c r="E4297" s="4" t="s">
        <v>4725</v>
      </c>
      <c r="F4297" s="4">
        <v>98280</v>
      </c>
      <c r="G4297" s="4">
        <v>120</v>
      </c>
      <c r="H4297" s="4">
        <v>3</v>
      </c>
      <c r="I4297" s="4" t="s">
        <v>80</v>
      </c>
      <c r="J4297" s="4">
        <v>0.5</v>
      </c>
    </row>
    <row r="4298" spans="1:10" ht="12.75" customHeight="1">
      <c r="A4298" s="4" t="str">
        <f t="shared" si="0"/>
        <v>260104</v>
      </c>
      <c r="B4298" s="4">
        <v>260</v>
      </c>
      <c r="C4298" s="4">
        <v>1040</v>
      </c>
      <c r="D4298" s="4">
        <f t="shared" si="1"/>
        <v>104</v>
      </c>
      <c r="E4298" s="4" t="s">
        <v>4726</v>
      </c>
      <c r="F4298" s="4">
        <v>99150</v>
      </c>
      <c r="G4298" s="4">
        <v>200</v>
      </c>
      <c r="H4298" s="4">
        <v>21</v>
      </c>
      <c r="I4298" s="4" t="s">
        <v>33</v>
      </c>
      <c r="J4298" s="4">
        <v>1</v>
      </c>
    </row>
    <row r="4299" spans="1:10" ht="12.75" customHeight="1">
      <c r="A4299" s="4" t="str">
        <f t="shared" si="0"/>
        <v>260105</v>
      </c>
      <c r="B4299" s="4">
        <v>260</v>
      </c>
      <c r="C4299" s="4">
        <v>1050</v>
      </c>
      <c r="D4299" s="4">
        <f t="shared" si="1"/>
        <v>105</v>
      </c>
      <c r="E4299" s="4" t="s">
        <v>4727</v>
      </c>
      <c r="F4299" s="4">
        <v>103680</v>
      </c>
      <c r="G4299" s="4">
        <v>230</v>
      </c>
      <c r="H4299" s="4">
        <v>1.52</v>
      </c>
      <c r="I4299" s="4" t="s">
        <v>6</v>
      </c>
      <c r="J4299" s="4">
        <v>0.13</v>
      </c>
    </row>
    <row r="4300" spans="1:10" ht="12.75" customHeight="1">
      <c r="A4300" s="4" t="str">
        <f t="shared" si="0"/>
        <v>260105.3</v>
      </c>
      <c r="B4300" s="4">
        <v>260</v>
      </c>
      <c r="C4300" s="4">
        <v>1053</v>
      </c>
      <c r="D4300" s="4">
        <f t="shared" si="1"/>
        <v>105.3</v>
      </c>
      <c r="E4300" s="4" t="s">
        <v>4728</v>
      </c>
      <c r="F4300" s="4">
        <v>103880</v>
      </c>
      <c r="G4300" s="4">
        <v>280</v>
      </c>
      <c r="H4300" s="4">
        <v>200</v>
      </c>
      <c r="I4300" s="4">
        <v>150</v>
      </c>
      <c r="J4300" s="4"/>
    </row>
    <row r="4301" spans="1:10" ht="12.75" customHeight="1">
      <c r="A4301" s="4" t="str">
        <f t="shared" si="0"/>
        <v>260106</v>
      </c>
      <c r="B4301" s="4">
        <v>260</v>
      </c>
      <c r="C4301" s="4">
        <v>1060</v>
      </c>
      <c r="D4301" s="4">
        <f t="shared" si="1"/>
        <v>106</v>
      </c>
      <c r="E4301" s="4" t="s">
        <v>4729</v>
      </c>
      <c r="F4301" s="4">
        <v>106580</v>
      </c>
      <c r="G4301" s="4">
        <v>40</v>
      </c>
      <c r="H4301" s="4">
        <v>3.8</v>
      </c>
      <c r="I4301" s="4" t="s">
        <v>33</v>
      </c>
      <c r="J4301" s="4">
        <v>0.8</v>
      </c>
    </row>
    <row r="4302" spans="1:10" ht="12.75" customHeight="1">
      <c r="A4302" s="4" t="str">
        <f t="shared" si="0"/>
        <v>260107</v>
      </c>
      <c r="B4302" s="4">
        <v>260</v>
      </c>
      <c r="C4302" s="4">
        <v>1070</v>
      </c>
      <c r="D4302" s="4">
        <f t="shared" si="1"/>
        <v>107</v>
      </c>
      <c r="E4302" s="4" t="s">
        <v>4730</v>
      </c>
      <c r="F4302" s="4">
        <v>113610</v>
      </c>
      <c r="G4302" s="4">
        <v>580</v>
      </c>
      <c r="H4302" s="4">
        <v>300</v>
      </c>
      <c r="I4302" s="4" t="s">
        <v>968</v>
      </c>
      <c r="J4302" s="4">
        <v>99</v>
      </c>
    </row>
    <row r="4303" spans="1:10" ht="12.75" customHeight="1">
      <c r="A4303" s="4" t="str">
        <f t="shared" si="0"/>
        <v>261101</v>
      </c>
      <c r="B4303" s="4">
        <v>261</v>
      </c>
      <c r="C4303" s="4">
        <v>1010</v>
      </c>
      <c r="D4303" s="4">
        <f t="shared" si="1"/>
        <v>101</v>
      </c>
      <c r="E4303" s="4" t="s">
        <v>4731</v>
      </c>
      <c r="F4303" s="4">
        <v>98480</v>
      </c>
      <c r="G4303" s="4">
        <v>650</v>
      </c>
      <c r="H4303" s="4">
        <v>40</v>
      </c>
      <c r="I4303" s="4" t="s">
        <v>80</v>
      </c>
      <c r="J4303" s="4" t="s">
        <v>343</v>
      </c>
    </row>
    <row r="4304" spans="1:10" ht="12.75" customHeight="1">
      <c r="A4304" s="4" t="str">
        <f t="shared" si="0"/>
        <v>261102</v>
      </c>
      <c r="B4304" s="4">
        <v>261</v>
      </c>
      <c r="C4304" s="4">
        <v>1020</v>
      </c>
      <c r="D4304" s="4">
        <f t="shared" si="1"/>
        <v>102</v>
      </c>
      <c r="E4304" s="4" t="s">
        <v>4732</v>
      </c>
      <c r="F4304" s="4">
        <v>98500</v>
      </c>
      <c r="G4304" s="4">
        <v>300</v>
      </c>
      <c r="H4304" s="4">
        <v>3</v>
      </c>
      <c r="I4304" s="4" t="s">
        <v>223</v>
      </c>
      <c r="J4304" s="4" t="s">
        <v>188</v>
      </c>
    </row>
    <row r="4305" spans="1:10" ht="12.75" customHeight="1">
      <c r="A4305" s="4" t="str">
        <f t="shared" si="0"/>
        <v>261103</v>
      </c>
      <c r="B4305" s="4">
        <v>261</v>
      </c>
      <c r="C4305" s="4">
        <v>1030</v>
      </c>
      <c r="D4305" s="4">
        <f t="shared" si="1"/>
        <v>103</v>
      </c>
      <c r="E4305" s="4" t="s">
        <v>4733</v>
      </c>
      <c r="F4305" s="4">
        <v>99560</v>
      </c>
      <c r="G4305" s="4">
        <v>200</v>
      </c>
      <c r="H4305" s="4">
        <v>39</v>
      </c>
      <c r="I4305" s="4" t="s">
        <v>80</v>
      </c>
      <c r="J4305" s="4">
        <v>12</v>
      </c>
    </row>
    <row r="4306" spans="1:10" ht="12.75" customHeight="1">
      <c r="A4306" s="4" t="str">
        <f t="shared" si="0"/>
        <v>261104</v>
      </c>
      <c r="B4306" s="4">
        <v>261</v>
      </c>
      <c r="C4306" s="4">
        <v>1040</v>
      </c>
      <c r="D4306" s="4">
        <f t="shared" si="1"/>
        <v>104</v>
      </c>
      <c r="E4306" s="4" t="s">
        <v>4734</v>
      </c>
      <c r="F4306" s="4">
        <v>101315</v>
      </c>
      <c r="G4306" s="4">
        <v>29</v>
      </c>
      <c r="H4306" s="4" t="s">
        <v>1415</v>
      </c>
      <c r="I4306" s="4">
        <v>5.5</v>
      </c>
      <c r="J4306" s="4" t="s">
        <v>6</v>
      </c>
    </row>
    <row r="4307" spans="1:10" ht="12.75" customHeight="1">
      <c r="A4307" s="4" t="str">
        <f t="shared" si="0"/>
        <v>261104.1</v>
      </c>
      <c r="B4307" s="4">
        <v>261</v>
      </c>
      <c r="C4307" s="4">
        <v>1041</v>
      </c>
      <c r="D4307" s="4">
        <f t="shared" si="1"/>
        <v>104.1</v>
      </c>
      <c r="E4307" s="4" t="s">
        <v>4735</v>
      </c>
      <c r="F4307" s="4">
        <v>101390</v>
      </c>
      <c r="G4307" s="4">
        <v>100</v>
      </c>
      <c r="H4307" s="4">
        <v>70</v>
      </c>
      <c r="I4307" s="4">
        <v>100</v>
      </c>
      <c r="J4307" s="4" t="s">
        <v>1415</v>
      </c>
    </row>
    <row r="4308" spans="1:10" ht="12.75" customHeight="1">
      <c r="A4308" s="4" t="str">
        <f t="shared" si="0"/>
        <v>261104.3</v>
      </c>
      <c r="B4308" s="4">
        <v>261</v>
      </c>
      <c r="C4308" s="4">
        <v>1043</v>
      </c>
      <c r="D4308" s="4">
        <f t="shared" si="1"/>
        <v>104.3</v>
      </c>
      <c r="E4308" s="4" t="s">
        <v>4736</v>
      </c>
      <c r="F4308" s="4">
        <v>101420</v>
      </c>
      <c r="G4308" s="4">
        <v>70</v>
      </c>
      <c r="H4308" s="4">
        <v>100</v>
      </c>
      <c r="I4308" s="4">
        <v>60</v>
      </c>
      <c r="J4308" s="4" t="s">
        <v>2857</v>
      </c>
    </row>
    <row r="4309" spans="1:10" ht="12.75" customHeight="1">
      <c r="A4309" s="4" t="str">
        <f t="shared" si="0"/>
        <v>261105</v>
      </c>
      <c r="B4309" s="4">
        <v>261</v>
      </c>
      <c r="C4309" s="4">
        <v>1050</v>
      </c>
      <c r="D4309" s="4">
        <f t="shared" si="1"/>
        <v>105</v>
      </c>
      <c r="E4309" s="4" t="s">
        <v>4737</v>
      </c>
      <c r="F4309" s="4">
        <v>104380</v>
      </c>
      <c r="G4309" s="4">
        <v>230</v>
      </c>
      <c r="H4309" s="4">
        <v>1.8</v>
      </c>
      <c r="I4309" s="4" t="s">
        <v>6</v>
      </c>
      <c r="J4309" s="4">
        <v>0.4</v>
      </c>
    </row>
    <row r="4310" spans="1:10" ht="12.75" customHeight="1">
      <c r="A4310" s="4" t="str">
        <f t="shared" si="0"/>
        <v>261106</v>
      </c>
      <c r="B4310" s="4">
        <v>261</v>
      </c>
      <c r="C4310" s="4">
        <v>1060</v>
      </c>
      <c r="D4310" s="4">
        <f t="shared" si="1"/>
        <v>106</v>
      </c>
      <c r="E4310" s="4" t="s">
        <v>4738</v>
      </c>
      <c r="F4310" s="4">
        <v>108160</v>
      </c>
      <c r="G4310" s="4">
        <v>130</v>
      </c>
      <c r="H4310" s="4">
        <v>230</v>
      </c>
      <c r="I4310" s="4" t="s">
        <v>33</v>
      </c>
      <c r="J4310" s="4">
        <v>60</v>
      </c>
    </row>
    <row r="4311" spans="1:10" ht="12.75" customHeight="1">
      <c r="A4311" s="4" t="str">
        <f t="shared" si="0"/>
        <v>261106.3</v>
      </c>
      <c r="B4311" s="4">
        <v>261</v>
      </c>
      <c r="C4311" s="4">
        <v>1063</v>
      </c>
      <c r="D4311" s="4">
        <f t="shared" si="1"/>
        <v>106.3</v>
      </c>
      <c r="E4311" s="4" t="s">
        <v>4739</v>
      </c>
      <c r="F4311" s="4">
        <v>108290</v>
      </c>
      <c r="G4311" s="4">
        <v>140</v>
      </c>
      <c r="H4311" s="4">
        <v>130</v>
      </c>
      <c r="I4311" s="4">
        <v>50</v>
      </c>
      <c r="J4311" s="4" t="s">
        <v>2857</v>
      </c>
    </row>
    <row r="4312" spans="1:10" ht="12.75" customHeight="1">
      <c r="A4312" s="4" t="str">
        <f t="shared" si="0"/>
        <v>261106.4</v>
      </c>
      <c r="B4312" s="4">
        <v>261</v>
      </c>
      <c r="C4312" s="4">
        <v>1064</v>
      </c>
      <c r="D4312" s="4">
        <f t="shared" si="1"/>
        <v>106.4</v>
      </c>
      <c r="E4312" s="4" t="s">
        <v>4740</v>
      </c>
      <c r="F4312" s="4">
        <v>108320</v>
      </c>
      <c r="G4312" s="4">
        <v>140</v>
      </c>
      <c r="H4312" s="4">
        <v>160</v>
      </c>
      <c r="I4312" s="4">
        <v>50</v>
      </c>
      <c r="J4312" s="4" t="s">
        <v>2857</v>
      </c>
    </row>
    <row r="4313" spans="1:10" ht="12.75" customHeight="1">
      <c r="A4313" s="4" t="str">
        <f t="shared" si="0"/>
        <v>261107</v>
      </c>
      <c r="B4313" s="4">
        <v>261</v>
      </c>
      <c r="C4313" s="4">
        <v>1070</v>
      </c>
      <c r="D4313" s="4">
        <f t="shared" si="1"/>
        <v>107</v>
      </c>
      <c r="E4313" s="4" t="s">
        <v>4741</v>
      </c>
      <c r="F4313" s="4">
        <v>113330</v>
      </c>
      <c r="G4313" s="4">
        <v>230</v>
      </c>
      <c r="H4313" s="4">
        <v>13</v>
      </c>
      <c r="I4313" s="4" t="s">
        <v>33</v>
      </c>
      <c r="J4313" s="4">
        <v>4</v>
      </c>
    </row>
    <row r="4314" spans="1:10" ht="12.75" customHeight="1">
      <c r="A4314" s="4" t="str">
        <f t="shared" si="0"/>
        <v>262101</v>
      </c>
      <c r="B4314" s="4">
        <v>262</v>
      </c>
      <c r="C4314" s="4">
        <v>1010</v>
      </c>
      <c r="D4314" s="4">
        <f t="shared" si="1"/>
        <v>101</v>
      </c>
      <c r="E4314" s="4" t="s">
        <v>4742</v>
      </c>
      <c r="F4314" s="4">
        <v>101410</v>
      </c>
      <c r="G4314" s="4">
        <v>580</v>
      </c>
      <c r="H4314" s="4">
        <v>3</v>
      </c>
      <c r="I4314" s="4" t="s">
        <v>80</v>
      </c>
      <c r="J4314" s="4" t="s">
        <v>4743</v>
      </c>
    </row>
    <row r="4315" spans="1:10" ht="12.75" customHeight="1">
      <c r="A4315" s="4" t="str">
        <f t="shared" si="0"/>
        <v>262102</v>
      </c>
      <c r="B4315" s="4">
        <v>262</v>
      </c>
      <c r="C4315" s="4">
        <v>1020</v>
      </c>
      <c r="D4315" s="4">
        <f t="shared" si="1"/>
        <v>102</v>
      </c>
      <c r="E4315" s="4" t="s">
        <v>4744</v>
      </c>
      <c r="F4315" s="4">
        <v>99950</v>
      </c>
      <c r="G4315" s="4">
        <v>450</v>
      </c>
      <c r="H4315" s="4" t="s">
        <v>4745</v>
      </c>
      <c r="I4315" s="4" t="s">
        <v>33</v>
      </c>
      <c r="J4315" s="4" t="s">
        <v>22</v>
      </c>
    </row>
    <row r="4316" spans="1:10" ht="12.75" customHeight="1">
      <c r="A4316" s="4" t="str">
        <f t="shared" si="0"/>
        <v>262103</v>
      </c>
      <c r="B4316" s="4">
        <v>262</v>
      </c>
      <c r="C4316" s="4">
        <v>1030</v>
      </c>
      <c r="D4316" s="4">
        <f t="shared" si="1"/>
        <v>103</v>
      </c>
      <c r="E4316" s="4" t="s">
        <v>4746</v>
      </c>
      <c r="F4316" s="4">
        <v>102120</v>
      </c>
      <c r="G4316" s="4">
        <v>200</v>
      </c>
      <c r="H4316" s="4" t="s">
        <v>4747</v>
      </c>
      <c r="I4316" s="4" t="s">
        <v>223</v>
      </c>
      <c r="J4316" s="4">
        <v>1</v>
      </c>
    </row>
    <row r="4317" spans="1:10" ht="12.75" customHeight="1">
      <c r="A4317" s="4" t="str">
        <f t="shared" si="0"/>
        <v>262104</v>
      </c>
      <c r="B4317" s="4">
        <v>262</v>
      </c>
      <c r="C4317" s="4">
        <v>1040</v>
      </c>
      <c r="D4317" s="4">
        <f t="shared" si="1"/>
        <v>104</v>
      </c>
      <c r="E4317" s="4" t="s">
        <v>4748</v>
      </c>
      <c r="F4317" s="4">
        <v>102390</v>
      </c>
      <c r="G4317" s="4">
        <v>280</v>
      </c>
      <c r="H4317" s="4" t="s">
        <v>541</v>
      </c>
      <c r="I4317" s="4">
        <v>2.2999999999999998</v>
      </c>
      <c r="J4317" s="4" t="s">
        <v>6</v>
      </c>
    </row>
    <row r="4318" spans="1:10" ht="12.75" customHeight="1">
      <c r="A4318" s="4" t="str">
        <f t="shared" si="0"/>
        <v>262104.1</v>
      </c>
      <c r="B4318" s="4">
        <v>262</v>
      </c>
      <c r="C4318" s="4">
        <v>1041</v>
      </c>
      <c r="D4318" s="4">
        <f t="shared" si="1"/>
        <v>104.1</v>
      </c>
      <c r="E4318" s="4" t="s">
        <v>4749</v>
      </c>
      <c r="F4318" s="4">
        <v>102990</v>
      </c>
      <c r="G4318" s="4">
        <v>490</v>
      </c>
      <c r="H4318" s="4">
        <v>600</v>
      </c>
      <c r="I4318" s="4">
        <v>400</v>
      </c>
      <c r="J4318" s="4" t="s">
        <v>541</v>
      </c>
    </row>
    <row r="4319" spans="1:10" ht="12.75" customHeight="1">
      <c r="A4319" s="4" t="str">
        <f t="shared" si="0"/>
        <v>262105</v>
      </c>
      <c r="B4319" s="4">
        <v>262</v>
      </c>
      <c r="C4319" s="4">
        <v>1050</v>
      </c>
      <c r="D4319" s="4">
        <f t="shared" si="1"/>
        <v>105</v>
      </c>
      <c r="E4319" s="4" t="s">
        <v>4750</v>
      </c>
      <c r="F4319" s="4">
        <v>106270</v>
      </c>
      <c r="G4319" s="4">
        <v>180</v>
      </c>
      <c r="H4319" s="4">
        <v>35</v>
      </c>
      <c r="I4319" s="4" t="s">
        <v>6</v>
      </c>
      <c r="J4319" s="4">
        <v>5</v>
      </c>
    </row>
    <row r="4320" spans="1:10" ht="12.75" customHeight="1">
      <c r="A4320" s="4" t="str">
        <f t="shared" si="0"/>
        <v>262105.3</v>
      </c>
      <c r="B4320" s="4">
        <v>262</v>
      </c>
      <c r="C4320" s="4">
        <v>1053</v>
      </c>
      <c r="D4320" s="4">
        <f t="shared" si="1"/>
        <v>105.3</v>
      </c>
      <c r="E4320" s="4" t="s">
        <v>4751</v>
      </c>
      <c r="F4320" s="4">
        <v>106390</v>
      </c>
      <c r="G4320" s="4">
        <v>200</v>
      </c>
      <c r="H4320" s="4">
        <v>120</v>
      </c>
      <c r="I4320" s="4">
        <v>70</v>
      </c>
      <c r="J4320" s="4" t="s">
        <v>3420</v>
      </c>
    </row>
    <row r="4321" spans="1:10" ht="12.75" customHeight="1">
      <c r="A4321" s="4" t="str">
        <f t="shared" si="0"/>
        <v>262106</v>
      </c>
      <c r="B4321" s="4">
        <v>262</v>
      </c>
      <c r="C4321" s="4">
        <v>1060</v>
      </c>
      <c r="D4321" s="4">
        <f t="shared" si="1"/>
        <v>106</v>
      </c>
      <c r="E4321" s="4" t="s">
        <v>4752</v>
      </c>
      <c r="F4321" s="4">
        <v>108420</v>
      </c>
      <c r="G4321" s="4">
        <v>280</v>
      </c>
      <c r="H4321" s="4">
        <v>8</v>
      </c>
      <c r="I4321" s="4" t="s">
        <v>33</v>
      </c>
      <c r="J4321" s="4">
        <v>3</v>
      </c>
    </row>
    <row r="4322" spans="1:10" ht="12.75" customHeight="1">
      <c r="A4322" s="4" t="str">
        <f t="shared" si="0"/>
        <v>262107</v>
      </c>
      <c r="B4322" s="4">
        <v>262</v>
      </c>
      <c r="C4322" s="4">
        <v>1070</v>
      </c>
      <c r="D4322" s="4">
        <f t="shared" si="1"/>
        <v>107</v>
      </c>
      <c r="E4322" s="4" t="s">
        <v>4753</v>
      </c>
      <c r="F4322" s="4">
        <v>114470</v>
      </c>
      <c r="G4322" s="4">
        <v>350</v>
      </c>
      <c r="H4322" s="4">
        <v>290</v>
      </c>
      <c r="I4322" s="4" t="s">
        <v>33</v>
      </c>
      <c r="J4322" s="4">
        <v>160</v>
      </c>
    </row>
    <row r="4323" spans="1:10" ht="12.75" customHeight="1">
      <c r="A4323" s="4" t="str">
        <f t="shared" si="0"/>
        <v>262107.1</v>
      </c>
      <c r="B4323" s="4">
        <v>262</v>
      </c>
      <c r="C4323" s="4">
        <v>1071</v>
      </c>
      <c r="D4323" s="4">
        <f t="shared" si="1"/>
        <v>107.1</v>
      </c>
      <c r="E4323" s="4" t="s">
        <v>4754</v>
      </c>
      <c r="F4323" s="4">
        <v>114780</v>
      </c>
      <c r="G4323" s="4">
        <v>350</v>
      </c>
      <c r="H4323" s="4">
        <v>300</v>
      </c>
      <c r="I4323" s="4">
        <v>60</v>
      </c>
      <c r="J4323" s="4" t="s">
        <v>2857</v>
      </c>
    </row>
    <row r="4324" spans="1:10" ht="12.75" customHeight="1">
      <c r="A4324" s="4" t="str">
        <f t="shared" si="0"/>
        <v>263102</v>
      </c>
      <c r="B4324" s="4">
        <v>263</v>
      </c>
      <c r="C4324" s="4">
        <v>1020</v>
      </c>
      <c r="D4324" s="4">
        <f t="shared" si="1"/>
        <v>102</v>
      </c>
      <c r="E4324" s="4" t="s">
        <v>4755</v>
      </c>
      <c r="F4324" s="4">
        <v>102980</v>
      </c>
      <c r="G4324" s="4">
        <v>490</v>
      </c>
      <c r="H4324" s="4">
        <v>20</v>
      </c>
      <c r="I4324" s="4" t="s">
        <v>80</v>
      </c>
      <c r="J4324" s="4" t="s">
        <v>3420</v>
      </c>
    </row>
    <row r="4325" spans="1:10" ht="12.75" customHeight="1">
      <c r="A4325" s="4" t="str">
        <f t="shared" si="0"/>
        <v>263103</v>
      </c>
      <c r="B4325" s="4">
        <v>263</v>
      </c>
      <c r="C4325" s="4">
        <v>1030</v>
      </c>
      <c r="D4325" s="4">
        <f t="shared" si="1"/>
        <v>103</v>
      </c>
      <c r="E4325" s="4" t="s">
        <v>4756</v>
      </c>
      <c r="F4325" s="4">
        <v>103670</v>
      </c>
      <c r="G4325" s="4">
        <v>360</v>
      </c>
      <c r="H4325" s="4">
        <v>5</v>
      </c>
      <c r="I4325" s="4" t="s">
        <v>223</v>
      </c>
      <c r="J4325" s="4" t="s">
        <v>3420</v>
      </c>
    </row>
    <row r="4326" spans="1:10" ht="12.75" customHeight="1">
      <c r="A4326" s="4" t="str">
        <f t="shared" si="0"/>
        <v>263104</v>
      </c>
      <c r="B4326" s="4">
        <v>263</v>
      </c>
      <c r="C4326" s="4">
        <v>1040</v>
      </c>
      <c r="D4326" s="4">
        <f t="shared" si="1"/>
        <v>104</v>
      </c>
      <c r="E4326" s="4" t="s">
        <v>4757</v>
      </c>
      <c r="F4326" s="4">
        <v>104840</v>
      </c>
      <c r="G4326" s="4">
        <v>180</v>
      </c>
      <c r="H4326" s="4">
        <v>11</v>
      </c>
      <c r="I4326" s="4" t="s">
        <v>80</v>
      </c>
      <c r="J4326" s="4">
        <v>3</v>
      </c>
    </row>
    <row r="4327" spans="1:10" ht="12.75" customHeight="1">
      <c r="A4327" s="4" t="str">
        <f t="shared" si="0"/>
        <v>263105</v>
      </c>
      <c r="B4327" s="4">
        <v>263</v>
      </c>
      <c r="C4327" s="4">
        <v>1050</v>
      </c>
      <c r="D4327" s="4">
        <f t="shared" si="1"/>
        <v>105</v>
      </c>
      <c r="E4327" s="4" t="s">
        <v>4758</v>
      </c>
      <c r="F4327" s="4">
        <v>107110</v>
      </c>
      <c r="G4327" s="4">
        <v>170</v>
      </c>
      <c r="H4327" s="4">
        <v>29</v>
      </c>
      <c r="I4327" s="4" t="s">
        <v>6</v>
      </c>
      <c r="J4327" s="4">
        <v>9</v>
      </c>
    </row>
    <row r="4328" spans="1:10" ht="12.75" customHeight="1">
      <c r="A4328" s="4" t="str">
        <f t="shared" si="0"/>
        <v>263105.3</v>
      </c>
      <c r="B4328" s="4">
        <v>263</v>
      </c>
      <c r="C4328" s="4">
        <v>1053</v>
      </c>
      <c r="D4328" s="4">
        <f t="shared" si="1"/>
        <v>105.3</v>
      </c>
      <c r="E4328" s="4" t="s">
        <v>4759</v>
      </c>
      <c r="F4328" s="4">
        <v>107510</v>
      </c>
      <c r="G4328" s="4">
        <v>260</v>
      </c>
      <c r="H4328" s="4">
        <v>400</v>
      </c>
      <c r="I4328" s="4">
        <v>200</v>
      </c>
      <c r="J4328" s="4"/>
    </row>
    <row r="4329" spans="1:10" ht="12.75" customHeight="1">
      <c r="A4329" s="4" t="str">
        <f t="shared" si="0"/>
        <v>263106</v>
      </c>
      <c r="B4329" s="4">
        <v>263</v>
      </c>
      <c r="C4329" s="4">
        <v>1060</v>
      </c>
      <c r="D4329" s="4">
        <f t="shared" si="1"/>
        <v>106</v>
      </c>
      <c r="E4329" s="4" t="s">
        <v>4760</v>
      </c>
      <c r="F4329" s="4">
        <v>110220</v>
      </c>
      <c r="G4329" s="4">
        <v>120</v>
      </c>
      <c r="H4329" s="4" t="s">
        <v>541</v>
      </c>
      <c r="I4329" s="4">
        <v>1</v>
      </c>
      <c r="J4329" s="4" t="s">
        <v>6</v>
      </c>
    </row>
    <row r="4330" spans="1:10" ht="12.75" customHeight="1">
      <c r="A4330" s="4" t="str">
        <f t="shared" si="0"/>
        <v>263106.1</v>
      </c>
      <c r="B4330" s="4">
        <v>263</v>
      </c>
      <c r="C4330" s="4">
        <v>1061</v>
      </c>
      <c r="D4330" s="4">
        <f t="shared" si="1"/>
        <v>106.1</v>
      </c>
      <c r="E4330" s="4" t="s">
        <v>4761</v>
      </c>
      <c r="F4330" s="4">
        <v>110320</v>
      </c>
      <c r="G4330" s="4">
        <v>100</v>
      </c>
      <c r="H4330" s="4">
        <v>100</v>
      </c>
      <c r="I4330" s="4">
        <v>70</v>
      </c>
      <c r="J4330" s="4" t="s">
        <v>4577</v>
      </c>
    </row>
    <row r="4331" spans="1:10" ht="12.75" customHeight="1">
      <c r="A4331" s="4" t="str">
        <f t="shared" si="0"/>
        <v>263107</v>
      </c>
      <c r="B4331" s="4">
        <v>263</v>
      </c>
      <c r="C4331" s="4">
        <v>1070</v>
      </c>
      <c r="D4331" s="4">
        <f t="shared" si="1"/>
        <v>107</v>
      </c>
      <c r="E4331" s="4" t="s">
        <v>4762</v>
      </c>
      <c r="F4331" s="4">
        <v>114610</v>
      </c>
      <c r="G4331" s="4">
        <v>370</v>
      </c>
      <c r="H4331" s="4">
        <v>200</v>
      </c>
      <c r="I4331" s="4" t="s">
        <v>33</v>
      </c>
      <c r="J4331" s="4">
        <v>99</v>
      </c>
    </row>
    <row r="4332" spans="1:10" ht="12.75" customHeight="1">
      <c r="A4332" s="4" t="str">
        <f t="shared" si="0"/>
        <v>263108</v>
      </c>
      <c r="B4332" s="4">
        <v>263</v>
      </c>
      <c r="C4332" s="4">
        <v>1080</v>
      </c>
      <c r="D4332" s="4">
        <f t="shared" si="1"/>
        <v>108</v>
      </c>
      <c r="E4332" s="4" t="s">
        <v>4763</v>
      </c>
      <c r="F4332" s="4">
        <v>119750</v>
      </c>
      <c r="G4332" s="4">
        <v>350</v>
      </c>
      <c r="H4332" s="4">
        <v>1</v>
      </c>
      <c r="I4332" s="4" t="s">
        <v>33</v>
      </c>
      <c r="J4332" s="4" t="s">
        <v>2147</v>
      </c>
    </row>
    <row r="4333" spans="1:10" ht="12.75" customHeight="1">
      <c r="A4333" s="4" t="str">
        <f t="shared" si="0"/>
        <v>263108.3</v>
      </c>
      <c r="B4333" s="4">
        <v>263</v>
      </c>
      <c r="C4333" s="4">
        <v>1083</v>
      </c>
      <c r="D4333" s="4">
        <f t="shared" si="1"/>
        <v>108.3</v>
      </c>
      <c r="E4333" s="4" t="s">
        <v>4764</v>
      </c>
      <c r="F4333" s="4">
        <v>120250</v>
      </c>
      <c r="G4333" s="4">
        <v>360</v>
      </c>
      <c r="H4333" s="4">
        <v>500</v>
      </c>
      <c r="I4333" s="4">
        <v>100</v>
      </c>
      <c r="J4333" s="4" t="s">
        <v>4362</v>
      </c>
    </row>
    <row r="4334" spans="1:10" ht="12.75" customHeight="1">
      <c r="A4334" s="4" t="str">
        <f t="shared" si="0"/>
        <v>264102</v>
      </c>
      <c r="B4334" s="4">
        <v>264</v>
      </c>
      <c r="C4334" s="4">
        <v>1020</v>
      </c>
      <c r="D4334" s="4">
        <f t="shared" si="1"/>
        <v>102</v>
      </c>
      <c r="E4334" s="4" t="s">
        <v>4765</v>
      </c>
      <c r="F4334" s="4">
        <v>104650</v>
      </c>
      <c r="G4334" s="4">
        <v>640</v>
      </c>
      <c r="H4334" s="4">
        <v>1</v>
      </c>
      <c r="I4334" s="4" t="s">
        <v>80</v>
      </c>
      <c r="J4334" s="4" t="s">
        <v>22</v>
      </c>
    </row>
    <row r="4335" spans="1:10" ht="12.75" customHeight="1">
      <c r="A4335" s="4" t="str">
        <f t="shared" si="0"/>
        <v>264103</v>
      </c>
      <c r="B4335" s="4">
        <v>264</v>
      </c>
      <c r="C4335" s="4">
        <v>1030</v>
      </c>
      <c r="D4335" s="4">
        <f t="shared" si="1"/>
        <v>103</v>
      </c>
      <c r="E4335" s="4" t="s">
        <v>4766</v>
      </c>
      <c r="F4335" s="4">
        <v>106230</v>
      </c>
      <c r="G4335" s="4">
        <v>440</v>
      </c>
      <c r="H4335" s="4">
        <v>10</v>
      </c>
      <c r="I4335" s="4" t="s">
        <v>223</v>
      </c>
      <c r="J4335" s="4" t="s">
        <v>3420</v>
      </c>
    </row>
    <row r="4336" spans="1:10" ht="12.75" customHeight="1">
      <c r="A4336" s="4" t="str">
        <f t="shared" si="0"/>
        <v>264104</v>
      </c>
      <c r="B4336" s="4">
        <v>264</v>
      </c>
      <c r="C4336" s="4">
        <v>1040</v>
      </c>
      <c r="D4336" s="4">
        <f t="shared" si="1"/>
        <v>104</v>
      </c>
      <c r="E4336" s="4" t="s">
        <v>4767</v>
      </c>
      <c r="F4336" s="4">
        <v>106180</v>
      </c>
      <c r="G4336" s="4">
        <v>450</v>
      </c>
      <c r="H4336" s="4">
        <v>1</v>
      </c>
      <c r="I4336" s="4" t="s">
        <v>223</v>
      </c>
      <c r="J4336" s="4" t="s">
        <v>22</v>
      </c>
    </row>
    <row r="4337" spans="1:10" ht="12.75" customHeight="1">
      <c r="A4337" s="4" t="str">
        <f t="shared" si="0"/>
        <v>264105</v>
      </c>
      <c r="B4337" s="4">
        <v>264</v>
      </c>
      <c r="C4337" s="4">
        <v>1050</v>
      </c>
      <c r="D4337" s="4">
        <f t="shared" si="1"/>
        <v>105</v>
      </c>
      <c r="E4337" s="4" t="s">
        <v>4768</v>
      </c>
      <c r="F4337" s="4">
        <v>109360</v>
      </c>
      <c r="G4337" s="4">
        <v>230</v>
      </c>
      <c r="H4337" s="4">
        <v>3</v>
      </c>
      <c r="I4337" s="4" t="s">
        <v>80</v>
      </c>
      <c r="J4337" s="4" t="s">
        <v>3420</v>
      </c>
    </row>
    <row r="4338" spans="1:10" ht="12.75" customHeight="1">
      <c r="A4338" s="4" t="str">
        <f t="shared" si="0"/>
        <v>264106</v>
      </c>
      <c r="B4338" s="4">
        <v>264</v>
      </c>
      <c r="C4338" s="4">
        <v>1060</v>
      </c>
      <c r="D4338" s="4">
        <f t="shared" si="1"/>
        <v>106</v>
      </c>
      <c r="E4338" s="4" t="s">
        <v>4769</v>
      </c>
      <c r="F4338" s="4">
        <v>110780</v>
      </c>
      <c r="G4338" s="4">
        <v>280</v>
      </c>
      <c r="H4338" s="4">
        <v>400</v>
      </c>
      <c r="I4338" s="4" t="s">
        <v>33</v>
      </c>
      <c r="J4338" s="4" t="s">
        <v>22</v>
      </c>
    </row>
    <row r="4339" spans="1:10" ht="12.75" customHeight="1">
      <c r="A4339" s="4" t="str">
        <f t="shared" si="0"/>
        <v>264107</v>
      </c>
      <c r="B4339" s="4">
        <v>264</v>
      </c>
      <c r="C4339" s="4">
        <v>1070</v>
      </c>
      <c r="D4339" s="4">
        <f t="shared" si="1"/>
        <v>107</v>
      </c>
      <c r="E4339" s="4" t="s">
        <v>4770</v>
      </c>
      <c r="F4339" s="4">
        <v>116070</v>
      </c>
      <c r="G4339" s="4">
        <v>280</v>
      </c>
      <c r="H4339" s="4">
        <v>1.3</v>
      </c>
      <c r="I4339" s="4" t="s">
        <v>6</v>
      </c>
      <c r="J4339" s="4">
        <v>0.5</v>
      </c>
    </row>
    <row r="4340" spans="1:10" ht="12.75" customHeight="1">
      <c r="A4340" s="4" t="str">
        <f t="shared" si="0"/>
        <v>264107.3</v>
      </c>
      <c r="B4340" s="4">
        <v>264</v>
      </c>
      <c r="C4340" s="4">
        <v>1073</v>
      </c>
      <c r="D4340" s="4">
        <f t="shared" si="1"/>
        <v>107.3</v>
      </c>
      <c r="E4340" s="4" t="s">
        <v>4771</v>
      </c>
      <c r="F4340" s="4">
        <v>116370</v>
      </c>
      <c r="G4340" s="4">
        <v>310</v>
      </c>
      <c r="H4340" s="4">
        <v>300</v>
      </c>
      <c r="I4340" s="4">
        <v>150</v>
      </c>
      <c r="J4340" s="4" t="s">
        <v>4362</v>
      </c>
    </row>
    <row r="4341" spans="1:10" ht="12.75" customHeight="1">
      <c r="A4341" s="4" t="str">
        <f t="shared" si="0"/>
        <v>264108</v>
      </c>
      <c r="B4341" s="4">
        <v>264</v>
      </c>
      <c r="C4341" s="4">
        <v>1080</v>
      </c>
      <c r="D4341" s="4">
        <f t="shared" si="1"/>
        <v>108</v>
      </c>
      <c r="E4341" s="4" t="s">
        <v>4772</v>
      </c>
      <c r="F4341" s="4">
        <v>119600</v>
      </c>
      <c r="G4341" s="4">
        <v>40</v>
      </c>
      <c r="H4341" s="4">
        <v>540</v>
      </c>
      <c r="I4341" s="4" t="s">
        <v>968</v>
      </c>
      <c r="J4341" s="4">
        <v>300</v>
      </c>
    </row>
    <row r="4342" spans="1:10" ht="12.75" customHeight="1">
      <c r="A4342" s="4" t="str">
        <f t="shared" si="0"/>
        <v>265103</v>
      </c>
      <c r="B4342" s="4">
        <v>265</v>
      </c>
      <c r="C4342" s="4">
        <v>1030</v>
      </c>
      <c r="D4342" s="4">
        <f t="shared" si="1"/>
        <v>103</v>
      </c>
      <c r="E4342" s="4" t="s">
        <v>4773</v>
      </c>
      <c r="F4342" s="4">
        <v>107900</v>
      </c>
      <c r="G4342" s="4">
        <v>710</v>
      </c>
      <c r="H4342" s="4">
        <v>10</v>
      </c>
      <c r="I4342" s="4" t="s">
        <v>223</v>
      </c>
      <c r="J4342" s="4" t="s">
        <v>3420</v>
      </c>
    </row>
    <row r="4343" spans="1:10" ht="12.75" customHeight="1">
      <c r="A4343" s="4" t="str">
        <f t="shared" si="0"/>
        <v>265104</v>
      </c>
      <c r="B4343" s="4">
        <v>265</v>
      </c>
      <c r="C4343" s="4">
        <v>1040</v>
      </c>
      <c r="D4343" s="4">
        <f t="shared" si="1"/>
        <v>104</v>
      </c>
      <c r="E4343" s="4" t="s">
        <v>4774</v>
      </c>
      <c r="F4343" s="4">
        <v>108710</v>
      </c>
      <c r="G4343" s="4">
        <v>420</v>
      </c>
      <c r="H4343" s="4">
        <v>13</v>
      </c>
      <c r="I4343" s="4" t="s">
        <v>223</v>
      </c>
      <c r="J4343" s="4" t="s">
        <v>188</v>
      </c>
    </row>
    <row r="4344" spans="1:10" ht="12.75" customHeight="1">
      <c r="A4344" s="4" t="str">
        <f t="shared" si="0"/>
        <v>265105</v>
      </c>
      <c r="B4344" s="4">
        <v>265</v>
      </c>
      <c r="C4344" s="4">
        <v>1050</v>
      </c>
      <c r="D4344" s="4">
        <f t="shared" si="1"/>
        <v>105</v>
      </c>
      <c r="E4344" s="4" t="s">
        <v>4775</v>
      </c>
      <c r="F4344" s="4">
        <v>110480</v>
      </c>
      <c r="G4344" s="4">
        <v>280</v>
      </c>
      <c r="H4344" s="4">
        <v>15</v>
      </c>
      <c r="I4344" s="4" t="s">
        <v>80</v>
      </c>
      <c r="J4344" s="4" t="s">
        <v>3420</v>
      </c>
    </row>
    <row r="4345" spans="1:10" ht="12.75" customHeight="1">
      <c r="A4345" s="4" t="str">
        <f t="shared" si="0"/>
        <v>265106</v>
      </c>
      <c r="B4345" s="4">
        <v>265</v>
      </c>
      <c r="C4345" s="4">
        <v>1060</v>
      </c>
      <c r="D4345" s="4">
        <f t="shared" si="1"/>
        <v>106</v>
      </c>
      <c r="E4345" s="4" t="s">
        <v>4776</v>
      </c>
      <c r="F4345" s="4">
        <v>112820</v>
      </c>
      <c r="G4345" s="4">
        <v>60</v>
      </c>
      <c r="H4345" s="4">
        <v>8</v>
      </c>
      <c r="I4345" s="4" t="s">
        <v>6</v>
      </c>
      <c r="J4345" s="4">
        <v>3</v>
      </c>
    </row>
    <row r="4346" spans="1:10" ht="12.75" customHeight="1">
      <c r="A4346" s="4" t="str">
        <f t="shared" si="0"/>
        <v>265106.3</v>
      </c>
      <c r="B4346" s="4">
        <v>265</v>
      </c>
      <c r="C4346" s="4">
        <v>1063</v>
      </c>
      <c r="D4346" s="4">
        <f t="shared" si="1"/>
        <v>106.3</v>
      </c>
      <c r="E4346" s="4" t="s">
        <v>4777</v>
      </c>
      <c r="F4346" s="4">
        <v>113120</v>
      </c>
      <c r="G4346" s="4">
        <v>120</v>
      </c>
      <c r="H4346" s="4">
        <v>300</v>
      </c>
      <c r="I4346" s="4">
        <v>100</v>
      </c>
      <c r="J4346" s="4" t="s">
        <v>2065</v>
      </c>
    </row>
    <row r="4347" spans="1:10" ht="12.75" customHeight="1">
      <c r="A4347" s="4" t="str">
        <f t="shared" si="0"/>
        <v>265107</v>
      </c>
      <c r="B4347" s="4">
        <v>265</v>
      </c>
      <c r="C4347" s="4">
        <v>1070</v>
      </c>
      <c r="D4347" s="4">
        <f t="shared" si="1"/>
        <v>107</v>
      </c>
      <c r="E4347" s="4" t="s">
        <v>4778</v>
      </c>
      <c r="F4347" s="4">
        <v>116570</v>
      </c>
      <c r="G4347" s="4">
        <v>380</v>
      </c>
      <c r="H4347" s="4">
        <v>500</v>
      </c>
      <c r="I4347" s="4" t="s">
        <v>33</v>
      </c>
      <c r="J4347" s="4" t="s">
        <v>3420</v>
      </c>
    </row>
    <row r="4348" spans="1:10" ht="12.75" customHeight="1">
      <c r="A4348" s="4" t="str">
        <f t="shared" si="0"/>
        <v>265108</v>
      </c>
      <c r="B4348" s="4">
        <v>265</v>
      </c>
      <c r="C4348" s="4">
        <v>1080</v>
      </c>
      <c r="D4348" s="4">
        <f t="shared" si="1"/>
        <v>108</v>
      </c>
      <c r="E4348" s="4" t="s">
        <v>4779</v>
      </c>
      <c r="F4348" s="4">
        <v>121170</v>
      </c>
      <c r="G4348" s="4">
        <v>140</v>
      </c>
      <c r="H4348" s="4">
        <v>2.1</v>
      </c>
      <c r="I4348" s="4" t="s">
        <v>33</v>
      </c>
      <c r="J4348" s="4">
        <v>0.3</v>
      </c>
    </row>
    <row r="4349" spans="1:10" ht="12.75" customHeight="1">
      <c r="A4349" s="4" t="str">
        <f t="shared" si="0"/>
        <v>265108.1</v>
      </c>
      <c r="B4349" s="4">
        <v>265</v>
      </c>
      <c r="C4349" s="4">
        <v>1081</v>
      </c>
      <c r="D4349" s="4">
        <f t="shared" si="1"/>
        <v>108.1</v>
      </c>
      <c r="E4349" s="4" t="s">
        <v>4780</v>
      </c>
      <c r="F4349" s="4">
        <v>121480</v>
      </c>
      <c r="G4349" s="4">
        <v>140</v>
      </c>
      <c r="H4349" s="4">
        <v>300</v>
      </c>
      <c r="I4349" s="4">
        <v>70</v>
      </c>
      <c r="J4349" s="4" t="s">
        <v>2857</v>
      </c>
    </row>
    <row r="4350" spans="1:10" ht="12.75" customHeight="1">
      <c r="A4350" s="4" t="str">
        <f t="shared" si="0"/>
        <v>265109</v>
      </c>
      <c r="B4350" s="4">
        <v>265</v>
      </c>
      <c r="C4350" s="4">
        <v>1090</v>
      </c>
      <c r="D4350" s="4">
        <f t="shared" si="1"/>
        <v>109</v>
      </c>
      <c r="E4350" s="4" t="s">
        <v>4781</v>
      </c>
      <c r="F4350" s="4">
        <v>126820</v>
      </c>
      <c r="G4350" s="4">
        <v>460</v>
      </c>
      <c r="H4350" s="4">
        <v>2</v>
      </c>
      <c r="I4350" s="4" t="s">
        <v>33</v>
      </c>
      <c r="J4350" s="4" t="s">
        <v>3420</v>
      </c>
    </row>
    <row r="4351" spans="1:10" ht="12.75" customHeight="1">
      <c r="A4351" s="4" t="str">
        <f t="shared" si="0"/>
        <v>266103</v>
      </c>
      <c r="B4351" s="4">
        <v>266</v>
      </c>
      <c r="C4351" s="4">
        <v>1030</v>
      </c>
      <c r="D4351" s="4">
        <f t="shared" si="1"/>
        <v>103</v>
      </c>
      <c r="E4351" s="4" t="s">
        <v>4782</v>
      </c>
      <c r="F4351" s="4">
        <v>111130</v>
      </c>
      <c r="G4351" s="4">
        <v>660</v>
      </c>
      <c r="H4351" s="4">
        <v>1</v>
      </c>
      <c r="I4351" s="4" t="s">
        <v>223</v>
      </c>
      <c r="J4351" s="4" t="s">
        <v>3420</v>
      </c>
    </row>
    <row r="4352" spans="1:10" ht="12.75" customHeight="1">
      <c r="A4352" s="4" t="str">
        <f t="shared" si="0"/>
        <v>266104</v>
      </c>
      <c r="B4352" s="4">
        <v>266</v>
      </c>
      <c r="C4352" s="4">
        <v>1040</v>
      </c>
      <c r="D4352" s="4">
        <f t="shared" si="1"/>
        <v>104</v>
      </c>
      <c r="E4352" s="4" t="s">
        <v>4783</v>
      </c>
      <c r="F4352" s="4">
        <v>109880</v>
      </c>
      <c r="G4352" s="4">
        <v>540</v>
      </c>
      <c r="H4352" s="4">
        <v>10</v>
      </c>
      <c r="I4352" s="4" t="s">
        <v>223</v>
      </c>
      <c r="J4352" s="4" t="s">
        <v>22</v>
      </c>
    </row>
    <row r="4353" spans="1:10" ht="12.75" customHeight="1">
      <c r="A4353" s="4" t="str">
        <f t="shared" si="0"/>
        <v>266105</v>
      </c>
      <c r="B4353" s="4">
        <v>266</v>
      </c>
      <c r="C4353" s="4">
        <v>1050</v>
      </c>
      <c r="D4353" s="4">
        <f t="shared" si="1"/>
        <v>105</v>
      </c>
      <c r="E4353" s="4" t="s">
        <v>4784</v>
      </c>
      <c r="F4353" s="4">
        <v>112740</v>
      </c>
      <c r="G4353" s="4">
        <v>360</v>
      </c>
      <c r="H4353" s="4">
        <v>20</v>
      </c>
      <c r="I4353" s="4" t="s">
        <v>80</v>
      </c>
      <c r="J4353" s="4" t="s">
        <v>3420</v>
      </c>
    </row>
    <row r="4354" spans="1:10" ht="12.75" customHeight="1">
      <c r="A4354" s="4" t="str">
        <f t="shared" si="0"/>
        <v>266106</v>
      </c>
      <c r="B4354" s="4">
        <v>266</v>
      </c>
      <c r="C4354" s="4">
        <v>1060</v>
      </c>
      <c r="D4354" s="4">
        <f t="shared" si="1"/>
        <v>106</v>
      </c>
      <c r="E4354" s="4" t="s">
        <v>4785</v>
      </c>
      <c r="F4354" s="4">
        <v>113700</v>
      </c>
      <c r="G4354" s="4">
        <v>290</v>
      </c>
      <c r="H4354" s="4">
        <v>21</v>
      </c>
      <c r="I4354" s="4" t="s">
        <v>6</v>
      </c>
      <c r="J4354" s="4">
        <v>6</v>
      </c>
    </row>
    <row r="4355" spans="1:10" ht="12.75" customHeight="1">
      <c r="A4355" s="4" t="str">
        <f t="shared" si="0"/>
        <v>266107</v>
      </c>
      <c r="B4355" s="4">
        <v>266</v>
      </c>
      <c r="C4355" s="4">
        <v>1070</v>
      </c>
      <c r="D4355" s="4">
        <f t="shared" si="1"/>
        <v>107</v>
      </c>
      <c r="E4355" s="4" t="s">
        <v>4786</v>
      </c>
      <c r="F4355" s="4">
        <v>118250</v>
      </c>
      <c r="G4355" s="4">
        <v>200</v>
      </c>
      <c r="H4355" s="4">
        <v>5</v>
      </c>
      <c r="I4355" s="4" t="s">
        <v>6</v>
      </c>
      <c r="J4355" s="4">
        <v>3</v>
      </c>
    </row>
    <row r="4356" spans="1:10" ht="12.75" customHeight="1">
      <c r="A4356" s="4" t="str">
        <f t="shared" si="0"/>
        <v>266108</v>
      </c>
      <c r="B4356" s="4">
        <v>266</v>
      </c>
      <c r="C4356" s="4">
        <v>1080</v>
      </c>
      <c r="D4356" s="4">
        <f t="shared" si="1"/>
        <v>108</v>
      </c>
      <c r="E4356" s="4" t="s">
        <v>4787</v>
      </c>
      <c r="F4356" s="4">
        <v>121190</v>
      </c>
      <c r="G4356" s="4">
        <v>280</v>
      </c>
      <c r="H4356" s="4">
        <v>2.7</v>
      </c>
      <c r="I4356" s="4" t="s">
        <v>33</v>
      </c>
      <c r="J4356" s="4">
        <v>1</v>
      </c>
    </row>
    <row r="4357" spans="1:10" ht="12.75" customHeight="1">
      <c r="A4357" s="4" t="str">
        <f t="shared" si="0"/>
        <v>266109</v>
      </c>
      <c r="B4357" s="4">
        <v>266</v>
      </c>
      <c r="C4357" s="4">
        <v>1090</v>
      </c>
      <c r="D4357" s="4">
        <f t="shared" si="1"/>
        <v>109</v>
      </c>
      <c r="E4357" s="4" t="s">
        <v>4788</v>
      </c>
      <c r="F4357" s="4">
        <v>127890</v>
      </c>
      <c r="G4357" s="4">
        <v>350</v>
      </c>
      <c r="H4357" s="4">
        <v>1.2</v>
      </c>
      <c r="I4357" s="4" t="s">
        <v>33</v>
      </c>
      <c r="J4357" s="4">
        <v>0.4</v>
      </c>
    </row>
    <row r="4358" spans="1:10" ht="12.75" customHeight="1">
      <c r="A4358" s="4" t="str">
        <f t="shared" si="0"/>
        <v>266109.1</v>
      </c>
      <c r="B4358" s="4">
        <v>266</v>
      </c>
      <c r="C4358" s="4">
        <v>1091</v>
      </c>
      <c r="D4358" s="4">
        <f t="shared" si="1"/>
        <v>109.1</v>
      </c>
      <c r="E4358" s="4" t="s">
        <v>4789</v>
      </c>
      <c r="F4358" s="4">
        <v>129120</v>
      </c>
      <c r="G4358" s="4">
        <v>350</v>
      </c>
      <c r="H4358" s="4">
        <v>1230</v>
      </c>
      <c r="I4358" s="4">
        <v>80</v>
      </c>
      <c r="J4358" s="4" t="s">
        <v>2857</v>
      </c>
    </row>
    <row r="4359" spans="1:10" ht="12.75" customHeight="1">
      <c r="A4359" s="4" t="str">
        <f t="shared" si="0"/>
        <v>267104</v>
      </c>
      <c r="B4359" s="4">
        <v>267</v>
      </c>
      <c r="C4359" s="4">
        <v>1040</v>
      </c>
      <c r="D4359" s="4">
        <f t="shared" si="1"/>
        <v>104</v>
      </c>
      <c r="E4359" s="4" t="s">
        <v>4790</v>
      </c>
      <c r="F4359" s="4">
        <v>113200</v>
      </c>
      <c r="G4359" s="4">
        <v>580</v>
      </c>
      <c r="H4359" s="4">
        <v>5</v>
      </c>
      <c r="I4359" s="4" t="s">
        <v>223</v>
      </c>
      <c r="J4359" s="4" t="s">
        <v>3420</v>
      </c>
    </row>
    <row r="4360" spans="1:10" ht="12.75" customHeight="1">
      <c r="A4360" s="4" t="str">
        <f t="shared" si="0"/>
        <v>267105</v>
      </c>
      <c r="B4360" s="4">
        <v>267</v>
      </c>
      <c r="C4360" s="4">
        <v>1050</v>
      </c>
      <c r="D4360" s="4">
        <f t="shared" si="1"/>
        <v>105</v>
      </c>
      <c r="E4360" s="4" t="s">
        <v>4791</v>
      </c>
      <c r="F4360" s="4">
        <v>113990</v>
      </c>
      <c r="G4360" s="4">
        <v>470</v>
      </c>
      <c r="H4360" s="4">
        <v>2</v>
      </c>
      <c r="I4360" s="4" t="s">
        <v>223</v>
      </c>
      <c r="J4360" s="4" t="s">
        <v>3420</v>
      </c>
    </row>
    <row r="4361" spans="1:10" ht="12.75" customHeight="1">
      <c r="A4361" s="4" t="str">
        <f t="shared" si="0"/>
        <v>267106</v>
      </c>
      <c r="B4361" s="4">
        <v>267</v>
      </c>
      <c r="C4361" s="4">
        <v>1060</v>
      </c>
      <c r="D4361" s="4">
        <f t="shared" si="1"/>
        <v>106</v>
      </c>
      <c r="E4361" s="4" t="s">
        <v>4792</v>
      </c>
      <c r="F4361" s="4">
        <v>115900</v>
      </c>
      <c r="G4361" s="4">
        <v>270</v>
      </c>
      <c r="H4361" s="4">
        <v>19</v>
      </c>
      <c r="I4361" s="4" t="s">
        <v>33</v>
      </c>
      <c r="J4361" s="4" t="s">
        <v>4793</v>
      </c>
    </row>
    <row r="4362" spans="1:10" ht="12.75" customHeight="1">
      <c r="A4362" s="4" t="str">
        <f t="shared" si="0"/>
        <v>267107</v>
      </c>
      <c r="B4362" s="4">
        <v>267</v>
      </c>
      <c r="C4362" s="4">
        <v>1070</v>
      </c>
      <c r="D4362" s="4">
        <f t="shared" si="1"/>
        <v>107</v>
      </c>
      <c r="E4362" s="4" t="s">
        <v>4794</v>
      </c>
      <c r="F4362" s="4">
        <v>118910</v>
      </c>
      <c r="G4362" s="4">
        <v>260</v>
      </c>
      <c r="H4362" s="4">
        <v>22</v>
      </c>
      <c r="I4362" s="4" t="s">
        <v>6</v>
      </c>
      <c r="J4362" s="4">
        <v>10</v>
      </c>
    </row>
    <row r="4363" spans="1:10" ht="12.75" customHeight="1">
      <c r="A4363" s="4" t="str">
        <f t="shared" si="0"/>
        <v>267108</v>
      </c>
      <c r="B4363" s="4">
        <v>267</v>
      </c>
      <c r="C4363" s="4">
        <v>1080</v>
      </c>
      <c r="D4363" s="4">
        <f t="shared" si="1"/>
        <v>108</v>
      </c>
      <c r="E4363" s="4" t="s">
        <v>4795</v>
      </c>
      <c r="F4363" s="4">
        <v>122760</v>
      </c>
      <c r="G4363" s="4">
        <v>100</v>
      </c>
      <c r="H4363" s="4">
        <v>32</v>
      </c>
      <c r="I4363" s="4" t="s">
        <v>33</v>
      </c>
      <c r="J4363" s="4">
        <v>15</v>
      </c>
    </row>
    <row r="4364" spans="1:10" ht="12.75" customHeight="1">
      <c r="A4364" s="4" t="str">
        <f t="shared" si="0"/>
        <v>267108.1</v>
      </c>
      <c r="B4364" s="4">
        <v>267</v>
      </c>
      <c r="C4364" s="4">
        <v>1081</v>
      </c>
      <c r="D4364" s="4">
        <f t="shared" si="1"/>
        <v>108.1</v>
      </c>
      <c r="E4364" s="4" t="s">
        <v>4796</v>
      </c>
      <c r="F4364" s="4" t="s">
        <v>1246</v>
      </c>
      <c r="G4364" s="4" t="s">
        <v>1054</v>
      </c>
      <c r="H4364" s="4">
        <v>200</v>
      </c>
      <c r="I4364" s="4" t="s">
        <v>33</v>
      </c>
      <c r="J4364" s="4" t="s">
        <v>4797</v>
      </c>
    </row>
    <row r="4365" spans="1:10" ht="12.75" customHeight="1">
      <c r="A4365" s="4" t="str">
        <f t="shared" si="0"/>
        <v>267109</v>
      </c>
      <c r="B4365" s="4">
        <v>267</v>
      </c>
      <c r="C4365" s="4">
        <v>1090</v>
      </c>
      <c r="D4365" s="4">
        <f t="shared" si="1"/>
        <v>109</v>
      </c>
      <c r="E4365" s="4" t="s">
        <v>4798</v>
      </c>
      <c r="F4365" s="4">
        <v>127900</v>
      </c>
      <c r="G4365" s="4">
        <v>540</v>
      </c>
      <c r="H4365" s="4">
        <v>10</v>
      </c>
      <c r="I4365" s="4" t="s">
        <v>33</v>
      </c>
      <c r="J4365" s="4" t="s">
        <v>3420</v>
      </c>
    </row>
    <row r="4366" spans="1:10" ht="12.75" customHeight="1">
      <c r="A4366" s="4" t="str">
        <f t="shared" si="0"/>
        <v>267110</v>
      </c>
      <c r="B4366" s="4">
        <v>267</v>
      </c>
      <c r="C4366" s="4">
        <v>1100</v>
      </c>
      <c r="D4366" s="4">
        <f t="shared" si="1"/>
        <v>110</v>
      </c>
      <c r="E4366" s="4" t="s">
        <v>4799</v>
      </c>
      <c r="F4366" s="4">
        <v>134450</v>
      </c>
      <c r="G4366" s="4">
        <v>370</v>
      </c>
      <c r="H4366" s="4">
        <v>10</v>
      </c>
      <c r="I4366" s="4" t="s">
        <v>968</v>
      </c>
      <c r="J4366" s="4">
        <v>8</v>
      </c>
    </row>
    <row r="4367" spans="1:10" ht="12.75" customHeight="1">
      <c r="A4367" s="4" t="str">
        <f t="shared" si="0"/>
        <v>268104</v>
      </c>
      <c r="B4367" s="4">
        <v>268</v>
      </c>
      <c r="C4367" s="4">
        <v>1040</v>
      </c>
      <c r="D4367" s="4">
        <f t="shared" si="1"/>
        <v>104</v>
      </c>
      <c r="E4367" s="4" t="s">
        <v>4800</v>
      </c>
      <c r="F4367" s="4">
        <v>115170</v>
      </c>
      <c r="G4367" s="4">
        <v>710</v>
      </c>
      <c r="H4367" s="4">
        <v>1</v>
      </c>
      <c r="I4367" s="4" t="s">
        <v>223</v>
      </c>
      <c r="J4367" s="4" t="s">
        <v>22</v>
      </c>
    </row>
    <row r="4368" spans="1:10" ht="12.75" customHeight="1">
      <c r="A4368" s="4" t="str">
        <f t="shared" si="0"/>
        <v>268105</v>
      </c>
      <c r="B4368" s="4">
        <v>268</v>
      </c>
      <c r="C4368" s="4">
        <v>1050</v>
      </c>
      <c r="D4368" s="4">
        <f t="shared" si="1"/>
        <v>105</v>
      </c>
      <c r="E4368" s="4" t="s">
        <v>4801</v>
      </c>
      <c r="F4368" s="4">
        <v>116850</v>
      </c>
      <c r="G4368" s="4">
        <v>530</v>
      </c>
      <c r="H4368" s="4">
        <v>6</v>
      </c>
      <c r="I4368" s="4" t="s">
        <v>223</v>
      </c>
      <c r="J4368" s="4" t="s">
        <v>3420</v>
      </c>
    </row>
    <row r="4369" spans="1:10" ht="12.75" customHeight="1">
      <c r="A4369" s="4" t="str">
        <f t="shared" si="0"/>
        <v>268106</v>
      </c>
      <c r="B4369" s="4">
        <v>268</v>
      </c>
      <c r="C4369" s="4">
        <v>1060</v>
      </c>
      <c r="D4369" s="4">
        <f t="shared" si="1"/>
        <v>106</v>
      </c>
      <c r="E4369" s="4" t="s">
        <v>4802</v>
      </c>
      <c r="F4369" s="4">
        <v>117000</v>
      </c>
      <c r="G4369" s="4">
        <v>540</v>
      </c>
      <c r="H4369" s="4">
        <v>30</v>
      </c>
      <c r="I4369" s="4" t="s">
        <v>6</v>
      </c>
      <c r="J4369" s="4" t="s">
        <v>22</v>
      </c>
    </row>
    <row r="4370" spans="1:10" ht="12.75" customHeight="1">
      <c r="A4370" s="4" t="str">
        <f t="shared" si="0"/>
        <v>268107</v>
      </c>
      <c r="B4370" s="4">
        <v>268</v>
      </c>
      <c r="C4370" s="4">
        <v>1070</v>
      </c>
      <c r="D4370" s="4">
        <f t="shared" si="1"/>
        <v>107</v>
      </c>
      <c r="E4370" s="4" t="s">
        <v>4803</v>
      </c>
      <c r="F4370" s="4">
        <v>120870</v>
      </c>
      <c r="G4370" s="4">
        <v>380</v>
      </c>
      <c r="H4370" s="4">
        <v>25</v>
      </c>
      <c r="I4370" s="4" t="s">
        <v>6</v>
      </c>
      <c r="J4370" s="4" t="s">
        <v>3420</v>
      </c>
    </row>
    <row r="4371" spans="1:10" ht="12.75" customHeight="1">
      <c r="A4371" s="4" t="str">
        <f t="shared" si="0"/>
        <v>268108</v>
      </c>
      <c r="B4371" s="4">
        <v>268</v>
      </c>
      <c r="C4371" s="4">
        <v>1080</v>
      </c>
      <c r="D4371" s="4">
        <f t="shared" si="1"/>
        <v>108</v>
      </c>
      <c r="E4371" s="4" t="s">
        <v>4804</v>
      </c>
      <c r="F4371" s="4">
        <v>123110</v>
      </c>
      <c r="G4371" s="4">
        <v>410</v>
      </c>
      <c r="H4371" s="4">
        <v>2</v>
      </c>
      <c r="I4371" s="4" t="s">
        <v>6</v>
      </c>
      <c r="J4371" s="4" t="s">
        <v>22</v>
      </c>
    </row>
    <row r="4372" spans="1:10" ht="12.75" customHeight="1">
      <c r="A4372" s="4" t="str">
        <f t="shared" si="0"/>
        <v>268109</v>
      </c>
      <c r="B4372" s="4">
        <v>268</v>
      </c>
      <c r="C4372" s="4">
        <v>1090</v>
      </c>
      <c r="D4372" s="4">
        <f t="shared" si="1"/>
        <v>109</v>
      </c>
      <c r="E4372" s="4" t="s">
        <v>4805</v>
      </c>
      <c r="F4372" s="4">
        <v>129220</v>
      </c>
      <c r="G4372" s="4">
        <v>320</v>
      </c>
      <c r="H4372" s="4">
        <v>53</v>
      </c>
      <c r="I4372" s="4" t="s">
        <v>33</v>
      </c>
      <c r="J4372" s="4">
        <v>21</v>
      </c>
    </row>
    <row r="4373" spans="1:10" ht="12.75" customHeight="1">
      <c r="A4373" s="4" t="str">
        <f t="shared" si="0"/>
        <v>268109.3</v>
      </c>
      <c r="B4373" s="4">
        <v>268</v>
      </c>
      <c r="C4373" s="4">
        <v>1093</v>
      </c>
      <c r="D4373" s="4">
        <f t="shared" si="1"/>
        <v>109.3</v>
      </c>
      <c r="E4373" s="4" t="s">
        <v>4806</v>
      </c>
      <c r="F4373" s="4">
        <v>129470</v>
      </c>
      <c r="G4373" s="4">
        <v>330</v>
      </c>
      <c r="H4373" s="4">
        <v>250</v>
      </c>
      <c r="I4373" s="4">
        <v>100</v>
      </c>
      <c r="J4373" s="4" t="s">
        <v>3420</v>
      </c>
    </row>
    <row r="4374" spans="1:10" ht="12.75" customHeight="1">
      <c r="A4374" s="4" t="str">
        <f t="shared" si="0"/>
        <v>268110</v>
      </c>
      <c r="B4374" s="4">
        <v>268</v>
      </c>
      <c r="C4374" s="4">
        <v>1100</v>
      </c>
      <c r="D4374" s="4">
        <f t="shared" si="1"/>
        <v>110</v>
      </c>
      <c r="E4374" s="4" t="s">
        <v>4807</v>
      </c>
      <c r="F4374" s="4">
        <v>133940</v>
      </c>
      <c r="G4374" s="4">
        <v>500</v>
      </c>
      <c r="H4374" s="4">
        <v>100</v>
      </c>
      <c r="I4374" s="4" t="s">
        <v>968</v>
      </c>
      <c r="J4374" s="4" t="s">
        <v>22</v>
      </c>
    </row>
    <row r="4375" spans="1:10" ht="12.75" customHeight="1">
      <c r="A4375" s="4" t="str">
        <f t="shared" si="0"/>
        <v>269105</v>
      </c>
      <c r="B4375" s="4">
        <v>269</v>
      </c>
      <c r="C4375" s="4">
        <v>1050</v>
      </c>
      <c r="D4375" s="4">
        <f t="shared" si="1"/>
        <v>105</v>
      </c>
      <c r="E4375" s="4" t="s">
        <v>4808</v>
      </c>
      <c r="F4375" s="4">
        <v>118730</v>
      </c>
      <c r="G4375" s="4">
        <v>770</v>
      </c>
      <c r="H4375" s="4">
        <v>3</v>
      </c>
      <c r="I4375" s="4" t="s">
        <v>223</v>
      </c>
      <c r="J4375" s="4" t="s">
        <v>3420</v>
      </c>
    </row>
    <row r="4376" spans="1:10" ht="12.75" customHeight="1">
      <c r="A4376" s="4" t="str">
        <f t="shared" si="0"/>
        <v>269106</v>
      </c>
      <c r="B4376" s="4">
        <v>269</v>
      </c>
      <c r="C4376" s="4">
        <v>1060</v>
      </c>
      <c r="D4376" s="4">
        <f t="shared" si="1"/>
        <v>106</v>
      </c>
      <c r="E4376" s="4" t="s">
        <v>4809</v>
      </c>
      <c r="F4376" s="4">
        <v>119930</v>
      </c>
      <c r="G4376" s="4">
        <v>660</v>
      </c>
      <c r="H4376" s="4">
        <v>35</v>
      </c>
      <c r="I4376" s="4" t="s">
        <v>6</v>
      </c>
      <c r="J4376" s="4">
        <v>23</v>
      </c>
    </row>
    <row r="4377" spans="1:10" ht="12.75" customHeight="1">
      <c r="A4377" s="4" t="str">
        <f t="shared" si="0"/>
        <v>269107</v>
      </c>
      <c r="B4377" s="4">
        <v>269</v>
      </c>
      <c r="C4377" s="4">
        <v>1070</v>
      </c>
      <c r="D4377" s="4">
        <f t="shared" si="1"/>
        <v>107</v>
      </c>
      <c r="E4377" s="4" t="s">
        <v>4810</v>
      </c>
      <c r="F4377" s="4">
        <v>121740</v>
      </c>
      <c r="G4377" s="4">
        <v>410</v>
      </c>
      <c r="H4377" s="4">
        <v>25</v>
      </c>
      <c r="I4377" s="4" t="s">
        <v>6</v>
      </c>
      <c r="J4377" s="4" t="s">
        <v>3420</v>
      </c>
    </row>
    <row r="4378" spans="1:10" ht="12.75" customHeight="1">
      <c r="A4378" s="4" t="str">
        <f t="shared" si="0"/>
        <v>269108</v>
      </c>
      <c r="B4378" s="4">
        <v>269</v>
      </c>
      <c r="C4378" s="4">
        <v>1080</v>
      </c>
      <c r="D4378" s="4">
        <f t="shared" si="1"/>
        <v>108</v>
      </c>
      <c r="E4378" s="4" t="s">
        <v>4811</v>
      </c>
      <c r="F4378" s="4">
        <v>124870</v>
      </c>
      <c r="G4378" s="4">
        <v>120</v>
      </c>
      <c r="H4378" s="4">
        <v>27</v>
      </c>
      <c r="I4378" s="4" t="s">
        <v>6</v>
      </c>
      <c r="J4378" s="4">
        <v>17</v>
      </c>
    </row>
    <row r="4379" spans="1:10" ht="12.75" customHeight="1">
      <c r="A4379" s="4" t="str">
        <f t="shared" si="0"/>
        <v>269109</v>
      </c>
      <c r="B4379" s="4">
        <v>269</v>
      </c>
      <c r="C4379" s="4">
        <v>1090</v>
      </c>
      <c r="D4379" s="4">
        <f t="shared" si="1"/>
        <v>109</v>
      </c>
      <c r="E4379" s="4" t="s">
        <v>4812</v>
      </c>
      <c r="F4379" s="4">
        <v>129530</v>
      </c>
      <c r="G4379" s="4">
        <v>550</v>
      </c>
      <c r="H4379" s="4">
        <v>200</v>
      </c>
      <c r="I4379" s="4" t="s">
        <v>33</v>
      </c>
      <c r="J4379" s="4" t="s">
        <v>3420</v>
      </c>
    </row>
    <row r="4380" spans="1:10" ht="12.75" customHeight="1">
      <c r="A4380" s="4" t="str">
        <f t="shared" si="0"/>
        <v>269110</v>
      </c>
      <c r="B4380" s="4">
        <v>269</v>
      </c>
      <c r="C4380" s="4">
        <v>1100</v>
      </c>
      <c r="D4380" s="4">
        <f t="shared" si="1"/>
        <v>110</v>
      </c>
      <c r="E4380" s="4" t="s">
        <v>4813</v>
      </c>
      <c r="F4380" s="4">
        <v>135180</v>
      </c>
      <c r="G4380" s="4">
        <v>140</v>
      </c>
      <c r="H4380" s="4">
        <v>230</v>
      </c>
      <c r="I4380" s="4" t="s">
        <v>968</v>
      </c>
      <c r="J4380" s="4">
        <v>110</v>
      </c>
    </row>
    <row r="4381" spans="1:10" ht="12.75" customHeight="1">
      <c r="A4381" s="4" t="str">
        <f t="shared" si="0"/>
        <v>270105</v>
      </c>
      <c r="B4381" s="4">
        <v>270</v>
      </c>
      <c r="C4381" s="4">
        <v>1050</v>
      </c>
      <c r="D4381" s="4">
        <f t="shared" si="1"/>
        <v>105</v>
      </c>
      <c r="E4381" s="4" t="s">
        <v>4814</v>
      </c>
      <c r="F4381" s="4">
        <v>121760</v>
      </c>
      <c r="G4381" s="4">
        <v>720</v>
      </c>
      <c r="H4381" s="4">
        <v>1</v>
      </c>
      <c r="I4381" s="4" t="s">
        <v>223</v>
      </c>
      <c r="J4381" s="4" t="s">
        <v>3420</v>
      </c>
    </row>
    <row r="4382" spans="1:10" ht="12.75" customHeight="1">
      <c r="A4382" s="4" t="str">
        <f t="shared" si="0"/>
        <v>270106</v>
      </c>
      <c r="B4382" s="4">
        <v>270</v>
      </c>
      <c r="C4382" s="4">
        <v>1060</v>
      </c>
      <c r="D4382" s="4">
        <f t="shared" si="1"/>
        <v>106</v>
      </c>
      <c r="E4382" s="4" t="s">
        <v>4815</v>
      </c>
      <c r="F4382" s="4">
        <v>121400</v>
      </c>
      <c r="G4382" s="4">
        <v>620</v>
      </c>
      <c r="H4382" s="4">
        <v>10</v>
      </c>
      <c r="I4382" s="4" t="s">
        <v>80</v>
      </c>
      <c r="J4382" s="4" t="s">
        <v>22</v>
      </c>
    </row>
    <row r="4383" spans="1:10" ht="12.75" customHeight="1">
      <c r="A4383" s="4" t="str">
        <f t="shared" si="0"/>
        <v>270107</v>
      </c>
      <c r="B4383" s="4">
        <v>270</v>
      </c>
      <c r="C4383" s="4">
        <v>1070</v>
      </c>
      <c r="D4383" s="4">
        <f t="shared" si="1"/>
        <v>107</v>
      </c>
      <c r="E4383" s="4" t="s">
        <v>4816</v>
      </c>
      <c r="F4383" s="4">
        <v>124460</v>
      </c>
      <c r="G4383" s="4">
        <v>470</v>
      </c>
      <c r="H4383" s="4">
        <v>30</v>
      </c>
      <c r="I4383" s="4" t="s">
        <v>6</v>
      </c>
      <c r="J4383" s="4" t="s">
        <v>3420</v>
      </c>
    </row>
    <row r="4384" spans="1:10" ht="12.75" customHeight="1">
      <c r="A4384" s="4" t="str">
        <f t="shared" si="0"/>
        <v>270108</v>
      </c>
      <c r="B4384" s="4">
        <v>270</v>
      </c>
      <c r="C4384" s="4">
        <v>1080</v>
      </c>
      <c r="D4384" s="4">
        <f t="shared" si="1"/>
        <v>108</v>
      </c>
      <c r="E4384" s="4" t="s">
        <v>4817</v>
      </c>
      <c r="F4384" s="4">
        <v>125430</v>
      </c>
      <c r="G4384" s="4">
        <v>290</v>
      </c>
      <c r="H4384" s="4">
        <v>30</v>
      </c>
      <c r="I4384" s="4" t="s">
        <v>6</v>
      </c>
      <c r="J4384" s="4" t="s">
        <v>22</v>
      </c>
    </row>
    <row r="4385" spans="1:10" ht="12.75" customHeight="1">
      <c r="A4385" s="4" t="str">
        <f t="shared" si="0"/>
        <v>270109</v>
      </c>
      <c r="B4385" s="4">
        <v>270</v>
      </c>
      <c r="C4385" s="4">
        <v>1090</v>
      </c>
      <c r="D4385" s="4">
        <f t="shared" si="1"/>
        <v>109</v>
      </c>
      <c r="E4385" s="4" t="s">
        <v>4818</v>
      </c>
      <c r="F4385" s="4">
        <v>131020</v>
      </c>
      <c r="G4385" s="4">
        <v>540</v>
      </c>
      <c r="H4385" s="4">
        <v>2</v>
      </c>
      <c r="I4385" s="4" t="s">
        <v>6</v>
      </c>
      <c r="J4385" s="4" t="s">
        <v>3420</v>
      </c>
    </row>
    <row r="4386" spans="1:10" ht="12.75" customHeight="1">
      <c r="A4386" s="4" t="str">
        <f t="shared" si="0"/>
        <v>270110</v>
      </c>
      <c r="B4386" s="4">
        <v>270</v>
      </c>
      <c r="C4386" s="4">
        <v>1100</v>
      </c>
      <c r="D4386" s="4">
        <f t="shared" si="1"/>
        <v>110</v>
      </c>
      <c r="E4386" s="4" t="s">
        <v>4819</v>
      </c>
      <c r="F4386" s="4">
        <v>134810</v>
      </c>
      <c r="G4386" s="4">
        <v>290</v>
      </c>
      <c r="H4386" s="4">
        <v>160</v>
      </c>
      <c r="I4386" s="4" t="s">
        <v>968</v>
      </c>
      <c r="J4386" s="4">
        <v>100</v>
      </c>
    </row>
    <row r="4387" spans="1:10" ht="12.75" customHeight="1">
      <c r="A4387" s="4" t="str">
        <f t="shared" si="0"/>
        <v>270110.1</v>
      </c>
      <c r="B4387" s="4">
        <v>270</v>
      </c>
      <c r="C4387" s="4">
        <v>1101</v>
      </c>
      <c r="D4387" s="4">
        <f t="shared" si="1"/>
        <v>110.1</v>
      </c>
      <c r="E4387" s="4" t="s">
        <v>4820</v>
      </c>
      <c r="F4387" s="4">
        <v>135940</v>
      </c>
      <c r="G4387" s="4">
        <v>290</v>
      </c>
      <c r="H4387" s="4">
        <v>1140</v>
      </c>
      <c r="I4387" s="4">
        <v>70</v>
      </c>
      <c r="J4387" s="4">
        <v>10</v>
      </c>
    </row>
    <row r="4388" spans="1:10" ht="12.75" customHeight="1">
      <c r="A4388" s="4" t="str">
        <f t="shared" si="0"/>
        <v>271106</v>
      </c>
      <c r="B4388" s="4">
        <v>271</v>
      </c>
      <c r="C4388" s="4">
        <v>1060</v>
      </c>
      <c r="D4388" s="4">
        <f t="shared" si="1"/>
        <v>106</v>
      </c>
      <c r="E4388" s="4" t="s">
        <v>4821</v>
      </c>
      <c r="F4388" s="4">
        <v>124330</v>
      </c>
      <c r="G4388" s="4">
        <v>650</v>
      </c>
      <c r="H4388" s="4">
        <v>2</v>
      </c>
      <c r="I4388" s="4" t="s">
        <v>223</v>
      </c>
      <c r="J4388" s="4" t="s">
        <v>3420</v>
      </c>
    </row>
    <row r="4389" spans="1:10" ht="12.75" customHeight="1">
      <c r="A4389" s="4" t="str">
        <f t="shared" si="0"/>
        <v>271107</v>
      </c>
      <c r="B4389" s="4">
        <v>271</v>
      </c>
      <c r="C4389" s="4">
        <v>1070</v>
      </c>
      <c r="D4389" s="4">
        <f t="shared" si="1"/>
        <v>107</v>
      </c>
      <c r="E4389" s="4" t="s">
        <v>4822</v>
      </c>
      <c r="F4389" s="4">
        <v>125920</v>
      </c>
      <c r="G4389" s="4">
        <v>560</v>
      </c>
      <c r="H4389" s="4">
        <v>40</v>
      </c>
      <c r="I4389" s="4" t="s">
        <v>6</v>
      </c>
      <c r="J4389" s="4" t="s">
        <v>3420</v>
      </c>
    </row>
    <row r="4390" spans="1:10" ht="12.75" customHeight="1">
      <c r="A4390" s="4" t="str">
        <f t="shared" si="0"/>
        <v>271108</v>
      </c>
      <c r="B4390" s="4">
        <v>271</v>
      </c>
      <c r="C4390" s="4">
        <v>1080</v>
      </c>
      <c r="D4390" s="4">
        <f t="shared" si="1"/>
        <v>108</v>
      </c>
      <c r="E4390" s="4" t="s">
        <v>4823</v>
      </c>
      <c r="F4390" s="4">
        <v>128230</v>
      </c>
      <c r="G4390" s="4">
        <v>340</v>
      </c>
      <c r="H4390" s="4">
        <v>40</v>
      </c>
      <c r="I4390" s="4" t="s">
        <v>6</v>
      </c>
      <c r="J4390" s="4" t="s">
        <v>3420</v>
      </c>
    </row>
    <row r="4391" spans="1:10" ht="12.75" customHeight="1">
      <c r="A4391" s="4" t="str">
        <f t="shared" si="0"/>
        <v>271109</v>
      </c>
      <c r="B4391" s="4">
        <v>271</v>
      </c>
      <c r="C4391" s="4">
        <v>1090</v>
      </c>
      <c r="D4391" s="4">
        <f t="shared" si="1"/>
        <v>109</v>
      </c>
      <c r="E4391" s="4" t="s">
        <v>4824</v>
      </c>
      <c r="F4391" s="4">
        <v>131470</v>
      </c>
      <c r="G4391" s="4">
        <v>570</v>
      </c>
      <c r="H4391" s="4">
        <v>5</v>
      </c>
      <c r="I4391" s="4" t="s">
        <v>6</v>
      </c>
      <c r="J4391" s="4" t="s">
        <v>3420</v>
      </c>
    </row>
    <row r="4392" spans="1:10" ht="12.75" customHeight="1">
      <c r="A4392" s="4" t="str">
        <f t="shared" si="0"/>
        <v>271110</v>
      </c>
      <c r="B4392" s="4">
        <v>271</v>
      </c>
      <c r="C4392" s="4">
        <v>1100</v>
      </c>
      <c r="D4392" s="4">
        <f t="shared" si="1"/>
        <v>110</v>
      </c>
      <c r="E4392" s="4" t="s">
        <v>4825</v>
      </c>
      <c r="F4392" s="4">
        <v>136060</v>
      </c>
      <c r="G4392" s="4">
        <v>110</v>
      </c>
      <c r="H4392" s="4" t="s">
        <v>541</v>
      </c>
      <c r="I4392" s="4">
        <v>210</v>
      </c>
      <c r="J4392" s="4" t="s">
        <v>33</v>
      </c>
    </row>
    <row r="4393" spans="1:10" ht="12.75" customHeight="1">
      <c r="A4393" s="4" t="str">
        <f t="shared" si="0"/>
        <v>271110.1</v>
      </c>
      <c r="B4393" s="4">
        <v>271</v>
      </c>
      <c r="C4393" s="4">
        <v>1101</v>
      </c>
      <c r="D4393" s="4">
        <f t="shared" si="1"/>
        <v>110.1</v>
      </c>
      <c r="E4393" s="4" t="s">
        <v>4826</v>
      </c>
      <c r="F4393" s="4">
        <v>136090</v>
      </c>
      <c r="G4393" s="4">
        <v>110</v>
      </c>
      <c r="H4393" s="4">
        <v>29</v>
      </c>
      <c r="I4393" s="4">
        <v>29</v>
      </c>
      <c r="J4393" s="4" t="s">
        <v>3678</v>
      </c>
    </row>
    <row r="4394" spans="1:10" ht="12.75" customHeight="1">
      <c r="A4394" s="4" t="str">
        <f t="shared" si="0"/>
        <v>272106</v>
      </c>
      <c r="B4394" s="4">
        <v>272</v>
      </c>
      <c r="C4394" s="4">
        <v>1060</v>
      </c>
      <c r="D4394" s="4">
        <f t="shared" si="1"/>
        <v>106</v>
      </c>
      <c r="E4394" s="4" t="s">
        <v>4827</v>
      </c>
      <c r="F4394" s="4">
        <v>125900</v>
      </c>
      <c r="G4394" s="4">
        <v>770</v>
      </c>
      <c r="H4394" s="4">
        <v>1</v>
      </c>
      <c r="I4394" s="4" t="s">
        <v>223</v>
      </c>
      <c r="J4394" s="4" t="s">
        <v>22</v>
      </c>
    </row>
    <row r="4395" spans="1:10" ht="12.75" customHeight="1">
      <c r="A4395" s="4" t="str">
        <f t="shared" si="0"/>
        <v>272107</v>
      </c>
      <c r="B4395" s="4">
        <v>272</v>
      </c>
      <c r="C4395" s="4">
        <v>1070</v>
      </c>
      <c r="D4395" s="4">
        <f t="shared" si="1"/>
        <v>107</v>
      </c>
      <c r="E4395" s="4" t="s">
        <v>4828</v>
      </c>
      <c r="F4395" s="4">
        <v>128580</v>
      </c>
      <c r="G4395" s="4">
        <v>610</v>
      </c>
      <c r="H4395" s="4">
        <v>2</v>
      </c>
      <c r="I4395" s="4" t="s">
        <v>80</v>
      </c>
      <c r="J4395" s="4" t="s">
        <v>3420</v>
      </c>
    </row>
    <row r="4396" spans="1:10" ht="12.75" customHeight="1">
      <c r="A4396" s="4" t="str">
        <f t="shared" si="0"/>
        <v>272108</v>
      </c>
      <c r="B4396" s="4">
        <v>272</v>
      </c>
      <c r="C4396" s="4">
        <v>1080</v>
      </c>
      <c r="D4396" s="4">
        <f t="shared" si="1"/>
        <v>108</v>
      </c>
      <c r="E4396" s="4" t="s">
        <v>4829</v>
      </c>
      <c r="F4396" s="4">
        <v>129530</v>
      </c>
      <c r="G4396" s="4">
        <v>580</v>
      </c>
      <c r="H4396" s="4">
        <v>40</v>
      </c>
      <c r="I4396" s="4" t="s">
        <v>6</v>
      </c>
      <c r="J4396" s="4" t="s">
        <v>22</v>
      </c>
    </row>
    <row r="4397" spans="1:10" ht="12.75" customHeight="1">
      <c r="A4397" s="4" t="str">
        <f t="shared" si="0"/>
        <v>272109</v>
      </c>
      <c r="B4397" s="4">
        <v>272</v>
      </c>
      <c r="C4397" s="4">
        <v>1090</v>
      </c>
      <c r="D4397" s="4">
        <f t="shared" si="1"/>
        <v>109</v>
      </c>
      <c r="E4397" s="4" t="s">
        <v>4830</v>
      </c>
      <c r="F4397" s="4">
        <v>133890</v>
      </c>
      <c r="G4397" s="4">
        <v>480</v>
      </c>
      <c r="H4397" s="4">
        <v>10</v>
      </c>
      <c r="I4397" s="4" t="s">
        <v>6</v>
      </c>
      <c r="J4397" s="4" t="s">
        <v>3420</v>
      </c>
    </row>
    <row r="4398" spans="1:10" ht="12.75" customHeight="1">
      <c r="A4398" s="4" t="str">
        <f t="shared" si="0"/>
        <v>272110</v>
      </c>
      <c r="B4398" s="4">
        <v>272</v>
      </c>
      <c r="C4398" s="4">
        <v>1100</v>
      </c>
      <c r="D4398" s="4">
        <f t="shared" si="1"/>
        <v>110</v>
      </c>
      <c r="E4398" s="4" t="s">
        <v>4831</v>
      </c>
      <c r="F4398" s="4">
        <v>136290</v>
      </c>
      <c r="G4398" s="4">
        <v>650</v>
      </c>
      <c r="H4398" s="4">
        <v>1</v>
      </c>
      <c r="I4398" s="4" t="s">
        <v>6</v>
      </c>
      <c r="J4398" s="4" t="s">
        <v>22</v>
      </c>
    </row>
    <row r="4399" spans="1:10" ht="12.75" customHeight="1">
      <c r="A4399" s="4" t="str">
        <f t="shared" si="0"/>
        <v>272111</v>
      </c>
      <c r="B4399" s="4">
        <v>272</v>
      </c>
      <c r="C4399" s="4">
        <v>1110</v>
      </c>
      <c r="D4399" s="4">
        <f t="shared" si="1"/>
        <v>111</v>
      </c>
      <c r="E4399" s="4" t="s">
        <v>4832</v>
      </c>
      <c r="F4399" s="4">
        <v>143090</v>
      </c>
      <c r="G4399" s="4">
        <v>330</v>
      </c>
      <c r="H4399" s="4">
        <v>2</v>
      </c>
      <c r="I4399" s="4" t="s">
        <v>33</v>
      </c>
      <c r="J4399" s="4">
        <v>0.8</v>
      </c>
    </row>
    <row r="4400" spans="1:10" ht="12.75" customHeight="1">
      <c r="A4400" s="4" t="str">
        <f t="shared" si="0"/>
        <v>273106</v>
      </c>
      <c r="B4400" s="4">
        <v>273</v>
      </c>
      <c r="C4400" s="4">
        <v>1060</v>
      </c>
      <c r="D4400" s="4">
        <f t="shared" si="1"/>
        <v>106</v>
      </c>
      <c r="E4400" s="4" t="s">
        <v>4833</v>
      </c>
      <c r="F4400" s="4">
        <v>128750</v>
      </c>
      <c r="G4400" s="4">
        <v>660</v>
      </c>
      <c r="H4400" s="4">
        <v>1</v>
      </c>
      <c r="I4400" s="4" t="s">
        <v>80</v>
      </c>
      <c r="J4400" s="4" t="s">
        <v>4743</v>
      </c>
    </row>
    <row r="4401" spans="1:10" ht="12.75" customHeight="1">
      <c r="A4401" s="4" t="str">
        <f t="shared" si="0"/>
        <v>273107</v>
      </c>
      <c r="B4401" s="4">
        <v>273</v>
      </c>
      <c r="C4401" s="4">
        <v>1070</v>
      </c>
      <c r="D4401" s="4">
        <f t="shared" si="1"/>
        <v>107</v>
      </c>
      <c r="E4401" s="4" t="s">
        <v>4834</v>
      </c>
      <c r="F4401" s="4">
        <v>130050</v>
      </c>
      <c r="G4401" s="4">
        <v>830</v>
      </c>
      <c r="H4401" s="4">
        <v>90</v>
      </c>
      <c r="I4401" s="4" t="s">
        <v>80</v>
      </c>
      <c r="J4401" s="4" t="s">
        <v>3420</v>
      </c>
    </row>
    <row r="4402" spans="1:10" ht="12.75" customHeight="1">
      <c r="A4402" s="4" t="str">
        <f t="shared" si="0"/>
        <v>273108</v>
      </c>
      <c r="B4402" s="4">
        <v>273</v>
      </c>
      <c r="C4402" s="4">
        <v>1080</v>
      </c>
      <c r="D4402" s="4">
        <f t="shared" si="1"/>
        <v>108</v>
      </c>
      <c r="E4402" s="4" t="s">
        <v>4835</v>
      </c>
      <c r="F4402" s="4">
        <v>132260</v>
      </c>
      <c r="G4402" s="4">
        <v>830</v>
      </c>
      <c r="H4402" s="4" t="s">
        <v>17</v>
      </c>
      <c r="I4402" s="4">
        <v>50</v>
      </c>
      <c r="J4402" s="4" t="s">
        <v>6</v>
      </c>
    </row>
    <row r="4403" spans="1:10" ht="12.75" customHeight="1">
      <c r="A4403" s="4" t="str">
        <f t="shared" si="0"/>
        <v>273109</v>
      </c>
      <c r="B4403" s="4">
        <v>273</v>
      </c>
      <c r="C4403" s="4">
        <v>1090</v>
      </c>
      <c r="D4403" s="4">
        <f t="shared" si="1"/>
        <v>109</v>
      </c>
      <c r="E4403" s="4" t="s">
        <v>4836</v>
      </c>
      <c r="F4403" s="4">
        <v>134990</v>
      </c>
      <c r="G4403" s="4">
        <v>510</v>
      </c>
      <c r="H4403" s="4">
        <v>20</v>
      </c>
      <c r="I4403" s="4" t="s">
        <v>6</v>
      </c>
      <c r="J4403" s="4" t="s">
        <v>3420</v>
      </c>
    </row>
    <row r="4404" spans="1:10" ht="12.75" customHeight="1">
      <c r="A4404" s="4" t="str">
        <f t="shared" si="0"/>
        <v>273110</v>
      </c>
      <c r="B4404" s="4">
        <v>273</v>
      </c>
      <c r="C4404" s="4">
        <v>1100</v>
      </c>
      <c r="D4404" s="4">
        <f t="shared" si="1"/>
        <v>110</v>
      </c>
      <c r="E4404" s="4" t="s">
        <v>4837</v>
      </c>
      <c r="F4404" s="4">
        <v>138670</v>
      </c>
      <c r="G4404" s="4">
        <v>130</v>
      </c>
      <c r="H4404" s="4">
        <v>360</v>
      </c>
      <c r="I4404" s="4" t="s">
        <v>968</v>
      </c>
      <c r="J4404" s="4">
        <v>280</v>
      </c>
    </row>
    <row r="4405" spans="1:10" ht="12.75" customHeight="1">
      <c r="A4405" s="4" t="str">
        <f t="shared" si="0"/>
        <v>273110.1</v>
      </c>
      <c r="B4405" s="4">
        <v>273</v>
      </c>
      <c r="C4405" s="4">
        <v>1101</v>
      </c>
      <c r="D4405" s="4">
        <f t="shared" si="1"/>
        <v>110.1</v>
      </c>
      <c r="E4405" s="4" t="s">
        <v>4838</v>
      </c>
      <c r="F4405" s="4">
        <v>138870</v>
      </c>
      <c r="G4405" s="4">
        <v>130</v>
      </c>
      <c r="H4405" s="4">
        <v>198</v>
      </c>
      <c r="I4405" s="4">
        <v>20</v>
      </c>
      <c r="J4405" s="4" t="s">
        <v>1054</v>
      </c>
    </row>
    <row r="4406" spans="1:10" ht="12.75" customHeight="1">
      <c r="A4406" s="4" t="str">
        <f t="shared" si="0"/>
        <v>273110.3</v>
      </c>
      <c r="B4406" s="4">
        <v>273</v>
      </c>
      <c r="C4406" s="4">
        <v>1103</v>
      </c>
      <c r="D4406" s="4">
        <f t="shared" si="1"/>
        <v>110.3</v>
      </c>
      <c r="E4406" s="4" t="s">
        <v>4839</v>
      </c>
      <c r="F4406" s="4">
        <v>138950</v>
      </c>
      <c r="G4406" s="4">
        <v>130</v>
      </c>
      <c r="H4406" s="4">
        <v>290</v>
      </c>
      <c r="I4406" s="4">
        <v>40</v>
      </c>
      <c r="J4406" s="4" t="s">
        <v>2857</v>
      </c>
    </row>
    <row r="4407" spans="1:10" ht="12.75" customHeight="1">
      <c r="A4407" s="4" t="str">
        <f t="shared" si="0"/>
        <v>273111</v>
      </c>
      <c r="B4407" s="4">
        <v>273</v>
      </c>
      <c r="C4407" s="4">
        <v>1110</v>
      </c>
      <c r="D4407" s="4">
        <f t="shared" si="1"/>
        <v>111</v>
      </c>
      <c r="E4407" s="4" t="s">
        <v>4840</v>
      </c>
      <c r="F4407" s="4">
        <v>143150</v>
      </c>
      <c r="G4407" s="4">
        <v>610</v>
      </c>
      <c r="H4407" s="4">
        <v>5</v>
      </c>
      <c r="I4407" s="4" t="s">
        <v>33</v>
      </c>
      <c r="J4407" s="4" t="s">
        <v>3420</v>
      </c>
    </row>
    <row r="4408" spans="1:10" ht="12.75" customHeight="1">
      <c r="A4408" s="4" t="str">
        <f t="shared" si="0"/>
        <v>274107</v>
      </c>
      <c r="B4408" s="4">
        <v>274</v>
      </c>
      <c r="C4408" s="4">
        <v>1070</v>
      </c>
      <c r="D4408" s="4">
        <f t="shared" si="1"/>
        <v>107</v>
      </c>
      <c r="E4408" s="4" t="s">
        <v>4841</v>
      </c>
      <c r="F4408" s="4">
        <v>132680</v>
      </c>
      <c r="G4408" s="4">
        <v>780</v>
      </c>
      <c r="H4408" s="4">
        <v>90</v>
      </c>
      <c r="I4408" s="4" t="s">
        <v>80</v>
      </c>
      <c r="J4408" s="4" t="s">
        <v>3420</v>
      </c>
    </row>
    <row r="4409" spans="1:10" ht="12.75" customHeight="1">
      <c r="A4409" s="4" t="str">
        <f t="shared" si="0"/>
        <v>274108</v>
      </c>
      <c r="B4409" s="4">
        <v>274</v>
      </c>
      <c r="C4409" s="4">
        <v>1080</v>
      </c>
      <c r="D4409" s="4">
        <f t="shared" si="1"/>
        <v>108</v>
      </c>
      <c r="E4409" s="4" t="s">
        <v>4842</v>
      </c>
      <c r="F4409" s="4">
        <v>133330</v>
      </c>
      <c r="G4409" s="4">
        <v>650</v>
      </c>
      <c r="H4409" s="4">
        <v>1</v>
      </c>
      <c r="I4409" s="4" t="s">
        <v>80</v>
      </c>
      <c r="J4409" s="4" t="s">
        <v>22</v>
      </c>
    </row>
    <row r="4410" spans="1:10" ht="12.75" customHeight="1">
      <c r="A4410" s="4" t="str">
        <f t="shared" si="0"/>
        <v>274109</v>
      </c>
      <c r="B4410" s="4">
        <v>274</v>
      </c>
      <c r="C4410" s="4">
        <v>1090</v>
      </c>
      <c r="D4410" s="4">
        <f t="shared" si="1"/>
        <v>109</v>
      </c>
      <c r="E4410" s="4" t="s">
        <v>4843</v>
      </c>
      <c r="F4410" s="4">
        <v>137390</v>
      </c>
      <c r="G4410" s="4">
        <v>560</v>
      </c>
      <c r="H4410" s="4">
        <v>20</v>
      </c>
      <c r="I4410" s="4" t="s">
        <v>6</v>
      </c>
      <c r="J4410" s="4" t="s">
        <v>3420</v>
      </c>
    </row>
    <row r="4411" spans="1:10" ht="12.75" customHeight="1">
      <c r="A4411" s="4" t="str">
        <f t="shared" si="0"/>
        <v>274110</v>
      </c>
      <c r="B4411" s="4">
        <v>274</v>
      </c>
      <c r="C4411" s="4">
        <v>1100</v>
      </c>
      <c r="D4411" s="4">
        <f t="shared" si="1"/>
        <v>110</v>
      </c>
      <c r="E4411" s="4" t="s">
        <v>4844</v>
      </c>
      <c r="F4411" s="4">
        <v>139250</v>
      </c>
      <c r="G4411" s="4">
        <v>490</v>
      </c>
      <c r="H4411" s="4">
        <v>2</v>
      </c>
      <c r="I4411" s="4" t="s">
        <v>6</v>
      </c>
      <c r="J4411" s="4" t="s">
        <v>22</v>
      </c>
    </row>
    <row r="4412" spans="1:10" ht="12.75" customHeight="1">
      <c r="A4412" s="4" t="str">
        <f t="shared" si="0"/>
        <v>274111</v>
      </c>
      <c r="B4412" s="4">
        <v>274</v>
      </c>
      <c r="C4412" s="4">
        <v>1110</v>
      </c>
      <c r="D4412" s="4">
        <f t="shared" si="1"/>
        <v>111</v>
      </c>
      <c r="E4412" s="4" t="s">
        <v>4845</v>
      </c>
      <c r="F4412" s="4">
        <v>145050</v>
      </c>
      <c r="G4412" s="4">
        <v>620</v>
      </c>
      <c r="H4412" s="4">
        <v>5</v>
      </c>
      <c r="I4412" s="4" t="s">
        <v>33</v>
      </c>
      <c r="J4412" s="4" t="s">
        <v>3420</v>
      </c>
    </row>
    <row r="4413" spans="1:10" ht="12.75" customHeight="1">
      <c r="A4413" s="4" t="str">
        <f t="shared" si="0"/>
        <v>275107</v>
      </c>
      <c r="B4413" s="4">
        <v>275</v>
      </c>
      <c r="C4413" s="4">
        <v>1070</v>
      </c>
      <c r="D4413" s="4">
        <f t="shared" si="1"/>
        <v>107</v>
      </c>
      <c r="E4413" s="4" t="s">
        <v>4846</v>
      </c>
      <c r="F4413" s="4">
        <v>134370</v>
      </c>
      <c r="G4413" s="4">
        <v>650</v>
      </c>
      <c r="H4413" s="4">
        <v>40</v>
      </c>
      <c r="I4413" s="4" t="s">
        <v>80</v>
      </c>
      <c r="J4413" s="4" t="s">
        <v>4743</v>
      </c>
    </row>
    <row r="4414" spans="1:10" ht="12.75" customHeight="1">
      <c r="A4414" s="4" t="str">
        <f t="shared" si="0"/>
        <v>275108</v>
      </c>
      <c r="B4414" s="4">
        <v>275</v>
      </c>
      <c r="C4414" s="4">
        <v>1080</v>
      </c>
      <c r="D4414" s="4">
        <f t="shared" si="1"/>
        <v>108</v>
      </c>
      <c r="E4414" s="4" t="s">
        <v>4847</v>
      </c>
      <c r="F4414" s="4">
        <v>135950</v>
      </c>
      <c r="G4414" s="4">
        <v>710</v>
      </c>
      <c r="H4414" s="4">
        <v>30</v>
      </c>
      <c r="I4414" s="4" t="s">
        <v>80</v>
      </c>
      <c r="J4414" s="4" t="s">
        <v>3420</v>
      </c>
    </row>
    <row r="4415" spans="1:10" ht="12.75" customHeight="1">
      <c r="A4415" s="4" t="str">
        <f t="shared" si="0"/>
        <v>275109</v>
      </c>
      <c r="B4415" s="4">
        <v>275</v>
      </c>
      <c r="C4415" s="4">
        <v>1090</v>
      </c>
      <c r="D4415" s="4">
        <f t="shared" si="1"/>
        <v>109</v>
      </c>
      <c r="E4415" s="4" t="s">
        <v>4848</v>
      </c>
      <c r="F4415" s="4">
        <v>138460</v>
      </c>
      <c r="G4415" s="4">
        <v>590</v>
      </c>
      <c r="H4415" s="4">
        <v>30</v>
      </c>
      <c r="I4415" s="4" t="s">
        <v>6</v>
      </c>
      <c r="J4415" s="4" t="s">
        <v>3420</v>
      </c>
    </row>
    <row r="4416" spans="1:10" ht="12.75" customHeight="1">
      <c r="A4416" s="4" t="str">
        <f t="shared" si="0"/>
        <v>275110</v>
      </c>
      <c r="B4416" s="4">
        <v>275</v>
      </c>
      <c r="C4416" s="4">
        <v>1100</v>
      </c>
      <c r="D4416" s="4">
        <f t="shared" si="1"/>
        <v>110</v>
      </c>
      <c r="E4416" s="4" t="s">
        <v>4849</v>
      </c>
      <c r="F4416" s="4">
        <v>141750</v>
      </c>
      <c r="G4416" s="4">
        <v>450</v>
      </c>
      <c r="H4416" s="4">
        <v>2</v>
      </c>
      <c r="I4416" s="4" t="s">
        <v>6</v>
      </c>
      <c r="J4416" s="4" t="s">
        <v>3420</v>
      </c>
    </row>
    <row r="4417" spans="1:10" ht="12.75" customHeight="1">
      <c r="A4417" s="4" t="str">
        <f t="shared" si="0"/>
        <v>275111</v>
      </c>
      <c r="B4417" s="4">
        <v>275</v>
      </c>
      <c r="C4417" s="4">
        <v>1110</v>
      </c>
      <c r="D4417" s="4">
        <f t="shared" si="1"/>
        <v>111</v>
      </c>
      <c r="E4417" s="4" t="s">
        <v>4850</v>
      </c>
      <c r="F4417" s="4">
        <v>145450</v>
      </c>
      <c r="G4417" s="4">
        <v>690</v>
      </c>
      <c r="H4417" s="4">
        <v>10</v>
      </c>
      <c r="I4417" s="4" t="s">
        <v>33</v>
      </c>
      <c r="J4417" s="4" t="s">
        <v>3420</v>
      </c>
    </row>
    <row r="4418" spans="1:10" ht="12.75" customHeight="1">
      <c r="A4418" s="4" t="str">
        <f t="shared" si="0"/>
        <v>276108</v>
      </c>
      <c r="B4418" s="4">
        <v>276</v>
      </c>
      <c r="C4418" s="4">
        <v>1080</v>
      </c>
      <c r="D4418" s="4">
        <f t="shared" si="1"/>
        <v>108</v>
      </c>
      <c r="E4418" s="4" t="s">
        <v>4851</v>
      </c>
      <c r="F4418" s="4">
        <v>137120</v>
      </c>
      <c r="G4418" s="4">
        <v>820</v>
      </c>
      <c r="H4418" s="4">
        <v>1</v>
      </c>
      <c r="I4418" s="4" t="s">
        <v>223</v>
      </c>
      <c r="J4418" s="4" t="s">
        <v>22</v>
      </c>
    </row>
    <row r="4419" spans="1:10" ht="12.75" customHeight="1">
      <c r="A4419" s="4" t="str">
        <f t="shared" si="0"/>
        <v>276109</v>
      </c>
      <c r="B4419" s="4">
        <v>276</v>
      </c>
      <c r="C4419" s="4">
        <v>1090</v>
      </c>
      <c r="D4419" s="4">
        <f t="shared" si="1"/>
        <v>109</v>
      </c>
      <c r="E4419" s="4" t="s">
        <v>4852</v>
      </c>
      <c r="F4419" s="4">
        <v>140800</v>
      </c>
      <c r="G4419" s="4">
        <v>680</v>
      </c>
      <c r="H4419" s="4">
        <v>40</v>
      </c>
      <c r="I4419" s="4" t="s">
        <v>6</v>
      </c>
      <c r="J4419" s="4" t="s">
        <v>3420</v>
      </c>
    </row>
    <row r="4420" spans="1:10" ht="12.75" customHeight="1">
      <c r="A4420" s="4" t="str">
        <f t="shared" si="0"/>
        <v>276110</v>
      </c>
      <c r="B4420" s="4">
        <v>276</v>
      </c>
      <c r="C4420" s="4">
        <v>1100</v>
      </c>
      <c r="D4420" s="4">
        <f t="shared" si="1"/>
        <v>110</v>
      </c>
      <c r="E4420" s="4" t="s">
        <v>4853</v>
      </c>
      <c r="F4420" s="4">
        <v>142550</v>
      </c>
      <c r="G4420" s="4">
        <v>610</v>
      </c>
      <c r="H4420" s="4">
        <v>5</v>
      </c>
      <c r="I4420" s="4" t="s">
        <v>6</v>
      </c>
      <c r="J4420" s="4" t="s">
        <v>22</v>
      </c>
    </row>
    <row r="4421" spans="1:10" ht="12.75" customHeight="1">
      <c r="A4421" s="4" t="str">
        <f t="shared" si="0"/>
        <v>276111</v>
      </c>
      <c r="B4421" s="4">
        <v>276</v>
      </c>
      <c r="C4421" s="4">
        <v>1110</v>
      </c>
      <c r="D4421" s="4">
        <f t="shared" si="1"/>
        <v>111</v>
      </c>
      <c r="E4421" s="4" t="s">
        <v>4854</v>
      </c>
      <c r="F4421" s="4">
        <v>147640</v>
      </c>
      <c r="G4421" s="4">
        <v>630</v>
      </c>
      <c r="H4421" s="4">
        <v>100</v>
      </c>
      <c r="I4421" s="4" t="s">
        <v>33</v>
      </c>
      <c r="J4421" s="4" t="s">
        <v>3420</v>
      </c>
    </row>
    <row r="4422" spans="1:10" ht="12.75" customHeight="1">
      <c r="A4422" s="4" t="str">
        <f t="shared" si="0"/>
        <v>277108</v>
      </c>
      <c r="B4422" s="4">
        <v>277</v>
      </c>
      <c r="C4422" s="4">
        <v>1080</v>
      </c>
      <c r="D4422" s="4">
        <f t="shared" si="1"/>
        <v>108</v>
      </c>
      <c r="E4422" s="4" t="s">
        <v>4855</v>
      </c>
      <c r="F4422" s="4">
        <v>139580</v>
      </c>
      <c r="G4422" s="4">
        <v>730</v>
      </c>
      <c r="H4422" s="4">
        <v>40</v>
      </c>
      <c r="I4422" s="4" t="s">
        <v>80</v>
      </c>
      <c r="J4422" s="4">
        <v>30</v>
      </c>
    </row>
    <row r="4423" spans="1:10" ht="12.75" customHeight="1">
      <c r="A4423" s="4" t="str">
        <f t="shared" si="0"/>
        <v>277109</v>
      </c>
      <c r="B4423" s="4">
        <v>277</v>
      </c>
      <c r="C4423" s="4">
        <v>1090</v>
      </c>
      <c r="D4423" s="4">
        <f t="shared" si="1"/>
        <v>109</v>
      </c>
      <c r="E4423" s="4" t="s">
        <v>4856</v>
      </c>
      <c r="F4423" s="4">
        <v>141980</v>
      </c>
      <c r="G4423" s="4">
        <v>880</v>
      </c>
      <c r="H4423" s="4">
        <v>1</v>
      </c>
      <c r="I4423" s="4" t="s">
        <v>80</v>
      </c>
      <c r="J4423" s="4" t="s">
        <v>3420</v>
      </c>
    </row>
    <row r="4424" spans="1:10" ht="12.75" customHeight="1">
      <c r="A4424" s="4" t="str">
        <f t="shared" si="0"/>
        <v>277110</v>
      </c>
      <c r="B4424" s="4">
        <v>277</v>
      </c>
      <c r="C4424" s="4">
        <v>1100</v>
      </c>
      <c r="D4424" s="4">
        <f t="shared" si="1"/>
        <v>110</v>
      </c>
      <c r="E4424" s="4" t="s">
        <v>4857</v>
      </c>
      <c r="F4424" s="4">
        <v>144980</v>
      </c>
      <c r="G4424" s="4">
        <v>960</v>
      </c>
      <c r="H4424" s="4" t="s">
        <v>17</v>
      </c>
      <c r="I4424" s="4">
        <v>5</v>
      </c>
      <c r="J4424" s="4" t="s">
        <v>6</v>
      </c>
    </row>
    <row r="4425" spans="1:10" ht="12.75" customHeight="1">
      <c r="A4425" s="4" t="str">
        <f t="shared" si="0"/>
        <v>277111</v>
      </c>
      <c r="B4425" s="4">
        <v>277</v>
      </c>
      <c r="C4425" s="4">
        <v>1110</v>
      </c>
      <c r="D4425" s="4">
        <f t="shared" si="1"/>
        <v>111</v>
      </c>
      <c r="E4425" s="4" t="s">
        <v>4858</v>
      </c>
      <c r="F4425" s="4">
        <v>148590</v>
      </c>
      <c r="G4425" s="4">
        <v>620</v>
      </c>
      <c r="H4425" s="4">
        <v>1</v>
      </c>
      <c r="I4425" s="4" t="s">
        <v>6</v>
      </c>
      <c r="J4425" s="4" t="s">
        <v>3420</v>
      </c>
    </row>
    <row r="4426" spans="1:10" ht="12.75" customHeight="1">
      <c r="A4426" s="4" t="str">
        <f t="shared" si="0"/>
        <v>277112</v>
      </c>
      <c r="B4426" s="4">
        <v>277</v>
      </c>
      <c r="C4426" s="4">
        <v>1120</v>
      </c>
      <c r="D4426" s="4">
        <f t="shared" si="1"/>
        <v>112</v>
      </c>
      <c r="E4426" s="4" t="s">
        <v>4859</v>
      </c>
      <c r="F4426" s="4">
        <v>152710</v>
      </c>
      <c r="G4426" s="4">
        <v>130</v>
      </c>
      <c r="H4426" s="4">
        <v>1.1000000000000001</v>
      </c>
      <c r="I4426" s="4" t="s">
        <v>33</v>
      </c>
      <c r="J4426" s="4">
        <v>0.7</v>
      </c>
    </row>
    <row r="4427" spans="1:10" ht="12.75" customHeight="1">
      <c r="A4427" s="4" t="str">
        <f t="shared" si="0"/>
        <v>278109</v>
      </c>
      <c r="B4427" s="4">
        <v>278</v>
      </c>
      <c r="C4427" s="4">
        <v>1090</v>
      </c>
      <c r="D4427" s="4">
        <f t="shared" si="1"/>
        <v>109</v>
      </c>
      <c r="E4427" s="4" t="s">
        <v>4860</v>
      </c>
      <c r="F4427" s="4">
        <v>144210</v>
      </c>
      <c r="G4427" s="4">
        <v>840</v>
      </c>
      <c r="H4427" s="4">
        <v>30</v>
      </c>
      <c r="I4427" s="4" t="s">
        <v>80</v>
      </c>
      <c r="J4427" s="4" t="s">
        <v>3420</v>
      </c>
    </row>
    <row r="4428" spans="1:10" ht="12.75" customHeight="1">
      <c r="A4428" s="4" t="str">
        <f t="shared" si="0"/>
        <v>278110</v>
      </c>
      <c r="B4428" s="4">
        <v>278</v>
      </c>
      <c r="C4428" s="4">
        <v>1100</v>
      </c>
      <c r="D4428" s="4">
        <f t="shared" si="1"/>
        <v>110</v>
      </c>
      <c r="E4428" s="4" t="s">
        <v>4861</v>
      </c>
      <c r="F4428" s="4">
        <v>145750</v>
      </c>
      <c r="G4428" s="4">
        <v>680</v>
      </c>
      <c r="H4428" s="4">
        <v>10</v>
      </c>
      <c r="I4428" s="4" t="s">
        <v>6</v>
      </c>
      <c r="J4428" s="4" t="s">
        <v>22</v>
      </c>
    </row>
    <row r="4429" spans="1:10" ht="12.75" customHeight="1">
      <c r="A4429" s="4" t="str">
        <f t="shared" si="0"/>
        <v>278111</v>
      </c>
      <c r="B4429" s="4">
        <v>278</v>
      </c>
      <c r="C4429" s="4">
        <v>1110</v>
      </c>
      <c r="D4429" s="4">
        <f t="shared" si="1"/>
        <v>111</v>
      </c>
      <c r="E4429" s="4" t="s">
        <v>4862</v>
      </c>
      <c r="F4429" s="4">
        <v>150530</v>
      </c>
      <c r="G4429" s="4">
        <v>630</v>
      </c>
      <c r="H4429" s="4">
        <v>1</v>
      </c>
      <c r="I4429" s="4" t="s">
        <v>6</v>
      </c>
      <c r="J4429" s="4" t="s">
        <v>3420</v>
      </c>
    </row>
    <row r="4430" spans="1:10" ht="12.75" customHeight="1">
      <c r="A4430" s="4" t="str">
        <f t="shared" si="0"/>
        <v>278112</v>
      </c>
      <c r="B4430" s="4">
        <v>278</v>
      </c>
      <c r="C4430" s="4">
        <v>1120</v>
      </c>
      <c r="D4430" s="4">
        <f t="shared" si="1"/>
        <v>112</v>
      </c>
      <c r="E4430" s="4" t="s">
        <v>4863</v>
      </c>
      <c r="F4430" s="4">
        <v>153060</v>
      </c>
      <c r="G4430" s="4">
        <v>530</v>
      </c>
      <c r="H4430" s="4">
        <v>10</v>
      </c>
      <c r="I4430" s="4" t="s">
        <v>33</v>
      </c>
      <c r="J4430" s="4" t="s">
        <v>22</v>
      </c>
    </row>
    <row r="4431" spans="1:10" ht="12.75" customHeight="1">
      <c r="A4431" s="4" t="str">
        <f t="shared" si="0"/>
        <v>279109</v>
      </c>
      <c r="B4431" s="4">
        <v>279</v>
      </c>
      <c r="C4431" s="4">
        <v>1090</v>
      </c>
      <c r="D4431" s="4">
        <f t="shared" si="1"/>
        <v>109</v>
      </c>
      <c r="E4431" s="4" t="s">
        <v>4864</v>
      </c>
      <c r="F4431" s="4">
        <v>145490</v>
      </c>
      <c r="G4431" s="4">
        <v>720</v>
      </c>
      <c r="H4431" s="4">
        <v>6</v>
      </c>
      <c r="I4431" s="4" t="s">
        <v>80</v>
      </c>
      <c r="J4431" s="4" t="s">
        <v>3420</v>
      </c>
    </row>
    <row r="4432" spans="1:10" ht="12.75" customHeight="1">
      <c r="A4432" s="4" t="str">
        <f t="shared" si="0"/>
        <v>279110</v>
      </c>
      <c r="B4432" s="4">
        <v>279</v>
      </c>
      <c r="C4432" s="4">
        <v>1100</v>
      </c>
      <c r="D4432" s="4">
        <f t="shared" si="1"/>
        <v>110</v>
      </c>
      <c r="E4432" s="4" t="s">
        <v>4865</v>
      </c>
      <c r="F4432" s="4">
        <v>147980</v>
      </c>
      <c r="G4432" s="4">
        <v>740</v>
      </c>
      <c r="H4432" s="4">
        <v>10</v>
      </c>
      <c r="I4432" s="4" t="s">
        <v>6</v>
      </c>
      <c r="J4432" s="4" t="s">
        <v>3420</v>
      </c>
    </row>
    <row r="4433" spans="1:10" ht="12.75" customHeight="1">
      <c r="A4433" s="4" t="str">
        <f t="shared" si="0"/>
        <v>279111</v>
      </c>
      <c r="B4433" s="4">
        <v>279</v>
      </c>
      <c r="C4433" s="4">
        <v>1110</v>
      </c>
      <c r="D4433" s="4">
        <f t="shared" si="1"/>
        <v>111</v>
      </c>
      <c r="E4433" s="4" t="s">
        <v>4866</v>
      </c>
      <c r="F4433" s="4">
        <v>151340</v>
      </c>
      <c r="G4433" s="4">
        <v>660</v>
      </c>
      <c r="H4433" s="4">
        <v>3</v>
      </c>
      <c r="I4433" s="4" t="s">
        <v>6</v>
      </c>
      <c r="J4433" s="4" t="s">
        <v>3420</v>
      </c>
    </row>
    <row r="4434" spans="1:10" ht="12.75" customHeight="1">
      <c r="A4434" s="4" t="str">
        <f t="shared" si="0"/>
        <v>279112</v>
      </c>
      <c r="B4434" s="4">
        <v>279</v>
      </c>
      <c r="C4434" s="4">
        <v>1120</v>
      </c>
      <c r="D4434" s="4">
        <f t="shared" si="1"/>
        <v>112</v>
      </c>
      <c r="E4434" s="4" t="s">
        <v>4867</v>
      </c>
      <c r="F4434" s="4">
        <v>155140</v>
      </c>
      <c r="G4434" s="4">
        <v>490</v>
      </c>
      <c r="H4434" s="4">
        <v>100</v>
      </c>
      <c r="I4434" s="4" t="s">
        <v>33</v>
      </c>
      <c r="J4434" s="4" t="s">
        <v>3420</v>
      </c>
    </row>
    <row r="4435" spans="1:10" ht="12.75" customHeight="1">
      <c r="A4435" s="4" t="str">
        <f t="shared" si="0"/>
        <v>280110</v>
      </c>
      <c r="B4435" s="4">
        <v>280</v>
      </c>
      <c r="C4435" s="4">
        <v>1100</v>
      </c>
      <c r="D4435" s="4">
        <f t="shared" si="1"/>
        <v>110</v>
      </c>
      <c r="E4435" s="4" t="s">
        <v>4868</v>
      </c>
      <c r="F4435" s="4">
        <v>148850</v>
      </c>
      <c r="G4435" s="4">
        <v>850</v>
      </c>
      <c r="H4435" s="4">
        <v>11</v>
      </c>
      <c r="I4435" s="4" t="s">
        <v>6</v>
      </c>
      <c r="J4435" s="4">
        <v>6</v>
      </c>
    </row>
    <row r="4436" spans="1:10" ht="12.75" customHeight="1">
      <c r="A4436" s="4" t="str">
        <f t="shared" si="0"/>
        <v>280111</v>
      </c>
      <c r="B4436" s="4">
        <v>280</v>
      </c>
      <c r="C4436" s="4">
        <v>1110</v>
      </c>
      <c r="D4436" s="4">
        <f t="shared" si="1"/>
        <v>111</v>
      </c>
      <c r="E4436" s="4" t="s">
        <v>4869</v>
      </c>
      <c r="F4436" s="4">
        <v>153210</v>
      </c>
      <c r="G4436" s="4">
        <v>740</v>
      </c>
      <c r="H4436" s="4">
        <v>10</v>
      </c>
      <c r="I4436" s="4" t="s">
        <v>6</v>
      </c>
      <c r="J4436" s="4" t="s">
        <v>3420</v>
      </c>
    </row>
    <row r="4437" spans="1:10" ht="12.75" customHeight="1">
      <c r="A4437" s="4" t="str">
        <f t="shared" si="0"/>
        <v>280112</v>
      </c>
      <c r="B4437" s="4">
        <v>280</v>
      </c>
      <c r="C4437" s="4">
        <v>1120</v>
      </c>
      <c r="D4437" s="4">
        <f t="shared" si="1"/>
        <v>112</v>
      </c>
      <c r="E4437" s="4" t="s">
        <v>4870</v>
      </c>
      <c r="F4437" s="4">
        <v>155600</v>
      </c>
      <c r="G4437" s="4">
        <v>640</v>
      </c>
      <c r="H4437" s="4">
        <v>1</v>
      </c>
      <c r="I4437" s="4" t="s">
        <v>6</v>
      </c>
      <c r="J4437" s="4" t="s">
        <v>22</v>
      </c>
    </row>
    <row r="4438" spans="1:10" ht="12.75" customHeight="1">
      <c r="A4438" s="4" t="str">
        <f t="shared" si="0"/>
        <v>281110</v>
      </c>
      <c r="B4438" s="4">
        <v>281</v>
      </c>
      <c r="C4438" s="4">
        <v>1100</v>
      </c>
      <c r="D4438" s="4">
        <f t="shared" si="1"/>
        <v>110</v>
      </c>
      <c r="E4438" s="4" t="s">
        <v>4871</v>
      </c>
      <c r="F4438" s="4">
        <v>150960</v>
      </c>
      <c r="G4438" s="4">
        <v>730</v>
      </c>
      <c r="H4438" s="4">
        <v>4</v>
      </c>
      <c r="I4438" s="4" t="s">
        <v>80</v>
      </c>
      <c r="J4438" s="4">
        <v>3</v>
      </c>
    </row>
    <row r="4439" spans="1:10" ht="12.75" customHeight="1">
      <c r="A4439" s="4" t="str">
        <f t="shared" si="0"/>
        <v>281111</v>
      </c>
      <c r="B4439" s="4">
        <v>281</v>
      </c>
      <c r="C4439" s="4">
        <v>1110</v>
      </c>
      <c r="D4439" s="4">
        <f t="shared" si="1"/>
        <v>111</v>
      </c>
      <c r="E4439" s="4" t="s">
        <v>4872</v>
      </c>
      <c r="F4439" s="4">
        <v>154040</v>
      </c>
      <c r="G4439" s="4">
        <v>930</v>
      </c>
      <c r="H4439" s="4">
        <v>1</v>
      </c>
      <c r="I4439" s="4" t="s">
        <v>80</v>
      </c>
      <c r="J4439" s="4" t="s">
        <v>3420</v>
      </c>
    </row>
    <row r="4440" spans="1:10" ht="12.75" customHeight="1">
      <c r="A4440" s="4" t="str">
        <f t="shared" si="0"/>
        <v>281112</v>
      </c>
      <c r="B4440" s="4">
        <v>281</v>
      </c>
      <c r="C4440" s="4">
        <v>1120</v>
      </c>
      <c r="D4440" s="4">
        <f t="shared" si="1"/>
        <v>112</v>
      </c>
      <c r="E4440" s="4" t="s">
        <v>4873</v>
      </c>
      <c r="F4440" s="4">
        <v>157690</v>
      </c>
      <c r="G4440" s="4">
        <v>990</v>
      </c>
      <c r="H4440" s="4" t="s">
        <v>17</v>
      </c>
      <c r="I4440" s="4">
        <v>10</v>
      </c>
      <c r="J4440" s="4" t="s">
        <v>6</v>
      </c>
    </row>
    <row r="4441" spans="1:10" ht="12.75" customHeight="1">
      <c r="A4441" s="4" t="str">
        <f t="shared" si="0"/>
        <v>282111</v>
      </c>
      <c r="B4441" s="4">
        <v>282</v>
      </c>
      <c r="C4441" s="4">
        <v>1110</v>
      </c>
      <c r="D4441" s="4">
        <f t="shared" si="1"/>
        <v>111</v>
      </c>
      <c r="E4441" s="4" t="s">
        <v>4874</v>
      </c>
      <c r="F4441" s="4">
        <v>156010</v>
      </c>
      <c r="G4441" s="4">
        <v>890</v>
      </c>
      <c r="H4441" s="4">
        <v>4</v>
      </c>
      <c r="I4441" s="4" t="s">
        <v>80</v>
      </c>
      <c r="J4441" s="4" t="s">
        <v>3420</v>
      </c>
    </row>
    <row r="4442" spans="1:10" ht="12.75" customHeight="1">
      <c r="A4442" s="4" t="str">
        <f t="shared" si="0"/>
        <v>282112</v>
      </c>
      <c r="B4442" s="4">
        <v>282</v>
      </c>
      <c r="C4442" s="4">
        <v>1120</v>
      </c>
      <c r="D4442" s="4">
        <f t="shared" si="1"/>
        <v>112</v>
      </c>
      <c r="E4442" s="4" t="s">
        <v>4875</v>
      </c>
      <c r="F4442" s="4">
        <v>158140</v>
      </c>
      <c r="G4442" s="4">
        <v>710</v>
      </c>
      <c r="H4442" s="4">
        <v>30</v>
      </c>
      <c r="I4442" s="4" t="s">
        <v>6</v>
      </c>
      <c r="J4442" s="4" t="s">
        <v>22</v>
      </c>
    </row>
    <row r="4443" spans="1:10" ht="12.75" customHeight="1">
      <c r="A4443" s="4" t="str">
        <f t="shared" si="0"/>
        <v>283111</v>
      </c>
      <c r="B4443" s="4">
        <v>283</v>
      </c>
      <c r="C4443" s="4">
        <v>1110</v>
      </c>
      <c r="D4443" s="4">
        <f t="shared" si="1"/>
        <v>111</v>
      </c>
      <c r="E4443" s="4" t="s">
        <v>4876</v>
      </c>
      <c r="F4443" s="4">
        <v>156880</v>
      </c>
      <c r="G4443" s="4">
        <v>780</v>
      </c>
      <c r="H4443" s="4">
        <v>10</v>
      </c>
      <c r="I4443" s="4" t="s">
        <v>80</v>
      </c>
      <c r="J4443" s="4" t="s">
        <v>3420</v>
      </c>
    </row>
    <row r="4444" spans="1:10" ht="12.75" customHeight="1">
      <c r="A4444" s="4" t="str">
        <f t="shared" si="0"/>
        <v>283112</v>
      </c>
      <c r="B4444" s="4">
        <v>283</v>
      </c>
      <c r="C4444" s="4">
        <v>1120</v>
      </c>
      <c r="D4444" s="4">
        <f t="shared" si="1"/>
        <v>112</v>
      </c>
      <c r="E4444" s="4" t="s">
        <v>4877</v>
      </c>
      <c r="F4444" s="4">
        <v>160020</v>
      </c>
      <c r="G4444" s="4">
        <v>770</v>
      </c>
      <c r="H4444" s="4">
        <v>4.2</v>
      </c>
      <c r="I4444" s="4" t="s">
        <v>80</v>
      </c>
      <c r="J4444" s="4">
        <v>2.1</v>
      </c>
    </row>
    <row r="4445" spans="1:10" ht="12.75" customHeight="1">
      <c r="A4445" s="4" t="str">
        <f t="shared" si="0"/>
        <v>283113</v>
      </c>
      <c r="B4445" s="4">
        <v>283</v>
      </c>
      <c r="C4445" s="4">
        <v>1130</v>
      </c>
      <c r="D4445" s="4">
        <f t="shared" si="1"/>
        <v>113</v>
      </c>
      <c r="E4445" s="4" t="s">
        <v>4878</v>
      </c>
      <c r="F4445" s="4">
        <v>164360</v>
      </c>
      <c r="G4445" s="4">
        <v>730</v>
      </c>
      <c r="H4445" s="4">
        <v>10</v>
      </c>
      <c r="I4445" s="4" t="s">
        <v>6</v>
      </c>
      <c r="J4445" s="4" t="s">
        <v>3420</v>
      </c>
    </row>
    <row r="4446" spans="1:10" ht="12.75" customHeight="1">
      <c r="A4446" s="4" t="str">
        <f t="shared" si="0"/>
        <v>284112</v>
      </c>
      <c r="B4446" s="4">
        <v>284</v>
      </c>
      <c r="C4446" s="4">
        <v>1120</v>
      </c>
      <c r="D4446" s="4">
        <f t="shared" si="1"/>
        <v>112</v>
      </c>
      <c r="E4446" s="4" t="s">
        <v>4879</v>
      </c>
      <c r="F4446" s="4">
        <v>160570</v>
      </c>
      <c r="G4446" s="4">
        <v>850</v>
      </c>
      <c r="H4446" s="4">
        <v>31</v>
      </c>
      <c r="I4446" s="4" t="s">
        <v>6</v>
      </c>
      <c r="J4446" s="4">
        <v>18</v>
      </c>
    </row>
    <row r="4447" spans="1:10" ht="12.75" customHeight="1">
      <c r="A4447" s="4" t="str">
        <f t="shared" si="0"/>
        <v>284113</v>
      </c>
      <c r="B4447" s="4">
        <v>284</v>
      </c>
      <c r="C4447" s="4">
        <v>1130</v>
      </c>
      <c r="D4447" s="4">
        <f t="shared" si="1"/>
        <v>113</v>
      </c>
      <c r="E4447" s="4" t="s">
        <v>4880</v>
      </c>
      <c r="F4447" s="4">
        <v>165880</v>
      </c>
      <c r="G4447" s="4">
        <v>800</v>
      </c>
      <c r="H4447" s="4">
        <v>1</v>
      </c>
      <c r="I4447" s="4" t="s">
        <v>80</v>
      </c>
      <c r="J4447" s="4" t="s">
        <v>3420</v>
      </c>
    </row>
    <row r="4448" spans="1:10" ht="12.75" customHeight="1">
      <c r="A4448" s="4" t="str">
        <f t="shared" si="0"/>
        <v>285112</v>
      </c>
      <c r="B4448" s="4">
        <v>285</v>
      </c>
      <c r="C4448" s="4">
        <v>1120</v>
      </c>
      <c r="D4448" s="4">
        <f t="shared" si="1"/>
        <v>112</v>
      </c>
      <c r="E4448" s="4" t="s">
        <v>4881</v>
      </c>
      <c r="F4448" s="4">
        <v>162180</v>
      </c>
      <c r="G4448" s="4">
        <v>730</v>
      </c>
      <c r="H4448" s="4">
        <v>40</v>
      </c>
      <c r="I4448" s="4" t="s">
        <v>80</v>
      </c>
      <c r="J4448" s="4">
        <v>30</v>
      </c>
    </row>
    <row r="4449" spans="1:10" ht="12.75" customHeight="1">
      <c r="A4449" s="4" t="str">
        <f t="shared" si="0"/>
        <v>285113</v>
      </c>
      <c r="B4449" s="4">
        <v>285</v>
      </c>
      <c r="C4449" s="4">
        <v>1130</v>
      </c>
      <c r="D4449" s="4">
        <f t="shared" si="1"/>
        <v>113</v>
      </c>
      <c r="E4449" s="4" t="s">
        <v>4882</v>
      </c>
      <c r="F4449" s="4">
        <v>166490</v>
      </c>
      <c r="G4449" s="4">
        <v>980</v>
      </c>
      <c r="H4449" s="4">
        <v>2</v>
      </c>
      <c r="I4449" s="4" t="s">
        <v>80</v>
      </c>
      <c r="J4449" s="4" t="s">
        <v>3420</v>
      </c>
    </row>
    <row r="4450" spans="1:10" ht="12.75" customHeight="1">
      <c r="A4450" s="4" t="str">
        <f t="shared" si="0"/>
        <v>285114</v>
      </c>
      <c r="B4450" s="4">
        <v>285</v>
      </c>
      <c r="C4450" s="4">
        <v>1140</v>
      </c>
      <c r="D4450" s="4">
        <f t="shared" si="1"/>
        <v>114</v>
      </c>
      <c r="E4450" s="4" t="s">
        <v>4883</v>
      </c>
      <c r="F4450" s="4">
        <v>171110</v>
      </c>
      <c r="G4450" s="4">
        <v>1030</v>
      </c>
      <c r="H4450" s="4" t="s">
        <v>17</v>
      </c>
      <c r="I4450" s="4">
        <v>5</v>
      </c>
      <c r="J4450" s="4" t="s">
        <v>6</v>
      </c>
    </row>
    <row r="4451" spans="1:10" ht="12.75" customHeight="1">
      <c r="A4451" s="4" t="str">
        <f t="shared" si="0"/>
        <v>286113</v>
      </c>
      <c r="B4451" s="4">
        <v>286</v>
      </c>
      <c r="C4451" s="4">
        <v>1130</v>
      </c>
      <c r="D4451" s="4">
        <f t="shared" si="1"/>
        <v>113</v>
      </c>
      <c r="E4451" s="4" t="s">
        <v>4884</v>
      </c>
      <c r="F4451" s="4">
        <v>168120</v>
      </c>
      <c r="G4451" s="4">
        <v>940</v>
      </c>
      <c r="H4451" s="4">
        <v>5</v>
      </c>
      <c r="I4451" s="4" t="s">
        <v>80</v>
      </c>
      <c r="J4451" s="4" t="s">
        <v>3420</v>
      </c>
    </row>
    <row r="4452" spans="1:10" ht="12.75" customHeight="1">
      <c r="A4452" s="4" t="str">
        <f t="shared" si="0"/>
        <v>286114</v>
      </c>
      <c r="B4452" s="4">
        <v>286</v>
      </c>
      <c r="C4452" s="4">
        <v>1140</v>
      </c>
      <c r="D4452" s="4">
        <f t="shared" si="1"/>
        <v>114</v>
      </c>
      <c r="E4452" s="4" t="s">
        <v>4885</v>
      </c>
      <c r="F4452" s="4">
        <v>171260</v>
      </c>
      <c r="G4452" s="4">
        <v>770</v>
      </c>
      <c r="H4452" s="4">
        <v>5</v>
      </c>
      <c r="I4452" s="4" t="s">
        <v>6</v>
      </c>
      <c r="J4452" s="4" t="s">
        <v>22</v>
      </c>
    </row>
    <row r="4453" spans="1:10" ht="12.75" customHeight="1">
      <c r="A4453" s="4" t="str">
        <f t="shared" si="0"/>
        <v>287113</v>
      </c>
      <c r="B4453" s="4">
        <v>287</v>
      </c>
      <c r="C4453" s="4">
        <v>1130</v>
      </c>
      <c r="D4453" s="4">
        <f t="shared" si="1"/>
        <v>113</v>
      </c>
      <c r="E4453" s="4" t="s">
        <v>4886</v>
      </c>
      <c r="F4453" s="4">
        <v>168640</v>
      </c>
      <c r="G4453" s="4">
        <v>830</v>
      </c>
      <c r="H4453" s="4">
        <v>20</v>
      </c>
      <c r="I4453" s="4" t="s">
        <v>80</v>
      </c>
      <c r="J4453" s="4" t="s">
        <v>3420</v>
      </c>
    </row>
    <row r="4454" spans="1:10" ht="12.75" customHeight="1">
      <c r="A4454" s="4" t="str">
        <f t="shared" si="0"/>
        <v>287114</v>
      </c>
      <c r="B4454" s="4">
        <v>287</v>
      </c>
      <c r="C4454" s="4">
        <v>1140</v>
      </c>
      <c r="D4454" s="4">
        <f t="shared" si="1"/>
        <v>114</v>
      </c>
      <c r="E4454" s="4" t="s">
        <v>4887</v>
      </c>
      <c r="F4454" s="4">
        <v>172880</v>
      </c>
      <c r="G4454" s="4">
        <v>770</v>
      </c>
      <c r="H4454" s="4">
        <v>10</v>
      </c>
      <c r="I4454" s="4" t="s">
        <v>6</v>
      </c>
      <c r="J4454" s="4">
        <v>7</v>
      </c>
    </row>
    <row r="4455" spans="1:10" ht="12.75" customHeight="1">
      <c r="A4455" s="4" t="str">
        <f t="shared" si="0"/>
        <v>287115</v>
      </c>
      <c r="B4455" s="4">
        <v>287</v>
      </c>
      <c r="C4455" s="4">
        <v>1150</v>
      </c>
      <c r="D4455" s="4">
        <f t="shared" si="1"/>
        <v>115</v>
      </c>
      <c r="E4455" s="4" t="s">
        <v>4888</v>
      </c>
      <c r="F4455" s="4">
        <v>178090</v>
      </c>
      <c r="G4455" s="4">
        <v>790</v>
      </c>
      <c r="H4455" s="4">
        <v>500</v>
      </c>
      <c r="I4455" s="4" t="s">
        <v>33</v>
      </c>
      <c r="J4455" s="4" t="s">
        <v>3420</v>
      </c>
    </row>
    <row r="4456" spans="1:10" ht="12.75" customHeight="1">
      <c r="A4456" s="4" t="str">
        <f t="shared" si="0"/>
        <v>288114</v>
      </c>
      <c r="B4456" s="4">
        <v>288</v>
      </c>
      <c r="C4456" s="4">
        <v>1140</v>
      </c>
      <c r="D4456" s="4">
        <f t="shared" si="1"/>
        <v>114</v>
      </c>
      <c r="E4456" s="4" t="s">
        <v>4889</v>
      </c>
      <c r="F4456" s="4">
        <v>172970</v>
      </c>
      <c r="G4456" s="4">
        <v>850</v>
      </c>
      <c r="H4456" s="4">
        <v>2.8</v>
      </c>
      <c r="I4456" s="4" t="s">
        <v>6</v>
      </c>
      <c r="J4456" s="4">
        <v>1.4</v>
      </c>
    </row>
    <row r="4457" spans="1:10" ht="12.75" customHeight="1">
      <c r="A4457" s="4" t="str">
        <f t="shared" si="0"/>
        <v>288115</v>
      </c>
      <c r="B4457" s="4">
        <v>288</v>
      </c>
      <c r="C4457" s="4">
        <v>1150</v>
      </c>
      <c r="D4457" s="4">
        <f t="shared" si="1"/>
        <v>115</v>
      </c>
      <c r="E4457" s="4" t="s">
        <v>4890</v>
      </c>
      <c r="F4457" s="4">
        <v>179310</v>
      </c>
      <c r="G4457" s="4">
        <v>850</v>
      </c>
      <c r="H4457" s="4">
        <v>1</v>
      </c>
      <c r="I4457" s="4" t="s">
        <v>6</v>
      </c>
      <c r="J4457" s="4" t="s">
        <v>3420</v>
      </c>
    </row>
    <row r="4458" spans="1:10" ht="12.75" customHeight="1">
      <c r="A4458" s="4" t="str">
        <f t="shared" si="0"/>
        <v>289114</v>
      </c>
      <c r="B4458" s="4">
        <v>289</v>
      </c>
      <c r="C4458" s="4">
        <v>1140</v>
      </c>
      <c r="D4458" s="4">
        <f t="shared" si="1"/>
        <v>114</v>
      </c>
      <c r="E4458" s="4" t="s">
        <v>4891</v>
      </c>
      <c r="F4458" s="4">
        <v>174450</v>
      </c>
      <c r="G4458" s="4">
        <v>730</v>
      </c>
      <c r="H4458" s="4">
        <v>80</v>
      </c>
      <c r="I4458" s="4" t="s">
        <v>6</v>
      </c>
      <c r="J4458" s="4">
        <v>60</v>
      </c>
    </row>
    <row r="4459" spans="1:10" ht="12.75" customHeight="1">
      <c r="A4459" s="4" t="str">
        <f t="shared" si="0"/>
        <v>289115</v>
      </c>
      <c r="B4459" s="4">
        <v>289</v>
      </c>
      <c r="C4459" s="4">
        <v>1150</v>
      </c>
      <c r="D4459" s="4">
        <f t="shared" si="1"/>
        <v>115</v>
      </c>
      <c r="E4459" s="4" t="s">
        <v>4892</v>
      </c>
      <c r="F4459" s="4">
        <v>179510</v>
      </c>
      <c r="G4459" s="4">
        <v>1020</v>
      </c>
      <c r="H4459" s="4">
        <v>10</v>
      </c>
      <c r="I4459" s="4" t="s">
        <v>6</v>
      </c>
      <c r="J4459" s="4" t="s">
        <v>3420</v>
      </c>
    </row>
    <row r="4460" spans="1:10" ht="12.75" customHeight="1">
      <c r="A4460" s="4" t="str">
        <f t="shared" si="0"/>
        <v>289116</v>
      </c>
      <c r="B4460" s="4">
        <v>289</v>
      </c>
      <c r="C4460" s="4">
        <v>1160</v>
      </c>
      <c r="D4460" s="4">
        <f t="shared" si="1"/>
        <v>116</v>
      </c>
      <c r="E4460" s="4" t="s">
        <v>4893</v>
      </c>
      <c r="F4460" s="4">
        <v>185240</v>
      </c>
      <c r="G4460" s="4">
        <v>1090</v>
      </c>
      <c r="H4460" s="4" t="s">
        <v>17</v>
      </c>
      <c r="I4460" s="4">
        <v>10</v>
      </c>
      <c r="J4460" s="4" t="s">
        <v>33</v>
      </c>
    </row>
    <row r="4461" spans="1:10" ht="12.75" customHeight="1">
      <c r="A4461" s="4" t="str">
        <f t="shared" si="0"/>
        <v>290115</v>
      </c>
      <c r="B4461" s="4">
        <v>290</v>
      </c>
      <c r="C4461" s="4">
        <v>1150</v>
      </c>
      <c r="D4461" s="4">
        <f t="shared" si="1"/>
        <v>115</v>
      </c>
      <c r="E4461" s="4" t="s">
        <v>4894</v>
      </c>
      <c r="F4461" s="4">
        <v>180840</v>
      </c>
      <c r="G4461" s="4">
        <v>980</v>
      </c>
      <c r="H4461" s="4">
        <v>10</v>
      </c>
      <c r="I4461" s="4" t="s">
        <v>6</v>
      </c>
      <c r="J4461" s="4" t="s">
        <v>3420</v>
      </c>
    </row>
    <row r="4462" spans="1:10" ht="12.75" customHeight="1">
      <c r="A4462" s="4" t="str">
        <f t="shared" si="0"/>
        <v>290116</v>
      </c>
      <c r="B4462" s="4">
        <v>290</v>
      </c>
      <c r="C4462" s="4">
        <v>1160</v>
      </c>
      <c r="D4462" s="4">
        <f t="shared" si="1"/>
        <v>116</v>
      </c>
      <c r="E4462" s="4" t="s">
        <v>4895</v>
      </c>
      <c r="F4462" s="4">
        <v>184990</v>
      </c>
      <c r="G4462" s="4">
        <v>840</v>
      </c>
      <c r="H4462" s="4">
        <v>50</v>
      </c>
      <c r="I4462" s="4" t="s">
        <v>33</v>
      </c>
      <c r="J4462" s="4" t="s">
        <v>22</v>
      </c>
    </row>
    <row r="4463" spans="1:10" ht="12.75" customHeight="1">
      <c r="A4463" s="4" t="str">
        <f t="shared" si="0"/>
        <v>291115</v>
      </c>
      <c r="B4463" s="4">
        <v>291</v>
      </c>
      <c r="C4463" s="4">
        <v>1150</v>
      </c>
      <c r="D4463" s="4">
        <f t="shared" si="1"/>
        <v>115</v>
      </c>
      <c r="E4463" s="4" t="s">
        <v>4896</v>
      </c>
      <c r="F4463" s="4">
        <v>181070</v>
      </c>
      <c r="G4463" s="4">
        <v>890</v>
      </c>
      <c r="H4463" s="4">
        <v>1</v>
      </c>
      <c r="I4463" s="4" t="s">
        <v>80</v>
      </c>
      <c r="J4463" s="4" t="s">
        <v>3420</v>
      </c>
    </row>
    <row r="4464" spans="1:10" ht="12.75" customHeight="1">
      <c r="A4464" s="4" t="str">
        <f t="shared" si="0"/>
        <v>291116</v>
      </c>
      <c r="B4464" s="4">
        <v>291</v>
      </c>
      <c r="C4464" s="4">
        <v>1160</v>
      </c>
      <c r="D4464" s="4">
        <f t="shared" si="1"/>
        <v>116</v>
      </c>
      <c r="E4464" s="4" t="s">
        <v>4897</v>
      </c>
      <c r="F4464" s="4">
        <v>186310</v>
      </c>
      <c r="G4464" s="4">
        <v>850</v>
      </c>
      <c r="H4464" s="4">
        <v>100</v>
      </c>
      <c r="I4464" s="4" t="s">
        <v>33</v>
      </c>
      <c r="J4464" s="4" t="s">
        <v>3420</v>
      </c>
    </row>
    <row r="4465" spans="1:10" ht="12.75" customHeight="1">
      <c r="A4465" s="4" t="str">
        <f t="shared" si="0"/>
        <v>291117</v>
      </c>
      <c r="B4465" s="4">
        <v>291</v>
      </c>
      <c r="C4465" s="4">
        <v>1170</v>
      </c>
      <c r="D4465" s="4">
        <f t="shared" si="1"/>
        <v>117</v>
      </c>
      <c r="E4465" s="4" t="s">
        <v>4898</v>
      </c>
      <c r="F4465" s="4">
        <v>192410</v>
      </c>
      <c r="G4465" s="4">
        <v>880</v>
      </c>
      <c r="H4465" s="4">
        <v>10</v>
      </c>
      <c r="I4465" s="4" t="s">
        <v>33</v>
      </c>
      <c r="J4465" s="4" t="s">
        <v>3420</v>
      </c>
    </row>
    <row r="4466" spans="1:10" ht="12.75" customHeight="1">
      <c r="A4466" s="4" t="str">
        <f t="shared" si="0"/>
        <v>292116</v>
      </c>
      <c r="B4466" s="4">
        <v>292</v>
      </c>
      <c r="C4466" s="4">
        <v>1160</v>
      </c>
      <c r="D4466" s="4">
        <f t="shared" si="1"/>
        <v>116</v>
      </c>
      <c r="E4466" s="4" t="s">
        <v>4899</v>
      </c>
      <c r="F4466" s="4">
        <v>186100</v>
      </c>
      <c r="G4466" s="4">
        <v>850</v>
      </c>
      <c r="H4466" s="4">
        <v>120</v>
      </c>
      <c r="I4466" s="4" t="s">
        <v>33</v>
      </c>
      <c r="J4466" s="4">
        <v>100</v>
      </c>
    </row>
    <row r="4467" spans="1:10" ht="12.75" customHeight="1">
      <c r="A4467" s="4" t="str">
        <f t="shared" si="0"/>
        <v>292117</v>
      </c>
      <c r="B4467" s="4">
        <v>292</v>
      </c>
      <c r="C4467" s="4">
        <v>1170</v>
      </c>
      <c r="D4467" s="4">
        <f t="shared" si="1"/>
        <v>117</v>
      </c>
      <c r="E4467" s="4" t="s">
        <v>4900</v>
      </c>
      <c r="F4467" s="4">
        <v>193330</v>
      </c>
      <c r="G4467" s="4">
        <v>940</v>
      </c>
      <c r="H4467" s="4">
        <v>50</v>
      </c>
      <c r="I4467" s="4" t="s">
        <v>33</v>
      </c>
      <c r="J4467" s="4" t="s">
        <v>3420</v>
      </c>
    </row>
    <row r="4468" spans="1:10" ht="12.75" customHeight="1">
      <c r="A4468" s="4" t="str">
        <f t="shared" si="0"/>
        <v>293118</v>
      </c>
      <c r="B4468" s="4">
        <v>293</v>
      </c>
      <c r="C4468" s="4">
        <v>1180</v>
      </c>
      <c r="D4468" s="4">
        <f t="shared" si="1"/>
        <v>118</v>
      </c>
      <c r="E4468" s="4" t="s">
        <v>4901</v>
      </c>
      <c r="F4468" s="4">
        <v>199960</v>
      </c>
      <c r="G4468" s="4">
        <v>1200</v>
      </c>
      <c r="H4468" s="4" t="s">
        <v>17</v>
      </c>
      <c r="I4468" s="4">
        <v>5</v>
      </c>
      <c r="J4468" s="4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38"/>
  <sheetViews>
    <sheetView workbookViewId="0"/>
  </sheetViews>
  <sheetFormatPr baseColWidth="10" defaultColWidth="17.33203125" defaultRowHeight="15" customHeight="1"/>
  <sheetData>
    <row r="1" spans="1:17" ht="15" customHeight="1">
      <c r="A1" s="21" t="s">
        <v>1240</v>
      </c>
      <c r="B1" s="21" t="s">
        <v>1241</v>
      </c>
      <c r="C1" s="21" t="s">
        <v>1242</v>
      </c>
      <c r="D1" s="21" t="s">
        <v>1244</v>
      </c>
      <c r="E1" s="21" t="s">
        <v>716</v>
      </c>
    </row>
    <row r="2" spans="1:17" ht="15" customHeight="1">
      <c r="A2" s="21">
        <v>2.4</v>
      </c>
      <c r="B2" s="21">
        <v>153</v>
      </c>
      <c r="C2" s="21">
        <v>77</v>
      </c>
      <c r="D2" s="170">
        <f t="shared" ref="D2:D4" si="0">1000/(B2*12)</f>
        <v>0.54466230936819171</v>
      </c>
      <c r="E2" s="170">
        <f t="shared" ref="E2:E4" si="1">5000/(C2*12)</f>
        <v>5.4112554112554117</v>
      </c>
      <c r="Q2" s="21" t="s">
        <v>1255</v>
      </c>
    </row>
    <row r="3" spans="1:17" ht="15" customHeight="1">
      <c r="A3" s="21">
        <v>2.8</v>
      </c>
      <c r="B3" s="21">
        <v>62</v>
      </c>
      <c r="C3" s="21">
        <v>31</v>
      </c>
      <c r="D3" s="170">
        <f t="shared" si="0"/>
        <v>1.3440860215053763</v>
      </c>
      <c r="E3" s="170">
        <f t="shared" si="1"/>
        <v>13.440860215053764</v>
      </c>
      <c r="Q3">
        <f>2468*(0.4913)^2/194.22</f>
        <v>3.0672186330964886</v>
      </c>
    </row>
    <row r="4" spans="1:17" ht="15" customHeight="1">
      <c r="A4" s="21">
        <v>3.3</v>
      </c>
      <c r="B4" s="21">
        <v>201</v>
      </c>
      <c r="C4" s="21">
        <v>105</v>
      </c>
      <c r="D4" s="170">
        <f t="shared" si="0"/>
        <v>0.41459369817578773</v>
      </c>
      <c r="E4" s="170">
        <f t="shared" si="1"/>
        <v>3.9682539682539684</v>
      </c>
      <c r="G4">
        <f>4*12</f>
        <v>48</v>
      </c>
      <c r="H4">
        <f>G4/11</f>
        <v>4.3636363636363633</v>
      </c>
      <c r="L4" s="102">
        <v>5.8460000000000001</v>
      </c>
      <c r="M4" s="102">
        <f>Q3</f>
        <v>3.0672186330964886</v>
      </c>
      <c r="P4" s="21">
        <v>4913</v>
      </c>
    </row>
    <row r="5" spans="1:17" ht="15" customHeight="1">
      <c r="A5" s="21"/>
      <c r="B5" s="21"/>
      <c r="C5" s="21"/>
      <c r="D5" s="170"/>
      <c r="E5" s="170"/>
      <c r="K5" s="21"/>
      <c r="L5" s="171"/>
      <c r="M5" s="171"/>
    </row>
    <row r="6" spans="1:17" ht="15" customHeight="1">
      <c r="A6" s="21"/>
      <c r="B6" s="21"/>
      <c r="C6" s="21"/>
      <c r="D6" s="170"/>
      <c r="E6" s="170"/>
      <c r="K6" s="21">
        <v>3</v>
      </c>
      <c r="L6" s="171">
        <f t="shared" ref="L6:L23" si="2">K6*$L$4</f>
        <v>17.538</v>
      </c>
      <c r="M6" s="171">
        <f t="shared" ref="M6:M23" si="3">L6/$M$4</f>
        <v>5.7178838869711219</v>
      </c>
      <c r="O6" s="172">
        <f t="shared" ref="O6:O23" si="4">L6*1.35</f>
        <v>23.676300000000001</v>
      </c>
    </row>
    <row r="7" spans="1:17" ht="15" customHeight="1">
      <c r="A7" s="21"/>
      <c r="B7" s="21"/>
      <c r="C7" s="21"/>
      <c r="D7" s="170"/>
      <c r="E7" s="170"/>
      <c r="K7" s="21">
        <v>4</v>
      </c>
      <c r="L7" s="171">
        <f t="shared" si="2"/>
        <v>23.384</v>
      </c>
      <c r="M7" s="171">
        <f t="shared" si="3"/>
        <v>7.6238451826281617</v>
      </c>
      <c r="O7" s="172">
        <f t="shared" si="4"/>
        <v>31.568400000000004</v>
      </c>
    </row>
    <row r="8" spans="1:17" ht="15" customHeight="1">
      <c r="A8" s="21"/>
      <c r="B8" s="21"/>
      <c r="C8" s="21"/>
      <c r="D8" s="170"/>
      <c r="E8" s="170"/>
      <c r="K8" s="21">
        <v>5</v>
      </c>
      <c r="L8" s="171">
        <f t="shared" si="2"/>
        <v>29.23</v>
      </c>
      <c r="M8" s="171">
        <f t="shared" si="3"/>
        <v>9.5298064782852023</v>
      </c>
      <c r="O8" s="172">
        <f t="shared" si="4"/>
        <v>39.460500000000003</v>
      </c>
    </row>
    <row r="9" spans="1:17" ht="15" customHeight="1">
      <c r="A9" s="21">
        <v>3.5</v>
      </c>
      <c r="B9" s="21">
        <v>125</v>
      </c>
      <c r="C9" s="21">
        <v>62</v>
      </c>
      <c r="D9" s="170">
        <f t="shared" ref="D9:D16" si="5">1000/(B9*12)</f>
        <v>0.66666666666666663</v>
      </c>
      <c r="E9" s="170">
        <f t="shared" ref="E9:E10" si="6">5000/(C9*12)</f>
        <v>6.720430107526882</v>
      </c>
      <c r="G9">
        <f>6*11</f>
        <v>66</v>
      </c>
      <c r="H9">
        <f>G9/12</f>
        <v>5.5</v>
      </c>
      <c r="K9" s="21">
        <v>6</v>
      </c>
      <c r="L9" s="171">
        <f t="shared" si="2"/>
        <v>35.076000000000001</v>
      </c>
      <c r="M9" s="171">
        <f t="shared" si="3"/>
        <v>11.435767773942244</v>
      </c>
      <c r="N9" s="21" t="s">
        <v>1279</v>
      </c>
      <c r="O9" s="172">
        <f t="shared" si="4"/>
        <v>47.352600000000002</v>
      </c>
      <c r="P9">
        <f>0.0004815*(11*P4/35)^2</f>
        <v>1147.9926337089794</v>
      </c>
    </row>
    <row r="10" spans="1:17" ht="15" customHeight="1">
      <c r="A10" s="21">
        <v>3.7</v>
      </c>
      <c r="B10" s="21">
        <v>178</v>
      </c>
      <c r="C10" s="21">
        <v>89</v>
      </c>
      <c r="D10" s="170">
        <f t="shared" si="5"/>
        <v>0.46816479400749061</v>
      </c>
      <c r="E10" s="170">
        <f t="shared" si="6"/>
        <v>4.6816479400749067</v>
      </c>
      <c r="K10" s="21">
        <v>7</v>
      </c>
      <c r="L10" s="171">
        <f t="shared" si="2"/>
        <v>40.921999999999997</v>
      </c>
      <c r="M10" s="171">
        <f t="shared" si="3"/>
        <v>13.341729069599282</v>
      </c>
      <c r="O10" s="172">
        <f t="shared" si="4"/>
        <v>55.244700000000002</v>
      </c>
    </row>
    <row r="11" spans="1:17" ht="15" customHeight="1">
      <c r="A11" s="21">
        <v>4</v>
      </c>
      <c r="B11" s="21">
        <v>1957</v>
      </c>
      <c r="C11" s="21">
        <v>979</v>
      </c>
      <c r="D11" s="170">
        <f t="shared" si="5"/>
        <v>4.2582183614375747E-2</v>
      </c>
      <c r="E11" s="170">
        <f t="shared" ref="E11:E16" si="7">10000/(C11*12)</f>
        <v>0.8512087163772557</v>
      </c>
      <c r="F11" s="21">
        <v>6</v>
      </c>
      <c r="G11" s="21" t="s">
        <v>1289</v>
      </c>
      <c r="K11" s="21">
        <v>8</v>
      </c>
      <c r="L11" s="171">
        <f t="shared" si="2"/>
        <v>46.768000000000001</v>
      </c>
      <c r="M11" s="171">
        <f t="shared" si="3"/>
        <v>15.247690365256323</v>
      </c>
      <c r="O11" s="172">
        <f t="shared" si="4"/>
        <v>63.136800000000008</v>
      </c>
    </row>
    <row r="12" spans="1:17" ht="15" customHeight="1">
      <c r="A12" s="21">
        <v>4.2</v>
      </c>
      <c r="B12" s="21">
        <v>1457</v>
      </c>
      <c r="C12" s="21">
        <v>729</v>
      </c>
      <c r="D12" s="170">
        <f t="shared" si="5"/>
        <v>5.7195149851292613E-2</v>
      </c>
      <c r="E12" s="170">
        <f t="shared" si="7"/>
        <v>1.1431184270690444</v>
      </c>
      <c r="F12" s="21">
        <v>4</v>
      </c>
      <c r="G12" s="21" t="s">
        <v>1293</v>
      </c>
      <c r="K12" s="21">
        <v>9</v>
      </c>
      <c r="L12" s="171">
        <f t="shared" si="2"/>
        <v>52.614000000000004</v>
      </c>
      <c r="M12" s="171">
        <f t="shared" si="3"/>
        <v>17.153651660913365</v>
      </c>
      <c r="O12" s="172">
        <f t="shared" si="4"/>
        <v>71.028900000000007</v>
      </c>
    </row>
    <row r="13" spans="1:17" ht="15" customHeight="1">
      <c r="A13" s="21">
        <v>4.3</v>
      </c>
      <c r="B13" s="21">
        <v>8405</v>
      </c>
      <c r="C13" s="21">
        <v>4203</v>
      </c>
      <c r="D13" s="170">
        <f t="shared" si="5"/>
        <v>9.914733293674401E-3</v>
      </c>
      <c r="E13" s="170">
        <f t="shared" si="7"/>
        <v>0.19827107621540169</v>
      </c>
      <c r="F13" s="21">
        <v>1</v>
      </c>
      <c r="G13" s="21" t="s">
        <v>1297</v>
      </c>
      <c r="K13" s="21">
        <v>10</v>
      </c>
      <c r="L13" s="171">
        <f t="shared" si="2"/>
        <v>58.46</v>
      </c>
      <c r="M13" s="171">
        <f t="shared" si="3"/>
        <v>19.059612956570405</v>
      </c>
      <c r="O13" s="172">
        <f t="shared" si="4"/>
        <v>78.921000000000006</v>
      </c>
    </row>
    <row r="14" spans="1:17" ht="15" customHeight="1">
      <c r="A14" s="21">
        <v>4.45</v>
      </c>
      <c r="B14" s="21">
        <v>1518</v>
      </c>
      <c r="C14" s="21">
        <v>759</v>
      </c>
      <c r="D14" s="170">
        <f t="shared" si="5"/>
        <v>5.4896794027228808E-2</v>
      </c>
      <c r="E14" s="170">
        <f t="shared" si="7"/>
        <v>1.0979358805445762</v>
      </c>
      <c r="K14" s="21">
        <v>11</v>
      </c>
      <c r="L14" s="171">
        <f t="shared" si="2"/>
        <v>64.305999999999997</v>
      </c>
      <c r="M14" s="171">
        <f t="shared" si="3"/>
        <v>20.965574252227444</v>
      </c>
      <c r="O14" s="172">
        <f t="shared" si="4"/>
        <v>86.813100000000006</v>
      </c>
    </row>
    <row r="15" spans="1:17" ht="15" customHeight="1">
      <c r="A15" s="21">
        <v>4.7</v>
      </c>
      <c r="B15" s="21">
        <v>511</v>
      </c>
      <c r="C15" s="21">
        <v>255</v>
      </c>
      <c r="D15" s="170">
        <f t="shared" si="5"/>
        <v>0.16307893020221786</v>
      </c>
      <c r="E15" s="170">
        <f t="shared" si="7"/>
        <v>3.2679738562091503</v>
      </c>
      <c r="K15" s="21">
        <v>12</v>
      </c>
      <c r="L15" s="171">
        <f t="shared" si="2"/>
        <v>70.152000000000001</v>
      </c>
      <c r="M15" s="171">
        <f t="shared" si="3"/>
        <v>22.871535547884488</v>
      </c>
      <c r="O15" s="172">
        <f t="shared" si="4"/>
        <v>94.705200000000005</v>
      </c>
    </row>
    <row r="16" spans="1:17" ht="15" customHeight="1">
      <c r="A16" s="21">
        <v>5.2</v>
      </c>
      <c r="B16" s="21">
        <v>1125</v>
      </c>
      <c r="C16" s="21">
        <v>563</v>
      </c>
      <c r="D16" s="170">
        <f t="shared" si="5"/>
        <v>7.407407407407407E-2</v>
      </c>
      <c r="E16" s="170">
        <f t="shared" si="7"/>
        <v>1.4801657785671996</v>
      </c>
      <c r="K16" s="102">
        <v>13</v>
      </c>
      <c r="L16" s="173">
        <f t="shared" si="2"/>
        <v>75.998000000000005</v>
      </c>
      <c r="M16" s="173">
        <f t="shared" si="3"/>
        <v>24.777496843541527</v>
      </c>
      <c r="N16" s="21" t="s">
        <v>1308</v>
      </c>
      <c r="O16" s="172">
        <f t="shared" si="4"/>
        <v>102.59730000000002</v>
      </c>
      <c r="P16">
        <f>0.0004815*(25*P4/76)^2</f>
        <v>1257.6003585418111</v>
      </c>
    </row>
    <row r="17" spans="3:15" ht="15" customHeight="1">
      <c r="H17" s="21" t="s">
        <v>1312</v>
      </c>
      <c r="I17" s="21">
        <v>0.05</v>
      </c>
      <c r="K17" s="21">
        <v>14</v>
      </c>
      <c r="L17" s="171">
        <f t="shared" si="2"/>
        <v>81.843999999999994</v>
      </c>
      <c r="M17" s="171">
        <f t="shared" si="3"/>
        <v>26.683458139198564</v>
      </c>
      <c r="O17" s="172">
        <f t="shared" si="4"/>
        <v>110.4894</v>
      </c>
    </row>
    <row r="18" spans="3:15" ht="15" customHeight="1">
      <c r="H18" s="21" t="s">
        <v>1314</v>
      </c>
      <c r="I18" s="21">
        <v>0.03</v>
      </c>
      <c r="K18" s="21">
        <v>15</v>
      </c>
      <c r="L18" s="171">
        <f t="shared" si="2"/>
        <v>87.69</v>
      </c>
      <c r="M18" s="171">
        <f t="shared" si="3"/>
        <v>28.589419434855607</v>
      </c>
      <c r="O18" s="172">
        <f t="shared" si="4"/>
        <v>118.3815</v>
      </c>
    </row>
    <row r="19" spans="3:15" ht="15" customHeight="1">
      <c r="D19" s="170">
        <f t="shared" ref="D19:E19" si="8">SUM(D2:D16)</f>
        <v>3.8399153547863762</v>
      </c>
      <c r="E19" s="170">
        <f t="shared" si="8"/>
        <v>42.26112137714756</v>
      </c>
      <c r="H19" s="21" t="s">
        <v>1319</v>
      </c>
      <c r="I19" s="21">
        <v>0.02</v>
      </c>
      <c r="K19" s="21">
        <v>16</v>
      </c>
      <c r="L19" s="171">
        <f t="shared" si="2"/>
        <v>93.536000000000001</v>
      </c>
      <c r="M19" s="171">
        <f t="shared" si="3"/>
        <v>30.495380730512647</v>
      </c>
      <c r="O19" s="172">
        <f t="shared" si="4"/>
        <v>126.27360000000002</v>
      </c>
    </row>
    <row r="20" spans="3:15" ht="15" customHeight="1">
      <c r="C20" s="21" t="s">
        <v>1321</v>
      </c>
      <c r="D20" s="170">
        <f>SUM(D2:D16)+ F11+F12+F13</f>
        <v>14.839915354786376</v>
      </c>
      <c r="E20" s="170">
        <f>SUM(E2:E16)+ F11+F12+F13</f>
        <v>53.26112137714756</v>
      </c>
      <c r="F20">
        <f>D20/2</f>
        <v>7.4199576773931879</v>
      </c>
      <c r="H20" s="21" t="s">
        <v>1326</v>
      </c>
      <c r="I20" s="21">
        <v>0.05</v>
      </c>
      <c r="K20" s="21">
        <v>17</v>
      </c>
      <c r="L20" s="171">
        <f t="shared" si="2"/>
        <v>99.382000000000005</v>
      </c>
      <c r="M20" s="171">
        <f t="shared" si="3"/>
        <v>32.401342026169687</v>
      </c>
      <c r="O20" s="172">
        <f t="shared" si="4"/>
        <v>134.16570000000002</v>
      </c>
    </row>
    <row r="21" spans="3:15" ht="15" customHeight="1">
      <c r="H21" s="21" t="s">
        <v>1328</v>
      </c>
      <c r="I21" s="21">
        <v>0.05</v>
      </c>
      <c r="K21" s="21">
        <v>18</v>
      </c>
      <c r="L21" s="171">
        <f t="shared" si="2"/>
        <v>105.22800000000001</v>
      </c>
      <c r="M21" s="171">
        <f t="shared" si="3"/>
        <v>34.30730332182673</v>
      </c>
      <c r="O21" s="172">
        <f t="shared" si="4"/>
        <v>142.05780000000001</v>
      </c>
    </row>
    <row r="22" spans="3:15" ht="15" customHeight="1">
      <c r="H22" s="21" t="s">
        <v>1329</v>
      </c>
      <c r="I22">
        <f>SQRT(I17^2+I18^2+I19^2+I20^2+I21^2)</f>
        <v>9.3808315196468608E-2</v>
      </c>
      <c r="K22" s="21">
        <v>19</v>
      </c>
      <c r="L22" s="171">
        <f t="shared" si="2"/>
        <v>111.074</v>
      </c>
      <c r="M22" s="171">
        <f t="shared" si="3"/>
        <v>36.213264617483766</v>
      </c>
      <c r="O22" s="172">
        <f t="shared" si="4"/>
        <v>149.94990000000001</v>
      </c>
    </row>
    <row r="23" spans="3:15" ht="15" customHeight="1">
      <c r="K23" s="21">
        <v>20</v>
      </c>
      <c r="L23" s="171">
        <f t="shared" si="2"/>
        <v>116.92</v>
      </c>
      <c r="M23" s="171">
        <f t="shared" si="3"/>
        <v>38.119225913140809</v>
      </c>
      <c r="O23" s="172">
        <f t="shared" si="4"/>
        <v>157.84200000000001</v>
      </c>
    </row>
    <row r="25" spans="3:15" ht="15" customHeight="1">
      <c r="N25">
        <f>O9/O16</f>
        <v>0.46153846153846145</v>
      </c>
    </row>
    <row r="26" spans="3:15" ht="15" customHeight="1">
      <c r="E26" s="21">
        <v>0.17330000000000001</v>
      </c>
      <c r="F26" s="21">
        <v>1.6500000000000001E-2</v>
      </c>
      <c r="N26">
        <f>15*N25</f>
        <v>6.9230769230769216</v>
      </c>
    </row>
    <row r="27" spans="3:15" ht="15" customHeight="1">
      <c r="E27" s="21" t="s">
        <v>1337</v>
      </c>
      <c r="G27" s="21" t="s">
        <v>1338</v>
      </c>
      <c r="I27" s="21">
        <v>76</v>
      </c>
    </row>
    <row r="28" spans="3:15" ht="15" customHeight="1">
      <c r="D28" s="21" t="s">
        <v>1339</v>
      </c>
      <c r="E28" s="21">
        <v>6</v>
      </c>
      <c r="F28" s="21" t="s">
        <v>298</v>
      </c>
      <c r="I28" s="21">
        <v>25</v>
      </c>
    </row>
    <row r="29" spans="3:15" ht="15" customHeight="1">
      <c r="D29" s="21" t="s">
        <v>1340</v>
      </c>
      <c r="E29">
        <f t="shared" ref="E29:F29" si="9">SQRT(8*LOG(2))</f>
        <v>1.5518504970878637</v>
      </c>
      <c r="F29" s="174">
        <f t="shared" si="9"/>
        <v>1.5518504970878637</v>
      </c>
      <c r="I29">
        <f>I27/I28</f>
        <v>3.04</v>
      </c>
    </row>
    <row r="30" spans="3:15" ht="15" customHeight="1">
      <c r="D30" s="21" t="s">
        <v>756</v>
      </c>
      <c r="E30">
        <f>E26*SQRT(E28)/E29</f>
        <v>0.27354218284616777</v>
      </c>
      <c r="F30">
        <f>F26*SQRT(E28)/F29</f>
        <v>2.6044120120956537E-2</v>
      </c>
    </row>
    <row r="31" spans="3:15" ht="15" customHeight="1">
      <c r="D31" s="21" t="s">
        <v>1355</v>
      </c>
      <c r="E31">
        <f t="shared" ref="E31:F31" si="10">2.35*E30</f>
        <v>0.64282412968849423</v>
      </c>
      <c r="F31">
        <f t="shared" si="10"/>
        <v>6.1203682284247864E-2</v>
      </c>
    </row>
    <row r="32" spans="3:15" ht="15" customHeight="1">
      <c r="D32" s="21" t="s">
        <v>1359</v>
      </c>
      <c r="E32">
        <f>100*E31/6</f>
        <v>10.713735494808239</v>
      </c>
      <c r="F32" s="21">
        <f>100*F31/E28</f>
        <v>1.0200613714041311</v>
      </c>
    </row>
    <row r="33" spans="1:14" ht="15" customHeight="1">
      <c r="A33" s="102" t="s">
        <v>1362</v>
      </c>
      <c r="B33" s="102"/>
      <c r="C33" s="102"/>
      <c r="D33" s="102"/>
      <c r="E33" s="102"/>
      <c r="I33" s="21">
        <v>1.2569999999999999</v>
      </c>
      <c r="J33" s="102" t="s">
        <v>591</v>
      </c>
      <c r="K33" s="21" t="s">
        <v>1364</v>
      </c>
    </row>
    <row r="34" spans="1:14" ht="15" customHeight="1">
      <c r="A34" s="102" t="s">
        <v>1365</v>
      </c>
      <c r="B34" s="102" t="s">
        <v>1366</v>
      </c>
      <c r="C34" s="102" t="s">
        <v>1367</v>
      </c>
      <c r="D34" s="102" t="s">
        <v>1368</v>
      </c>
      <c r="E34" s="102" t="s">
        <v>1369</v>
      </c>
      <c r="I34" s="21">
        <v>1.147</v>
      </c>
      <c r="J34" s="21" t="s">
        <v>591</v>
      </c>
      <c r="K34" s="102" t="s">
        <v>1308</v>
      </c>
      <c r="M34" s="102" t="s">
        <v>1279</v>
      </c>
      <c r="N34" s="102" t="s">
        <v>1370</v>
      </c>
    </row>
    <row r="35" spans="1:14" ht="15" customHeight="1">
      <c r="A35" s="21">
        <v>0.5</v>
      </c>
      <c r="B35">
        <f t="shared" ref="B35:B56" si="11">$E$26*SQRT(A35)/$E$29</f>
        <v>7.8964826450476408E-2</v>
      </c>
      <c r="C35">
        <f t="shared" ref="C35:C56" si="12">2.35*B35</f>
        <v>0.18556734215861956</v>
      </c>
      <c r="D35">
        <f t="shared" ref="D35:D56" si="13">100*C35/A35</f>
        <v>37.113468431723909</v>
      </c>
      <c r="E35">
        <f t="shared" ref="E35:E56" si="14">100*B35/A35</f>
        <v>15.792965290095282</v>
      </c>
      <c r="I35" s="102"/>
      <c r="J35" s="102" t="s">
        <v>1377</v>
      </c>
      <c r="K35" s="102" t="s">
        <v>571</v>
      </c>
      <c r="L35" s="102" t="s">
        <v>1377</v>
      </c>
      <c r="M35" s="102" t="s">
        <v>571</v>
      </c>
    </row>
    <row r="36" spans="1:14" ht="15" customHeight="1">
      <c r="A36" s="21">
        <v>1</v>
      </c>
      <c r="B36">
        <f t="shared" si="11"/>
        <v>0.11167312851670143</v>
      </c>
      <c r="C36">
        <f t="shared" si="12"/>
        <v>0.26243185201424835</v>
      </c>
      <c r="D36">
        <f t="shared" si="13"/>
        <v>26.243185201424836</v>
      </c>
      <c r="E36">
        <f t="shared" si="14"/>
        <v>11.167312851670143</v>
      </c>
      <c r="I36" s="21">
        <v>-4</v>
      </c>
      <c r="J36" s="21">
        <v>21</v>
      </c>
      <c r="K36">
        <f t="shared" ref="K36:K41" si="15">(76/J36)*SQRT($I$33*1000/0.0004815)</f>
        <v>5847.4132925255108</v>
      </c>
    </row>
    <row r="37" spans="1:14" ht="15" customHeight="1">
      <c r="A37" s="21">
        <v>1.5</v>
      </c>
      <c r="B37">
        <f t="shared" si="11"/>
        <v>0.13677109142308388</v>
      </c>
      <c r="C37">
        <f t="shared" si="12"/>
        <v>0.32141206484424711</v>
      </c>
      <c r="D37">
        <f t="shared" si="13"/>
        <v>21.427470989616477</v>
      </c>
      <c r="E37">
        <f t="shared" si="14"/>
        <v>9.1180727615389259</v>
      </c>
      <c r="I37" s="21">
        <v>-3</v>
      </c>
      <c r="J37" s="21">
        <v>22</v>
      </c>
      <c r="K37">
        <f t="shared" si="15"/>
        <v>5581.6217792288962</v>
      </c>
      <c r="L37" s="21">
        <v>8</v>
      </c>
      <c r="M37">
        <f t="shared" ref="M37:M42" si="16">(35/L37)*SQRT($I$34*1000/0.0004815)</f>
        <v>6752.4537865244583</v>
      </c>
      <c r="N37" s="21">
        <v>5599.4</v>
      </c>
    </row>
    <row r="38" spans="1:14" ht="15" customHeight="1">
      <c r="A38" s="21">
        <v>2</v>
      </c>
      <c r="B38">
        <f t="shared" si="11"/>
        <v>0.15792965290095282</v>
      </c>
      <c r="C38">
        <f t="shared" si="12"/>
        <v>0.37113468431723912</v>
      </c>
      <c r="D38">
        <f t="shared" si="13"/>
        <v>18.556734215861955</v>
      </c>
      <c r="E38">
        <f t="shared" si="14"/>
        <v>7.8964826450476409</v>
      </c>
      <c r="I38" s="21">
        <v>-2</v>
      </c>
      <c r="J38" s="21">
        <v>23</v>
      </c>
      <c r="K38">
        <f t="shared" si="15"/>
        <v>5338.942571436336</v>
      </c>
      <c r="L38" s="21">
        <v>9</v>
      </c>
      <c r="M38">
        <f t="shared" si="16"/>
        <v>6002.1811435772961</v>
      </c>
      <c r="N38" s="21">
        <v>5347.8</v>
      </c>
    </row>
    <row r="39" spans="1:14" ht="15" customHeight="1">
      <c r="A39" s="21">
        <v>2.5</v>
      </c>
      <c r="B39">
        <f t="shared" si="11"/>
        <v>0.17657071977473868</v>
      </c>
      <c r="C39">
        <f t="shared" si="12"/>
        <v>0.41494119147063591</v>
      </c>
      <c r="D39">
        <f t="shared" si="13"/>
        <v>16.597647658825437</v>
      </c>
      <c r="E39">
        <f t="shared" si="14"/>
        <v>7.0628287909895473</v>
      </c>
      <c r="I39" s="21">
        <v>-1</v>
      </c>
      <c r="J39" s="21">
        <v>24</v>
      </c>
      <c r="K39">
        <f t="shared" si="15"/>
        <v>5116.4866309598219</v>
      </c>
      <c r="L39" s="21">
        <v>10</v>
      </c>
      <c r="M39">
        <f t="shared" si="16"/>
        <v>5401.9630292195661</v>
      </c>
      <c r="N39" s="21">
        <v>5117.6000000000004</v>
      </c>
    </row>
    <row r="40" spans="1:14" ht="15" customHeight="1">
      <c r="A40" s="21">
        <v>3</v>
      </c>
      <c r="B40">
        <f t="shared" si="11"/>
        <v>0.19342353243109572</v>
      </c>
      <c r="C40">
        <f t="shared" si="12"/>
        <v>0.45454530121307496</v>
      </c>
      <c r="D40">
        <f t="shared" si="13"/>
        <v>15.151510040435832</v>
      </c>
      <c r="E40">
        <f t="shared" si="14"/>
        <v>6.4474510810365233</v>
      </c>
      <c r="I40" s="21">
        <v>0</v>
      </c>
      <c r="J40" s="21">
        <v>25</v>
      </c>
      <c r="K40">
        <f t="shared" si="15"/>
        <v>4911.8271657214291</v>
      </c>
      <c r="L40" s="21">
        <v>11</v>
      </c>
      <c r="M40">
        <f t="shared" si="16"/>
        <v>4910.8754811086965</v>
      </c>
      <c r="N40" s="21">
        <v>4913</v>
      </c>
    </row>
    <row r="41" spans="1:14" ht="15" customHeight="1">
      <c r="A41" s="21">
        <v>3.5</v>
      </c>
      <c r="B41">
        <f t="shared" si="11"/>
        <v>0.20892129310933583</v>
      </c>
      <c r="C41">
        <f t="shared" si="12"/>
        <v>0.4909650388069392</v>
      </c>
      <c r="D41">
        <f t="shared" si="13"/>
        <v>14.02757253734112</v>
      </c>
      <c r="E41">
        <f t="shared" si="14"/>
        <v>5.9691798031238807</v>
      </c>
      <c r="I41" s="21">
        <v>1</v>
      </c>
      <c r="J41" s="21">
        <v>26</v>
      </c>
      <c r="K41">
        <f t="shared" si="15"/>
        <v>4722.9107362706045</v>
      </c>
      <c r="L41" s="21">
        <v>12</v>
      </c>
      <c r="M41">
        <f t="shared" si="16"/>
        <v>4501.6358576829716</v>
      </c>
    </row>
    <row r="42" spans="1:14" ht="15" customHeight="1">
      <c r="A42" s="21">
        <v>4</v>
      </c>
      <c r="B42">
        <f t="shared" si="11"/>
        <v>0.22334625703340286</v>
      </c>
      <c r="C42">
        <f t="shared" si="12"/>
        <v>0.52486370402849669</v>
      </c>
      <c r="D42">
        <f t="shared" si="13"/>
        <v>13.121592600712418</v>
      </c>
      <c r="E42">
        <f t="shared" si="14"/>
        <v>5.5836564258350716</v>
      </c>
      <c r="L42" s="21">
        <v>13</v>
      </c>
      <c r="M42">
        <f t="shared" si="16"/>
        <v>4155.3561763227435</v>
      </c>
    </row>
    <row r="43" spans="1:14" ht="15" customHeight="1">
      <c r="A43" s="21">
        <v>4.5</v>
      </c>
      <c r="B43">
        <f t="shared" si="11"/>
        <v>0.23689447935142918</v>
      </c>
      <c r="C43">
        <f t="shared" si="12"/>
        <v>0.55670202647585865</v>
      </c>
      <c r="D43">
        <f t="shared" si="13"/>
        <v>12.371156143907971</v>
      </c>
      <c r="E43">
        <f t="shared" si="14"/>
        <v>5.2643217633650927</v>
      </c>
    </row>
    <row r="44" spans="1:14" ht="15" customHeight="1">
      <c r="A44" s="21">
        <v>5</v>
      </c>
      <c r="B44">
        <f t="shared" si="11"/>
        <v>0.24970870662341466</v>
      </c>
      <c r="C44">
        <f t="shared" si="12"/>
        <v>0.58681546056502443</v>
      </c>
      <c r="D44">
        <f t="shared" si="13"/>
        <v>11.736309211300489</v>
      </c>
      <c r="E44">
        <f t="shared" si="14"/>
        <v>4.9941741324682933</v>
      </c>
    </row>
    <row r="45" spans="1:14" ht="15" customHeight="1">
      <c r="A45" s="21">
        <v>5.5</v>
      </c>
      <c r="B45">
        <f t="shared" si="11"/>
        <v>0.26189670097176188</v>
      </c>
      <c r="C45">
        <f t="shared" si="12"/>
        <v>0.61545724728364049</v>
      </c>
      <c r="D45">
        <f t="shared" si="13"/>
        <v>11.190131768793464</v>
      </c>
      <c r="E45">
        <f t="shared" si="14"/>
        <v>4.7617581994865796</v>
      </c>
    </row>
    <row r="46" spans="1:14" ht="15" customHeight="1">
      <c r="A46" s="21">
        <v>6</v>
      </c>
      <c r="B46">
        <f t="shared" si="11"/>
        <v>0.27354218284616777</v>
      </c>
      <c r="C46">
        <f t="shared" si="12"/>
        <v>0.64282412968849423</v>
      </c>
      <c r="D46">
        <f t="shared" si="13"/>
        <v>10.713735494808239</v>
      </c>
      <c r="E46">
        <f t="shared" si="14"/>
        <v>4.5590363807694629</v>
      </c>
    </row>
    <row r="47" spans="1:14" ht="15" customHeight="1">
      <c r="A47" s="21">
        <v>6.5</v>
      </c>
      <c r="B47">
        <f t="shared" si="11"/>
        <v>0.28471173072530775</v>
      </c>
      <c r="C47">
        <f t="shared" si="12"/>
        <v>0.66907256720447328</v>
      </c>
      <c r="D47">
        <f t="shared" si="13"/>
        <v>10.29342411083805</v>
      </c>
      <c r="E47">
        <f t="shared" si="14"/>
        <v>4.3801804726970426</v>
      </c>
    </row>
    <row r="48" spans="1:14" ht="15" customHeight="1">
      <c r="A48" s="21">
        <v>7</v>
      </c>
      <c r="B48">
        <f t="shared" si="11"/>
        <v>0.29545932618374737</v>
      </c>
      <c r="C48">
        <f t="shared" si="12"/>
        <v>0.69432941653180635</v>
      </c>
      <c r="D48">
        <f t="shared" si="13"/>
        <v>9.9189916647400906</v>
      </c>
      <c r="E48">
        <f t="shared" si="14"/>
        <v>4.2208475169106769</v>
      </c>
    </row>
    <row r="49" spans="1:5" ht="15" customHeight="1">
      <c r="A49" s="21">
        <v>7.5</v>
      </c>
      <c r="B49">
        <f t="shared" si="11"/>
        <v>0.30582945777885406</v>
      </c>
      <c r="C49">
        <f t="shared" si="12"/>
        <v>0.71869922578030709</v>
      </c>
      <c r="D49">
        <f t="shared" si="13"/>
        <v>9.5826563437374279</v>
      </c>
      <c r="E49">
        <f t="shared" si="14"/>
        <v>4.0777261037180539</v>
      </c>
    </row>
    <row r="50" spans="1:5" ht="15" customHeight="1">
      <c r="A50" s="21">
        <v>8</v>
      </c>
      <c r="B50">
        <f t="shared" si="11"/>
        <v>0.31585930580190563</v>
      </c>
      <c r="C50">
        <f t="shared" si="12"/>
        <v>0.74226936863447823</v>
      </c>
      <c r="D50">
        <f t="shared" si="13"/>
        <v>9.2783671079309773</v>
      </c>
      <c r="E50">
        <f t="shared" si="14"/>
        <v>3.9482413225238204</v>
      </c>
    </row>
    <row r="51" spans="1:5" ht="15" customHeight="1">
      <c r="A51" s="21">
        <v>8.5</v>
      </c>
      <c r="B51">
        <f t="shared" si="11"/>
        <v>0.3255803201638815</v>
      </c>
      <c r="C51">
        <f t="shared" si="12"/>
        <v>0.76511375238512158</v>
      </c>
      <c r="D51">
        <f t="shared" si="13"/>
        <v>9.0013382633543717</v>
      </c>
      <c r="E51">
        <f t="shared" si="14"/>
        <v>3.8303567078103704</v>
      </c>
    </row>
    <row r="52" spans="1:5" ht="13">
      <c r="A52" s="21">
        <v>9</v>
      </c>
      <c r="B52">
        <f t="shared" si="11"/>
        <v>0.3350193855501043</v>
      </c>
      <c r="C52">
        <f t="shared" si="12"/>
        <v>0.78729555604274515</v>
      </c>
      <c r="D52">
        <f t="shared" si="13"/>
        <v>8.747728400474946</v>
      </c>
      <c r="E52">
        <f t="shared" si="14"/>
        <v>3.7224376172233815</v>
      </c>
    </row>
    <row r="53" spans="1:5" ht="13">
      <c r="A53" s="21">
        <v>9.5</v>
      </c>
      <c r="B53">
        <f t="shared" si="11"/>
        <v>0.34419969859185423</v>
      </c>
      <c r="C53">
        <f t="shared" si="12"/>
        <v>0.80886929169085753</v>
      </c>
      <c r="D53">
        <f t="shared" si="13"/>
        <v>8.5144135967458681</v>
      </c>
      <c r="E53">
        <f t="shared" si="14"/>
        <v>3.6231547220195179</v>
      </c>
    </row>
    <row r="54" spans="1:5" ht="13">
      <c r="A54" s="21">
        <v>10</v>
      </c>
      <c r="B54">
        <f t="shared" si="11"/>
        <v>0.35314143954947735</v>
      </c>
      <c r="C54">
        <f t="shared" si="12"/>
        <v>0.82988238294127181</v>
      </c>
      <c r="D54">
        <f t="shared" si="13"/>
        <v>8.2988238294127186</v>
      </c>
      <c r="E54">
        <f t="shared" si="14"/>
        <v>3.5314143954947737</v>
      </c>
    </row>
    <row r="55" spans="1:5" ht="13">
      <c r="A55" s="21">
        <v>10.5</v>
      </c>
      <c r="B55">
        <f t="shared" si="11"/>
        <v>0.36186229444835921</v>
      </c>
      <c r="C55">
        <f t="shared" si="12"/>
        <v>0.85037639195364423</v>
      </c>
      <c r="D55">
        <f t="shared" si="13"/>
        <v>8.098822780510897</v>
      </c>
      <c r="E55">
        <f t="shared" si="14"/>
        <v>3.4463075661748497</v>
      </c>
    </row>
    <row r="56" spans="1:5" ht="13">
      <c r="A56" s="21">
        <v>11</v>
      </c>
      <c r="B56">
        <f t="shared" si="11"/>
        <v>0.37037786645503651</v>
      </c>
      <c r="C56">
        <f t="shared" si="12"/>
        <v>0.87038798616933588</v>
      </c>
      <c r="D56">
        <f t="shared" si="13"/>
        <v>7.912618056084872</v>
      </c>
      <c r="E56">
        <f t="shared" si="14"/>
        <v>3.3670715132276046</v>
      </c>
    </row>
    <row r="58" spans="1:5" ht="13">
      <c r="A58" s="102" t="s">
        <v>1338</v>
      </c>
      <c r="B58" s="102"/>
      <c r="C58" s="102"/>
      <c r="D58" s="102"/>
      <c r="E58" s="102"/>
    </row>
    <row r="59" spans="1:5" ht="13">
      <c r="A59" s="102" t="s">
        <v>1365</v>
      </c>
      <c r="B59" s="102" t="s">
        <v>1366</v>
      </c>
      <c r="C59" s="102" t="s">
        <v>1367</v>
      </c>
      <c r="D59" s="102" t="s">
        <v>1368</v>
      </c>
      <c r="E59" s="102" t="s">
        <v>1369</v>
      </c>
    </row>
    <row r="60" spans="1:5" ht="13">
      <c r="A60" s="21">
        <v>0.5</v>
      </c>
      <c r="B60">
        <f t="shared" ref="B60:B81" si="17">$F$26*SQRT(A60)/$E$29</f>
        <v>7.5182898813206042E-3</v>
      </c>
      <c r="C60">
        <f t="shared" ref="C60:C81" si="18">2.35*B60</f>
        <v>1.766798122110342E-2</v>
      </c>
      <c r="D60">
        <f t="shared" ref="D60:D81" si="19">100*C60/A60</f>
        <v>3.5335962442206839</v>
      </c>
      <c r="E60">
        <f t="shared" ref="E60:E81" si="20">100*B60/A60</f>
        <v>1.5036579762641209</v>
      </c>
    </row>
    <row r="61" spans="1:5" ht="13">
      <c r="A61" s="21">
        <v>1</v>
      </c>
      <c r="B61">
        <f t="shared" si="17"/>
        <v>1.0632467516016006E-2</v>
      </c>
      <c r="C61">
        <f t="shared" si="18"/>
        <v>2.4986298662637615E-2</v>
      </c>
      <c r="D61">
        <f t="shared" si="19"/>
        <v>2.4986298662637614</v>
      </c>
      <c r="E61">
        <f t="shared" si="20"/>
        <v>1.0632467516016006</v>
      </c>
    </row>
    <row r="62" spans="1:5" ht="13">
      <c r="A62" s="21">
        <v>1.5</v>
      </c>
      <c r="B62">
        <f t="shared" si="17"/>
        <v>1.3022060060478268E-2</v>
      </c>
      <c r="C62">
        <f t="shared" si="18"/>
        <v>3.0601841142123932E-2</v>
      </c>
      <c r="D62">
        <f t="shared" si="19"/>
        <v>2.0401227428082622</v>
      </c>
      <c r="E62">
        <f t="shared" si="20"/>
        <v>0.86813733736521792</v>
      </c>
    </row>
    <row r="63" spans="1:5" ht="13">
      <c r="A63" s="21">
        <v>2</v>
      </c>
      <c r="B63">
        <f t="shared" si="17"/>
        <v>1.5036579762641208E-2</v>
      </c>
      <c r="C63">
        <f t="shared" si="18"/>
        <v>3.5335962442206839E-2</v>
      </c>
      <c r="D63">
        <f t="shared" si="19"/>
        <v>1.7667981221103419</v>
      </c>
      <c r="E63">
        <f t="shared" si="20"/>
        <v>0.75182898813206045</v>
      </c>
    </row>
    <row r="64" spans="1:5" ht="13">
      <c r="A64" s="21">
        <v>2.5</v>
      </c>
      <c r="B64">
        <f t="shared" si="17"/>
        <v>1.6811407249181697E-2</v>
      </c>
      <c r="C64">
        <f t="shared" si="18"/>
        <v>3.9506807035576991E-2</v>
      </c>
      <c r="D64">
        <f t="shared" si="19"/>
        <v>1.5802722814230796</v>
      </c>
      <c r="E64">
        <f t="shared" si="20"/>
        <v>0.67245628996726781</v>
      </c>
    </row>
    <row r="65" spans="1:5" ht="13">
      <c r="A65" s="21">
        <v>3</v>
      </c>
      <c r="B65">
        <f t="shared" si="17"/>
        <v>1.8415973947565376E-2</v>
      </c>
      <c r="C65">
        <f t="shared" si="18"/>
        <v>4.3277538776778632E-2</v>
      </c>
      <c r="D65">
        <f t="shared" si="19"/>
        <v>1.4425846258926212</v>
      </c>
      <c r="E65">
        <f t="shared" si="20"/>
        <v>0.61386579825217924</v>
      </c>
    </row>
    <row r="66" spans="1:5" ht="13">
      <c r="A66" s="21">
        <v>3.5</v>
      </c>
      <c r="B66">
        <f t="shared" si="17"/>
        <v>1.9891525310467634E-2</v>
      </c>
      <c r="C66">
        <f t="shared" si="18"/>
        <v>4.6745084479598943E-2</v>
      </c>
      <c r="D66">
        <f t="shared" si="19"/>
        <v>1.3355738422742556</v>
      </c>
      <c r="E66">
        <f t="shared" si="20"/>
        <v>0.56832929458478953</v>
      </c>
    </row>
    <row r="67" spans="1:5" ht="13">
      <c r="A67" s="21">
        <v>4</v>
      </c>
      <c r="B67">
        <f t="shared" si="17"/>
        <v>2.1264935032032011E-2</v>
      </c>
      <c r="C67">
        <f t="shared" si="18"/>
        <v>4.9972597325275231E-2</v>
      </c>
      <c r="D67">
        <f t="shared" si="19"/>
        <v>1.2493149331318807</v>
      </c>
      <c r="E67">
        <f t="shared" si="20"/>
        <v>0.53162337580080032</v>
      </c>
    </row>
    <row r="68" spans="1:5" ht="13">
      <c r="A68" s="21">
        <v>4.5</v>
      </c>
      <c r="B68">
        <f t="shared" si="17"/>
        <v>2.2554869643961809E-2</v>
      </c>
      <c r="C68">
        <f t="shared" si="18"/>
        <v>5.3003943663310252E-2</v>
      </c>
      <c r="D68">
        <f t="shared" si="19"/>
        <v>1.1778654147402277</v>
      </c>
      <c r="E68">
        <f t="shared" si="20"/>
        <v>0.5012193254213736</v>
      </c>
    </row>
    <row r="69" spans="1:5" ht="13">
      <c r="A69" s="21">
        <v>5</v>
      </c>
      <c r="B69">
        <f t="shared" si="17"/>
        <v>2.3774920134370124E-2</v>
      </c>
      <c r="C69">
        <f t="shared" si="18"/>
        <v>5.5871062315769791E-2</v>
      </c>
      <c r="D69">
        <f t="shared" si="19"/>
        <v>1.1174212463153959</v>
      </c>
      <c r="E69">
        <f t="shared" si="20"/>
        <v>0.47549840268740251</v>
      </c>
    </row>
    <row r="70" spans="1:5" ht="13">
      <c r="A70" s="21">
        <v>5.5</v>
      </c>
      <c r="B70">
        <f t="shared" si="17"/>
        <v>2.4935346601466072E-2</v>
      </c>
      <c r="C70">
        <f t="shared" si="18"/>
        <v>5.8598064513445271E-2</v>
      </c>
      <c r="D70">
        <f t="shared" si="19"/>
        <v>1.065419354789914</v>
      </c>
      <c r="E70">
        <f t="shared" si="20"/>
        <v>0.45336993820847399</v>
      </c>
    </row>
    <row r="71" spans="1:5" ht="13">
      <c r="A71" s="21">
        <v>6</v>
      </c>
      <c r="B71">
        <f t="shared" si="17"/>
        <v>2.6044120120956537E-2</v>
      </c>
      <c r="C71">
        <f t="shared" si="18"/>
        <v>6.1203682284247864E-2</v>
      </c>
      <c r="D71">
        <f t="shared" si="19"/>
        <v>1.0200613714041311</v>
      </c>
      <c r="E71">
        <f t="shared" si="20"/>
        <v>0.43406866868260896</v>
      </c>
    </row>
    <row r="72" spans="1:5" ht="13">
      <c r="A72" s="21">
        <v>6.5</v>
      </c>
      <c r="B72">
        <f t="shared" si="17"/>
        <v>2.7107579670903506E-2</v>
      </c>
      <c r="C72">
        <f t="shared" si="18"/>
        <v>6.3702812226623245E-2</v>
      </c>
      <c r="D72">
        <f t="shared" si="19"/>
        <v>0.98004326502497296</v>
      </c>
      <c r="E72">
        <f t="shared" si="20"/>
        <v>0.41703968724466933</v>
      </c>
    </row>
    <row r="73" spans="1:5" ht="13">
      <c r="A73" s="21">
        <v>7</v>
      </c>
      <c r="B73">
        <f t="shared" si="17"/>
        <v>2.8130864870351015E-2</v>
      </c>
      <c r="C73">
        <f t="shared" si="18"/>
        <v>6.6107532445324885E-2</v>
      </c>
      <c r="D73">
        <f t="shared" si="19"/>
        <v>0.94439332064749837</v>
      </c>
      <c r="E73">
        <f t="shared" si="20"/>
        <v>0.4018694981478716</v>
      </c>
    </row>
    <row r="74" spans="1:5" ht="13">
      <c r="A74" s="21">
        <v>7.5</v>
      </c>
      <c r="B74">
        <f t="shared" si="17"/>
        <v>2.9118211502314438E-2</v>
      </c>
      <c r="C74">
        <f t="shared" si="18"/>
        <v>6.8427797030438928E-2</v>
      </c>
      <c r="D74">
        <f t="shared" si="19"/>
        <v>0.91237062707251904</v>
      </c>
      <c r="E74">
        <f t="shared" si="20"/>
        <v>0.38824282003085919</v>
      </c>
    </row>
    <row r="75" spans="1:5" ht="13">
      <c r="A75" s="21">
        <v>8</v>
      </c>
      <c r="B75">
        <f t="shared" si="17"/>
        <v>3.0073159525282417E-2</v>
      </c>
      <c r="C75">
        <f t="shared" si="18"/>
        <v>7.0671924884413678E-2</v>
      </c>
      <c r="D75">
        <f t="shared" si="19"/>
        <v>0.88339906105517096</v>
      </c>
      <c r="E75">
        <f t="shared" si="20"/>
        <v>0.37591449406603022</v>
      </c>
    </row>
    <row r="76" spans="1:5" ht="13">
      <c r="A76" s="21">
        <v>8.5</v>
      </c>
      <c r="B76">
        <f t="shared" si="17"/>
        <v>3.0998703304697318E-2</v>
      </c>
      <c r="C76">
        <f t="shared" si="18"/>
        <v>7.2846952766038697E-2</v>
      </c>
      <c r="D76">
        <f t="shared" si="19"/>
        <v>0.85702297371810232</v>
      </c>
      <c r="E76">
        <f t="shared" si="20"/>
        <v>0.36469062711408606</v>
      </c>
    </row>
    <row r="77" spans="1:5" ht="13">
      <c r="A77" s="21">
        <v>9</v>
      </c>
      <c r="B77">
        <f t="shared" si="17"/>
        <v>3.1897402548048015E-2</v>
      </c>
      <c r="C77">
        <f t="shared" si="18"/>
        <v>7.4958895987912832E-2</v>
      </c>
      <c r="D77">
        <f t="shared" si="19"/>
        <v>0.83287662208792035</v>
      </c>
      <c r="E77">
        <f t="shared" si="20"/>
        <v>0.35441558386720018</v>
      </c>
    </row>
    <row r="78" spans="1:5" ht="13">
      <c r="A78" s="21">
        <v>9.5</v>
      </c>
      <c r="B78">
        <f t="shared" si="17"/>
        <v>3.2771465820920914E-2</v>
      </c>
      <c r="C78">
        <f t="shared" si="18"/>
        <v>7.7012944679164155E-2</v>
      </c>
      <c r="D78">
        <f t="shared" si="19"/>
        <v>0.81066257557014898</v>
      </c>
      <c r="E78">
        <f t="shared" si="20"/>
        <v>0.344962798114957</v>
      </c>
    </row>
    <row r="79" spans="1:5" ht="13">
      <c r="A79" s="21">
        <v>10</v>
      </c>
      <c r="B79">
        <f t="shared" si="17"/>
        <v>3.3622814498363393E-2</v>
      </c>
      <c r="C79">
        <f t="shared" si="18"/>
        <v>7.9013614071153981E-2</v>
      </c>
      <c r="D79">
        <f t="shared" si="19"/>
        <v>0.79013614071153981</v>
      </c>
      <c r="E79">
        <f t="shared" si="20"/>
        <v>0.3362281449836339</v>
      </c>
    </row>
    <row r="80" spans="1:5" ht="13">
      <c r="A80" s="21">
        <v>10.5</v>
      </c>
      <c r="B80">
        <f t="shared" si="17"/>
        <v>3.4453132477772229E-2</v>
      </c>
      <c r="C80">
        <f t="shared" si="18"/>
        <v>8.0964861322764745E-2</v>
      </c>
      <c r="D80">
        <f t="shared" si="19"/>
        <v>0.77109391735966426</v>
      </c>
      <c r="E80">
        <f t="shared" si="20"/>
        <v>0.32812507121687834</v>
      </c>
    </row>
    <row r="81" spans="1:10" ht="13">
      <c r="A81" s="21">
        <v>11</v>
      </c>
      <c r="B81">
        <f t="shared" si="17"/>
        <v>3.526390534626718E-2</v>
      </c>
      <c r="C81">
        <f t="shared" si="18"/>
        <v>8.2870177563727873E-2</v>
      </c>
      <c r="D81">
        <f t="shared" si="19"/>
        <v>0.75336525057934434</v>
      </c>
      <c r="E81">
        <f t="shared" si="20"/>
        <v>0.320580957693338</v>
      </c>
    </row>
    <row r="96" spans="1:10" ht="13">
      <c r="J96" s="102" t="s">
        <v>1471</v>
      </c>
    </row>
    <row r="97" spans="1:14" ht="13">
      <c r="F97" s="175">
        <v>6.0220000000000003E+23</v>
      </c>
      <c r="J97">
        <f>500*6240000000</f>
        <v>3120000000000</v>
      </c>
    </row>
    <row r="99" spans="1:14" ht="13">
      <c r="C99" s="102" t="s">
        <v>1476</v>
      </c>
      <c r="D99" s="102" t="s">
        <v>520</v>
      </c>
      <c r="E99" s="102" t="s">
        <v>1477</v>
      </c>
      <c r="F99" s="102" t="s">
        <v>1478</v>
      </c>
      <c r="G99" s="102" t="s">
        <v>1479</v>
      </c>
      <c r="H99" s="102" t="s">
        <v>1480</v>
      </c>
      <c r="I99" s="102" t="s">
        <v>1481</v>
      </c>
      <c r="J99" s="102" t="s">
        <v>1482</v>
      </c>
      <c r="K99" s="102" t="s">
        <v>1483</v>
      </c>
      <c r="L99" s="102" t="s">
        <v>1484</v>
      </c>
      <c r="M99" s="102" t="s">
        <v>1485</v>
      </c>
      <c r="N99" s="102" t="s">
        <v>1486</v>
      </c>
    </row>
    <row r="100" spans="1:14" ht="13">
      <c r="C100" s="21">
        <v>9.27</v>
      </c>
      <c r="D100" s="20">
        <f t="shared" ref="D100:D101" si="21">C100*1E-27</f>
        <v>9.2700000000000002E-27</v>
      </c>
      <c r="E100" s="21">
        <v>12</v>
      </c>
      <c r="F100" s="21">
        <v>2.266</v>
      </c>
      <c r="G100" s="21">
        <f>50*0.00000001*100</f>
        <v>4.9999999999999996E-5</v>
      </c>
      <c r="H100" s="20">
        <f>F97*F100*G100/E100</f>
        <v>5.685771666666667E+18</v>
      </c>
      <c r="I100" s="20">
        <f t="shared" ref="I100:I101" si="22">H100*D100</f>
        <v>5.2707103350000002E-8</v>
      </c>
      <c r="J100" s="20">
        <f>I100*J97</f>
        <v>164446.16245200002</v>
      </c>
      <c r="K100" s="21">
        <v>1</v>
      </c>
      <c r="L100" s="20">
        <f t="shared" ref="L100:L101" si="23">K100*J100</f>
        <v>164446.16245200002</v>
      </c>
      <c r="M100" s="20">
        <f t="shared" ref="M100:M101" si="24">L100/ 4*PI()*0.5^2</f>
        <v>32288.928491889808</v>
      </c>
      <c r="N100" s="20">
        <f t="shared" ref="N100:N101" si="25">M100/10000</f>
        <v>3.228892849188981</v>
      </c>
    </row>
    <row r="101" spans="1:14" ht="13">
      <c r="C101" s="21">
        <v>427</v>
      </c>
      <c r="D101" s="20">
        <f t="shared" si="21"/>
        <v>4.2699999999999998E-25</v>
      </c>
      <c r="E101" s="21">
        <v>27</v>
      </c>
      <c r="F101" s="21">
        <v>2.7</v>
      </c>
      <c r="G101" s="21">
        <v>1E-3</v>
      </c>
      <c r="H101" s="20">
        <f>F97*F101*G101/E101</f>
        <v>6.0220000000000008E+19</v>
      </c>
      <c r="I101" s="20">
        <f t="shared" si="22"/>
        <v>2.5713940000000004E-5</v>
      </c>
      <c r="J101" s="20">
        <f>I101*J97/10</f>
        <v>8022749.2800000012</v>
      </c>
      <c r="K101" s="21">
        <v>0.58399999999999996</v>
      </c>
      <c r="L101" s="20">
        <f t="shared" si="23"/>
        <v>4685285.5795200001</v>
      </c>
      <c r="M101" s="20">
        <f t="shared" si="24"/>
        <v>919953.67228688928</v>
      </c>
      <c r="N101" s="20">
        <f t="shared" si="25"/>
        <v>91.995367228688934</v>
      </c>
    </row>
    <row r="105" spans="1:14" ht="13">
      <c r="J105">
        <f>10/J106</f>
        <v>0.5714285714285714</v>
      </c>
      <c r="K105">
        <f>500*J105</f>
        <v>285.71428571428572</v>
      </c>
      <c r="L105" s="20">
        <f>K105*6240000000</f>
        <v>1782857142857.1428</v>
      </c>
    </row>
    <row r="106" spans="1:14" ht="13">
      <c r="B106" s="21">
        <v>500</v>
      </c>
      <c r="J106">
        <f>70/4</f>
        <v>17.5</v>
      </c>
    </row>
    <row r="107" spans="1:14" ht="13">
      <c r="B107">
        <f>B106*0.000000001</f>
        <v>5.0000000000000008E-7</v>
      </c>
    </row>
    <row r="108" spans="1:14" ht="13">
      <c r="B108">
        <f>B107*100</f>
        <v>5.0000000000000009E-5</v>
      </c>
    </row>
    <row r="111" spans="1:14" ht="13">
      <c r="B111" s="102" t="s">
        <v>610</v>
      </c>
      <c r="C111" s="21">
        <v>6</v>
      </c>
    </row>
    <row r="112" spans="1:14" ht="13">
      <c r="A112" s="21" t="s">
        <v>1523</v>
      </c>
    </row>
    <row r="113" spans="1:16" ht="13">
      <c r="A113" s="21"/>
      <c r="B113" s="102" t="s">
        <v>1524</v>
      </c>
      <c r="G113" s="102" t="s">
        <v>1525</v>
      </c>
      <c r="L113" s="102" t="s">
        <v>1526</v>
      </c>
    </row>
    <row r="114" spans="1:16" ht="13">
      <c r="A114" s="102" t="s">
        <v>1525</v>
      </c>
      <c r="B114" s="21">
        <v>0.5</v>
      </c>
      <c r="C114">
        <f>(1/(2*C111))*(1-((B114^2+1)^(-0.5)))</f>
        <v>8.7977340833403448E-3</v>
      </c>
      <c r="D114" s="170">
        <f t="shared" ref="D114:D115" si="26">C114*100</f>
        <v>0.8797734083340345</v>
      </c>
      <c r="F114" s="102" t="s">
        <v>610</v>
      </c>
      <c r="G114" s="102" t="s">
        <v>1524</v>
      </c>
      <c r="H114" s="102" t="s">
        <v>1529</v>
      </c>
      <c r="I114" s="102" t="s">
        <v>1481</v>
      </c>
      <c r="J114" s="102" t="s">
        <v>1530</v>
      </c>
      <c r="K114" s="102" t="s">
        <v>410</v>
      </c>
      <c r="L114" s="102" t="s">
        <v>1524</v>
      </c>
      <c r="M114" s="102" t="s">
        <v>1529</v>
      </c>
      <c r="N114" s="102" t="s">
        <v>1481</v>
      </c>
      <c r="O114" s="102" t="s">
        <v>1530</v>
      </c>
    </row>
    <row r="115" spans="1:16" ht="13">
      <c r="A115" s="102" t="s">
        <v>1526</v>
      </c>
      <c r="B115" s="21">
        <v>0.56299999999999994</v>
      </c>
      <c r="C115">
        <f>(1/(2*C111))*(1-((B115^2+1)^(-0.5)))</f>
        <v>1.0717558159374491E-2</v>
      </c>
      <c r="D115" s="170">
        <f t="shared" si="26"/>
        <v>1.0717558159374492</v>
      </c>
      <c r="F115" s="102">
        <v>1</v>
      </c>
      <c r="G115" s="21">
        <v>0.5</v>
      </c>
      <c r="H115" s="21">
        <f t="shared" ref="H115:H120" si="27">COS(ATAN(G115))</f>
        <v>0.89442719099991586</v>
      </c>
      <c r="I115">
        <f t="shared" ref="I115:I120" si="28">0.5*(1-H115)</f>
        <v>5.2786404500042072E-2</v>
      </c>
      <c r="J115">
        <f t="shared" ref="J115:J120" si="29">1-(1/F115)*I115</f>
        <v>0.94721359549995787</v>
      </c>
      <c r="K115" s="171">
        <f t="shared" ref="K115:K120" si="30">(1-J115)*100</f>
        <v>5.2786404500042128</v>
      </c>
      <c r="L115" s="21">
        <v>0.56299999999999994</v>
      </c>
      <c r="M115" s="21">
        <f t="shared" ref="M115:M120" si="31">COS(ATAN(L115))</f>
        <v>0.87138930208750609</v>
      </c>
      <c r="N115">
        <f t="shared" ref="N115:N120" si="32">0.5*(1-M115)</f>
        <v>6.4305348956246955E-2</v>
      </c>
      <c r="O115">
        <f t="shared" ref="O115:O120" si="33">1-(1/F115)*N115</f>
        <v>0.93569465104375305</v>
      </c>
      <c r="P115" s="171">
        <f t="shared" ref="P115:P120" si="34">(1-O115)*100</f>
        <v>6.4305348956246959</v>
      </c>
    </row>
    <row r="116" spans="1:16" ht="13">
      <c r="F116" s="102">
        <v>2</v>
      </c>
      <c r="G116" s="21">
        <v>0.5</v>
      </c>
      <c r="H116" s="21">
        <f t="shared" si="27"/>
        <v>0.89442719099991586</v>
      </c>
      <c r="I116">
        <f t="shared" si="28"/>
        <v>5.2786404500042072E-2</v>
      </c>
      <c r="J116">
        <f t="shared" si="29"/>
        <v>0.97360679774997894</v>
      </c>
      <c r="K116" s="171">
        <f t="shared" si="30"/>
        <v>2.6393202250021064</v>
      </c>
      <c r="L116" s="21">
        <v>0.56299999999999994</v>
      </c>
      <c r="M116" s="21">
        <f t="shared" si="31"/>
        <v>0.87138930208750609</v>
      </c>
      <c r="N116">
        <f t="shared" si="32"/>
        <v>6.4305348956246955E-2</v>
      </c>
      <c r="O116">
        <f t="shared" si="33"/>
        <v>0.96784732552187647</v>
      </c>
      <c r="P116" s="171">
        <f t="shared" si="34"/>
        <v>3.2152674478123533</v>
      </c>
    </row>
    <row r="117" spans="1:16" ht="13">
      <c r="F117" s="102">
        <v>3</v>
      </c>
      <c r="G117" s="21">
        <v>0.5</v>
      </c>
      <c r="H117" s="21">
        <f t="shared" si="27"/>
        <v>0.89442719099991586</v>
      </c>
      <c r="I117">
        <f t="shared" si="28"/>
        <v>5.2786404500042072E-2</v>
      </c>
      <c r="J117">
        <f t="shared" si="29"/>
        <v>0.98240453183331933</v>
      </c>
      <c r="K117" s="171">
        <f t="shared" si="30"/>
        <v>1.7595468166680672</v>
      </c>
      <c r="L117" s="21">
        <v>0.56299999999999994</v>
      </c>
      <c r="M117" s="21">
        <f t="shared" si="31"/>
        <v>0.87138930208750609</v>
      </c>
      <c r="N117">
        <f t="shared" si="32"/>
        <v>6.4305348956246955E-2</v>
      </c>
      <c r="O117">
        <f t="shared" si="33"/>
        <v>0.97856488368125105</v>
      </c>
      <c r="P117" s="171">
        <f t="shared" si="34"/>
        <v>2.1435116318748948</v>
      </c>
    </row>
    <row r="118" spans="1:16" ht="13">
      <c r="F118" s="176">
        <v>4</v>
      </c>
      <c r="G118" s="21">
        <v>0.5</v>
      </c>
      <c r="H118" s="21">
        <f t="shared" si="27"/>
        <v>0.89442719099991586</v>
      </c>
      <c r="I118">
        <f t="shared" si="28"/>
        <v>5.2786404500042072E-2</v>
      </c>
      <c r="J118">
        <f t="shared" si="29"/>
        <v>0.98680339887498947</v>
      </c>
      <c r="K118" s="171">
        <f t="shared" si="30"/>
        <v>1.3196601125010532</v>
      </c>
      <c r="L118" s="21">
        <v>0.56299999999999994</v>
      </c>
      <c r="M118" s="21">
        <f t="shared" si="31"/>
        <v>0.87138930208750609</v>
      </c>
      <c r="N118">
        <f t="shared" si="32"/>
        <v>6.4305348956246955E-2</v>
      </c>
      <c r="O118">
        <f t="shared" si="33"/>
        <v>0.98392366276093823</v>
      </c>
      <c r="P118" s="171">
        <f t="shared" si="34"/>
        <v>1.6076337239061766</v>
      </c>
    </row>
    <row r="119" spans="1:16" ht="13">
      <c r="F119" s="102">
        <v>5</v>
      </c>
      <c r="G119" s="21">
        <v>0.5</v>
      </c>
      <c r="H119" s="21">
        <f t="shared" si="27"/>
        <v>0.89442719099991586</v>
      </c>
      <c r="I119">
        <f t="shared" si="28"/>
        <v>5.2786404500042072E-2</v>
      </c>
      <c r="J119">
        <f t="shared" si="29"/>
        <v>0.9894427190999916</v>
      </c>
      <c r="K119" s="171">
        <f t="shared" si="30"/>
        <v>1.0557280900008403</v>
      </c>
      <c r="L119" s="21">
        <v>0.56299999999999994</v>
      </c>
      <c r="M119" s="21">
        <f t="shared" si="31"/>
        <v>0.87138930208750609</v>
      </c>
      <c r="N119">
        <f t="shared" si="32"/>
        <v>6.4305348956246955E-2</v>
      </c>
      <c r="O119">
        <f t="shared" si="33"/>
        <v>0.98713893020875065</v>
      </c>
      <c r="P119" s="171">
        <f t="shared" si="34"/>
        <v>1.2861069791249347</v>
      </c>
    </row>
    <row r="120" spans="1:16" ht="13">
      <c r="F120" s="102">
        <v>6</v>
      </c>
      <c r="G120" s="21">
        <v>0.5</v>
      </c>
      <c r="H120" s="21">
        <f t="shared" si="27"/>
        <v>0.89442719099991586</v>
      </c>
      <c r="I120">
        <f t="shared" si="28"/>
        <v>5.2786404500042072E-2</v>
      </c>
      <c r="J120">
        <f t="shared" si="29"/>
        <v>0.99120226591665961</v>
      </c>
      <c r="K120" s="171">
        <f t="shared" si="30"/>
        <v>0.87977340833403916</v>
      </c>
      <c r="L120" s="21">
        <v>0.56299999999999994</v>
      </c>
      <c r="M120" s="21">
        <f t="shared" si="31"/>
        <v>0.87138930208750609</v>
      </c>
      <c r="N120">
        <f t="shared" si="32"/>
        <v>6.4305348956246955E-2</v>
      </c>
      <c r="O120">
        <f t="shared" si="33"/>
        <v>0.98928244184062553</v>
      </c>
      <c r="P120" s="171">
        <f t="shared" si="34"/>
        <v>1.0717558159374474</v>
      </c>
    </row>
    <row r="122" spans="1:16" ht="13">
      <c r="G122" s="102" t="s">
        <v>1525</v>
      </c>
      <c r="H122" s="102" t="s">
        <v>1526</v>
      </c>
    </row>
    <row r="123" spans="1:16" ht="13">
      <c r="F123" s="102" t="s">
        <v>610</v>
      </c>
      <c r="G123" s="172" t="s">
        <v>410</v>
      </c>
    </row>
    <row r="124" spans="1:16" ht="13">
      <c r="F124" s="102">
        <v>1</v>
      </c>
      <c r="G124" s="170">
        <v>5.2786404500042128</v>
      </c>
      <c r="H124" s="170">
        <v>6.4305348956246959</v>
      </c>
    </row>
    <row r="125" spans="1:16" ht="13">
      <c r="F125" s="102">
        <v>2</v>
      </c>
      <c r="G125" s="170">
        <v>2.6393202250021064</v>
      </c>
      <c r="H125" s="170">
        <v>3.2152674478123533</v>
      </c>
    </row>
    <row r="126" spans="1:16" ht="13">
      <c r="F126" s="102">
        <v>3</v>
      </c>
      <c r="G126" s="170">
        <v>1.7595468166680672</v>
      </c>
      <c r="H126" s="170">
        <v>2.1435116318748948</v>
      </c>
    </row>
    <row r="127" spans="1:16" ht="13">
      <c r="F127" s="176">
        <v>4</v>
      </c>
      <c r="G127" s="170">
        <v>1.3196601125010532</v>
      </c>
      <c r="H127" s="170">
        <v>1.6076337239061766</v>
      </c>
    </row>
    <row r="128" spans="1:16" ht="13">
      <c r="F128" s="102">
        <v>5</v>
      </c>
      <c r="G128" s="170">
        <v>1.0557280900008403</v>
      </c>
      <c r="H128" s="170">
        <v>1.2861069791249347</v>
      </c>
    </row>
    <row r="129" spans="1:8" ht="13">
      <c r="F129" s="102">
        <v>6</v>
      </c>
      <c r="G129" s="170">
        <v>0.87977340833403916</v>
      </c>
      <c r="H129" s="170">
        <v>1.0717558159374474</v>
      </c>
    </row>
    <row r="137" spans="1:8" ht="13">
      <c r="A137" s="21" t="s">
        <v>1555</v>
      </c>
      <c r="B137" s="21" t="s">
        <v>1556</v>
      </c>
      <c r="C137">
        <f>118300000</f>
        <v>118300000</v>
      </c>
    </row>
    <row r="138" spans="1:8" ht="13">
      <c r="B138" s="21" t="s">
        <v>1558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Kinematics &amp; Yield</vt:lpstr>
      <vt:lpstr>CSD</vt:lpstr>
      <vt:lpstr>nubtab</vt:lpstr>
      <vt:lpstr>Sandbox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2019-09-26T23:20:06Z</dcterms:modified>
</cp:coreProperties>
</file>