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AZO\"/>
    </mc:Choice>
  </mc:AlternateContent>
  <xr:revisionPtr revIDLastSave="0" documentId="13_ncr:1_{01F58319-9479-4E3F-BD7A-934FB170FE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H33" i="1"/>
  <c r="G34" i="1" s="1"/>
  <c r="D83" i="1"/>
  <c r="E83" i="1"/>
  <c r="C83" i="1"/>
  <c r="F71" i="1"/>
  <c r="F72" i="1"/>
  <c r="F70" i="1"/>
  <c r="E73" i="1"/>
  <c r="E71" i="1"/>
  <c r="E72" i="1"/>
  <c r="E70" i="1"/>
  <c r="F64" i="1"/>
  <c r="E66" i="1"/>
  <c r="F65" i="1" s="1"/>
  <c r="E64" i="1"/>
  <c r="E65" i="1"/>
  <c r="E63" i="1"/>
  <c r="E56" i="1"/>
  <c r="E58" i="1" s="1"/>
  <c r="F55" i="1" s="1"/>
  <c r="E57" i="1"/>
  <c r="F57" i="1" s="1"/>
  <c r="E55" i="1"/>
  <c r="E50" i="1"/>
  <c r="E48" i="1"/>
  <c r="E49" i="1"/>
  <c r="F49" i="1" s="1"/>
  <c r="E47" i="1"/>
  <c r="H42" i="1"/>
  <c r="G42" i="1"/>
  <c r="G41" i="1"/>
  <c r="I41" i="1"/>
  <c r="I40" i="1"/>
  <c r="H40" i="1"/>
  <c r="C42" i="1"/>
  <c r="B42" i="1"/>
  <c r="B41" i="1"/>
  <c r="D41" i="1"/>
  <c r="D40" i="1"/>
  <c r="C40" i="1"/>
  <c r="H35" i="1"/>
  <c r="G35" i="1"/>
  <c r="I34" i="1"/>
  <c r="D34" i="1"/>
  <c r="C35" i="1"/>
  <c r="B35" i="1"/>
  <c r="B34" i="1"/>
  <c r="D33" i="1"/>
  <c r="C33" i="1"/>
  <c r="C7" i="1"/>
  <c r="C12" i="1" s="1"/>
  <c r="B6" i="1"/>
  <c r="E5" i="1"/>
  <c r="B5" i="1"/>
  <c r="E4" i="1"/>
  <c r="D4" i="1"/>
  <c r="B4" i="1"/>
  <c r="F48" i="1" l="1"/>
  <c r="F56" i="1"/>
  <c r="F63" i="1"/>
  <c r="F47" i="1"/>
  <c r="E7" i="1"/>
  <c r="C13" i="1"/>
  <c r="D11" i="1"/>
  <c r="B7" i="1"/>
  <c r="B11" i="1" s="1"/>
  <c r="D7" i="1"/>
  <c r="E10" i="1"/>
  <c r="E13" i="1"/>
  <c r="E12" i="1"/>
  <c r="E11" i="1"/>
  <c r="C10" i="1"/>
  <c r="C11" i="1"/>
  <c r="F11" i="1" l="1"/>
  <c r="B12" i="1"/>
  <c r="B10" i="1"/>
  <c r="D10" i="1"/>
  <c r="D12" i="1"/>
  <c r="D13" i="1"/>
  <c r="B13" i="1"/>
  <c r="F13" i="1" l="1"/>
  <c r="F10" i="1"/>
  <c r="F12" i="1"/>
  <c r="B19" i="1" l="1"/>
  <c r="C19" i="1" s="1"/>
  <c r="B20" i="1"/>
  <c r="C20" i="1" s="1"/>
  <c r="B18" i="1"/>
  <c r="C18" i="1" s="1"/>
  <c r="B17" i="1"/>
  <c r="C17" i="1" s="1"/>
  <c r="D17" i="1" s="1"/>
  <c r="E17" i="1" s="1"/>
  <c r="G17" i="1" s="1"/>
</calcChain>
</file>

<file path=xl/sharedStrings.xml><?xml version="1.0" encoding="utf-8"?>
<sst xmlns="http://schemas.openxmlformats.org/spreadsheetml/2006/main" count="119" uniqueCount="25">
  <si>
    <t>Price</t>
  </si>
  <si>
    <t>Flavor</t>
  </si>
  <si>
    <t>Size</t>
  </si>
  <si>
    <t>Style</t>
  </si>
  <si>
    <t>Total</t>
  </si>
  <si>
    <t>AVERAGE</t>
  </si>
  <si>
    <t>Weighted Sum Vector</t>
  </si>
  <si>
    <t>Divide by Priority</t>
  </si>
  <si>
    <t>Lambda</t>
  </si>
  <si>
    <t>Consistency Index (CI)</t>
  </si>
  <si>
    <t>Consistency Ratio</t>
  </si>
  <si>
    <t>Japanese Yuzu Cake</t>
  </si>
  <si>
    <t>Durian Fudge Cake</t>
  </si>
  <si>
    <t>Hokkaido Strawberry Cake</t>
  </si>
  <si>
    <t>Random Index (RI)</t>
  </si>
  <si>
    <t>NEW PAIRWISE MATRIX</t>
  </si>
  <si>
    <t>PART 1: OBTAINING PRIORITIES</t>
  </si>
  <si>
    <t>PART 2: CONSISTENCY CHECK</t>
  </si>
  <si>
    <t>PART 3: FINAL SELECTION</t>
  </si>
  <si>
    <t>Obtaining Priorities based on each Criteria</t>
  </si>
  <si>
    <t>Priority</t>
  </si>
  <si>
    <t xml:space="preserve">Obtaining Final Priorities </t>
  </si>
  <si>
    <t>Criteria Priority</t>
  </si>
  <si>
    <t>OVERALL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</si>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</sst>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#,##0.000"/>
    <numFmt numFmtId="165" formatCode="0.000"/>
    <numFmt numFmtId="166" formatCode="0.0000"/>
  </numFmts>
  <fonts count="15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b/>
      <sz val="10"/>
      <color rgb="FFFF0000"/>
      <name val="Liberation Sans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24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4" fontId="0" fillId="0" borderId="2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4" fillId="12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6" fontId="0" fillId="0" borderId="3" xfId="0" applyNumberFormat="1" applyBorder="1" applyAlignment="1">
      <alignment horizontal="center" wrapText="1"/>
    </xf>
    <xf numFmtId="6" fontId="0" fillId="0" borderId="3" xfId="0" applyNumberFormat="1" applyBorder="1" applyAlignment="1">
      <alignment horizontal="center" wrapText="1"/>
    </xf>
    <xf numFmtId="0" fontId="14" fillId="12" borderId="3" xfId="0" applyFont="1" applyFill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3"/>
  <sheetViews>
    <sheetView tabSelected="1" topLeftCell="A67" zoomScale="60" zoomScaleNormal="60" workbookViewId="0">
      <selection activeCell="E83" sqref="E83"/>
    </sheetView>
  </sheetViews>
  <sheetFormatPr defaultRowHeight="12.5" x14ac:dyDescent="0.25"/>
  <cols>
    <col min="1" max="1024" width="11.6328125" style="2" customWidth="1"/>
  </cols>
  <sheetData>
    <row r="1" spans="1:7" x14ac:dyDescent="0.25">
      <c r="A1" s="10" t="s">
        <v>16</v>
      </c>
      <c r="B1" s="10"/>
      <c r="C1" s="10"/>
      <c r="D1" s="10"/>
      <c r="E1" s="10"/>
      <c r="F1" s="10"/>
    </row>
    <row r="2" spans="1: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7" x14ac:dyDescent="0.25">
      <c r="A3" s="1" t="s">
        <v>0</v>
      </c>
      <c r="B3" s="1">
        <v>1</v>
      </c>
      <c r="C3" s="1">
        <v>3</v>
      </c>
      <c r="D3" s="1">
        <v>2</v>
      </c>
      <c r="E3" s="1">
        <v>2</v>
      </c>
    </row>
    <row r="4" spans="1:7" x14ac:dyDescent="0.25">
      <c r="A4" s="1" t="s">
        <v>1</v>
      </c>
      <c r="B4" s="3">
        <f>1/3</f>
        <v>0.33333333333333331</v>
      </c>
      <c r="C4" s="1">
        <v>1</v>
      </c>
      <c r="D4" s="1">
        <f>1/4</f>
        <v>0.25</v>
      </c>
      <c r="E4" s="1">
        <f>1/4</f>
        <v>0.25</v>
      </c>
    </row>
    <row r="5" spans="1:7" x14ac:dyDescent="0.25">
      <c r="A5" s="1" t="s">
        <v>2</v>
      </c>
      <c r="B5" s="1">
        <f>1/2</f>
        <v>0.5</v>
      </c>
      <c r="C5" s="1">
        <v>4</v>
      </c>
      <c r="D5" s="1">
        <v>1</v>
      </c>
      <c r="E5" s="1">
        <f>1/2</f>
        <v>0.5</v>
      </c>
    </row>
    <row r="6" spans="1:7" x14ac:dyDescent="0.25">
      <c r="A6" s="1" t="s">
        <v>3</v>
      </c>
      <c r="B6" s="1">
        <f>1/2</f>
        <v>0.5</v>
      </c>
      <c r="C6" s="1">
        <v>4</v>
      </c>
      <c r="D6" s="1">
        <v>2</v>
      </c>
      <c r="E6" s="1">
        <v>1</v>
      </c>
    </row>
    <row r="7" spans="1:7" x14ac:dyDescent="0.25">
      <c r="A7" s="2" t="s">
        <v>4</v>
      </c>
      <c r="B7" s="4">
        <f>SUM(B3:B6)</f>
        <v>2.333333333333333</v>
      </c>
      <c r="C7" s="5">
        <f>SUM(C3:C6)</f>
        <v>12</v>
      </c>
      <c r="D7" s="4">
        <f>SUM(D3:D6)</f>
        <v>5.25</v>
      </c>
      <c r="E7" s="4">
        <f>SUM(E3:E6)</f>
        <v>3.75</v>
      </c>
    </row>
    <row r="9" spans="1:7" x14ac:dyDescent="0.25">
      <c r="A9" s="1"/>
      <c r="B9" s="1" t="s">
        <v>0</v>
      </c>
      <c r="C9" s="1" t="s">
        <v>1</v>
      </c>
      <c r="D9" s="1" t="s">
        <v>2</v>
      </c>
      <c r="E9" s="1" t="s">
        <v>3</v>
      </c>
      <c r="F9" s="2" t="s">
        <v>5</v>
      </c>
    </row>
    <row r="10" spans="1:7" x14ac:dyDescent="0.25">
      <c r="A10" s="1" t="s">
        <v>0</v>
      </c>
      <c r="B10" s="3">
        <f>B3/$B$7</f>
        <v>0.4285714285714286</v>
      </c>
      <c r="C10" s="3">
        <f>C3/$C$7</f>
        <v>0.25</v>
      </c>
      <c r="D10" s="3">
        <f>D3/$D$7</f>
        <v>0.38095238095238093</v>
      </c>
      <c r="E10" s="3">
        <f>E3/$E$7</f>
        <v>0.53333333333333333</v>
      </c>
      <c r="F10" s="6">
        <f>AVERAGE(B10:E10)</f>
        <v>0.39821428571428574</v>
      </c>
    </row>
    <row r="11" spans="1:7" x14ac:dyDescent="0.25">
      <c r="A11" s="1" t="s">
        <v>1</v>
      </c>
      <c r="B11" s="3">
        <f>B4/$B$7</f>
        <v>0.14285714285714288</v>
      </c>
      <c r="C11" s="3">
        <f>C4/$C$7</f>
        <v>8.3333333333333329E-2</v>
      </c>
      <c r="D11" s="3">
        <f>D4/$D$7</f>
        <v>4.7619047619047616E-2</v>
      </c>
      <c r="E11" s="3">
        <f>E4/$E$7</f>
        <v>6.6666666666666666E-2</v>
      </c>
      <c r="F11" s="6">
        <f>AVERAGE(B11:E11)</f>
        <v>8.5119047619047622E-2</v>
      </c>
    </row>
    <row r="12" spans="1:7" x14ac:dyDescent="0.25">
      <c r="A12" s="1" t="s">
        <v>2</v>
      </c>
      <c r="B12" s="3">
        <f>B5/$B$7</f>
        <v>0.2142857142857143</v>
      </c>
      <c r="C12" s="3">
        <f>C5/$C$7</f>
        <v>0.33333333333333331</v>
      </c>
      <c r="D12" s="3">
        <f>D5/$D$7</f>
        <v>0.19047619047619047</v>
      </c>
      <c r="E12" s="3">
        <f>E5/$E$7</f>
        <v>0.13333333333333333</v>
      </c>
      <c r="F12" s="6">
        <f>AVERAGE(B12:E12)</f>
        <v>0.21785714285714286</v>
      </c>
    </row>
    <row r="13" spans="1:7" x14ac:dyDescent="0.25">
      <c r="A13" s="1" t="s">
        <v>3</v>
      </c>
      <c r="B13" s="3">
        <f>B6/$B$7</f>
        <v>0.2142857142857143</v>
      </c>
      <c r="C13" s="3">
        <f>C6/$C$7</f>
        <v>0.33333333333333331</v>
      </c>
      <c r="D13" s="3">
        <f>D6/$D$7</f>
        <v>0.38095238095238093</v>
      </c>
      <c r="E13" s="3">
        <f>E6/$E$7</f>
        <v>0.26666666666666666</v>
      </c>
      <c r="F13" s="6">
        <f>AVERAGE(B13:E13)</f>
        <v>0.2988095238095238</v>
      </c>
    </row>
    <row r="14" spans="1:7" x14ac:dyDescent="0.25">
      <c r="B14" s="8"/>
      <c r="C14" s="8"/>
      <c r="D14" s="8"/>
      <c r="E14" s="8"/>
      <c r="F14" s="6"/>
    </row>
    <row r="15" spans="1:7" x14ac:dyDescent="0.25">
      <c r="A15" s="11" t="s">
        <v>17</v>
      </c>
      <c r="B15" s="11"/>
      <c r="C15" s="11"/>
      <c r="D15" s="11"/>
      <c r="E15" s="11"/>
      <c r="F15" s="11"/>
    </row>
    <row r="16" spans="1:7" ht="25" x14ac:dyDescent="0.25">
      <c r="A16" s="16"/>
      <c r="B16" s="16" t="s">
        <v>6</v>
      </c>
      <c r="C16" s="16" t="s">
        <v>7</v>
      </c>
      <c r="D16" s="16" t="s">
        <v>8</v>
      </c>
      <c r="E16" s="16" t="s">
        <v>9</v>
      </c>
      <c r="F16" s="16" t="s">
        <v>14</v>
      </c>
      <c r="G16" s="16" t="s">
        <v>10</v>
      </c>
    </row>
    <row r="17" spans="1:9" x14ac:dyDescent="0.25">
      <c r="A17" s="16" t="s">
        <v>0</v>
      </c>
      <c r="B17" s="17">
        <f>($F$10*B3)+($F$11*C3)+($F$12*D3)+($F$13*E3)</f>
        <v>1.6869047619047621</v>
      </c>
      <c r="C17" s="17">
        <f>B17/F10</f>
        <v>4.2361733931240657</v>
      </c>
      <c r="D17" s="17">
        <f>AVERAGE(C17:C20)</f>
        <v>4.1849022497914099</v>
      </c>
      <c r="E17" s="18">
        <f>(D17-4)/3</f>
        <v>6.1634083263803298E-2</v>
      </c>
      <c r="F17" s="16">
        <v>0.9</v>
      </c>
      <c r="G17" s="17">
        <f>E17/F17</f>
        <v>6.8482314737559224E-2</v>
      </c>
    </row>
    <row r="18" spans="1:9" x14ac:dyDescent="0.25">
      <c r="A18" s="16" t="s">
        <v>1</v>
      </c>
      <c r="B18" s="17">
        <f>($F$10*B4)+($F$11*C4)+($F$12*D4)+($F$13*E4)</f>
        <v>0.34702380952380957</v>
      </c>
      <c r="C18" s="17">
        <f t="shared" ref="C18:C20" si="0">B18/F11</f>
        <v>4.0769230769230775</v>
      </c>
      <c r="D18" s="16"/>
      <c r="E18" s="16"/>
      <c r="F18" s="16"/>
      <c r="G18" s="16"/>
    </row>
    <row r="19" spans="1:9" x14ac:dyDescent="0.25">
      <c r="A19" s="16" t="s">
        <v>2</v>
      </c>
      <c r="B19" s="17">
        <f>($F$10*B5)+($F$11*C5)+($F$12*D5)+($F$13*E5)</f>
        <v>0.90684523809523809</v>
      </c>
      <c r="C19" s="17">
        <f t="shared" si="0"/>
        <v>4.1625683060109289</v>
      </c>
      <c r="D19" s="16"/>
      <c r="E19" s="16"/>
      <c r="F19" s="16"/>
      <c r="G19" s="16"/>
    </row>
    <row r="20" spans="1:9" x14ac:dyDescent="0.25">
      <c r="A20" s="16" t="s">
        <v>3</v>
      </c>
      <c r="B20" s="17">
        <f>($F$10*B6)+($F$11*C6)+($F$12*D6)+($F$13*E6)</f>
        <v>1.2741071428571429</v>
      </c>
      <c r="C20" s="17">
        <f t="shared" si="0"/>
        <v>4.2639442231075702</v>
      </c>
      <c r="D20" s="16"/>
      <c r="E20" s="16"/>
      <c r="F20" s="16"/>
      <c r="G20" s="16"/>
    </row>
    <row r="21" spans="1:9" x14ac:dyDescent="0.25">
      <c r="B21" s="7"/>
      <c r="C21" s="7"/>
    </row>
    <row r="22" spans="1:9" x14ac:dyDescent="0.25">
      <c r="B22" s="7"/>
      <c r="C22" s="7"/>
    </row>
    <row r="23" spans="1:9" x14ac:dyDescent="0.25">
      <c r="A23" s="12" t="s">
        <v>18</v>
      </c>
      <c r="B23" s="12"/>
      <c r="C23" s="12"/>
      <c r="D23" s="12"/>
      <c r="E23" s="12"/>
      <c r="F23" s="12"/>
    </row>
    <row r="24" spans="1:9" ht="37.5" x14ac:dyDescent="0.25">
      <c r="A24" s="16"/>
      <c r="B24" s="16" t="s">
        <v>11</v>
      </c>
      <c r="C24" s="16" t="s">
        <v>12</v>
      </c>
      <c r="D24" s="16" t="s">
        <v>13</v>
      </c>
      <c r="H24" s="2" t="s">
        <v>24</v>
      </c>
    </row>
    <row r="25" spans="1:9" x14ac:dyDescent="0.25">
      <c r="A25" s="16" t="s">
        <v>0</v>
      </c>
      <c r="B25" s="19">
        <v>65</v>
      </c>
      <c r="C25" s="19">
        <v>58</v>
      </c>
      <c r="D25" s="19">
        <v>35</v>
      </c>
    </row>
    <row r="26" spans="1:9" x14ac:dyDescent="0.25">
      <c r="A26" s="16" t="s">
        <v>1</v>
      </c>
      <c r="B26" s="16">
        <v>1</v>
      </c>
      <c r="C26" s="16">
        <v>3</v>
      </c>
      <c r="D26" s="16">
        <v>2</v>
      </c>
    </row>
    <row r="27" spans="1:9" x14ac:dyDescent="0.25">
      <c r="A27" s="16" t="s">
        <v>2</v>
      </c>
      <c r="B27" s="16">
        <v>3</v>
      </c>
      <c r="C27" s="16">
        <v>2</v>
      </c>
      <c r="D27" s="16">
        <v>1</v>
      </c>
    </row>
    <row r="28" spans="1:9" x14ac:dyDescent="0.25">
      <c r="A28" s="16" t="s">
        <v>3</v>
      </c>
      <c r="B28" s="16">
        <v>1</v>
      </c>
      <c r="C28" s="16">
        <v>2</v>
      </c>
      <c r="D28" s="16">
        <v>3</v>
      </c>
    </row>
    <row r="30" spans="1:9" x14ac:dyDescent="0.25">
      <c r="A30" s="15" t="s">
        <v>15</v>
      </c>
      <c r="B30" s="15"/>
      <c r="C30" s="15"/>
      <c r="D30" s="15"/>
      <c r="E30" s="15"/>
      <c r="F30" s="15"/>
      <c r="G30" s="15"/>
      <c r="H30" s="15"/>
    </row>
    <row r="31" spans="1:9" x14ac:dyDescent="0.25">
      <c r="A31" s="16"/>
      <c r="B31" s="20" t="s">
        <v>0</v>
      </c>
      <c r="C31" s="20"/>
      <c r="D31" s="20"/>
      <c r="F31" s="16"/>
      <c r="G31" s="20" t="s">
        <v>1</v>
      </c>
      <c r="H31" s="20"/>
      <c r="I31" s="20"/>
    </row>
    <row r="32" spans="1:9" ht="37.5" x14ac:dyDescent="0.25">
      <c r="A32" s="16"/>
      <c r="B32" s="16" t="s">
        <v>11</v>
      </c>
      <c r="C32" s="16" t="s">
        <v>12</v>
      </c>
      <c r="D32" s="16" t="s">
        <v>13</v>
      </c>
      <c r="F32" s="16"/>
      <c r="G32" s="16" t="s">
        <v>11</v>
      </c>
      <c r="H32" s="16" t="s">
        <v>12</v>
      </c>
      <c r="I32" s="16" t="s">
        <v>13</v>
      </c>
    </row>
    <row r="33" spans="1:9" ht="25" x14ac:dyDescent="0.25">
      <c r="A33" s="16" t="s">
        <v>11</v>
      </c>
      <c r="B33" s="16">
        <v>1</v>
      </c>
      <c r="C33" s="17">
        <f>58/65</f>
        <v>0.89230769230769236</v>
      </c>
      <c r="D33" s="17">
        <f>35/65</f>
        <v>0.53846153846153844</v>
      </c>
      <c r="F33" s="16" t="s">
        <v>11</v>
      </c>
      <c r="G33" s="16">
        <v>1</v>
      </c>
      <c r="H33" s="17">
        <f>1/3</f>
        <v>0.33333333333333331</v>
      </c>
      <c r="I33" s="16">
        <f>1/2</f>
        <v>0.5</v>
      </c>
    </row>
    <row r="34" spans="1:9" ht="25" x14ac:dyDescent="0.25">
      <c r="A34" s="16" t="s">
        <v>12</v>
      </c>
      <c r="B34" s="17">
        <f>1/C33</f>
        <v>1.1206896551724137</v>
      </c>
      <c r="C34" s="16">
        <v>1</v>
      </c>
      <c r="D34" s="17">
        <f>35/58</f>
        <v>0.60344827586206895</v>
      </c>
      <c r="F34" s="16" t="s">
        <v>12</v>
      </c>
      <c r="G34" s="21">
        <f>1/H33</f>
        <v>3</v>
      </c>
      <c r="H34" s="16">
        <v>1</v>
      </c>
      <c r="I34" s="16">
        <f>3/2</f>
        <v>1.5</v>
      </c>
    </row>
    <row r="35" spans="1:9" ht="37.5" x14ac:dyDescent="0.25">
      <c r="A35" s="16" t="s">
        <v>13</v>
      </c>
      <c r="B35" s="17">
        <f>1/D33</f>
        <v>1.8571428571428572</v>
      </c>
      <c r="C35" s="17">
        <f>1/D34</f>
        <v>1.6571428571428573</v>
      </c>
      <c r="D35" s="16">
        <v>1</v>
      </c>
      <c r="F35" s="16" t="s">
        <v>13</v>
      </c>
      <c r="G35" s="16">
        <f>1/I33</f>
        <v>2</v>
      </c>
      <c r="H35" s="17">
        <f>1/I34</f>
        <v>0.66666666666666663</v>
      </c>
      <c r="I35" s="16">
        <v>1</v>
      </c>
    </row>
    <row r="38" spans="1:9" x14ac:dyDescent="0.25">
      <c r="A38" s="16"/>
      <c r="B38" s="20" t="s">
        <v>2</v>
      </c>
      <c r="C38" s="20"/>
      <c r="D38" s="20"/>
      <c r="F38" s="16"/>
      <c r="G38" s="20" t="s">
        <v>3</v>
      </c>
      <c r="H38" s="20"/>
      <c r="I38" s="20"/>
    </row>
    <row r="39" spans="1:9" ht="37.5" x14ac:dyDescent="0.25">
      <c r="A39" s="16"/>
      <c r="B39" s="16" t="s">
        <v>11</v>
      </c>
      <c r="C39" s="16" t="s">
        <v>12</v>
      </c>
      <c r="D39" s="16" t="s">
        <v>13</v>
      </c>
      <c r="F39" s="16"/>
      <c r="G39" s="16" t="s">
        <v>11</v>
      </c>
      <c r="H39" s="16" t="s">
        <v>12</v>
      </c>
      <c r="I39" s="16" t="s">
        <v>13</v>
      </c>
    </row>
    <row r="40" spans="1:9" ht="25" x14ac:dyDescent="0.25">
      <c r="A40" s="16" t="s">
        <v>11</v>
      </c>
      <c r="B40" s="16">
        <v>1</v>
      </c>
      <c r="C40" s="16">
        <f>3/2</f>
        <v>1.5</v>
      </c>
      <c r="D40" s="16">
        <f>3/1</f>
        <v>3</v>
      </c>
      <c r="F40" s="16" t="s">
        <v>11</v>
      </c>
      <c r="G40" s="16">
        <v>1</v>
      </c>
      <c r="H40" s="16">
        <f>1/2</f>
        <v>0.5</v>
      </c>
      <c r="I40" s="17">
        <f>1/3</f>
        <v>0.33333333333333331</v>
      </c>
    </row>
    <row r="41" spans="1:9" ht="25" x14ac:dyDescent="0.25">
      <c r="A41" s="16" t="s">
        <v>12</v>
      </c>
      <c r="B41" s="17">
        <f>1/C40</f>
        <v>0.66666666666666663</v>
      </c>
      <c r="C41" s="16">
        <v>1</v>
      </c>
      <c r="D41" s="16">
        <f>2/1</f>
        <v>2</v>
      </c>
      <c r="F41" s="16" t="s">
        <v>12</v>
      </c>
      <c r="G41" s="16">
        <f>1/H40</f>
        <v>2</v>
      </c>
      <c r="H41" s="16">
        <v>1</v>
      </c>
      <c r="I41" s="17">
        <f>2/3</f>
        <v>0.66666666666666663</v>
      </c>
    </row>
    <row r="42" spans="1:9" ht="37.5" x14ac:dyDescent="0.25">
      <c r="A42" s="16" t="s">
        <v>13</v>
      </c>
      <c r="B42" s="17">
        <f>1/D40</f>
        <v>0.33333333333333331</v>
      </c>
      <c r="C42" s="16">
        <f>1/D41</f>
        <v>0.5</v>
      </c>
      <c r="D42" s="16">
        <v>1</v>
      </c>
      <c r="F42" s="16" t="s">
        <v>13</v>
      </c>
      <c r="G42" s="16">
        <f>1/I40</f>
        <v>3</v>
      </c>
      <c r="H42" s="16">
        <f>1/I41</f>
        <v>1.5</v>
      </c>
      <c r="I42" s="16">
        <v>1</v>
      </c>
    </row>
    <row r="44" spans="1:9" x14ac:dyDescent="0.25">
      <c r="A44" s="13" t="s">
        <v>19</v>
      </c>
      <c r="B44" s="13"/>
      <c r="C44" s="13"/>
      <c r="D44" s="13"/>
      <c r="E44" s="13"/>
      <c r="F44" s="13"/>
      <c r="G44" s="13"/>
      <c r="H44" s="13"/>
      <c r="I44" s="13"/>
    </row>
    <row r="45" spans="1:9" x14ac:dyDescent="0.25">
      <c r="B45" s="9" t="s">
        <v>0</v>
      </c>
      <c r="C45" s="9"/>
      <c r="D45" s="9"/>
      <c r="E45" s="9"/>
      <c r="F45" s="9"/>
      <c r="G45" s="9"/>
      <c r="H45" s="9"/>
      <c r="I45" s="9"/>
    </row>
    <row r="46" spans="1:9" ht="37.5" x14ac:dyDescent="0.25">
      <c r="A46" s="16"/>
      <c r="B46" s="16" t="s">
        <v>11</v>
      </c>
      <c r="C46" s="16" t="s">
        <v>12</v>
      </c>
      <c r="D46" s="16" t="s">
        <v>13</v>
      </c>
      <c r="E46" s="16" t="s">
        <v>4</v>
      </c>
      <c r="F46" s="16" t="s">
        <v>20</v>
      </c>
    </row>
    <row r="47" spans="1:9" ht="25" x14ac:dyDescent="0.25">
      <c r="A47" s="16" t="s">
        <v>11</v>
      </c>
      <c r="B47" s="16">
        <v>1</v>
      </c>
      <c r="C47" s="17">
        <v>0.89230769230769236</v>
      </c>
      <c r="D47" s="17">
        <v>0.53846153846153844</v>
      </c>
      <c r="E47" s="17">
        <f>SUM(B47:D47)</f>
        <v>2.4307692307692306</v>
      </c>
      <c r="F47" s="17">
        <f>E47/$E$50</f>
        <v>0.25139318885448914</v>
      </c>
    </row>
    <row r="48" spans="1:9" ht="25" x14ac:dyDescent="0.25">
      <c r="A48" s="16" t="s">
        <v>12</v>
      </c>
      <c r="B48" s="17">
        <v>1.1206896551724137</v>
      </c>
      <c r="C48" s="16">
        <v>1</v>
      </c>
      <c r="D48" s="17">
        <v>0.60344827586206895</v>
      </c>
      <c r="E48" s="17">
        <f t="shared" ref="E48:E50" si="1">SUM(B48:D48)</f>
        <v>2.7241379310344827</v>
      </c>
      <c r="F48" s="17">
        <f t="shared" ref="F48:F49" si="2">E48/$E$50</f>
        <v>0.28173374613003094</v>
      </c>
    </row>
    <row r="49" spans="1:9" ht="37.5" x14ac:dyDescent="0.25">
      <c r="A49" s="16" t="s">
        <v>13</v>
      </c>
      <c r="B49" s="17">
        <v>1.8571428571428572</v>
      </c>
      <c r="C49" s="17">
        <v>1.6571428571428573</v>
      </c>
      <c r="D49" s="16">
        <v>1</v>
      </c>
      <c r="E49" s="17">
        <f t="shared" si="1"/>
        <v>4.5142857142857142</v>
      </c>
      <c r="F49" s="17">
        <f t="shared" si="2"/>
        <v>0.46687306501547987</v>
      </c>
    </row>
    <row r="50" spans="1:9" x14ac:dyDescent="0.25">
      <c r="D50" s="2" t="s">
        <v>4</v>
      </c>
      <c r="E50" s="7">
        <f>SUM(E47:E49)</f>
        <v>9.6691928760894275</v>
      </c>
    </row>
    <row r="53" spans="1:9" x14ac:dyDescent="0.25">
      <c r="B53" s="14" t="s">
        <v>1</v>
      </c>
      <c r="C53" s="14"/>
      <c r="D53" s="14"/>
      <c r="E53" s="14"/>
      <c r="F53" s="14"/>
      <c r="G53" s="14"/>
      <c r="H53" s="14"/>
      <c r="I53" s="14"/>
    </row>
    <row r="54" spans="1:9" ht="37.5" x14ac:dyDescent="0.25">
      <c r="A54" s="16"/>
      <c r="B54" s="16" t="s">
        <v>11</v>
      </c>
      <c r="C54" s="16" t="s">
        <v>12</v>
      </c>
      <c r="D54" s="16" t="s">
        <v>13</v>
      </c>
      <c r="E54" s="16" t="s">
        <v>4</v>
      </c>
      <c r="F54" s="16" t="s">
        <v>20</v>
      </c>
    </row>
    <row r="55" spans="1:9" ht="25" x14ac:dyDescent="0.25">
      <c r="A55" s="16" t="s">
        <v>11</v>
      </c>
      <c r="B55" s="16">
        <v>1</v>
      </c>
      <c r="C55" s="17">
        <v>0.33333333333333331</v>
      </c>
      <c r="D55" s="16">
        <v>0.5</v>
      </c>
      <c r="E55" s="17">
        <f>SUM(B55:D55)</f>
        <v>1.8333333333333333</v>
      </c>
      <c r="F55" s="17">
        <f>E55/$E$58</f>
        <v>0.16666666666666666</v>
      </c>
    </row>
    <row r="56" spans="1:9" ht="25" x14ac:dyDescent="0.25">
      <c r="A56" s="16" t="s">
        <v>12</v>
      </c>
      <c r="B56" s="21">
        <v>3</v>
      </c>
      <c r="C56" s="16">
        <v>1</v>
      </c>
      <c r="D56" s="16">
        <v>1.5</v>
      </c>
      <c r="E56" s="17">
        <f t="shared" ref="E56:E57" si="3">SUM(B56:D56)</f>
        <v>5.5</v>
      </c>
      <c r="F56" s="17">
        <f t="shared" ref="F56:F57" si="4">E56/$E$58</f>
        <v>0.5</v>
      </c>
    </row>
    <row r="57" spans="1:9" ht="37.5" x14ac:dyDescent="0.25">
      <c r="A57" s="16" t="s">
        <v>13</v>
      </c>
      <c r="B57" s="16">
        <v>2</v>
      </c>
      <c r="C57" s="17">
        <v>0.66666666666666663</v>
      </c>
      <c r="D57" s="16">
        <v>1</v>
      </c>
      <c r="E57" s="17">
        <f t="shared" si="3"/>
        <v>3.6666666666666665</v>
      </c>
      <c r="F57" s="17">
        <f t="shared" si="4"/>
        <v>0.33333333333333331</v>
      </c>
    </row>
    <row r="58" spans="1:9" x14ac:dyDescent="0.25">
      <c r="D58" s="2" t="s">
        <v>4</v>
      </c>
      <c r="E58" s="2">
        <f>SUM(E55:E57)</f>
        <v>11</v>
      </c>
    </row>
    <row r="61" spans="1:9" x14ac:dyDescent="0.25">
      <c r="B61" s="14" t="s">
        <v>2</v>
      </c>
      <c r="C61" s="14"/>
      <c r="D61" s="14"/>
      <c r="E61" s="14"/>
      <c r="F61" s="14"/>
      <c r="G61" s="14"/>
      <c r="H61" s="14"/>
      <c r="I61" s="14"/>
    </row>
    <row r="62" spans="1:9" ht="37.5" x14ac:dyDescent="0.25">
      <c r="A62" s="16"/>
      <c r="B62" s="16" t="s">
        <v>11</v>
      </c>
      <c r="C62" s="16" t="s">
        <v>12</v>
      </c>
      <c r="D62" s="16" t="s">
        <v>13</v>
      </c>
      <c r="E62" s="16" t="s">
        <v>4</v>
      </c>
      <c r="F62" s="16" t="s">
        <v>20</v>
      </c>
    </row>
    <row r="63" spans="1:9" ht="25" x14ac:dyDescent="0.25">
      <c r="A63" s="16" t="s">
        <v>11</v>
      </c>
      <c r="B63" s="16">
        <v>1</v>
      </c>
      <c r="C63" s="16">
        <v>1.5</v>
      </c>
      <c r="D63" s="16">
        <v>3</v>
      </c>
      <c r="E63" s="16">
        <f>SUM(B63:D63)</f>
        <v>5.5</v>
      </c>
      <c r="F63" s="16">
        <f>E63/$E$66</f>
        <v>0.5</v>
      </c>
    </row>
    <row r="64" spans="1:9" ht="25" x14ac:dyDescent="0.25">
      <c r="A64" s="16" t="s">
        <v>12</v>
      </c>
      <c r="B64" s="17">
        <v>0.66666666666666663</v>
      </c>
      <c r="C64" s="16">
        <v>1</v>
      </c>
      <c r="D64" s="16">
        <v>2</v>
      </c>
      <c r="E64" s="17">
        <f t="shared" ref="E64:E65" si="5">SUM(B64:D64)</f>
        <v>3.6666666666666665</v>
      </c>
      <c r="F64" s="17">
        <f t="shared" ref="F64:F65" si="6">E64/$E$66</f>
        <v>0.33333333333333331</v>
      </c>
    </row>
    <row r="65" spans="1:12" ht="37.5" x14ac:dyDescent="0.25">
      <c r="A65" s="16" t="s">
        <v>13</v>
      </c>
      <c r="B65" s="17">
        <v>0.33333333333333331</v>
      </c>
      <c r="C65" s="16">
        <v>0.5</v>
      </c>
      <c r="D65" s="16">
        <v>1</v>
      </c>
      <c r="E65" s="17">
        <f t="shared" si="5"/>
        <v>1.8333333333333333</v>
      </c>
      <c r="F65" s="17">
        <f t="shared" si="6"/>
        <v>0.16666666666666666</v>
      </c>
    </row>
    <row r="66" spans="1:12" x14ac:dyDescent="0.25">
      <c r="D66" s="2" t="s">
        <v>4</v>
      </c>
      <c r="E66" s="2">
        <f>SUM(E63:E65)</f>
        <v>11</v>
      </c>
    </row>
    <row r="68" spans="1:12" x14ac:dyDescent="0.25">
      <c r="B68" s="14" t="s">
        <v>3</v>
      </c>
      <c r="C68" s="14"/>
      <c r="D68" s="14"/>
      <c r="E68" s="14"/>
      <c r="F68" s="14"/>
      <c r="G68" s="14"/>
      <c r="H68" s="14"/>
      <c r="I68" s="14"/>
    </row>
    <row r="69" spans="1:12" ht="37.5" x14ac:dyDescent="0.25">
      <c r="A69" s="16"/>
      <c r="B69" s="16" t="s">
        <v>11</v>
      </c>
      <c r="C69" s="16" t="s">
        <v>12</v>
      </c>
      <c r="D69" s="16" t="s">
        <v>13</v>
      </c>
      <c r="E69" s="16" t="s">
        <v>4</v>
      </c>
      <c r="F69" s="16" t="s">
        <v>20</v>
      </c>
    </row>
    <row r="70" spans="1:12" ht="25" x14ac:dyDescent="0.25">
      <c r="A70" s="16" t="s">
        <v>11</v>
      </c>
      <c r="B70" s="16">
        <v>1</v>
      </c>
      <c r="C70" s="16">
        <v>0.5</v>
      </c>
      <c r="D70" s="17">
        <v>0.33333333333333331</v>
      </c>
      <c r="E70" s="17">
        <f>SUM(B70:D70)</f>
        <v>1.8333333333333333</v>
      </c>
      <c r="F70" s="17">
        <f>E70/$E$73</f>
        <v>0.16666666666666666</v>
      </c>
    </row>
    <row r="71" spans="1:12" ht="25" x14ac:dyDescent="0.25">
      <c r="A71" s="16" t="s">
        <v>12</v>
      </c>
      <c r="B71" s="16">
        <v>2</v>
      </c>
      <c r="C71" s="16">
        <v>1</v>
      </c>
      <c r="D71" s="17">
        <v>0.66666666666666663</v>
      </c>
      <c r="E71" s="17">
        <f t="shared" ref="E71:E72" si="7">SUM(B71:D71)</f>
        <v>3.6666666666666665</v>
      </c>
      <c r="F71" s="17">
        <f t="shared" ref="F71:F72" si="8">E71/$E$73</f>
        <v>0.33333333333333331</v>
      </c>
    </row>
    <row r="72" spans="1:12" ht="37.5" x14ac:dyDescent="0.25">
      <c r="A72" s="16" t="s">
        <v>13</v>
      </c>
      <c r="B72" s="16">
        <v>3</v>
      </c>
      <c r="C72" s="16">
        <v>1.5</v>
      </c>
      <c r="D72" s="16">
        <v>1</v>
      </c>
      <c r="E72" s="17">
        <f t="shared" si="7"/>
        <v>5.5</v>
      </c>
      <c r="F72" s="17">
        <f t="shared" si="8"/>
        <v>0.5</v>
      </c>
    </row>
    <row r="73" spans="1:12" x14ac:dyDescent="0.25">
      <c r="D73" s="2" t="s">
        <v>4</v>
      </c>
      <c r="E73" s="5">
        <f>SUM(E70:E72)</f>
        <v>11</v>
      </c>
    </row>
    <row r="76" spans="1:12" x14ac:dyDescent="0.25">
      <c r="A76" s="13" t="s">
        <v>21</v>
      </c>
      <c r="B76" s="13"/>
      <c r="C76" s="13"/>
      <c r="D76" s="13"/>
      <c r="E76" s="13"/>
      <c r="F76" s="13"/>
      <c r="G76" s="13"/>
      <c r="H76" s="13"/>
      <c r="I76" s="13"/>
    </row>
    <row r="78" spans="1:12" ht="37.5" x14ac:dyDescent="0.25">
      <c r="A78" s="22"/>
      <c r="B78" s="22" t="s">
        <v>22</v>
      </c>
      <c r="C78" s="22" t="s">
        <v>11</v>
      </c>
      <c r="D78" s="22" t="s">
        <v>12</v>
      </c>
      <c r="E78" s="22" t="s">
        <v>13</v>
      </c>
    </row>
    <row r="79" spans="1:12" x14ac:dyDescent="0.25">
      <c r="A79" s="22" t="s">
        <v>0</v>
      </c>
      <c r="B79" s="23">
        <v>0.39821428571428574</v>
      </c>
      <c r="C79" s="23">
        <v>0.25139318885448914</v>
      </c>
      <c r="D79" s="23">
        <v>0.28173374613003094</v>
      </c>
      <c r="E79" s="23">
        <v>0.46687306501547987</v>
      </c>
      <c r="H79" s="7"/>
      <c r="I79" s="7"/>
      <c r="J79" s="7"/>
      <c r="K79" s="7"/>
      <c r="L79" s="7"/>
    </row>
    <row r="80" spans="1:12" x14ac:dyDescent="0.25">
      <c r="A80" s="22" t="s">
        <v>1</v>
      </c>
      <c r="B80" s="23">
        <v>8.5119047619047622E-2</v>
      </c>
      <c r="C80" s="23">
        <v>0.16666666666666666</v>
      </c>
      <c r="D80" s="23">
        <v>0.5</v>
      </c>
      <c r="E80" s="23">
        <v>0.33333333333333331</v>
      </c>
      <c r="H80" s="7"/>
      <c r="I80" s="7"/>
    </row>
    <row r="81" spans="1:9" x14ac:dyDescent="0.25">
      <c r="A81" s="22" t="s">
        <v>2</v>
      </c>
      <c r="B81" s="23">
        <v>0.21785714285714286</v>
      </c>
      <c r="C81" s="23">
        <v>0.5</v>
      </c>
      <c r="D81" s="23">
        <v>0.33333333333333331</v>
      </c>
      <c r="E81" s="23">
        <v>0.16666666666666666</v>
      </c>
      <c r="H81" s="7"/>
      <c r="I81" s="7"/>
    </row>
    <row r="82" spans="1:9" x14ac:dyDescent="0.25">
      <c r="A82" s="22" t="s">
        <v>3</v>
      </c>
      <c r="B82" s="23">
        <v>0.2988095238095238</v>
      </c>
      <c r="C82" s="23">
        <v>0.16666666666666666</v>
      </c>
      <c r="D82" s="23">
        <v>0.33333333333333331</v>
      </c>
      <c r="E82" s="23">
        <v>0.5</v>
      </c>
    </row>
    <row r="83" spans="1:9" x14ac:dyDescent="0.25">
      <c r="A83" s="22"/>
      <c r="B83" s="22" t="s">
        <v>23</v>
      </c>
      <c r="C83" s="23">
        <f>($B$79*C79)+($B$80*C80)+($B$81*C81)+($B$82*C82)</f>
        <v>0.2730250257997936</v>
      </c>
      <c r="D83" s="23">
        <f t="shared" ref="D83:E83" si="9">($B$79*D79)+($B$80*D80)+($B$81*D81)+($B$82*D82)</f>
        <v>0.32697214850852618</v>
      </c>
      <c r="E83" s="23">
        <f t="shared" si="9"/>
        <v>0.40000282569168022</v>
      </c>
    </row>
  </sheetData>
  <mergeCells count="14">
    <mergeCell ref="B68:I68"/>
    <mergeCell ref="A76:I76"/>
    <mergeCell ref="B53:I53"/>
    <mergeCell ref="B61:I61"/>
    <mergeCell ref="B38:D38"/>
    <mergeCell ref="G38:I38"/>
    <mergeCell ref="A44:I44"/>
    <mergeCell ref="B45:I45"/>
    <mergeCell ref="A15:F15"/>
    <mergeCell ref="A1:F1"/>
    <mergeCell ref="A23:F23"/>
    <mergeCell ref="A30:H30"/>
    <mergeCell ref="B31:D31"/>
    <mergeCell ref="G31:I31"/>
  </mergeCell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ALVIN ANG</cp:lastModifiedBy>
  <cp:revision>11</cp:revision>
  <dcterms:created xsi:type="dcterms:W3CDTF">2023-10-29T17:50:49Z</dcterms:created>
  <dcterms:modified xsi:type="dcterms:W3CDTF">2023-11-01T13:31:01Z</dcterms:modified>
</cp:coreProperties>
</file>