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cuments\DenerRicardoCastravechi\SOP\Excel\"/>
    </mc:Choice>
  </mc:AlternateContent>
  <xr:revisionPtr revIDLastSave="0" documentId="13_ncr:1_{D977D2E2-0B28-47CF-BCAA-DC2BD8182CB4}" xr6:coauthVersionLast="36" xr6:coauthVersionMax="36" xr10:uidLastSave="{00000000-0000-0000-0000-000000000000}"/>
  <bookViews>
    <workbookView xWindow="0" yWindow="0" windowWidth="23040" windowHeight="8940" firstSheet="4" activeTab="9" xr2:uid="{00000000-000D-0000-FFFF-FFFF00000000}"/>
  </bookViews>
  <sheets>
    <sheet name="Exercício 1" sheetId="1" r:id="rId1"/>
    <sheet name="Exercício 1 Filtro1" sheetId="6" r:id="rId2"/>
    <sheet name="Exercício 1 Filtro 2" sheetId="7" r:id="rId3"/>
    <sheet name="Exercício 2" sheetId="2" r:id="rId4"/>
    <sheet name="Exercício 2 Filtro 2" sheetId="8" r:id="rId5"/>
    <sheet name="Exercício 3" sheetId="3" r:id="rId6"/>
    <sheet name="Exercício 3 Filtro2" sheetId="9" r:id="rId7"/>
    <sheet name="Exercício 3 Filtro3" sheetId="11" r:id="rId8"/>
    <sheet name="Exercício 4" sheetId="4" r:id="rId9"/>
    <sheet name="Exercício 4 Filtro" sheetId="12" r:id="rId10"/>
    <sheet name="Exercício 5" sheetId="5" r:id="rId11"/>
  </sheets>
  <definedNames>
    <definedName name="_xlnm._FilterDatabase" localSheetId="0" hidden="1">'Exercício 1'!$I$6:$I$15</definedName>
    <definedName name="_xlnm._FilterDatabase" localSheetId="2" hidden="1">'Exercício 1 Filtro 2'!$I$6:$I$15</definedName>
    <definedName name="_xlnm._FilterDatabase" localSheetId="1" hidden="1">'Exercício 1 Filtro1'!$I$6:$I$15</definedName>
    <definedName name="_xlnm._FilterDatabase" localSheetId="3" hidden="1">'Exercício 2'!$E$4:$E$14</definedName>
    <definedName name="_xlnm._FilterDatabase" localSheetId="4" hidden="1">'Exercício 2 Filtro 2'!$K$4:$K$14</definedName>
    <definedName name="_xlnm._FilterDatabase" localSheetId="5" hidden="1">'Exercício 3'!$D$2:$D$21</definedName>
    <definedName name="_xlnm._FilterDatabase" localSheetId="6" hidden="1">'Exercício 3 Filtro2'!$D$2:$D$21</definedName>
    <definedName name="_xlnm._FilterDatabase" localSheetId="7" hidden="1">'Exercício 3 Filtro3'!$F$3:$F$21</definedName>
    <definedName name="_xlnm._FilterDatabase" localSheetId="8" hidden="1">'Exercício 4'!$C$6:$C$17</definedName>
    <definedName name="_xlnm._FilterDatabase" localSheetId="9" hidden="1">'Exercício 4 Filtro'!$C$6:$C$17</definedName>
  </definedNames>
  <calcPr calcId="191029"/>
</workbook>
</file>

<file path=xl/calcChain.xml><?xml version="1.0" encoding="utf-8"?>
<calcChain xmlns="http://schemas.openxmlformats.org/spreadsheetml/2006/main">
  <c r="G17" i="12" l="1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K13" i="8"/>
  <c r="L13" i="8" s="1"/>
  <c r="J13" i="8"/>
  <c r="F13" i="8"/>
  <c r="K12" i="8"/>
  <c r="L12" i="8" s="1"/>
  <c r="J12" i="8"/>
  <c r="F12" i="8"/>
  <c r="K11" i="8"/>
  <c r="L11" i="8" s="1"/>
  <c r="M11" i="8" s="1"/>
  <c r="J11" i="8"/>
  <c r="F11" i="8"/>
  <c r="K10" i="8"/>
  <c r="L10" i="8" s="1"/>
  <c r="M10" i="8" s="1"/>
  <c r="J10" i="8"/>
  <c r="F10" i="8"/>
  <c r="K9" i="8"/>
  <c r="L9" i="8" s="1"/>
  <c r="M9" i="8" s="1"/>
  <c r="J9" i="8"/>
  <c r="F9" i="8"/>
  <c r="K8" i="8"/>
  <c r="L8" i="8" s="1"/>
  <c r="M8" i="8" s="1"/>
  <c r="J8" i="8"/>
  <c r="F8" i="8"/>
  <c r="K7" i="8"/>
  <c r="L7" i="8" s="1"/>
  <c r="M7" i="8" s="1"/>
  <c r="J7" i="8"/>
  <c r="F7" i="8"/>
  <c r="K6" i="8"/>
  <c r="L6" i="8" s="1"/>
  <c r="M6" i="8" s="1"/>
  <c r="N6" i="8" s="1"/>
  <c r="J6" i="8"/>
  <c r="F6" i="8"/>
  <c r="K5" i="8"/>
  <c r="L5" i="8" s="1"/>
  <c r="J5" i="8"/>
  <c r="F5" i="8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H9" i="7"/>
  <c r="I9" i="7" s="1"/>
  <c r="H8" i="7"/>
  <c r="I8" i="7" s="1"/>
  <c r="H7" i="7"/>
  <c r="I7" i="7" s="1"/>
  <c r="H6" i="7"/>
  <c r="I6" i="7" s="1"/>
  <c r="H15" i="6"/>
  <c r="I15" i="6" s="1"/>
  <c r="H14" i="6"/>
  <c r="I14" i="6" s="1"/>
  <c r="H13" i="6"/>
  <c r="I13" i="6" s="1"/>
  <c r="H12" i="6"/>
  <c r="I12" i="6" s="1"/>
  <c r="H11" i="6"/>
  <c r="I11" i="6" s="1"/>
  <c r="H10" i="6"/>
  <c r="I10" i="6" s="1"/>
  <c r="H9" i="6"/>
  <c r="I9" i="6" s="1"/>
  <c r="H8" i="6"/>
  <c r="I8" i="6" s="1"/>
  <c r="H7" i="6"/>
  <c r="I7" i="6" s="1"/>
  <c r="H6" i="6"/>
  <c r="I6" i="6" s="1"/>
  <c r="H11" i="4"/>
  <c r="H12" i="4"/>
  <c r="H13" i="4"/>
  <c r="H14" i="4"/>
  <c r="G8" i="4"/>
  <c r="H8" i="4" s="1"/>
  <c r="G9" i="4"/>
  <c r="H9" i="4" s="1"/>
  <c r="G10" i="4"/>
  <c r="H10" i="4" s="1"/>
  <c r="G11" i="4"/>
  <c r="G12" i="4"/>
  <c r="G13" i="4"/>
  <c r="G14" i="4"/>
  <c r="G15" i="4"/>
  <c r="H15" i="4" s="1"/>
  <c r="G16" i="4"/>
  <c r="H16" i="4" s="1"/>
  <c r="G17" i="4"/>
  <c r="H17" i="4" s="1"/>
  <c r="G7" i="4"/>
  <c r="H7" i="4" s="1"/>
  <c r="D25" i="5"/>
  <c r="D24" i="5"/>
  <c r="D23" i="5"/>
  <c r="D22" i="5"/>
  <c r="D21" i="5"/>
  <c r="D20" i="5"/>
  <c r="D19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3" i="5"/>
  <c r="K5" i="2"/>
  <c r="L5" i="2" s="1"/>
  <c r="K6" i="2"/>
  <c r="L6" i="2" s="1"/>
  <c r="K7" i="2"/>
  <c r="L7" i="2" s="1"/>
  <c r="M7" i="2" s="1"/>
  <c r="K8" i="2"/>
  <c r="L8" i="2" s="1"/>
  <c r="M8" i="2" s="1"/>
  <c r="K9" i="2"/>
  <c r="L9" i="2" s="1"/>
  <c r="M9" i="2" s="1"/>
  <c r="K10" i="2"/>
  <c r="L10" i="2" s="1"/>
  <c r="M10" i="2" s="1"/>
  <c r="K11" i="2"/>
  <c r="L11" i="2" s="1"/>
  <c r="M11" i="2" s="1"/>
  <c r="K12" i="2"/>
  <c r="L12" i="2" s="1"/>
  <c r="K13" i="2"/>
  <c r="L13" i="2" s="1"/>
  <c r="F6" i="2"/>
  <c r="F7" i="2"/>
  <c r="F8" i="2"/>
  <c r="F9" i="2"/>
  <c r="F10" i="2"/>
  <c r="F11" i="2"/>
  <c r="F12" i="2"/>
  <c r="F13" i="2"/>
  <c r="F5" i="2"/>
  <c r="M12" i="8" l="1"/>
  <c r="N11" i="8"/>
  <c r="N10" i="8"/>
  <c r="M13" i="8"/>
  <c r="N13" i="8" s="1"/>
  <c r="N7" i="8"/>
  <c r="N12" i="8"/>
  <c r="M5" i="8"/>
  <c r="N5" i="8" s="1"/>
  <c r="N8" i="8"/>
  <c r="N9" i="8"/>
  <c r="J6" i="2"/>
  <c r="J7" i="2"/>
  <c r="N7" i="2" s="1"/>
  <c r="J8" i="2"/>
  <c r="N8" i="2" s="1"/>
  <c r="J9" i="2"/>
  <c r="N9" i="2" s="1"/>
  <c r="J10" i="2"/>
  <c r="N10" i="2" s="1"/>
  <c r="J11" i="2"/>
  <c r="N11" i="2" s="1"/>
  <c r="J12" i="2"/>
  <c r="J13" i="2"/>
  <c r="M13" i="2" s="1"/>
  <c r="J5" i="2"/>
  <c r="I15" i="1"/>
  <c r="I6" i="1"/>
  <c r="I7" i="1"/>
  <c r="I8" i="1"/>
  <c r="I9" i="1"/>
  <c r="I10" i="1"/>
  <c r="I11" i="1"/>
  <c r="I12" i="1"/>
  <c r="I13" i="1"/>
  <c r="I14" i="1"/>
  <c r="H13" i="1"/>
  <c r="H14" i="1"/>
  <c r="H15" i="1"/>
  <c r="H12" i="1"/>
  <c r="H11" i="1"/>
  <c r="H10" i="1"/>
  <c r="H9" i="1"/>
  <c r="H8" i="1"/>
  <c r="H7" i="1"/>
  <c r="H6" i="1"/>
  <c r="M5" i="2" l="1"/>
  <c r="N5" i="2" s="1"/>
  <c r="M12" i="2"/>
  <c r="N12" i="2" s="1"/>
  <c r="N13" i="2"/>
  <c r="M6" i="2"/>
  <c r="N6" i="2" s="1"/>
</calcChain>
</file>

<file path=xl/sharedStrings.xml><?xml version="1.0" encoding="utf-8"?>
<sst xmlns="http://schemas.openxmlformats.org/spreadsheetml/2006/main" count="539" uniqueCount="129">
  <si>
    <t>Função SE</t>
  </si>
  <si>
    <t>Média</t>
  </si>
  <si>
    <t>Calcular média</t>
  </si>
  <si>
    <t>Situação</t>
  </si>
  <si>
    <t>SE média for maior igual a 5; responder "Aprovado"; senão "Reprovado"</t>
  </si>
  <si>
    <t>Nº</t>
  </si>
  <si>
    <t>NOME DO ALUNO</t>
  </si>
  <si>
    <t>PORTUGUÊS</t>
  </si>
  <si>
    <t>MATEMÁTICA</t>
  </si>
  <si>
    <t>HISTÓRIA</t>
  </si>
  <si>
    <t>GEOGRAFIA</t>
  </si>
  <si>
    <t>MÉDIA</t>
  </si>
  <si>
    <t>SITUAÇÃO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</si>
  <si>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</si>
  <si>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</si>
  <si>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</si>
  <si>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</si>
  <si>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</si>
  <si>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</si>
  <si>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</si>
  <si>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</si>
  <si>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</si>
  <si>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</si>
  <si>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Criar filtro para mostrar os "Aprovados" e "Reprovados"</t>
  </si>
  <si>
    <t>LOJA DE DISCOS DOCE CANÇÃO</t>
  </si>
  <si>
    <t>ARTISTAS</t>
  </si>
  <si>
    <t>ALBUNS</t>
  </si>
  <si>
    <t>ANO</t>
  </si>
  <si>
    <t>ENTRADA</t>
  </si>
  <si>
    <t>VALOR COMPRA</t>
  </si>
  <si>
    <t>ACRESC.</t>
  </si>
  <si>
    <t>VALOR VENDA</t>
  </si>
  <si>
    <t>PONTOS</t>
  </si>
  <si>
    <t>DESCONTOS</t>
  </si>
  <si>
    <t>VALOR TOTAL</t>
  </si>
  <si>
    <t>Bon Jovi</t>
  </si>
  <si>
    <t>Because We Can</t>
  </si>
  <si>
    <t>Silverchair</t>
  </si>
  <si>
    <t>Neon Ballroom</t>
  </si>
  <si>
    <t>Aerosmith</t>
  </si>
  <si>
    <t>Music From Another Dimension</t>
  </si>
  <si>
    <t>The Rolling Stones</t>
  </si>
  <si>
    <t>Live at Hyde Park</t>
  </si>
  <si>
    <t>Lifehouse</t>
  </si>
  <si>
    <t>Almeira</t>
  </si>
  <si>
    <t>John Mayer</t>
  </si>
  <si>
    <t>Paradise Valleys</t>
  </si>
  <si>
    <t>Metallica</t>
  </si>
  <si>
    <t>Death Magnetic</t>
  </si>
  <si>
    <t>David Cook</t>
  </si>
  <si>
    <t>This Loud Morning</t>
  </si>
  <si>
    <t>Nickelback</t>
  </si>
  <si>
    <t>Silver Side UP</t>
  </si>
  <si>
    <t>Totais:</t>
  </si>
  <si>
    <t>VENDIDOS: VALOR ENTRADA - VALOR SAÍDA</t>
  </si>
  <si>
    <t>VALOR VENDA: VALOR COMPRA * ACRESC + VALOR COMPRA</t>
  </si>
  <si>
    <t>SITUAÇÃO: INDICAR QUE SE O VALOR DE COMPRA FOR MENOR OU IGUAL A 20 REAIS ; "POSSUI PROMOÇÃO"; SENÃO "NÃO TEM PROMOÇÃO"</t>
  </si>
  <si>
    <t>PONTOS: SE A SITUAÇÃO CONTER A MENSAGEM "POSSUI PROMOÇÃO" ; ATRIBUIR MENSAGEM DE 5 PONTOS GANHOS; SENÃO 0</t>
  </si>
  <si>
    <t>DESCONTOS: SE A SITUAÇÃO POSSUIR PROMOÇÃO DAR 5% DE DESCONTO NA COMPRA DO PRODUTO; CASO CONTRARIO 0</t>
  </si>
  <si>
    <t>VALOR TOTAL: VALOR DE VENDA * VENDIDOS - DESCONTOS</t>
  </si>
  <si>
    <t>Criar filtro para os produtos de entrada que estão abaixo de 2</t>
  </si>
  <si>
    <t>Criar um filtro para os produtos que possuem "Promoção"</t>
  </si>
  <si>
    <t>Relatório Geral de Vendas dos Vendedores</t>
  </si>
  <si>
    <t>Vendedor</t>
  </si>
  <si>
    <t>Quant. Prod Vend.</t>
  </si>
  <si>
    <t>Bairro</t>
  </si>
  <si>
    <t>Cidade</t>
  </si>
  <si>
    <t>Estado</t>
  </si>
  <si>
    <t>Data da Venda</t>
  </si>
  <si>
    <t>Marcos de Melo</t>
  </si>
  <si>
    <t>Centro</t>
  </si>
  <si>
    <t>Campinas</t>
  </si>
  <si>
    <t>SP</t>
  </si>
  <si>
    <t>DIC 1</t>
  </si>
  <si>
    <t>Antonia Ap.</t>
  </si>
  <si>
    <t>Jd. Das Flores</t>
  </si>
  <si>
    <t>Uniflor</t>
  </si>
  <si>
    <t>PR</t>
  </si>
  <si>
    <t>Nicoly Almeida</t>
  </si>
  <si>
    <t>Jd. Amelia</t>
  </si>
  <si>
    <t>Sumare</t>
  </si>
  <si>
    <t>Juliana Silva</t>
  </si>
  <si>
    <t>Jd. Flores</t>
  </si>
  <si>
    <t>Criar filtros por vendedores</t>
  </si>
  <si>
    <t>Criar filtro por cidades "Campinas" e "Uniflor"</t>
  </si>
  <si>
    <t>Criar filtros pelas vendas menores que o dia 15</t>
  </si>
  <si>
    <t>CONTB S/A - CONTROLE DE PAGAMENTOS - EMPRESAS TERCEIRIZADAS</t>
  </si>
  <si>
    <t>PERÍODO: 01/01/2015 A 31/07/2015</t>
  </si>
  <si>
    <t>VALOR/HORA:</t>
  </si>
  <si>
    <t>EMPRESA</t>
  </si>
  <si>
    <t>ÁREA</t>
  </si>
  <si>
    <t>DATA INÍCIO CONTRATO</t>
  </si>
  <si>
    <t>DATA TÉRMINO CONTRATO</t>
  </si>
  <si>
    <t>CARGA HORÁRIA DIÁRIA</t>
  </si>
  <si>
    <t>DIAS ÚTEIS</t>
  </si>
  <si>
    <t>VALOR DO CONTRATO</t>
  </si>
  <si>
    <t>ADM MÃO DE OBRA</t>
  </si>
  <si>
    <t>Administrativa</t>
  </si>
  <si>
    <t>CONTÁBIL TOTAL</t>
  </si>
  <si>
    <t>Contabilidade</t>
  </si>
  <si>
    <t>LUCAS BROS</t>
  </si>
  <si>
    <t>Criar um filtro pelas áreas</t>
  </si>
  <si>
    <t>Dias úteis: Data de Inicio Contrato - Data termino contrato</t>
  </si>
  <si>
    <t>Valor Contrato: Dias úteis * Carga horária diária * valor/hora</t>
  </si>
  <si>
    <t>TUDO MATERIAIS - VENDAS TRIMESTRAIS DE 2014</t>
  </si>
  <si>
    <t>Filial</t>
  </si>
  <si>
    <t>Mês</t>
  </si>
  <si>
    <t>Produto</t>
  </si>
  <si>
    <t>Quantidade</t>
  </si>
  <si>
    <t>Valor Unitário</t>
  </si>
  <si>
    <t>Valor Total</t>
  </si>
  <si>
    <t>Constru Bem</t>
  </si>
  <si>
    <t>Janeiro</t>
  </si>
  <si>
    <t>Argamassa</t>
  </si>
  <si>
    <t>Tijolo</t>
  </si>
  <si>
    <t>Material B</t>
  </si>
  <si>
    <t>Cuba Redonda</t>
  </si>
  <si>
    <t>Fevereiro</t>
  </si>
  <si>
    <t>Março</t>
  </si>
  <si>
    <t>RESUMO DO TRIMESTRE</t>
  </si>
  <si>
    <t>Número de itens vendidos:</t>
  </si>
  <si>
    <t>Valor total de vendas:</t>
  </si>
  <si>
    <t>Valor total Constru Bem:</t>
  </si>
  <si>
    <t>Valor total Material B:</t>
  </si>
  <si>
    <t>Valor total Janeiro:</t>
  </si>
  <si>
    <t>Valor total Fevereiro:</t>
  </si>
  <si>
    <t>Valor total Março:</t>
  </si>
  <si>
    <t>VENDAS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</si>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</sst>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&quot;R$&quot;\ * #,##0.00_-;\-&quot;R$&quot;\ * #,##0.00_-;_-&quot;R$&quot;\ * &quot;-&quot;??_-;_-@"/>
    <numFmt numFmtId="166" formatCode="m/d/yyyy"/>
    <numFmt numFmtId="167" formatCode="_-* #,##0_-;\-* #,##0_-;_-* &quot;-&quot;??_-;_-@"/>
    <numFmt numFmtId="168" formatCode="_-* #,##0_-;\-* #,##0_-;_-* &quot;-&quot;??_-;_-@_-"/>
  </numFmts>
  <fonts count="18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FF0000"/>
      <name val="Calibri"/>
    </font>
    <font>
      <sz val="11"/>
      <color rgb="FF9C0006"/>
      <name val="Calibri"/>
    </font>
    <font>
      <sz val="11"/>
      <name val="Calibri"/>
    </font>
    <font>
      <b/>
      <sz val="11"/>
      <color rgb="FF3F3F3F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6"/>
      <color rgb="FFFA7D00"/>
      <name val="Calibri"/>
    </font>
    <font>
      <b/>
      <sz val="12"/>
      <color rgb="FF395751"/>
      <name val="Calibri"/>
    </font>
    <font>
      <sz val="14"/>
      <color rgb="FFFF0000"/>
      <name val="Calibri"/>
    </font>
    <font>
      <b/>
      <sz val="11"/>
      <color rgb="FFFA7D00"/>
      <name val="Calibri"/>
    </font>
    <font>
      <b/>
      <sz val="20"/>
      <color rgb="FFFFFFFF"/>
      <name val="Calibri"/>
    </font>
    <font>
      <b/>
      <sz val="16"/>
      <color rgb="FFFFFFFF"/>
      <name val="Calibri"/>
    </font>
    <font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08659"/>
        <bgColor rgb="FF808659"/>
      </patternFill>
    </fill>
    <fill>
      <patternFill patternType="solid">
        <fgColor rgb="FFC8CCB3"/>
        <bgColor rgb="FFC8CCB3"/>
      </patternFill>
    </fill>
    <fill>
      <patternFill patternType="solid">
        <fgColor rgb="FFEDEEE6"/>
        <bgColor rgb="FFEDEEE6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D8047"/>
        <bgColor rgb="FFDD8047"/>
      </patternFill>
    </fill>
    <fill>
      <patternFill patternType="solid">
        <fgColor rgb="FFF1CBB4"/>
        <bgColor rgb="FFF1CBB4"/>
      </patternFill>
    </fill>
    <fill>
      <patternFill patternType="solid">
        <fgColor rgb="FFDFCAA2"/>
        <bgColor rgb="FFDFCAA2"/>
      </patternFill>
    </fill>
    <fill>
      <patternFill patternType="solid">
        <fgColor rgb="FFA5A5A5"/>
        <bgColor rgb="FFA5A5A5"/>
      </patternFill>
    </fill>
    <fill>
      <patternFill patternType="solid">
        <fgColor rgb="FFEBDDC3"/>
        <bgColor rgb="FFEBDDC3"/>
      </patternFill>
    </fill>
    <fill>
      <patternFill patternType="solid">
        <fgColor rgb="FFFFFFCC"/>
        <bgColor rgb="FFFFFFCC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3" fillId="4" borderId="1" xfId="0" applyNumberFormat="1" applyFont="1" applyFill="1" applyBorder="1" applyAlignment="1">
      <alignment horizontal="center"/>
    </xf>
    <xf numFmtId="0" fontId="5" fillId="5" borderId="1" xfId="0" applyFont="1" applyFill="1" applyBorder="1"/>
    <xf numFmtId="0" fontId="8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165" fontId="8" fillId="6" borderId="5" xfId="0" applyNumberFormat="1" applyFont="1" applyFill="1" applyBorder="1" applyAlignment="1">
      <alignment horizontal="center" vertical="center"/>
    </xf>
    <xf numFmtId="9" fontId="8" fillId="6" borderId="5" xfId="0" applyNumberFormat="1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5" fontId="8" fillId="6" borderId="6" xfId="0" applyNumberFormat="1" applyFont="1" applyFill="1" applyBorder="1" applyAlignment="1">
      <alignment horizontal="center" vertical="center"/>
    </xf>
    <xf numFmtId="9" fontId="8" fillId="6" borderId="6" xfId="0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/>
    <xf numFmtId="0" fontId="6" fillId="5" borderId="8" xfId="0" applyFont="1" applyFill="1" applyBorder="1"/>
    <xf numFmtId="165" fontId="6" fillId="5" borderId="9" xfId="0" applyNumberFormat="1" applyFont="1" applyFill="1" applyBorder="1"/>
    <xf numFmtId="0" fontId="10" fillId="7" borderId="19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3" fillId="8" borderId="19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166" fontId="3" fillId="8" borderId="21" xfId="0" applyNumberFormat="1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166" fontId="3" fillId="8" borderId="24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8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6" borderId="31" xfId="0" applyFont="1" applyFill="1" applyBorder="1" applyAlignment="1">
      <alignment horizontal="center" vertical="center" wrapText="1"/>
    </xf>
    <xf numFmtId="0" fontId="3" fillId="9" borderId="20" xfId="0" applyFont="1" applyFill="1" applyBorder="1"/>
    <xf numFmtId="166" fontId="3" fillId="9" borderId="20" xfId="0" applyNumberFormat="1" applyFont="1" applyFill="1" applyBorder="1"/>
    <xf numFmtId="0" fontId="3" fillId="9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 vertical="center"/>
    </xf>
    <xf numFmtId="8" fontId="3" fillId="9" borderId="20" xfId="0" applyNumberFormat="1" applyFont="1" applyFill="1" applyBorder="1"/>
    <xf numFmtId="0" fontId="1" fillId="11" borderId="20" xfId="0" applyFont="1" applyFill="1" applyBorder="1" applyAlignment="1">
      <alignment horizontal="center" vertical="center" wrapText="1"/>
    </xf>
    <xf numFmtId="167" fontId="1" fillId="11" borderId="20" xfId="0" applyNumberFormat="1" applyFont="1" applyFill="1" applyBorder="1" applyAlignment="1">
      <alignment horizontal="center" vertical="center" wrapText="1"/>
    </xf>
    <xf numFmtId="165" fontId="1" fillId="11" borderId="20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167" fontId="3" fillId="0" borderId="20" xfId="0" applyNumberFormat="1" applyFont="1" applyBorder="1"/>
    <xf numFmtId="165" fontId="3" fillId="0" borderId="20" xfId="0" applyNumberFormat="1" applyFont="1" applyBorder="1"/>
    <xf numFmtId="167" fontId="3" fillId="0" borderId="0" xfId="0" applyNumberFormat="1" applyFont="1"/>
    <xf numFmtId="165" fontId="3" fillId="0" borderId="0" xfId="0" applyNumberFormat="1" applyFont="1"/>
    <xf numFmtId="167" fontId="3" fillId="12" borderId="20" xfId="0" applyNumberFormat="1" applyFont="1" applyFill="1" applyBorder="1" applyAlignment="1">
      <alignment horizontal="left" vertical="center"/>
    </xf>
    <xf numFmtId="165" fontId="3" fillId="12" borderId="20" xfId="0" applyNumberFormat="1" applyFont="1" applyFill="1" applyBorder="1"/>
    <xf numFmtId="44" fontId="8" fillId="6" borderId="5" xfId="1" applyFont="1" applyFill="1" applyBorder="1" applyAlignment="1">
      <alignment horizontal="center" vertical="center"/>
    </xf>
    <xf numFmtId="168" fontId="8" fillId="6" borderId="5" xfId="2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8" xfId="0" applyFont="1" applyBorder="1"/>
    <xf numFmtId="0" fontId="6" fillId="5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7" xfId="0" applyFont="1" applyBorder="1"/>
    <xf numFmtId="0" fontId="3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9" fillId="0" borderId="10" xfId="0" applyFont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7" fillId="0" borderId="26" xfId="0" applyFont="1" applyBorder="1"/>
    <xf numFmtId="0" fontId="7" fillId="0" borderId="27" xfId="0" applyFont="1" applyBorder="1"/>
    <xf numFmtId="0" fontId="11" fillId="6" borderId="28" xfId="0" applyFont="1" applyFill="1" applyBorder="1" applyAlignment="1">
      <alignment horizontal="center"/>
    </xf>
    <xf numFmtId="0" fontId="7" fillId="0" borderId="29" xfId="0" applyFont="1" applyBorder="1"/>
    <xf numFmtId="0" fontId="7" fillId="0" borderId="30" xfId="0" applyFont="1" applyBorder="1"/>
    <xf numFmtId="0" fontId="3" fillId="12" borderId="35" xfId="0" applyFont="1" applyFill="1" applyBorder="1"/>
    <xf numFmtId="0" fontId="7" fillId="0" borderId="36" xfId="0" applyFont="1" applyBorder="1"/>
    <xf numFmtId="0" fontId="15" fillId="10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16" fillId="10" borderId="32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left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workbookViewId="0">
      <selection activeCell="J22" sqref="J22"/>
    </sheetView>
  </sheetViews>
  <sheetFormatPr defaultColWidth="14.44140625" defaultRowHeight="15" customHeight="1"/>
  <cols>
    <col min="1" max="1" width="9" customWidth="1"/>
    <col min="2" max="2" width="9.6640625" customWidth="1"/>
    <col min="3" max="3" width="65.88671875" customWidth="1"/>
    <col min="4" max="4" width="12" customWidth="1"/>
    <col min="5" max="5" width="13.44140625" customWidth="1"/>
    <col min="6" max="6" width="9.33203125" customWidth="1"/>
    <col min="7" max="7" width="11.5546875" customWidth="1"/>
    <col min="8" max="8" width="9" customWidth="1"/>
    <col min="9" max="9" width="15.109375" customWidth="1"/>
    <col min="10" max="26" width="9" customWidth="1"/>
  </cols>
  <sheetData>
    <row r="1" spans="2:9" ht="14.4">
      <c r="B1" s="1" t="s">
        <v>0</v>
      </c>
    </row>
    <row r="2" spans="2:9" ht="14.4">
      <c r="B2" s="2" t="s">
        <v>1</v>
      </c>
      <c r="C2" s="2" t="s">
        <v>2</v>
      </c>
    </row>
    <row r="3" spans="2:9" ht="14.4">
      <c r="B3" s="2" t="s">
        <v>3</v>
      </c>
      <c r="C3" s="2" t="s">
        <v>4</v>
      </c>
    </row>
    <row r="5" spans="2:9" ht="14.4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4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 t="shared" ref="H6:H15" si="0">AVERAGE(D6:G6)</f>
        <v>9.25</v>
      </c>
      <c r="I6" s="7" t="str">
        <f>IF(H6&gt;=5,"Aprovado","Reprovado")</f>
        <v>Aprovado</v>
      </c>
    </row>
    <row r="7" spans="2:9" ht="14.4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 t="shared" si="0"/>
        <v>7.5</v>
      </c>
      <c r="I7" s="10" t="str">
        <f t="shared" ref="I7:I15" si="1">IF(H7&gt;=5,"Aprovado","Reprovado")</f>
        <v>Aprovado</v>
      </c>
    </row>
    <row r="8" spans="2:9" ht="14.4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7">
        <f t="shared" si="0"/>
        <v>5</v>
      </c>
      <c r="I8" s="7" t="str">
        <f t="shared" si="1"/>
        <v>Aprovado</v>
      </c>
    </row>
    <row r="9" spans="2:9" ht="14.4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0"/>
        <v>10</v>
      </c>
      <c r="I9" s="10" t="str">
        <f t="shared" si="1"/>
        <v>Aprovado</v>
      </c>
    </row>
    <row r="10" spans="2:9" ht="14.4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 t="shared" si="0"/>
        <v>5.5</v>
      </c>
      <c r="I10" s="7" t="str">
        <f t="shared" si="1"/>
        <v>Aprovado</v>
      </c>
    </row>
    <row r="11" spans="2:9" ht="14.4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0"/>
        <v>5</v>
      </c>
      <c r="I11" s="10" t="str">
        <f t="shared" si="1"/>
        <v>Aprovado</v>
      </c>
    </row>
    <row r="12" spans="2:9" ht="14.4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7">
        <f t="shared" si="0"/>
        <v>2</v>
      </c>
      <c r="I12" s="7" t="str">
        <f t="shared" si="1"/>
        <v>Reprovado</v>
      </c>
    </row>
    <row r="13" spans="2:9" ht="14.4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0"/>
        <v>2.75</v>
      </c>
      <c r="I13" s="10" t="str">
        <f t="shared" si="1"/>
        <v>Reprovado</v>
      </c>
    </row>
    <row r="14" spans="2:9" ht="14.4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7">
        <f t="shared" si="0"/>
        <v>8</v>
      </c>
      <c r="I14" s="7" t="str">
        <f t="shared" si="1"/>
        <v>Aprovado</v>
      </c>
    </row>
    <row r="15" spans="2:9" ht="14.4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0"/>
        <v>5.5</v>
      </c>
      <c r="I15" s="10" t="str">
        <f t="shared" si="1"/>
        <v>Aprovado</v>
      </c>
    </row>
    <row r="19" spans="3:3" ht="14.4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8779-ED20-4F1D-ABC6-496D7DC53DAF}">
  <sheetPr filterMode="1"/>
  <dimension ref="B2:H1000"/>
  <sheetViews>
    <sheetView tabSelected="1" workbookViewId="0">
      <selection activeCell="E23" sqref="E23"/>
    </sheetView>
  </sheetViews>
  <sheetFormatPr defaultColWidth="14.44140625" defaultRowHeight="15" customHeight="1"/>
  <cols>
    <col min="1" max="1" width="9" customWidth="1"/>
    <col min="2" max="2" width="26.44140625" customWidth="1"/>
    <col min="3" max="3" width="15.88671875" customWidth="1"/>
    <col min="4" max="4" width="12.44140625" customWidth="1"/>
    <col min="5" max="5" width="13" customWidth="1"/>
    <col min="6" max="6" width="14" customWidth="1"/>
    <col min="7" max="7" width="9.5546875" customWidth="1"/>
    <col min="8" max="8" width="21.6640625" customWidth="1"/>
    <col min="9" max="26" width="9" customWidth="1"/>
  </cols>
  <sheetData>
    <row r="2" spans="2:8" ht="21">
      <c r="B2" s="70" t="s">
        <v>86</v>
      </c>
      <c r="C2" s="71"/>
      <c r="D2" s="71"/>
      <c r="E2" s="71"/>
      <c r="F2" s="71"/>
      <c r="G2" s="71"/>
      <c r="H2" s="72"/>
    </row>
    <row r="3" spans="2:8" ht="21">
      <c r="B3" s="70" t="s">
        <v>87</v>
      </c>
      <c r="C3" s="71"/>
      <c r="D3" s="71"/>
      <c r="E3" s="71"/>
      <c r="F3" s="71"/>
      <c r="G3" s="71"/>
      <c r="H3" s="72"/>
    </row>
    <row r="4" spans="2:8" ht="18">
      <c r="B4" s="32" t="s">
        <v>88</v>
      </c>
      <c r="C4" s="33">
        <v>75</v>
      </c>
      <c r="F4" s="34"/>
      <c r="G4" s="34"/>
      <c r="H4" s="34"/>
    </row>
    <row r="6" spans="2:8" ht="54.75" customHeight="1">
      <c r="B6" s="35" t="s">
        <v>89</v>
      </c>
      <c r="C6" s="35" t="s">
        <v>90</v>
      </c>
      <c r="D6" s="35" t="s">
        <v>91</v>
      </c>
      <c r="E6" s="35" t="s">
        <v>92</v>
      </c>
      <c r="F6" s="35" t="s">
        <v>93</v>
      </c>
      <c r="G6" s="35" t="s">
        <v>94</v>
      </c>
      <c r="H6" s="35" t="s">
        <v>95</v>
      </c>
    </row>
    <row r="7" spans="2:8" ht="14.4">
      <c r="B7" s="36" t="s">
        <v>96</v>
      </c>
      <c r="C7" s="36" t="s">
        <v>97</v>
      </c>
      <c r="D7" s="37">
        <v>42005</v>
      </c>
      <c r="E7" s="37">
        <v>42062</v>
      </c>
      <c r="F7" s="38">
        <v>6</v>
      </c>
      <c r="G7" s="39">
        <f>E7-D7</f>
        <v>57</v>
      </c>
      <c r="H7" s="40">
        <f>G7*F7*$C$4</f>
        <v>25650</v>
      </c>
    </row>
    <row r="8" spans="2:8" ht="14.4" hidden="1">
      <c r="B8" s="36" t="s">
        <v>98</v>
      </c>
      <c r="C8" s="36" t="s">
        <v>99</v>
      </c>
      <c r="D8" s="37">
        <v>42014</v>
      </c>
      <c r="E8" s="37">
        <v>42048</v>
      </c>
      <c r="F8" s="38">
        <v>6</v>
      </c>
      <c r="G8" s="39">
        <f t="shared" ref="G8:G17" si="0">E8-D8</f>
        <v>34</v>
      </c>
      <c r="H8" s="40">
        <f t="shared" ref="H8:H17" si="1">G8*F8*$C$4</f>
        <v>15300</v>
      </c>
    </row>
    <row r="9" spans="2:8" ht="14.4">
      <c r="B9" s="36" t="s">
        <v>100</v>
      </c>
      <c r="C9" s="36" t="s">
        <v>97</v>
      </c>
      <c r="D9" s="37">
        <v>42066</v>
      </c>
      <c r="E9" s="37">
        <v>42104</v>
      </c>
      <c r="F9" s="38">
        <v>10</v>
      </c>
      <c r="G9" s="39">
        <f t="shared" si="0"/>
        <v>38</v>
      </c>
      <c r="H9" s="40">
        <f t="shared" si="1"/>
        <v>28500</v>
      </c>
    </row>
    <row r="10" spans="2:8" ht="14.4" hidden="1">
      <c r="B10" s="36" t="s">
        <v>98</v>
      </c>
      <c r="C10" s="36" t="s">
        <v>99</v>
      </c>
      <c r="D10" s="37">
        <v>42083</v>
      </c>
      <c r="E10" s="37">
        <v>42109</v>
      </c>
      <c r="F10" s="38">
        <v>4</v>
      </c>
      <c r="G10" s="39">
        <f t="shared" si="0"/>
        <v>26</v>
      </c>
      <c r="H10" s="40">
        <f t="shared" si="1"/>
        <v>7800</v>
      </c>
    </row>
    <row r="11" spans="2:8" ht="14.4" hidden="1">
      <c r="B11" s="36" t="s">
        <v>100</v>
      </c>
      <c r="C11" s="36" t="s">
        <v>99</v>
      </c>
      <c r="D11" s="37">
        <v>42126</v>
      </c>
      <c r="E11" s="37">
        <v>42154</v>
      </c>
      <c r="F11" s="38">
        <v>4</v>
      </c>
      <c r="G11" s="39">
        <f t="shared" si="0"/>
        <v>28</v>
      </c>
      <c r="H11" s="40">
        <f t="shared" si="1"/>
        <v>8400</v>
      </c>
    </row>
    <row r="12" spans="2:8" ht="14.4">
      <c r="B12" s="36" t="s">
        <v>96</v>
      </c>
      <c r="C12" s="36" t="s">
        <v>97</v>
      </c>
      <c r="D12" s="37">
        <v>42129</v>
      </c>
      <c r="E12" s="37">
        <v>42142</v>
      </c>
      <c r="F12" s="38">
        <v>6</v>
      </c>
      <c r="G12" s="39">
        <f t="shared" si="0"/>
        <v>13</v>
      </c>
      <c r="H12" s="40">
        <f t="shared" si="1"/>
        <v>5850</v>
      </c>
    </row>
    <row r="13" spans="2:8" ht="14.4">
      <c r="B13" s="36" t="s">
        <v>96</v>
      </c>
      <c r="C13" s="36" t="s">
        <v>97</v>
      </c>
      <c r="D13" s="37">
        <v>42156</v>
      </c>
      <c r="E13" s="37">
        <v>42175</v>
      </c>
      <c r="F13" s="38">
        <v>8</v>
      </c>
      <c r="G13" s="39">
        <f t="shared" si="0"/>
        <v>19</v>
      </c>
      <c r="H13" s="40">
        <f t="shared" si="1"/>
        <v>11400</v>
      </c>
    </row>
    <row r="14" spans="2:8" ht="14.4">
      <c r="B14" s="36" t="s">
        <v>100</v>
      </c>
      <c r="C14" s="36" t="s">
        <v>97</v>
      </c>
      <c r="D14" s="37">
        <v>42165</v>
      </c>
      <c r="E14" s="37">
        <v>42190</v>
      </c>
      <c r="F14" s="38">
        <v>8</v>
      </c>
      <c r="G14" s="39">
        <f t="shared" si="0"/>
        <v>25</v>
      </c>
      <c r="H14" s="40">
        <f t="shared" si="1"/>
        <v>15000</v>
      </c>
    </row>
    <row r="15" spans="2:8" ht="14.4" hidden="1">
      <c r="B15" s="36" t="s">
        <v>98</v>
      </c>
      <c r="C15" s="36" t="s">
        <v>99</v>
      </c>
      <c r="D15" s="37">
        <v>42166</v>
      </c>
      <c r="E15" s="37">
        <v>42182</v>
      </c>
      <c r="F15" s="38">
        <v>6</v>
      </c>
      <c r="G15" s="39">
        <f t="shared" si="0"/>
        <v>16</v>
      </c>
      <c r="H15" s="40">
        <f t="shared" si="1"/>
        <v>7200</v>
      </c>
    </row>
    <row r="16" spans="2:8" ht="14.4">
      <c r="B16" s="36" t="s">
        <v>100</v>
      </c>
      <c r="C16" s="36" t="s">
        <v>97</v>
      </c>
      <c r="D16" s="37">
        <v>42195</v>
      </c>
      <c r="E16" s="37">
        <v>42214</v>
      </c>
      <c r="F16" s="38">
        <v>6</v>
      </c>
      <c r="G16" s="39">
        <f t="shared" si="0"/>
        <v>19</v>
      </c>
      <c r="H16" s="40">
        <f t="shared" si="1"/>
        <v>8550</v>
      </c>
    </row>
    <row r="17" spans="2:8" ht="14.4">
      <c r="B17" s="36" t="s">
        <v>96</v>
      </c>
      <c r="C17" s="36" t="s">
        <v>97</v>
      </c>
      <c r="D17" s="37">
        <v>42197</v>
      </c>
      <c r="E17" s="37">
        <v>42216</v>
      </c>
      <c r="F17" s="38">
        <v>8</v>
      </c>
      <c r="G17" s="39">
        <f t="shared" si="0"/>
        <v>19</v>
      </c>
      <c r="H17" s="40">
        <f t="shared" si="1"/>
        <v>11400</v>
      </c>
    </row>
    <row r="19" spans="2:8" ht="14.4">
      <c r="B19" s="11" t="s">
        <v>101</v>
      </c>
    </row>
    <row r="21" spans="2:8" ht="15.75" customHeight="1">
      <c r="B21" s="2" t="s">
        <v>102</v>
      </c>
    </row>
    <row r="22" spans="2:8" ht="15.75" customHeight="1">
      <c r="B22" s="2" t="s">
        <v>103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C6:C17" xr:uid="{B130B5B5-D334-4A2E-B958-177E5441DAA7}">
    <filterColumn colId="0">
      <filters>
        <filter val="Administrativa"/>
      </filters>
    </filterColumn>
  </autoFilter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activeCell="D21" sqref="D21"/>
    </sheetView>
  </sheetViews>
  <sheetFormatPr defaultColWidth="14.44140625" defaultRowHeight="15" customHeight="1"/>
  <cols>
    <col min="1" max="6" width="15.6640625" customWidth="1"/>
    <col min="7" max="26" width="9" customWidth="1"/>
  </cols>
  <sheetData>
    <row r="1" spans="1:6" ht="25.8">
      <c r="A1" s="75" t="s">
        <v>104</v>
      </c>
      <c r="B1" s="76"/>
      <c r="C1" s="76"/>
      <c r="D1" s="76"/>
      <c r="E1" s="76"/>
      <c r="F1" s="77"/>
    </row>
    <row r="2" spans="1:6" ht="14.4">
      <c r="A2" s="41" t="s">
        <v>105</v>
      </c>
      <c r="B2" s="41" t="s">
        <v>106</v>
      </c>
      <c r="C2" s="41" t="s">
        <v>107</v>
      </c>
      <c r="D2" s="42" t="s">
        <v>108</v>
      </c>
      <c r="E2" s="43" t="s">
        <v>109</v>
      </c>
      <c r="F2" s="43" t="s">
        <v>110</v>
      </c>
    </row>
    <row r="3" spans="1:6" ht="14.4">
      <c r="A3" s="44" t="s">
        <v>111</v>
      </c>
      <c r="B3" s="44" t="s">
        <v>112</v>
      </c>
      <c r="C3" s="44" t="s">
        <v>113</v>
      </c>
      <c r="D3" s="45">
        <v>56</v>
      </c>
      <c r="E3" s="46">
        <v>26.9</v>
      </c>
      <c r="F3" s="46">
        <f>D3*E3</f>
        <v>1506.3999999999999</v>
      </c>
    </row>
    <row r="4" spans="1:6" ht="14.4">
      <c r="A4" s="44" t="s">
        <v>111</v>
      </c>
      <c r="B4" s="44" t="s">
        <v>112</v>
      </c>
      <c r="C4" s="44" t="s">
        <v>114</v>
      </c>
      <c r="D4" s="45">
        <v>134</v>
      </c>
      <c r="E4" s="46">
        <v>34.9</v>
      </c>
      <c r="F4" s="46">
        <f t="shared" ref="F4:F16" si="0">D4*E4</f>
        <v>4676.5999999999995</v>
      </c>
    </row>
    <row r="5" spans="1:6" ht="14.4">
      <c r="A5" s="44" t="s">
        <v>115</v>
      </c>
      <c r="B5" s="44" t="s">
        <v>112</v>
      </c>
      <c r="C5" s="44" t="s">
        <v>113</v>
      </c>
      <c r="D5" s="45">
        <v>23</v>
      </c>
      <c r="E5" s="46">
        <v>26.9</v>
      </c>
      <c r="F5" s="46">
        <f t="shared" si="0"/>
        <v>618.69999999999993</v>
      </c>
    </row>
    <row r="6" spans="1:6" ht="14.4">
      <c r="A6" s="44" t="s">
        <v>111</v>
      </c>
      <c r="B6" s="44" t="s">
        <v>112</v>
      </c>
      <c r="C6" s="44" t="s">
        <v>116</v>
      </c>
      <c r="D6" s="45">
        <v>12</v>
      </c>
      <c r="E6" s="46">
        <v>84.9</v>
      </c>
      <c r="F6" s="46">
        <f t="shared" si="0"/>
        <v>1018.8000000000001</v>
      </c>
    </row>
    <row r="7" spans="1:6" ht="14.4">
      <c r="A7" s="44" t="s">
        <v>115</v>
      </c>
      <c r="B7" s="44" t="s">
        <v>112</v>
      </c>
      <c r="C7" s="44" t="s">
        <v>116</v>
      </c>
      <c r="D7" s="45">
        <v>45</v>
      </c>
      <c r="E7" s="46">
        <v>85.9</v>
      </c>
      <c r="F7" s="46">
        <f t="shared" si="0"/>
        <v>3865.5000000000005</v>
      </c>
    </row>
    <row r="8" spans="1:6" ht="14.4">
      <c r="A8" s="44" t="s">
        <v>111</v>
      </c>
      <c r="B8" s="44" t="s">
        <v>117</v>
      </c>
      <c r="C8" s="44" t="s">
        <v>113</v>
      </c>
      <c r="D8" s="45">
        <v>56</v>
      </c>
      <c r="E8" s="46">
        <v>28.3</v>
      </c>
      <c r="F8" s="46">
        <f t="shared" si="0"/>
        <v>1584.8</v>
      </c>
    </row>
    <row r="9" spans="1:6" ht="14.4">
      <c r="A9" s="44" t="s">
        <v>115</v>
      </c>
      <c r="B9" s="44" t="s">
        <v>117</v>
      </c>
      <c r="C9" s="44" t="s">
        <v>113</v>
      </c>
      <c r="D9" s="45">
        <v>7</v>
      </c>
      <c r="E9" s="46">
        <v>28.3</v>
      </c>
      <c r="F9" s="46">
        <f t="shared" si="0"/>
        <v>198.1</v>
      </c>
    </row>
    <row r="10" spans="1:6" ht="14.4">
      <c r="A10" s="44" t="s">
        <v>111</v>
      </c>
      <c r="B10" s="44" t="s">
        <v>117</v>
      </c>
      <c r="C10" s="44" t="s">
        <v>114</v>
      </c>
      <c r="D10" s="45">
        <v>22</v>
      </c>
      <c r="E10" s="46">
        <v>29.9</v>
      </c>
      <c r="F10" s="46">
        <f t="shared" si="0"/>
        <v>657.8</v>
      </c>
    </row>
    <row r="11" spans="1:6" ht="14.4">
      <c r="A11" s="44" t="s">
        <v>111</v>
      </c>
      <c r="B11" s="44" t="s">
        <v>117</v>
      </c>
      <c r="C11" s="44" t="s">
        <v>116</v>
      </c>
      <c r="D11" s="45">
        <v>14</v>
      </c>
      <c r="E11" s="46">
        <v>90</v>
      </c>
      <c r="F11" s="46">
        <f t="shared" si="0"/>
        <v>1260</v>
      </c>
    </row>
    <row r="12" spans="1:6" ht="14.4">
      <c r="A12" s="44" t="s">
        <v>115</v>
      </c>
      <c r="B12" s="44" t="s">
        <v>117</v>
      </c>
      <c r="C12" s="44" t="s">
        <v>114</v>
      </c>
      <c r="D12" s="45">
        <v>3</v>
      </c>
      <c r="E12" s="46">
        <v>35.9</v>
      </c>
      <c r="F12" s="46">
        <f t="shared" si="0"/>
        <v>107.69999999999999</v>
      </c>
    </row>
    <row r="13" spans="1:6" ht="14.4">
      <c r="A13" s="44" t="s">
        <v>115</v>
      </c>
      <c r="B13" s="44" t="s">
        <v>118</v>
      </c>
      <c r="C13" s="44" t="s">
        <v>113</v>
      </c>
      <c r="D13" s="45">
        <v>21</v>
      </c>
      <c r="E13" s="46">
        <v>30.1</v>
      </c>
      <c r="F13" s="46">
        <f t="shared" si="0"/>
        <v>632.1</v>
      </c>
    </row>
    <row r="14" spans="1:6" ht="14.4">
      <c r="A14" s="44" t="s">
        <v>111</v>
      </c>
      <c r="B14" s="44" t="s">
        <v>118</v>
      </c>
      <c r="C14" s="44" t="s">
        <v>113</v>
      </c>
      <c r="D14" s="45">
        <v>18</v>
      </c>
      <c r="E14" s="46">
        <v>30.1</v>
      </c>
      <c r="F14" s="46">
        <f t="shared" si="0"/>
        <v>541.80000000000007</v>
      </c>
    </row>
    <row r="15" spans="1:6" ht="14.4">
      <c r="A15" s="44" t="s">
        <v>111</v>
      </c>
      <c r="B15" s="44" t="s">
        <v>118</v>
      </c>
      <c r="C15" s="44" t="s">
        <v>114</v>
      </c>
      <c r="D15" s="45">
        <v>33</v>
      </c>
      <c r="E15" s="46">
        <v>24.9</v>
      </c>
      <c r="F15" s="46">
        <f t="shared" si="0"/>
        <v>821.69999999999993</v>
      </c>
    </row>
    <row r="16" spans="1:6" ht="14.4">
      <c r="A16" s="44" t="s">
        <v>115</v>
      </c>
      <c r="B16" s="44" t="s">
        <v>118</v>
      </c>
      <c r="C16" s="44" t="s">
        <v>116</v>
      </c>
      <c r="D16" s="45">
        <v>22</v>
      </c>
      <c r="E16" s="46">
        <v>83.1</v>
      </c>
      <c r="F16" s="46">
        <f t="shared" si="0"/>
        <v>1828.1999999999998</v>
      </c>
    </row>
    <row r="17" spans="1:6" ht="14.4">
      <c r="D17" s="47"/>
      <c r="E17" s="48"/>
      <c r="F17" s="48"/>
    </row>
    <row r="18" spans="1:6" ht="21">
      <c r="A18" s="78" t="s">
        <v>119</v>
      </c>
      <c r="B18" s="76"/>
      <c r="C18" s="76"/>
      <c r="D18" s="77"/>
      <c r="F18" s="48"/>
    </row>
    <row r="19" spans="1:6" ht="14.4">
      <c r="A19" s="79" t="s">
        <v>120</v>
      </c>
      <c r="B19" s="54"/>
      <c r="C19" s="74"/>
      <c r="D19" s="49">
        <f>SUM(D3:D16)</f>
        <v>466</v>
      </c>
      <c r="E19" s="48"/>
      <c r="F19" s="48"/>
    </row>
    <row r="20" spans="1:6" ht="14.4">
      <c r="A20" s="73" t="s">
        <v>121</v>
      </c>
      <c r="B20" s="54"/>
      <c r="C20" s="74"/>
      <c r="D20" s="50">
        <f>SUM(F3:F16)</f>
        <v>19318.2</v>
      </c>
      <c r="E20" s="48"/>
    </row>
    <row r="21" spans="1:6" ht="15.75" customHeight="1">
      <c r="A21" s="73" t="s">
        <v>122</v>
      </c>
      <c r="B21" s="54"/>
      <c r="C21" s="74"/>
      <c r="D21" s="50">
        <f>SUMIF(A3:A16,"Constru Bem",F3:F16)</f>
        <v>12067.899999999998</v>
      </c>
      <c r="E21" s="48"/>
    </row>
    <row r="22" spans="1:6" ht="15.75" customHeight="1">
      <c r="A22" s="73" t="s">
        <v>123</v>
      </c>
      <c r="B22" s="54"/>
      <c r="C22" s="74"/>
      <c r="D22" s="50">
        <f>SUMIF(A3:A16,"Material B",F3:F16)</f>
        <v>7250.3000000000011</v>
      </c>
      <c r="E22" s="48"/>
    </row>
    <row r="23" spans="1:6" ht="15.75" customHeight="1">
      <c r="A23" s="73" t="s">
        <v>124</v>
      </c>
      <c r="B23" s="54"/>
      <c r="C23" s="74"/>
      <c r="D23" s="50">
        <f>SUMIF(B3:B16,"Janeiro",F3:F16)</f>
        <v>11686</v>
      </c>
      <c r="E23" s="48"/>
    </row>
    <row r="24" spans="1:6" ht="15.75" customHeight="1">
      <c r="A24" s="73" t="s">
        <v>125</v>
      </c>
      <c r="B24" s="54"/>
      <c r="C24" s="74"/>
      <c r="D24" s="50">
        <f>SUMIF(B3:B16,"Fevereiro",F3:F16)</f>
        <v>3808.3999999999996</v>
      </c>
      <c r="E24" s="48"/>
    </row>
    <row r="25" spans="1:6" ht="15.75" customHeight="1">
      <c r="A25" s="73" t="s">
        <v>126</v>
      </c>
      <c r="B25" s="54"/>
      <c r="C25" s="74"/>
      <c r="D25" s="50">
        <f>SUMIF(B3:B16,"Março",F3:F16)</f>
        <v>3823.7999999999997</v>
      </c>
      <c r="E25" s="48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4:C24"/>
    <mergeCell ref="A25:C25"/>
    <mergeCell ref="A1:F1"/>
    <mergeCell ref="A18:D18"/>
    <mergeCell ref="A19:C19"/>
    <mergeCell ref="A20:C20"/>
    <mergeCell ref="A21:C21"/>
    <mergeCell ref="A22:C22"/>
    <mergeCell ref="A23:C23"/>
  </mergeCells>
  <pageMargins left="0.51180599999999998" right="0.51180599999999998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A0D7-A3D7-45AB-8273-C326E23BEC4E}">
  <sheetPr filterMode="1"/>
  <dimension ref="B1:I1000"/>
  <sheetViews>
    <sheetView workbookViewId="0">
      <selection activeCell="C28" sqref="C28"/>
    </sheetView>
  </sheetViews>
  <sheetFormatPr defaultColWidth="14.44140625" defaultRowHeight="15" customHeight="1"/>
  <cols>
    <col min="1" max="1" width="9" customWidth="1"/>
    <col min="2" max="2" width="9.6640625" customWidth="1"/>
    <col min="3" max="3" width="65.88671875" customWidth="1"/>
    <col min="4" max="4" width="12" customWidth="1"/>
    <col min="5" max="5" width="13.44140625" customWidth="1"/>
    <col min="6" max="6" width="9.33203125" customWidth="1"/>
    <col min="7" max="7" width="11.5546875" customWidth="1"/>
    <col min="8" max="8" width="9" customWidth="1"/>
    <col min="9" max="9" width="15.109375" customWidth="1"/>
    <col min="10" max="26" width="9" customWidth="1"/>
  </cols>
  <sheetData>
    <row r="1" spans="2:9" ht="14.4">
      <c r="B1" s="1" t="s">
        <v>0</v>
      </c>
    </row>
    <row r="2" spans="2:9" ht="14.4">
      <c r="B2" s="2" t="s">
        <v>1</v>
      </c>
      <c r="C2" s="2" t="s">
        <v>2</v>
      </c>
    </row>
    <row r="3" spans="2:9" ht="14.4">
      <c r="B3" s="2" t="s">
        <v>3</v>
      </c>
      <c r="C3" s="2" t="s">
        <v>4</v>
      </c>
    </row>
    <row r="5" spans="2:9" ht="14.4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4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 t="shared" ref="H6:H15" si="0">AVERAGE(D6:G6)</f>
        <v>9.25</v>
      </c>
      <c r="I6" s="7" t="str">
        <f>IF(H6&gt;=5,"Aprovado","Reprovado")</f>
        <v>Aprovado</v>
      </c>
    </row>
    <row r="7" spans="2:9" ht="14.4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 t="shared" si="0"/>
        <v>7.5</v>
      </c>
      <c r="I7" s="10" t="str">
        <f t="shared" ref="I7:I15" si="1">IF(H7&gt;=5,"Aprovado","Reprovado")</f>
        <v>Aprovado</v>
      </c>
    </row>
    <row r="8" spans="2:9" ht="14.4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7">
        <f t="shared" si="0"/>
        <v>5</v>
      </c>
      <c r="I8" s="7" t="str">
        <f t="shared" si="1"/>
        <v>Aprovado</v>
      </c>
    </row>
    <row r="9" spans="2:9" ht="14.4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0"/>
        <v>10</v>
      </c>
      <c r="I9" s="10" t="str">
        <f t="shared" si="1"/>
        <v>Aprovado</v>
      </c>
    </row>
    <row r="10" spans="2:9" ht="14.4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 t="shared" si="0"/>
        <v>5.5</v>
      </c>
      <c r="I10" s="7" t="str">
        <f t="shared" si="1"/>
        <v>Aprovado</v>
      </c>
    </row>
    <row r="11" spans="2:9" ht="14.4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0"/>
        <v>5</v>
      </c>
      <c r="I11" s="10" t="str">
        <f t="shared" si="1"/>
        <v>Aprovado</v>
      </c>
    </row>
    <row r="12" spans="2:9" ht="14.4" hidden="1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7">
        <f t="shared" si="0"/>
        <v>2</v>
      </c>
      <c r="I12" s="7" t="str">
        <f t="shared" si="1"/>
        <v>Reprovado</v>
      </c>
    </row>
    <row r="13" spans="2:9" ht="14.4" hidden="1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0"/>
        <v>2.75</v>
      </c>
      <c r="I13" s="10" t="str">
        <f t="shared" si="1"/>
        <v>Reprovado</v>
      </c>
    </row>
    <row r="14" spans="2:9" ht="14.4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7">
        <f t="shared" si="0"/>
        <v>8</v>
      </c>
      <c r="I14" s="7" t="str">
        <f t="shared" si="1"/>
        <v>Aprovado</v>
      </c>
    </row>
    <row r="15" spans="2:9" ht="14.4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0"/>
        <v>5.5</v>
      </c>
      <c r="I15" s="10" t="str">
        <f t="shared" si="1"/>
        <v>Aprovado</v>
      </c>
    </row>
    <row r="19" spans="3:3" ht="14.4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I6:I15" xr:uid="{7C02AC5E-29BE-4939-A274-111692281EC2}">
    <filterColumn colId="0">
      <filters>
        <filter val="Aprovado"/>
      </filters>
    </filterColumn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F6D6-0166-4627-A5A9-A66A4574F9B9}">
  <sheetPr filterMode="1"/>
  <dimension ref="B1:I1000"/>
  <sheetViews>
    <sheetView workbookViewId="0">
      <selection activeCell="C31" sqref="C31"/>
    </sheetView>
  </sheetViews>
  <sheetFormatPr defaultColWidth="14.44140625" defaultRowHeight="15" customHeight="1"/>
  <cols>
    <col min="1" max="1" width="9" customWidth="1"/>
    <col min="2" max="2" width="9.6640625" customWidth="1"/>
    <col min="3" max="3" width="65.88671875" customWidth="1"/>
    <col min="4" max="4" width="12" customWidth="1"/>
    <col min="5" max="5" width="13.44140625" customWidth="1"/>
    <col min="6" max="6" width="9.33203125" customWidth="1"/>
    <col min="7" max="7" width="11.5546875" customWidth="1"/>
    <col min="8" max="8" width="9" customWidth="1"/>
    <col min="9" max="9" width="15.109375" customWidth="1"/>
    <col min="10" max="26" width="9" customWidth="1"/>
  </cols>
  <sheetData>
    <row r="1" spans="2:9" ht="14.4">
      <c r="B1" s="1" t="s">
        <v>0</v>
      </c>
    </row>
    <row r="2" spans="2:9" ht="14.4">
      <c r="B2" s="2" t="s">
        <v>1</v>
      </c>
      <c r="C2" s="2" t="s">
        <v>2</v>
      </c>
    </row>
    <row r="3" spans="2:9" ht="14.4">
      <c r="B3" s="2" t="s">
        <v>3</v>
      </c>
      <c r="C3" s="2" t="s">
        <v>4</v>
      </c>
    </row>
    <row r="5" spans="2:9" ht="14.4">
      <c r="B5" s="3" t="s">
        <v>5</v>
      </c>
      <c r="C5" s="4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</row>
    <row r="6" spans="2:9" ht="14.4">
      <c r="B6" s="5">
        <v>1</v>
      </c>
      <c r="C6" s="6" t="s">
        <v>13</v>
      </c>
      <c r="D6" s="7">
        <v>10</v>
      </c>
      <c r="E6" s="7">
        <v>10</v>
      </c>
      <c r="F6" s="7">
        <v>8</v>
      </c>
      <c r="G6" s="7">
        <v>9</v>
      </c>
      <c r="H6" s="7">
        <f t="shared" ref="H6:H15" si="0">AVERAGE(D6:G6)</f>
        <v>9.25</v>
      </c>
      <c r="I6" s="7" t="str">
        <f>IF(H6&gt;=5,"Aprovado","Reprovado")</f>
        <v>Aprovado</v>
      </c>
    </row>
    <row r="7" spans="2:9" ht="14.4" hidden="1">
      <c r="B7" s="8">
        <v>2</v>
      </c>
      <c r="C7" s="9" t="s">
        <v>14</v>
      </c>
      <c r="D7" s="10">
        <v>9</v>
      </c>
      <c r="E7" s="10">
        <v>8</v>
      </c>
      <c r="F7" s="10">
        <v>7</v>
      </c>
      <c r="G7" s="10">
        <v>6</v>
      </c>
      <c r="H7" s="10">
        <f t="shared" si="0"/>
        <v>7.5</v>
      </c>
      <c r="I7" s="10" t="str">
        <f t="shared" ref="I7:I15" si="1">IF(H7&gt;=5,"Aprovado","Reprovado")</f>
        <v>Aprovado</v>
      </c>
    </row>
    <row r="8" spans="2:9" ht="14.4" hidden="1">
      <c r="B8" s="5">
        <v>3</v>
      </c>
      <c r="C8" s="6" t="s">
        <v>15</v>
      </c>
      <c r="D8" s="7">
        <v>5</v>
      </c>
      <c r="E8" s="7">
        <v>4</v>
      </c>
      <c r="F8" s="7">
        <v>3</v>
      </c>
      <c r="G8" s="7">
        <v>8</v>
      </c>
      <c r="H8" s="7">
        <f t="shared" si="0"/>
        <v>5</v>
      </c>
      <c r="I8" s="7" t="str">
        <f t="shared" si="1"/>
        <v>Aprovado</v>
      </c>
    </row>
    <row r="9" spans="2:9" ht="14.4" hidden="1">
      <c r="B9" s="8">
        <v>4</v>
      </c>
      <c r="C9" s="9" t="s">
        <v>16</v>
      </c>
      <c r="D9" s="10">
        <v>10</v>
      </c>
      <c r="E9" s="10">
        <v>10</v>
      </c>
      <c r="F9" s="10">
        <v>10</v>
      </c>
      <c r="G9" s="10">
        <v>10</v>
      </c>
      <c r="H9" s="10">
        <f t="shared" si="0"/>
        <v>10</v>
      </c>
      <c r="I9" s="10" t="str">
        <f t="shared" si="1"/>
        <v>Aprovado</v>
      </c>
    </row>
    <row r="10" spans="2:9" ht="14.4" hidden="1">
      <c r="B10" s="5">
        <v>5</v>
      </c>
      <c r="C10" s="6" t="s">
        <v>17</v>
      </c>
      <c r="D10" s="7">
        <v>9</v>
      </c>
      <c r="E10" s="7">
        <v>2</v>
      </c>
      <c r="F10" s="7">
        <v>5</v>
      </c>
      <c r="G10" s="7">
        <v>6</v>
      </c>
      <c r="H10" s="7">
        <f t="shared" si="0"/>
        <v>5.5</v>
      </c>
      <c r="I10" s="7" t="str">
        <f t="shared" si="1"/>
        <v>Aprovado</v>
      </c>
    </row>
    <row r="11" spans="2:9" ht="14.4" hidden="1">
      <c r="B11" s="8">
        <v>6</v>
      </c>
      <c r="C11" s="9" t="s">
        <v>18</v>
      </c>
      <c r="D11" s="10">
        <v>5</v>
      </c>
      <c r="E11" s="10">
        <v>5</v>
      </c>
      <c r="F11" s="10">
        <v>5</v>
      </c>
      <c r="G11" s="10">
        <v>5</v>
      </c>
      <c r="H11" s="10">
        <f t="shared" si="0"/>
        <v>5</v>
      </c>
      <c r="I11" s="10" t="str">
        <f t="shared" si="1"/>
        <v>Aprovado</v>
      </c>
    </row>
    <row r="12" spans="2:9" ht="14.4">
      <c r="B12" s="5">
        <v>7</v>
      </c>
      <c r="C12" s="6" t="s">
        <v>19</v>
      </c>
      <c r="D12" s="7">
        <v>1</v>
      </c>
      <c r="E12" s="7">
        <v>2</v>
      </c>
      <c r="F12" s="7">
        <v>3</v>
      </c>
      <c r="G12" s="7">
        <v>2</v>
      </c>
      <c r="H12" s="7">
        <f t="shared" si="0"/>
        <v>2</v>
      </c>
      <c r="I12" s="7" t="str">
        <f t="shared" si="1"/>
        <v>Reprovado</v>
      </c>
    </row>
    <row r="13" spans="2:9" ht="14.4">
      <c r="B13" s="8">
        <v>8</v>
      </c>
      <c r="C13" s="9" t="s">
        <v>20</v>
      </c>
      <c r="D13" s="10">
        <v>2</v>
      </c>
      <c r="E13" s="10">
        <v>3</v>
      </c>
      <c r="F13" s="10">
        <v>5</v>
      </c>
      <c r="G13" s="10">
        <v>1</v>
      </c>
      <c r="H13" s="10">
        <f t="shared" si="0"/>
        <v>2.75</v>
      </c>
      <c r="I13" s="10" t="str">
        <f t="shared" si="1"/>
        <v>Reprovado</v>
      </c>
    </row>
    <row r="14" spans="2:9" ht="14.4" hidden="1">
      <c r="B14" s="5">
        <v>9</v>
      </c>
      <c r="C14" s="6" t="s">
        <v>21</v>
      </c>
      <c r="D14" s="7">
        <v>9</v>
      </c>
      <c r="E14" s="7">
        <v>8</v>
      </c>
      <c r="F14" s="7">
        <v>8</v>
      </c>
      <c r="G14" s="7">
        <v>7</v>
      </c>
      <c r="H14" s="7">
        <f t="shared" si="0"/>
        <v>8</v>
      </c>
      <c r="I14" s="7" t="str">
        <f t="shared" si="1"/>
        <v>Aprovado</v>
      </c>
    </row>
    <row r="15" spans="2:9" ht="14.4" hidden="1">
      <c r="B15" s="8">
        <v>10</v>
      </c>
      <c r="C15" s="9" t="s">
        <v>22</v>
      </c>
      <c r="D15" s="10">
        <v>5</v>
      </c>
      <c r="E15" s="10">
        <v>5</v>
      </c>
      <c r="F15" s="10">
        <v>6</v>
      </c>
      <c r="G15" s="10">
        <v>6</v>
      </c>
      <c r="H15" s="10">
        <f t="shared" si="0"/>
        <v>5.5</v>
      </c>
      <c r="I15" s="10" t="str">
        <f t="shared" si="1"/>
        <v>Aprovado</v>
      </c>
    </row>
    <row r="19" spans="3:3" ht="14.4">
      <c r="C19" s="11" t="s">
        <v>23</v>
      </c>
    </row>
    <row r="21" spans="3:3" ht="15.75" customHeight="1"/>
    <row r="22" spans="3:3" ht="15.75" customHeight="1"/>
    <row r="23" spans="3:3" ht="15.75" customHeight="1"/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I6:I15" xr:uid="{7C02AC5E-29BE-4939-A274-111692281EC2}">
    <filterColumn colId="0">
      <filters>
        <filter val="Reprovado"/>
      </filters>
    </filterColumn>
  </autoFilter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Q1000"/>
  <sheetViews>
    <sheetView workbookViewId="0">
      <selection activeCell="E5" sqref="E5"/>
    </sheetView>
  </sheetViews>
  <sheetFormatPr defaultColWidth="14.44140625" defaultRowHeight="15" customHeight="1"/>
  <cols>
    <col min="1" max="1" width="9" customWidth="1"/>
    <col min="2" max="2" width="17.5546875" customWidth="1"/>
    <col min="3" max="3" width="29.6640625" customWidth="1"/>
    <col min="4" max="4" width="5.109375" customWidth="1"/>
    <col min="5" max="5" width="11.33203125" customWidth="1"/>
    <col min="6" max="6" width="9.6640625" customWidth="1"/>
    <col min="7" max="7" width="11.5546875" customWidth="1"/>
    <col min="8" max="8" width="13.5546875" customWidth="1"/>
    <col min="9" max="9" width="9" customWidth="1"/>
    <col min="10" max="10" width="13.33203125" customWidth="1"/>
    <col min="11" max="11" width="19" customWidth="1"/>
    <col min="12" max="12" width="9" customWidth="1"/>
    <col min="13" max="13" width="12.5546875" customWidth="1"/>
    <col min="14" max="14" width="11.5546875" customWidth="1"/>
    <col min="15" max="26" width="9" customWidth="1"/>
  </cols>
  <sheetData>
    <row r="2" spans="2:17" ht="14.4">
      <c r="B2" s="59" t="s">
        <v>24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4" spans="2:17" ht="28.8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128</v>
      </c>
      <c r="G4" s="12" t="s">
        <v>127</v>
      </c>
      <c r="H4" s="12" t="s">
        <v>29</v>
      </c>
      <c r="I4" s="12" t="s">
        <v>30</v>
      </c>
      <c r="J4" s="12" t="s">
        <v>31</v>
      </c>
      <c r="K4" s="12" t="s">
        <v>12</v>
      </c>
      <c r="L4" s="12" t="s">
        <v>32</v>
      </c>
      <c r="M4" s="12" t="s">
        <v>33</v>
      </c>
      <c r="N4" s="12" t="s">
        <v>34</v>
      </c>
      <c r="O4" s="13"/>
      <c r="P4" s="13"/>
      <c r="Q4" s="13"/>
    </row>
    <row r="5" spans="2:17" ht="14.4" hidden="1">
      <c r="B5" s="14" t="s">
        <v>35</v>
      </c>
      <c r="C5" s="14" t="s">
        <v>36</v>
      </c>
      <c r="D5" s="14">
        <v>2013</v>
      </c>
      <c r="E5" s="14">
        <v>5</v>
      </c>
      <c r="F5" s="14">
        <f>E5-G5</f>
        <v>2</v>
      </c>
      <c r="G5" s="14">
        <v>3</v>
      </c>
      <c r="H5" s="15">
        <v>19.899999999999999</v>
      </c>
      <c r="I5" s="16">
        <v>0.4</v>
      </c>
      <c r="J5" s="51">
        <f>(H5*I5)+H5</f>
        <v>27.86</v>
      </c>
      <c r="K5" s="16" t="str">
        <f>IF(H5&lt;=20,"Possui Promoção","Não tem Promoção")</f>
        <v>Possui Promoção</v>
      </c>
      <c r="L5" s="52" t="str">
        <f>IF(K5="Possui Promoção","5","0")</f>
        <v>5</v>
      </c>
      <c r="M5" s="51">
        <f>IF(L5="5",J5*0.05,0)</f>
        <v>1.393</v>
      </c>
      <c r="N5" s="15">
        <f>(J5*G5)-M5</f>
        <v>82.186999999999998</v>
      </c>
    </row>
    <row r="6" spans="2:17" ht="14.4" hidden="1">
      <c r="B6" s="14" t="s">
        <v>37</v>
      </c>
      <c r="C6" s="14" t="s">
        <v>38</v>
      </c>
      <c r="D6" s="14">
        <v>1999</v>
      </c>
      <c r="E6" s="14">
        <v>2</v>
      </c>
      <c r="F6" s="14">
        <f t="shared" ref="F6:F13" si="0">E6-G6</f>
        <v>0</v>
      </c>
      <c r="G6" s="14">
        <v>2</v>
      </c>
      <c r="H6" s="15">
        <v>9.9</v>
      </c>
      <c r="I6" s="16">
        <v>0.15</v>
      </c>
      <c r="J6" s="51">
        <f t="shared" ref="J6:J13" si="1">(H6*I6)+H6</f>
        <v>11.385</v>
      </c>
      <c r="K6" s="16" t="str">
        <f t="shared" ref="K6:K13" si="2">IF(H6&lt;=20,"Possui Promoção","Não tem Promoção")</f>
        <v>Possui Promoção</v>
      </c>
      <c r="L6" s="52" t="str">
        <f t="shared" ref="L6:L13" si="3">IF(K6="Possui Promoção","5","0")</f>
        <v>5</v>
      </c>
      <c r="M6" s="51">
        <f t="shared" ref="M6:M13" si="4">IF(L6="5",J6*0.05,0)</f>
        <v>0.56925000000000003</v>
      </c>
      <c r="N6" s="15">
        <f t="shared" ref="N6:N13" si="5">(J6*G6)-M6</f>
        <v>22.200749999999999</v>
      </c>
    </row>
    <row r="7" spans="2:17" ht="14.4" hidden="1">
      <c r="B7" s="14" t="s">
        <v>39</v>
      </c>
      <c r="C7" s="14" t="s">
        <v>40</v>
      </c>
      <c r="D7" s="14">
        <v>2013</v>
      </c>
      <c r="E7" s="14">
        <v>3</v>
      </c>
      <c r="F7" s="14">
        <f t="shared" si="0"/>
        <v>1</v>
      </c>
      <c r="G7" s="14">
        <v>2</v>
      </c>
      <c r="H7" s="15">
        <v>21.9</v>
      </c>
      <c r="I7" s="16">
        <v>0.25</v>
      </c>
      <c r="J7" s="51">
        <f t="shared" si="1"/>
        <v>27.375</v>
      </c>
      <c r="K7" s="16" t="str">
        <f t="shared" si="2"/>
        <v>Não tem Promoção</v>
      </c>
      <c r="L7" s="52" t="str">
        <f t="shared" si="3"/>
        <v>0</v>
      </c>
      <c r="M7" s="51">
        <f>IF(L7="5",J7*0.05,0)</f>
        <v>0</v>
      </c>
      <c r="N7" s="15">
        <f t="shared" si="5"/>
        <v>54.75</v>
      </c>
    </row>
    <row r="8" spans="2:17" ht="14.4" hidden="1">
      <c r="B8" s="14" t="s">
        <v>41</v>
      </c>
      <c r="C8" s="14" t="s">
        <v>42</v>
      </c>
      <c r="D8" s="14">
        <v>2013</v>
      </c>
      <c r="E8" s="14">
        <v>3</v>
      </c>
      <c r="F8" s="14">
        <f t="shared" si="0"/>
        <v>2</v>
      </c>
      <c r="G8" s="14">
        <v>1</v>
      </c>
      <c r="H8" s="15">
        <v>29.9</v>
      </c>
      <c r="I8" s="16">
        <v>0.3</v>
      </c>
      <c r="J8" s="51">
        <f t="shared" si="1"/>
        <v>38.869999999999997</v>
      </c>
      <c r="K8" s="16" t="str">
        <f t="shared" si="2"/>
        <v>Não tem Promoção</v>
      </c>
      <c r="L8" s="52" t="str">
        <f t="shared" si="3"/>
        <v>0</v>
      </c>
      <c r="M8" s="51">
        <f t="shared" si="4"/>
        <v>0</v>
      </c>
      <c r="N8" s="15">
        <f t="shared" si="5"/>
        <v>38.869999999999997</v>
      </c>
    </row>
    <row r="9" spans="2:17" ht="14.4" hidden="1">
      <c r="B9" s="14" t="s">
        <v>43</v>
      </c>
      <c r="C9" s="14" t="s">
        <v>44</v>
      </c>
      <c r="D9" s="14">
        <v>2013</v>
      </c>
      <c r="E9" s="14">
        <v>2</v>
      </c>
      <c r="F9" s="14">
        <f t="shared" si="0"/>
        <v>1</v>
      </c>
      <c r="G9" s="14">
        <v>1</v>
      </c>
      <c r="H9" s="15">
        <v>23.9</v>
      </c>
      <c r="I9" s="16">
        <v>0.3</v>
      </c>
      <c r="J9" s="51">
        <f t="shared" si="1"/>
        <v>31.069999999999997</v>
      </c>
      <c r="K9" s="16" t="str">
        <f t="shared" si="2"/>
        <v>Não tem Promoção</v>
      </c>
      <c r="L9" s="52" t="str">
        <f t="shared" si="3"/>
        <v>0</v>
      </c>
      <c r="M9" s="51">
        <f t="shared" si="4"/>
        <v>0</v>
      </c>
      <c r="N9" s="15">
        <f t="shared" si="5"/>
        <v>31.069999999999997</v>
      </c>
    </row>
    <row r="10" spans="2:17" ht="14.4" hidden="1">
      <c r="B10" s="14" t="s">
        <v>45</v>
      </c>
      <c r="C10" s="14" t="s">
        <v>46</v>
      </c>
      <c r="D10" s="14">
        <v>2013</v>
      </c>
      <c r="E10" s="14">
        <v>5</v>
      </c>
      <c r="F10" s="14">
        <f t="shared" si="0"/>
        <v>1</v>
      </c>
      <c r="G10" s="14">
        <v>4</v>
      </c>
      <c r="H10" s="15">
        <v>31.9</v>
      </c>
      <c r="I10" s="16">
        <v>0.35</v>
      </c>
      <c r="J10" s="51">
        <f t="shared" si="1"/>
        <v>43.064999999999998</v>
      </c>
      <c r="K10" s="16" t="str">
        <f t="shared" si="2"/>
        <v>Não tem Promoção</v>
      </c>
      <c r="L10" s="52" t="str">
        <f t="shared" si="3"/>
        <v>0</v>
      </c>
      <c r="M10" s="51">
        <f t="shared" si="4"/>
        <v>0</v>
      </c>
      <c r="N10" s="15">
        <f t="shared" si="5"/>
        <v>172.26</v>
      </c>
    </row>
    <row r="11" spans="2:17" ht="14.4" hidden="1">
      <c r="B11" s="14" t="s">
        <v>47</v>
      </c>
      <c r="C11" s="14" t="s">
        <v>48</v>
      </c>
      <c r="D11" s="14">
        <v>2008</v>
      </c>
      <c r="E11" s="14">
        <v>3</v>
      </c>
      <c r="F11" s="14">
        <f t="shared" si="0"/>
        <v>1</v>
      </c>
      <c r="G11" s="14">
        <v>2</v>
      </c>
      <c r="H11" s="15">
        <v>20.9</v>
      </c>
      <c r="I11" s="16">
        <v>0.19</v>
      </c>
      <c r="J11" s="51">
        <f t="shared" si="1"/>
        <v>24.870999999999999</v>
      </c>
      <c r="K11" s="16" t="str">
        <f t="shared" si="2"/>
        <v>Não tem Promoção</v>
      </c>
      <c r="L11" s="52" t="str">
        <f t="shared" si="3"/>
        <v>0</v>
      </c>
      <c r="M11" s="51">
        <f t="shared" si="4"/>
        <v>0</v>
      </c>
      <c r="N11" s="15">
        <f t="shared" si="5"/>
        <v>49.741999999999997</v>
      </c>
    </row>
    <row r="12" spans="2:17" ht="14.4">
      <c r="B12" s="14" t="s">
        <v>49</v>
      </c>
      <c r="C12" s="14" t="s">
        <v>50</v>
      </c>
      <c r="D12" s="14">
        <v>2012</v>
      </c>
      <c r="E12" s="14">
        <v>1</v>
      </c>
      <c r="F12" s="14">
        <f t="shared" si="0"/>
        <v>0</v>
      </c>
      <c r="G12" s="14">
        <v>1</v>
      </c>
      <c r="H12" s="15">
        <v>17.899999999999999</v>
      </c>
      <c r="I12" s="16">
        <v>0.25</v>
      </c>
      <c r="J12" s="51">
        <f t="shared" si="1"/>
        <v>22.375</v>
      </c>
      <c r="K12" s="16" t="str">
        <f t="shared" si="2"/>
        <v>Possui Promoção</v>
      </c>
      <c r="L12" s="52" t="str">
        <f t="shared" si="3"/>
        <v>5</v>
      </c>
      <c r="M12" s="51">
        <f t="shared" si="4"/>
        <v>1.1187500000000001</v>
      </c>
      <c r="N12" s="15">
        <f t="shared" si="5"/>
        <v>21.256250000000001</v>
      </c>
    </row>
    <row r="13" spans="2:17" ht="14.4">
      <c r="B13" s="14" t="s">
        <v>51</v>
      </c>
      <c r="C13" s="14" t="s">
        <v>52</v>
      </c>
      <c r="D13" s="14">
        <v>2002</v>
      </c>
      <c r="E13" s="14">
        <v>1</v>
      </c>
      <c r="F13" s="14">
        <f t="shared" si="0"/>
        <v>0</v>
      </c>
      <c r="G13" s="17">
        <v>1</v>
      </c>
      <c r="H13" s="18">
        <v>11.9</v>
      </c>
      <c r="I13" s="19">
        <v>0.21</v>
      </c>
      <c r="J13" s="51">
        <f t="shared" si="1"/>
        <v>14.399000000000001</v>
      </c>
      <c r="K13" s="16" t="str">
        <f t="shared" si="2"/>
        <v>Possui Promoção</v>
      </c>
      <c r="L13" s="52" t="str">
        <f t="shared" si="3"/>
        <v>5</v>
      </c>
      <c r="M13" s="51">
        <f t="shared" si="4"/>
        <v>0.71995000000000009</v>
      </c>
      <c r="N13" s="15">
        <f t="shared" si="5"/>
        <v>13.67905</v>
      </c>
    </row>
    <row r="14" spans="2:17" ht="14.4" hidden="1">
      <c r="F14" s="59" t="s">
        <v>53</v>
      </c>
      <c r="G14" s="62"/>
      <c r="H14" s="20"/>
      <c r="I14" s="21"/>
      <c r="J14" s="21"/>
      <c r="K14" s="21"/>
      <c r="L14" s="21"/>
      <c r="M14" s="21"/>
      <c r="N14" s="22"/>
    </row>
    <row r="16" spans="2:17" ht="14.4">
      <c r="C16" s="63" t="s">
        <v>54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5"/>
    </row>
    <row r="17" spans="3:14" ht="14.4">
      <c r="C17" s="63" t="s">
        <v>55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</row>
    <row r="18" spans="3:14" ht="14.4">
      <c r="C18" s="63" t="s">
        <v>56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</row>
    <row r="19" spans="3:14" ht="14.4">
      <c r="C19" s="53" t="s">
        <v>57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</row>
    <row r="20" spans="3:14" ht="14.4">
      <c r="C20" s="56" t="s">
        <v>58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</row>
    <row r="21" spans="3:14" ht="15.75" customHeight="1">
      <c r="C21" s="53" t="s">
        <v>59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3:14" ht="15.75" customHeight="1"/>
    <row r="23" spans="3:14" ht="15.75" customHeight="1">
      <c r="C23" s="2" t="s">
        <v>60</v>
      </c>
    </row>
    <row r="24" spans="3:14" ht="15.75" customHeight="1">
      <c r="C24" s="2" t="s">
        <v>61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E4:E14" xr:uid="{8726F6FF-02F6-4551-8283-36BA0AF2F314}">
    <filterColumn colId="0">
      <customFilters>
        <customFilter operator="lessThan" val="2"/>
      </customFilters>
    </filterColumn>
  </autoFilter>
  <mergeCells count="8">
    <mergeCell ref="C19:N19"/>
    <mergeCell ref="C20:N20"/>
    <mergeCell ref="C21:N21"/>
    <mergeCell ref="B2:N2"/>
    <mergeCell ref="F14:G14"/>
    <mergeCell ref="C16:N16"/>
    <mergeCell ref="C17:N17"/>
    <mergeCell ref="C18:N18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F16C-4044-47C0-BC78-AF388B276522}">
  <sheetPr filterMode="1"/>
  <dimension ref="B1:Q1000"/>
  <sheetViews>
    <sheetView workbookViewId="0">
      <selection activeCell="G27" sqref="G27"/>
    </sheetView>
  </sheetViews>
  <sheetFormatPr defaultColWidth="14.44140625" defaultRowHeight="15" customHeight="1"/>
  <cols>
    <col min="1" max="1" width="9" customWidth="1"/>
    <col min="2" max="2" width="17.5546875" customWidth="1"/>
    <col min="3" max="3" width="29.6640625" customWidth="1"/>
    <col min="4" max="4" width="5.109375" customWidth="1"/>
    <col min="5" max="5" width="11.33203125" customWidth="1"/>
    <col min="6" max="6" width="9.6640625" customWidth="1"/>
    <col min="7" max="7" width="11.5546875" customWidth="1"/>
    <col min="8" max="8" width="13.5546875" customWidth="1"/>
    <col min="9" max="9" width="9" customWidth="1"/>
    <col min="10" max="10" width="13.33203125" customWidth="1"/>
    <col min="11" max="11" width="19" customWidth="1"/>
    <col min="12" max="12" width="9" customWidth="1"/>
    <col min="13" max="13" width="12.5546875" customWidth="1"/>
    <col min="14" max="14" width="11.5546875" customWidth="1"/>
    <col min="15" max="26" width="9" customWidth="1"/>
  </cols>
  <sheetData>
    <row r="1" spans="2:17" ht="15" customHeight="1" thickBot="1"/>
    <row r="2" spans="2:17" thickBot="1">
      <c r="B2" s="59" t="s">
        <v>24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</row>
    <row r="4" spans="2:17" ht="28.8">
      <c r="B4" s="12" t="s">
        <v>25</v>
      </c>
      <c r="C4" s="12" t="s">
        <v>26</v>
      </c>
      <c r="D4" s="12" t="s">
        <v>27</v>
      </c>
      <c r="E4" s="12" t="s">
        <v>28</v>
      </c>
      <c r="F4" s="12" t="s">
        <v>128</v>
      </c>
      <c r="G4" s="12" t="s">
        <v>127</v>
      </c>
      <c r="H4" s="12" t="s">
        <v>29</v>
      </c>
      <c r="I4" s="12" t="s">
        <v>30</v>
      </c>
      <c r="J4" s="12" t="s">
        <v>31</v>
      </c>
      <c r="K4" s="12" t="s">
        <v>12</v>
      </c>
      <c r="L4" s="12" t="s">
        <v>32</v>
      </c>
      <c r="M4" s="12" t="s">
        <v>33</v>
      </c>
      <c r="N4" s="12" t="s">
        <v>34</v>
      </c>
      <c r="O4" s="13"/>
      <c r="P4" s="13"/>
      <c r="Q4" s="13"/>
    </row>
    <row r="5" spans="2:17" ht="14.4">
      <c r="B5" s="14" t="s">
        <v>35</v>
      </c>
      <c r="C5" s="14" t="s">
        <v>36</v>
      </c>
      <c r="D5" s="14">
        <v>2013</v>
      </c>
      <c r="E5" s="14">
        <v>5</v>
      </c>
      <c r="F5" s="14">
        <f>E5-G5</f>
        <v>2</v>
      </c>
      <c r="G5" s="14">
        <v>3</v>
      </c>
      <c r="H5" s="15">
        <v>19.899999999999999</v>
      </c>
      <c r="I5" s="16">
        <v>0.4</v>
      </c>
      <c r="J5" s="51">
        <f>(H5*I5)+H5</f>
        <v>27.86</v>
      </c>
      <c r="K5" s="16" t="str">
        <f>IF(H5&lt;=20,"Possui Promoção","Não tem Promoção")</f>
        <v>Possui Promoção</v>
      </c>
      <c r="L5" s="52" t="str">
        <f>IF(K5="Possui Promoção","5","0")</f>
        <v>5</v>
      </c>
      <c r="M5" s="51">
        <f>IF(L5="5",J5*0.05,0)</f>
        <v>1.393</v>
      </c>
      <c r="N5" s="15">
        <f>(J5*G5)-M5</f>
        <v>82.186999999999998</v>
      </c>
    </row>
    <row r="6" spans="2:17" ht="14.4">
      <c r="B6" s="14" t="s">
        <v>37</v>
      </c>
      <c r="C6" s="14" t="s">
        <v>38</v>
      </c>
      <c r="D6" s="14">
        <v>1999</v>
      </c>
      <c r="E6" s="14">
        <v>2</v>
      </c>
      <c r="F6" s="14">
        <f t="shared" ref="F6:F13" si="0">E6-G6</f>
        <v>0</v>
      </c>
      <c r="G6" s="14">
        <v>2</v>
      </c>
      <c r="H6" s="15">
        <v>9.9</v>
      </c>
      <c r="I6" s="16">
        <v>0.15</v>
      </c>
      <c r="J6" s="51">
        <f t="shared" ref="J6:J13" si="1">(H6*I6)+H6</f>
        <v>11.385</v>
      </c>
      <c r="K6" s="16" t="str">
        <f t="shared" ref="K6:K13" si="2">IF(H6&lt;=20,"Possui Promoção","Não tem Promoção")</f>
        <v>Possui Promoção</v>
      </c>
      <c r="L6" s="52" t="str">
        <f t="shared" ref="L6:L13" si="3">IF(K6="Possui Promoção","5","0")</f>
        <v>5</v>
      </c>
      <c r="M6" s="51">
        <f t="shared" ref="M6:M13" si="4">IF(L6="5",J6*0.05,0)</f>
        <v>0.56925000000000003</v>
      </c>
      <c r="N6" s="15">
        <f t="shared" ref="N6:N13" si="5">(J6*G6)-M6</f>
        <v>22.200749999999999</v>
      </c>
    </row>
    <row r="7" spans="2:17" ht="14.4" hidden="1">
      <c r="B7" s="14" t="s">
        <v>39</v>
      </c>
      <c r="C7" s="14" t="s">
        <v>40</v>
      </c>
      <c r="D7" s="14">
        <v>2013</v>
      </c>
      <c r="E7" s="14">
        <v>3</v>
      </c>
      <c r="F7" s="14">
        <f t="shared" si="0"/>
        <v>1</v>
      </c>
      <c r="G7" s="14">
        <v>2</v>
      </c>
      <c r="H7" s="15">
        <v>21.9</v>
      </c>
      <c r="I7" s="16">
        <v>0.25</v>
      </c>
      <c r="J7" s="51">
        <f t="shared" si="1"/>
        <v>27.375</v>
      </c>
      <c r="K7" s="16" t="str">
        <f t="shared" si="2"/>
        <v>Não tem Promoção</v>
      </c>
      <c r="L7" s="52" t="str">
        <f t="shared" si="3"/>
        <v>0</v>
      </c>
      <c r="M7" s="51">
        <f>IF(L7="5",J7*0.05,0)</f>
        <v>0</v>
      </c>
      <c r="N7" s="15">
        <f t="shared" si="5"/>
        <v>54.75</v>
      </c>
    </row>
    <row r="8" spans="2:17" ht="14.4" hidden="1">
      <c r="B8" s="14" t="s">
        <v>41</v>
      </c>
      <c r="C8" s="14" t="s">
        <v>42</v>
      </c>
      <c r="D8" s="14">
        <v>2013</v>
      </c>
      <c r="E8" s="14">
        <v>3</v>
      </c>
      <c r="F8" s="14">
        <f t="shared" si="0"/>
        <v>2</v>
      </c>
      <c r="G8" s="14">
        <v>1</v>
      </c>
      <c r="H8" s="15">
        <v>29.9</v>
      </c>
      <c r="I8" s="16">
        <v>0.3</v>
      </c>
      <c r="J8" s="51">
        <f t="shared" si="1"/>
        <v>38.869999999999997</v>
      </c>
      <c r="K8" s="16" t="str">
        <f t="shared" si="2"/>
        <v>Não tem Promoção</v>
      </c>
      <c r="L8" s="52" t="str">
        <f t="shared" si="3"/>
        <v>0</v>
      </c>
      <c r="M8" s="51">
        <f t="shared" si="4"/>
        <v>0</v>
      </c>
      <c r="N8" s="15">
        <f t="shared" si="5"/>
        <v>38.869999999999997</v>
      </c>
    </row>
    <row r="9" spans="2:17" ht="14.4" hidden="1">
      <c r="B9" s="14" t="s">
        <v>43</v>
      </c>
      <c r="C9" s="14" t="s">
        <v>44</v>
      </c>
      <c r="D9" s="14">
        <v>2013</v>
      </c>
      <c r="E9" s="14">
        <v>2</v>
      </c>
      <c r="F9" s="14">
        <f t="shared" si="0"/>
        <v>1</v>
      </c>
      <c r="G9" s="14">
        <v>1</v>
      </c>
      <c r="H9" s="15">
        <v>23.9</v>
      </c>
      <c r="I9" s="16">
        <v>0.3</v>
      </c>
      <c r="J9" s="51">
        <f t="shared" si="1"/>
        <v>31.069999999999997</v>
      </c>
      <c r="K9" s="16" t="str">
        <f t="shared" si="2"/>
        <v>Não tem Promoção</v>
      </c>
      <c r="L9" s="52" t="str">
        <f t="shared" si="3"/>
        <v>0</v>
      </c>
      <c r="M9" s="51">
        <f t="shared" si="4"/>
        <v>0</v>
      </c>
      <c r="N9" s="15">
        <f t="shared" si="5"/>
        <v>31.069999999999997</v>
      </c>
    </row>
    <row r="10" spans="2:17" ht="14.4" hidden="1">
      <c r="B10" s="14" t="s">
        <v>45</v>
      </c>
      <c r="C10" s="14" t="s">
        <v>46</v>
      </c>
      <c r="D10" s="14">
        <v>2013</v>
      </c>
      <c r="E10" s="14">
        <v>5</v>
      </c>
      <c r="F10" s="14">
        <f t="shared" si="0"/>
        <v>1</v>
      </c>
      <c r="G10" s="14">
        <v>4</v>
      </c>
      <c r="H10" s="15">
        <v>31.9</v>
      </c>
      <c r="I10" s="16">
        <v>0.35</v>
      </c>
      <c r="J10" s="51">
        <f t="shared" si="1"/>
        <v>43.064999999999998</v>
      </c>
      <c r="K10" s="16" t="str">
        <f t="shared" si="2"/>
        <v>Não tem Promoção</v>
      </c>
      <c r="L10" s="52" t="str">
        <f t="shared" si="3"/>
        <v>0</v>
      </c>
      <c r="M10" s="51">
        <f t="shared" si="4"/>
        <v>0</v>
      </c>
      <c r="N10" s="15">
        <f t="shared" si="5"/>
        <v>172.26</v>
      </c>
    </row>
    <row r="11" spans="2:17" ht="14.4" hidden="1">
      <c r="B11" s="14" t="s">
        <v>47</v>
      </c>
      <c r="C11" s="14" t="s">
        <v>48</v>
      </c>
      <c r="D11" s="14">
        <v>2008</v>
      </c>
      <c r="E11" s="14">
        <v>3</v>
      </c>
      <c r="F11" s="14">
        <f t="shared" si="0"/>
        <v>1</v>
      </c>
      <c r="G11" s="14">
        <v>2</v>
      </c>
      <c r="H11" s="15">
        <v>20.9</v>
      </c>
      <c r="I11" s="16">
        <v>0.19</v>
      </c>
      <c r="J11" s="51">
        <f t="shared" si="1"/>
        <v>24.870999999999999</v>
      </c>
      <c r="K11" s="16" t="str">
        <f t="shared" si="2"/>
        <v>Não tem Promoção</v>
      </c>
      <c r="L11" s="52" t="str">
        <f t="shared" si="3"/>
        <v>0</v>
      </c>
      <c r="M11" s="51">
        <f t="shared" si="4"/>
        <v>0</v>
      </c>
      <c r="N11" s="15">
        <f t="shared" si="5"/>
        <v>49.741999999999997</v>
      </c>
    </row>
    <row r="12" spans="2:17" ht="14.4">
      <c r="B12" s="14" t="s">
        <v>49</v>
      </c>
      <c r="C12" s="14" t="s">
        <v>50</v>
      </c>
      <c r="D12" s="14">
        <v>2012</v>
      </c>
      <c r="E12" s="14">
        <v>1</v>
      </c>
      <c r="F12" s="14">
        <f t="shared" si="0"/>
        <v>0</v>
      </c>
      <c r="G12" s="14">
        <v>1</v>
      </c>
      <c r="H12" s="15">
        <v>17.899999999999999</v>
      </c>
      <c r="I12" s="16">
        <v>0.25</v>
      </c>
      <c r="J12" s="51">
        <f t="shared" si="1"/>
        <v>22.375</v>
      </c>
      <c r="K12" s="16" t="str">
        <f t="shared" si="2"/>
        <v>Possui Promoção</v>
      </c>
      <c r="L12" s="52" t="str">
        <f t="shared" si="3"/>
        <v>5</v>
      </c>
      <c r="M12" s="51">
        <f t="shared" si="4"/>
        <v>1.1187500000000001</v>
      </c>
      <c r="N12" s="15">
        <f t="shared" si="5"/>
        <v>21.256250000000001</v>
      </c>
    </row>
    <row r="13" spans="2:17" ht="14.4">
      <c r="B13" s="14" t="s">
        <v>51</v>
      </c>
      <c r="C13" s="14" t="s">
        <v>52</v>
      </c>
      <c r="D13" s="14">
        <v>2002</v>
      </c>
      <c r="E13" s="14">
        <v>1</v>
      </c>
      <c r="F13" s="14">
        <f t="shared" si="0"/>
        <v>0</v>
      </c>
      <c r="G13" s="17">
        <v>1</v>
      </c>
      <c r="H13" s="18">
        <v>11.9</v>
      </c>
      <c r="I13" s="19">
        <v>0.21</v>
      </c>
      <c r="J13" s="51">
        <f t="shared" si="1"/>
        <v>14.399000000000001</v>
      </c>
      <c r="K13" s="16" t="str">
        <f t="shared" si="2"/>
        <v>Possui Promoção</v>
      </c>
      <c r="L13" s="52" t="str">
        <f t="shared" si="3"/>
        <v>5</v>
      </c>
      <c r="M13" s="51">
        <f t="shared" si="4"/>
        <v>0.71995000000000009</v>
      </c>
      <c r="N13" s="15">
        <f t="shared" si="5"/>
        <v>13.67905</v>
      </c>
    </row>
    <row r="14" spans="2:17" hidden="1" thickBot="1">
      <c r="F14" s="59" t="s">
        <v>53</v>
      </c>
      <c r="G14" s="62"/>
      <c r="H14" s="20"/>
      <c r="I14" s="21"/>
      <c r="J14" s="21"/>
      <c r="K14" s="21"/>
      <c r="L14" s="21"/>
      <c r="M14" s="21"/>
      <c r="N14" s="22"/>
    </row>
    <row r="15" spans="2:17" ht="15" customHeight="1" thickBot="1"/>
    <row r="16" spans="2:17" thickBot="1">
      <c r="C16" s="63" t="s">
        <v>54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5"/>
    </row>
    <row r="17" spans="3:14" thickBot="1">
      <c r="C17" s="63" t="s">
        <v>55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5"/>
    </row>
    <row r="18" spans="3:14" ht="14.4">
      <c r="C18" s="63" t="s">
        <v>56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</row>
    <row r="19" spans="3:14" ht="14.4">
      <c r="C19" s="53" t="s">
        <v>57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5"/>
    </row>
    <row r="20" spans="3:14" thickBot="1">
      <c r="C20" s="56" t="s">
        <v>58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8"/>
    </row>
    <row r="21" spans="3:14" ht="15.75" customHeight="1">
      <c r="C21" s="53" t="s">
        <v>59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5"/>
    </row>
    <row r="22" spans="3:14" ht="15.75" customHeight="1"/>
    <row r="23" spans="3:14" ht="15.75" customHeight="1">
      <c r="C23" s="2" t="s">
        <v>60</v>
      </c>
    </row>
    <row r="24" spans="3:14" ht="15.75" customHeight="1">
      <c r="C24" s="2" t="s">
        <v>61</v>
      </c>
    </row>
    <row r="25" spans="3:14" ht="15.75" customHeight="1"/>
    <row r="26" spans="3:14" ht="15.75" customHeight="1"/>
    <row r="27" spans="3:14" ht="15.75" customHeight="1"/>
    <row r="28" spans="3:14" ht="15.75" customHeight="1"/>
    <row r="29" spans="3:14" ht="15.75" customHeight="1"/>
    <row r="30" spans="3:14" ht="15.75" customHeight="1"/>
    <row r="31" spans="3:14" ht="15.75" customHeight="1"/>
    <row r="32" spans="3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K4:K14" xr:uid="{79CAA6F5-518F-4EF1-A506-E8D710AD3C4D}">
    <filterColumn colId="0">
      <filters>
        <filter val="Possui Promoção"/>
      </filters>
    </filterColumn>
  </autoFilter>
  <mergeCells count="8">
    <mergeCell ref="C20:N20"/>
    <mergeCell ref="C21:N21"/>
    <mergeCell ref="B2:N2"/>
    <mergeCell ref="F14:G14"/>
    <mergeCell ref="C16:N16"/>
    <mergeCell ref="C17:N17"/>
    <mergeCell ref="C18:N18"/>
    <mergeCell ref="C19:N19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I19" sqref="I19"/>
    </sheetView>
  </sheetViews>
  <sheetFormatPr defaultColWidth="14.44140625" defaultRowHeight="15" customHeight="1"/>
  <cols>
    <col min="1" max="1" width="15.109375" customWidth="1"/>
    <col min="2" max="2" width="17.5546875" customWidth="1"/>
    <col min="3" max="3" width="12.88671875" customWidth="1"/>
    <col min="4" max="4" width="9.5546875" customWidth="1"/>
    <col min="5" max="5" width="6.88671875" customWidth="1"/>
    <col min="6" max="6" width="13.88671875" customWidth="1"/>
    <col min="7" max="26" width="9" customWidth="1"/>
  </cols>
  <sheetData>
    <row r="1" spans="1:6" ht="18">
      <c r="A1" s="66" t="s">
        <v>62</v>
      </c>
      <c r="B1" s="64"/>
      <c r="C1" s="64"/>
      <c r="D1" s="64"/>
      <c r="E1" s="64"/>
      <c r="F1" s="65"/>
    </row>
    <row r="2" spans="1:6" ht="14.4">
      <c r="A2" s="23" t="s">
        <v>63</v>
      </c>
      <c r="B2" s="24" t="s">
        <v>64</v>
      </c>
      <c r="C2" s="24" t="s">
        <v>65</v>
      </c>
      <c r="D2" s="24" t="s">
        <v>66</v>
      </c>
      <c r="E2" s="24" t="s">
        <v>67</v>
      </c>
      <c r="F2" s="25" t="s">
        <v>68</v>
      </c>
    </row>
    <row r="3" spans="1:6" ht="14.4">
      <c r="A3" s="26" t="s">
        <v>69</v>
      </c>
      <c r="B3" s="27">
        <v>10</v>
      </c>
      <c r="C3" s="27" t="s">
        <v>70</v>
      </c>
      <c r="D3" s="27" t="s">
        <v>71</v>
      </c>
      <c r="E3" s="27" t="s">
        <v>72</v>
      </c>
      <c r="F3" s="28">
        <v>41640</v>
      </c>
    </row>
    <row r="4" spans="1:6" ht="14.4">
      <c r="A4" s="26" t="s">
        <v>69</v>
      </c>
      <c r="B4" s="27">
        <v>50</v>
      </c>
      <c r="C4" s="27" t="s">
        <v>73</v>
      </c>
      <c r="D4" s="27" t="s">
        <v>71</v>
      </c>
      <c r="E4" s="27" t="s">
        <v>72</v>
      </c>
      <c r="F4" s="28">
        <v>41641</v>
      </c>
    </row>
    <row r="5" spans="1:6" ht="14.4">
      <c r="A5" s="26" t="s">
        <v>69</v>
      </c>
      <c r="B5" s="27">
        <v>20</v>
      </c>
      <c r="C5" s="27" t="s">
        <v>73</v>
      </c>
      <c r="D5" s="27" t="s">
        <v>71</v>
      </c>
      <c r="E5" s="27" t="s">
        <v>72</v>
      </c>
      <c r="F5" s="28">
        <v>41642</v>
      </c>
    </row>
    <row r="6" spans="1:6" ht="14.4">
      <c r="A6" s="26" t="s">
        <v>74</v>
      </c>
      <c r="B6" s="27">
        <v>159</v>
      </c>
      <c r="C6" s="27" t="s">
        <v>75</v>
      </c>
      <c r="D6" s="27" t="s">
        <v>76</v>
      </c>
      <c r="E6" s="27" t="s">
        <v>77</v>
      </c>
      <c r="F6" s="28">
        <v>41696</v>
      </c>
    </row>
    <row r="7" spans="1:6" ht="14.4">
      <c r="A7" s="26" t="s">
        <v>78</v>
      </c>
      <c r="B7" s="27">
        <v>20</v>
      </c>
      <c r="C7" s="27" t="s">
        <v>70</v>
      </c>
      <c r="D7" s="27" t="s">
        <v>71</v>
      </c>
      <c r="E7" s="27" t="s">
        <v>72</v>
      </c>
      <c r="F7" s="28">
        <v>41644</v>
      </c>
    </row>
    <row r="8" spans="1:6" ht="14.4">
      <c r="A8" s="26" t="s">
        <v>78</v>
      </c>
      <c r="B8" s="27">
        <v>21</v>
      </c>
      <c r="C8" s="27" t="s">
        <v>70</v>
      </c>
      <c r="D8" s="27" t="s">
        <v>71</v>
      </c>
      <c r="E8" s="27" t="s">
        <v>72</v>
      </c>
      <c r="F8" s="28">
        <v>41645</v>
      </c>
    </row>
    <row r="9" spans="1:6" ht="14.4">
      <c r="A9" s="26" t="s">
        <v>78</v>
      </c>
      <c r="B9" s="27">
        <v>500</v>
      </c>
      <c r="C9" s="27" t="s">
        <v>79</v>
      </c>
      <c r="D9" s="27" t="s">
        <v>80</v>
      </c>
      <c r="E9" s="27" t="s">
        <v>72</v>
      </c>
      <c r="F9" s="28">
        <v>41646</v>
      </c>
    </row>
    <row r="10" spans="1:6" ht="14.4">
      <c r="A10" s="26" t="s">
        <v>78</v>
      </c>
      <c r="B10" s="27">
        <v>23</v>
      </c>
      <c r="C10" s="27" t="s">
        <v>70</v>
      </c>
      <c r="D10" s="27" t="s">
        <v>71</v>
      </c>
      <c r="E10" s="27" t="s">
        <v>72</v>
      </c>
      <c r="F10" s="28">
        <v>41647</v>
      </c>
    </row>
    <row r="11" spans="1:6" ht="14.4">
      <c r="A11" s="26" t="s">
        <v>81</v>
      </c>
      <c r="B11" s="27">
        <v>24</v>
      </c>
      <c r="C11" s="27" t="s">
        <v>79</v>
      </c>
      <c r="D11" s="27" t="s">
        <v>80</v>
      </c>
      <c r="E11" s="27" t="s">
        <v>72</v>
      </c>
      <c r="F11" s="28">
        <v>41648</v>
      </c>
    </row>
    <row r="12" spans="1:6" ht="14.4">
      <c r="A12" s="26" t="s">
        <v>81</v>
      </c>
      <c r="B12" s="27">
        <v>25</v>
      </c>
      <c r="C12" s="27" t="s">
        <v>70</v>
      </c>
      <c r="D12" s="27" t="s">
        <v>71</v>
      </c>
      <c r="E12" s="27" t="s">
        <v>72</v>
      </c>
      <c r="F12" s="28">
        <v>41649</v>
      </c>
    </row>
    <row r="13" spans="1:6" ht="14.4">
      <c r="A13" s="26" t="s">
        <v>81</v>
      </c>
      <c r="B13" s="27">
        <v>26</v>
      </c>
      <c r="C13" s="27" t="s">
        <v>70</v>
      </c>
      <c r="D13" s="27" t="s">
        <v>71</v>
      </c>
      <c r="E13" s="27" t="s">
        <v>72</v>
      </c>
      <c r="F13" s="28">
        <v>41650</v>
      </c>
    </row>
    <row r="14" spans="1:6" ht="14.4">
      <c r="A14" s="26" t="s">
        <v>81</v>
      </c>
      <c r="B14" s="27">
        <v>27</v>
      </c>
      <c r="C14" s="27" t="s">
        <v>70</v>
      </c>
      <c r="D14" s="27" t="s">
        <v>71</v>
      </c>
      <c r="E14" s="27" t="s">
        <v>72</v>
      </c>
      <c r="F14" s="28">
        <v>41651</v>
      </c>
    </row>
    <row r="15" spans="1:6" ht="14.4">
      <c r="A15" s="26" t="s">
        <v>81</v>
      </c>
      <c r="B15" s="27">
        <v>28</v>
      </c>
      <c r="C15" s="27" t="s">
        <v>70</v>
      </c>
      <c r="D15" s="27" t="s">
        <v>71</v>
      </c>
      <c r="E15" s="27" t="s">
        <v>72</v>
      </c>
      <c r="F15" s="28">
        <v>41652</v>
      </c>
    </row>
    <row r="16" spans="1:6" ht="14.4">
      <c r="A16" s="26" t="s">
        <v>74</v>
      </c>
      <c r="B16" s="27">
        <v>65</v>
      </c>
      <c r="C16" s="27" t="s">
        <v>82</v>
      </c>
      <c r="D16" s="27" t="s">
        <v>76</v>
      </c>
      <c r="E16" s="27" t="s">
        <v>77</v>
      </c>
      <c r="F16" s="28">
        <v>41696</v>
      </c>
    </row>
    <row r="17" spans="1:6" ht="14.4">
      <c r="A17" s="26" t="s">
        <v>81</v>
      </c>
      <c r="B17" s="27">
        <v>456</v>
      </c>
      <c r="C17" s="27" t="s">
        <v>70</v>
      </c>
      <c r="D17" s="27" t="s">
        <v>71</v>
      </c>
      <c r="E17" s="27" t="s">
        <v>72</v>
      </c>
      <c r="F17" s="28">
        <v>41649</v>
      </c>
    </row>
    <row r="18" spans="1:6" ht="14.4">
      <c r="A18" s="26" t="s">
        <v>81</v>
      </c>
      <c r="B18" s="27">
        <v>26</v>
      </c>
      <c r="C18" s="27" t="s">
        <v>70</v>
      </c>
      <c r="D18" s="27" t="s">
        <v>71</v>
      </c>
      <c r="E18" s="27" t="s">
        <v>72</v>
      </c>
      <c r="F18" s="28">
        <v>41650</v>
      </c>
    </row>
    <row r="19" spans="1:6" ht="14.4">
      <c r="A19" s="26" t="s">
        <v>81</v>
      </c>
      <c r="B19" s="27">
        <v>120</v>
      </c>
      <c r="C19" s="27" t="s">
        <v>70</v>
      </c>
      <c r="D19" s="27" t="s">
        <v>71</v>
      </c>
      <c r="E19" s="27" t="s">
        <v>72</v>
      </c>
      <c r="F19" s="28">
        <v>41651</v>
      </c>
    </row>
    <row r="20" spans="1:6" ht="14.4">
      <c r="A20" s="26" t="s">
        <v>81</v>
      </c>
      <c r="B20" s="27">
        <v>100</v>
      </c>
      <c r="C20" s="27" t="s">
        <v>70</v>
      </c>
      <c r="D20" s="27" t="s">
        <v>71</v>
      </c>
      <c r="E20" s="27" t="s">
        <v>72</v>
      </c>
      <c r="F20" s="28">
        <v>41652</v>
      </c>
    </row>
    <row r="21" spans="1:6" ht="15.75" customHeight="1">
      <c r="A21" s="29" t="s">
        <v>74</v>
      </c>
      <c r="B21" s="30">
        <v>159</v>
      </c>
      <c r="C21" s="30" t="s">
        <v>82</v>
      </c>
      <c r="D21" s="30" t="s">
        <v>76</v>
      </c>
      <c r="E21" s="30" t="s">
        <v>77</v>
      </c>
      <c r="F21" s="31">
        <v>41696</v>
      </c>
    </row>
    <row r="22" spans="1:6" ht="15.75" customHeight="1"/>
    <row r="23" spans="1:6" ht="15.75" customHeight="1">
      <c r="A23" s="67" t="s">
        <v>83</v>
      </c>
      <c r="B23" s="68"/>
      <c r="C23" s="69"/>
    </row>
    <row r="24" spans="1:6" ht="15.75" customHeight="1">
      <c r="A24" s="67" t="s">
        <v>84</v>
      </c>
      <c r="B24" s="68"/>
      <c r="C24" s="69"/>
    </row>
    <row r="25" spans="1:6" ht="15.75" customHeight="1">
      <c r="A25" s="67" t="s">
        <v>85</v>
      </c>
      <c r="B25" s="68"/>
      <c r="C25" s="69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D2:D21" xr:uid="{8CEC5F31-4831-4736-8D13-342CE212A13E}"/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3679-5F8E-4947-80EB-03D3EDA9EB26}">
  <sheetPr filterMode="1"/>
  <dimension ref="A1:F1000"/>
  <sheetViews>
    <sheetView workbookViewId="0">
      <selection activeCell="I40" sqref="I40"/>
    </sheetView>
  </sheetViews>
  <sheetFormatPr defaultColWidth="14.44140625" defaultRowHeight="15" customHeight="1"/>
  <cols>
    <col min="1" max="1" width="15.109375" customWidth="1"/>
    <col min="2" max="2" width="17.5546875" customWidth="1"/>
    <col min="3" max="3" width="12.88671875" customWidth="1"/>
    <col min="4" max="4" width="9.5546875" customWidth="1"/>
    <col min="5" max="5" width="6.88671875" customWidth="1"/>
    <col min="6" max="6" width="13.88671875" customWidth="1"/>
    <col min="7" max="26" width="9" customWidth="1"/>
  </cols>
  <sheetData>
    <row r="1" spans="1:6" ht="18">
      <c r="A1" s="66" t="s">
        <v>62</v>
      </c>
      <c r="B1" s="64"/>
      <c r="C1" s="64"/>
      <c r="D1" s="64"/>
      <c r="E1" s="64"/>
      <c r="F1" s="65"/>
    </row>
    <row r="2" spans="1:6" ht="14.4">
      <c r="A2" s="23" t="s">
        <v>63</v>
      </c>
      <c r="B2" s="24" t="s">
        <v>64</v>
      </c>
      <c r="C2" s="24" t="s">
        <v>65</v>
      </c>
      <c r="D2" s="24" t="s">
        <v>66</v>
      </c>
      <c r="E2" s="24" t="s">
        <v>67</v>
      </c>
      <c r="F2" s="25" t="s">
        <v>68</v>
      </c>
    </row>
    <row r="3" spans="1:6" ht="14.4" hidden="1">
      <c r="A3" s="26" t="s">
        <v>69</v>
      </c>
      <c r="B3" s="27">
        <v>10</v>
      </c>
      <c r="C3" s="27" t="s">
        <v>70</v>
      </c>
      <c r="D3" s="27" t="s">
        <v>71</v>
      </c>
      <c r="E3" s="27" t="s">
        <v>72</v>
      </c>
      <c r="F3" s="28">
        <v>41640</v>
      </c>
    </row>
    <row r="4" spans="1:6" ht="14.4" hidden="1">
      <c r="A4" s="26" t="s">
        <v>69</v>
      </c>
      <c r="B4" s="27">
        <v>50</v>
      </c>
      <c r="C4" s="27" t="s">
        <v>73</v>
      </c>
      <c r="D4" s="27" t="s">
        <v>71</v>
      </c>
      <c r="E4" s="27" t="s">
        <v>72</v>
      </c>
      <c r="F4" s="28">
        <v>41641</v>
      </c>
    </row>
    <row r="5" spans="1:6" ht="14.4" hidden="1">
      <c r="A5" s="26" t="s">
        <v>69</v>
      </c>
      <c r="B5" s="27">
        <v>20</v>
      </c>
      <c r="C5" s="27" t="s">
        <v>73</v>
      </c>
      <c r="D5" s="27" t="s">
        <v>71</v>
      </c>
      <c r="E5" s="27" t="s">
        <v>72</v>
      </c>
      <c r="F5" s="28">
        <v>41642</v>
      </c>
    </row>
    <row r="6" spans="1:6" ht="14.4">
      <c r="A6" s="26" t="s">
        <v>74</v>
      </c>
      <c r="B6" s="27">
        <v>159</v>
      </c>
      <c r="C6" s="27" t="s">
        <v>75</v>
      </c>
      <c r="D6" s="27" t="s">
        <v>76</v>
      </c>
      <c r="E6" s="27" t="s">
        <v>77</v>
      </c>
      <c r="F6" s="28">
        <v>41696</v>
      </c>
    </row>
    <row r="7" spans="1:6" ht="14.4" hidden="1">
      <c r="A7" s="26" t="s">
        <v>78</v>
      </c>
      <c r="B7" s="27">
        <v>20</v>
      </c>
      <c r="C7" s="27" t="s">
        <v>70</v>
      </c>
      <c r="D7" s="27" t="s">
        <v>71</v>
      </c>
      <c r="E7" s="27" t="s">
        <v>72</v>
      </c>
      <c r="F7" s="28">
        <v>41644</v>
      </c>
    </row>
    <row r="8" spans="1:6" ht="14.4" hidden="1">
      <c r="A8" s="26" t="s">
        <v>78</v>
      </c>
      <c r="B8" s="27">
        <v>21</v>
      </c>
      <c r="C8" s="27" t="s">
        <v>70</v>
      </c>
      <c r="D8" s="27" t="s">
        <v>71</v>
      </c>
      <c r="E8" s="27" t="s">
        <v>72</v>
      </c>
      <c r="F8" s="28">
        <v>41645</v>
      </c>
    </row>
    <row r="9" spans="1:6" ht="14.4" hidden="1">
      <c r="A9" s="26" t="s">
        <v>78</v>
      </c>
      <c r="B9" s="27">
        <v>500</v>
      </c>
      <c r="C9" s="27" t="s">
        <v>79</v>
      </c>
      <c r="D9" s="27" t="s">
        <v>80</v>
      </c>
      <c r="E9" s="27" t="s">
        <v>72</v>
      </c>
      <c r="F9" s="28">
        <v>41646</v>
      </c>
    </row>
    <row r="10" spans="1:6" ht="14.4" hidden="1">
      <c r="A10" s="26" t="s">
        <v>78</v>
      </c>
      <c r="B10" s="27">
        <v>23</v>
      </c>
      <c r="C10" s="27" t="s">
        <v>70</v>
      </c>
      <c r="D10" s="27" t="s">
        <v>71</v>
      </c>
      <c r="E10" s="27" t="s">
        <v>72</v>
      </c>
      <c r="F10" s="28">
        <v>41647</v>
      </c>
    </row>
    <row r="11" spans="1:6" ht="14.4" hidden="1">
      <c r="A11" s="26" t="s">
        <v>81</v>
      </c>
      <c r="B11" s="27">
        <v>24</v>
      </c>
      <c r="C11" s="27" t="s">
        <v>79</v>
      </c>
      <c r="D11" s="27" t="s">
        <v>80</v>
      </c>
      <c r="E11" s="27" t="s">
        <v>72</v>
      </c>
      <c r="F11" s="28">
        <v>41648</v>
      </c>
    </row>
    <row r="12" spans="1:6" ht="14.4" hidden="1">
      <c r="A12" s="26" t="s">
        <v>81</v>
      </c>
      <c r="B12" s="27">
        <v>25</v>
      </c>
      <c r="C12" s="27" t="s">
        <v>70</v>
      </c>
      <c r="D12" s="27" t="s">
        <v>71</v>
      </c>
      <c r="E12" s="27" t="s">
        <v>72</v>
      </c>
      <c r="F12" s="28">
        <v>41649</v>
      </c>
    </row>
    <row r="13" spans="1:6" ht="14.4" hidden="1">
      <c r="A13" s="26" t="s">
        <v>81</v>
      </c>
      <c r="B13" s="27">
        <v>26</v>
      </c>
      <c r="C13" s="27" t="s">
        <v>70</v>
      </c>
      <c r="D13" s="27" t="s">
        <v>71</v>
      </c>
      <c r="E13" s="27" t="s">
        <v>72</v>
      </c>
      <c r="F13" s="28">
        <v>41650</v>
      </c>
    </row>
    <row r="14" spans="1:6" ht="14.4" hidden="1">
      <c r="A14" s="26" t="s">
        <v>81</v>
      </c>
      <c r="B14" s="27">
        <v>27</v>
      </c>
      <c r="C14" s="27" t="s">
        <v>70</v>
      </c>
      <c r="D14" s="27" t="s">
        <v>71</v>
      </c>
      <c r="E14" s="27" t="s">
        <v>72</v>
      </c>
      <c r="F14" s="28">
        <v>41651</v>
      </c>
    </row>
    <row r="15" spans="1:6" ht="14.4" hidden="1">
      <c r="A15" s="26" t="s">
        <v>81</v>
      </c>
      <c r="B15" s="27">
        <v>28</v>
      </c>
      <c r="C15" s="27" t="s">
        <v>70</v>
      </c>
      <c r="D15" s="27" t="s">
        <v>71</v>
      </c>
      <c r="E15" s="27" t="s">
        <v>72</v>
      </c>
      <c r="F15" s="28">
        <v>41652</v>
      </c>
    </row>
    <row r="16" spans="1:6" ht="14.4">
      <c r="A16" s="26" t="s">
        <v>74</v>
      </c>
      <c r="B16" s="27">
        <v>65</v>
      </c>
      <c r="C16" s="27" t="s">
        <v>82</v>
      </c>
      <c r="D16" s="27" t="s">
        <v>76</v>
      </c>
      <c r="E16" s="27" t="s">
        <v>77</v>
      </c>
      <c r="F16" s="28">
        <v>41696</v>
      </c>
    </row>
    <row r="17" spans="1:6" ht="14.4" hidden="1">
      <c r="A17" s="26" t="s">
        <v>81</v>
      </c>
      <c r="B17" s="27">
        <v>456</v>
      </c>
      <c r="C17" s="27" t="s">
        <v>70</v>
      </c>
      <c r="D17" s="27" t="s">
        <v>71</v>
      </c>
      <c r="E17" s="27" t="s">
        <v>72</v>
      </c>
      <c r="F17" s="28">
        <v>41649</v>
      </c>
    </row>
    <row r="18" spans="1:6" ht="14.4" hidden="1">
      <c r="A18" s="26" t="s">
        <v>81</v>
      </c>
      <c r="B18" s="27">
        <v>26</v>
      </c>
      <c r="C18" s="27" t="s">
        <v>70</v>
      </c>
      <c r="D18" s="27" t="s">
        <v>71</v>
      </c>
      <c r="E18" s="27" t="s">
        <v>72</v>
      </c>
      <c r="F18" s="28">
        <v>41650</v>
      </c>
    </row>
    <row r="19" spans="1:6" ht="14.4" hidden="1">
      <c r="A19" s="26" t="s">
        <v>81</v>
      </c>
      <c r="B19" s="27">
        <v>120</v>
      </c>
      <c r="C19" s="27" t="s">
        <v>70</v>
      </c>
      <c r="D19" s="27" t="s">
        <v>71</v>
      </c>
      <c r="E19" s="27" t="s">
        <v>72</v>
      </c>
      <c r="F19" s="28">
        <v>41651</v>
      </c>
    </row>
    <row r="20" spans="1:6" ht="14.4" hidden="1">
      <c r="A20" s="26" t="s">
        <v>81</v>
      </c>
      <c r="B20" s="27">
        <v>100</v>
      </c>
      <c r="C20" s="27" t="s">
        <v>70</v>
      </c>
      <c r="D20" s="27" t="s">
        <v>71</v>
      </c>
      <c r="E20" s="27" t="s">
        <v>72</v>
      </c>
      <c r="F20" s="28">
        <v>41652</v>
      </c>
    </row>
    <row r="21" spans="1:6" ht="15.75" customHeight="1" thickBot="1">
      <c r="A21" s="29" t="s">
        <v>74</v>
      </c>
      <c r="B21" s="30">
        <v>159</v>
      </c>
      <c r="C21" s="30" t="s">
        <v>82</v>
      </c>
      <c r="D21" s="30" t="s">
        <v>76</v>
      </c>
      <c r="E21" s="30" t="s">
        <v>77</v>
      </c>
      <c r="F21" s="31">
        <v>41696</v>
      </c>
    </row>
    <row r="22" spans="1:6" ht="15.75" customHeight="1"/>
    <row r="23" spans="1:6" ht="15.75" customHeight="1">
      <c r="A23" s="67" t="s">
        <v>83</v>
      </c>
      <c r="B23" s="68"/>
      <c r="C23" s="69"/>
    </row>
    <row r="24" spans="1:6" ht="15.75" customHeight="1">
      <c r="A24" s="67" t="s">
        <v>84</v>
      </c>
      <c r="B24" s="68"/>
      <c r="C24" s="69"/>
    </row>
    <row r="25" spans="1:6" ht="15.75" customHeight="1">
      <c r="A25" s="67" t="s">
        <v>85</v>
      </c>
      <c r="B25" s="68"/>
      <c r="C25" s="69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D2:D21" xr:uid="{8CEC5F31-4831-4736-8D13-342CE212A13E}">
    <filterColumn colId="0">
      <filters>
        <filter val="Uniflor"/>
      </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1EA6-ED7E-45EE-815A-95615EC77C25}">
  <sheetPr filterMode="1"/>
  <dimension ref="A1:F1000"/>
  <sheetViews>
    <sheetView workbookViewId="0">
      <selection activeCell="J27" sqref="J27"/>
    </sheetView>
  </sheetViews>
  <sheetFormatPr defaultColWidth="14.44140625" defaultRowHeight="15" customHeight="1"/>
  <cols>
    <col min="1" max="1" width="15.109375" customWidth="1"/>
    <col min="2" max="2" width="17.5546875" customWidth="1"/>
    <col min="3" max="3" width="12.88671875" customWidth="1"/>
    <col min="4" max="4" width="9.5546875" customWidth="1"/>
    <col min="5" max="5" width="6.88671875" customWidth="1"/>
    <col min="6" max="6" width="13.88671875" customWidth="1"/>
    <col min="7" max="26" width="9" customWidth="1"/>
  </cols>
  <sheetData>
    <row r="1" spans="1:6" ht="18">
      <c r="A1" s="66" t="s">
        <v>62</v>
      </c>
      <c r="B1" s="64"/>
      <c r="C1" s="64"/>
      <c r="D1" s="64"/>
      <c r="E1" s="64"/>
      <c r="F1" s="65"/>
    </row>
    <row r="2" spans="1:6" ht="14.4">
      <c r="A2" s="23" t="s">
        <v>63</v>
      </c>
      <c r="B2" s="24" t="s">
        <v>64</v>
      </c>
      <c r="C2" s="24" t="s">
        <v>65</v>
      </c>
      <c r="D2" s="24" t="s">
        <v>66</v>
      </c>
      <c r="E2" s="24" t="s">
        <v>67</v>
      </c>
      <c r="F2" s="25" t="s">
        <v>68</v>
      </c>
    </row>
    <row r="3" spans="1:6" ht="14.4">
      <c r="A3" s="26" t="s">
        <v>69</v>
      </c>
      <c r="B3" s="27">
        <v>10</v>
      </c>
      <c r="C3" s="27" t="s">
        <v>70</v>
      </c>
      <c r="D3" s="27" t="s">
        <v>71</v>
      </c>
      <c r="E3" s="27" t="s">
        <v>72</v>
      </c>
      <c r="F3" s="28">
        <v>41640</v>
      </c>
    </row>
    <row r="4" spans="1:6" ht="14.4">
      <c r="A4" s="26" t="s">
        <v>69</v>
      </c>
      <c r="B4" s="27">
        <v>50</v>
      </c>
      <c r="C4" s="27" t="s">
        <v>73</v>
      </c>
      <c r="D4" s="27" t="s">
        <v>71</v>
      </c>
      <c r="E4" s="27" t="s">
        <v>72</v>
      </c>
      <c r="F4" s="28">
        <v>41641</v>
      </c>
    </row>
    <row r="5" spans="1:6" ht="14.4">
      <c r="A5" s="26" t="s">
        <v>69</v>
      </c>
      <c r="B5" s="27">
        <v>20</v>
      </c>
      <c r="C5" s="27" t="s">
        <v>73</v>
      </c>
      <c r="D5" s="27" t="s">
        <v>71</v>
      </c>
      <c r="E5" s="27" t="s">
        <v>72</v>
      </c>
      <c r="F5" s="28">
        <v>41642</v>
      </c>
    </row>
    <row r="6" spans="1:6" ht="14.4" hidden="1">
      <c r="A6" s="26" t="s">
        <v>74</v>
      </c>
      <c r="B6" s="27">
        <v>159</v>
      </c>
      <c r="C6" s="27" t="s">
        <v>75</v>
      </c>
      <c r="D6" s="27" t="s">
        <v>76</v>
      </c>
      <c r="E6" s="27" t="s">
        <v>77</v>
      </c>
      <c r="F6" s="28">
        <v>41696</v>
      </c>
    </row>
    <row r="7" spans="1:6" ht="14.4">
      <c r="A7" s="26" t="s">
        <v>78</v>
      </c>
      <c r="B7" s="27">
        <v>20</v>
      </c>
      <c r="C7" s="27" t="s">
        <v>70</v>
      </c>
      <c r="D7" s="27" t="s">
        <v>71</v>
      </c>
      <c r="E7" s="27" t="s">
        <v>72</v>
      </c>
      <c r="F7" s="28">
        <v>41644</v>
      </c>
    </row>
    <row r="8" spans="1:6" ht="14.4">
      <c r="A8" s="26" t="s">
        <v>78</v>
      </c>
      <c r="B8" s="27">
        <v>21</v>
      </c>
      <c r="C8" s="27" t="s">
        <v>70</v>
      </c>
      <c r="D8" s="27" t="s">
        <v>71</v>
      </c>
      <c r="E8" s="27" t="s">
        <v>72</v>
      </c>
      <c r="F8" s="28">
        <v>41645</v>
      </c>
    </row>
    <row r="9" spans="1:6" ht="14.4">
      <c r="A9" s="26" t="s">
        <v>78</v>
      </c>
      <c r="B9" s="27">
        <v>500</v>
      </c>
      <c r="C9" s="27" t="s">
        <v>79</v>
      </c>
      <c r="D9" s="27" t="s">
        <v>80</v>
      </c>
      <c r="E9" s="27" t="s">
        <v>72</v>
      </c>
      <c r="F9" s="28">
        <v>41646</v>
      </c>
    </row>
    <row r="10" spans="1:6" ht="14.4">
      <c r="A10" s="26" t="s">
        <v>78</v>
      </c>
      <c r="B10" s="27">
        <v>23</v>
      </c>
      <c r="C10" s="27" t="s">
        <v>70</v>
      </c>
      <c r="D10" s="27" t="s">
        <v>71</v>
      </c>
      <c r="E10" s="27" t="s">
        <v>72</v>
      </c>
      <c r="F10" s="28">
        <v>41647</v>
      </c>
    </row>
    <row r="11" spans="1:6" ht="14.4">
      <c r="A11" s="26" t="s">
        <v>81</v>
      </c>
      <c r="B11" s="27">
        <v>24</v>
      </c>
      <c r="C11" s="27" t="s">
        <v>79</v>
      </c>
      <c r="D11" s="27" t="s">
        <v>80</v>
      </c>
      <c r="E11" s="27" t="s">
        <v>72</v>
      </c>
      <c r="F11" s="28">
        <v>41648</v>
      </c>
    </row>
    <row r="12" spans="1:6" ht="14.4">
      <c r="A12" s="26" t="s">
        <v>81</v>
      </c>
      <c r="B12" s="27">
        <v>25</v>
      </c>
      <c r="C12" s="27" t="s">
        <v>70</v>
      </c>
      <c r="D12" s="27" t="s">
        <v>71</v>
      </c>
      <c r="E12" s="27" t="s">
        <v>72</v>
      </c>
      <c r="F12" s="28">
        <v>41649</v>
      </c>
    </row>
    <row r="13" spans="1:6" ht="14.4">
      <c r="A13" s="26" t="s">
        <v>81</v>
      </c>
      <c r="B13" s="27">
        <v>26</v>
      </c>
      <c r="C13" s="27" t="s">
        <v>70</v>
      </c>
      <c r="D13" s="27" t="s">
        <v>71</v>
      </c>
      <c r="E13" s="27" t="s">
        <v>72</v>
      </c>
      <c r="F13" s="28">
        <v>41650</v>
      </c>
    </row>
    <row r="14" spans="1:6" ht="14.4">
      <c r="A14" s="26" t="s">
        <v>81</v>
      </c>
      <c r="B14" s="27">
        <v>27</v>
      </c>
      <c r="C14" s="27" t="s">
        <v>70</v>
      </c>
      <c r="D14" s="27" t="s">
        <v>71</v>
      </c>
      <c r="E14" s="27" t="s">
        <v>72</v>
      </c>
      <c r="F14" s="28">
        <v>41651</v>
      </c>
    </row>
    <row r="15" spans="1:6" ht="14.4">
      <c r="A15" s="26" t="s">
        <v>81</v>
      </c>
      <c r="B15" s="27">
        <v>28</v>
      </c>
      <c r="C15" s="27" t="s">
        <v>70</v>
      </c>
      <c r="D15" s="27" t="s">
        <v>71</v>
      </c>
      <c r="E15" s="27" t="s">
        <v>72</v>
      </c>
      <c r="F15" s="28">
        <v>41652</v>
      </c>
    </row>
    <row r="16" spans="1:6" ht="14.4" hidden="1">
      <c r="A16" s="26" t="s">
        <v>74</v>
      </c>
      <c r="B16" s="27">
        <v>65</v>
      </c>
      <c r="C16" s="27" t="s">
        <v>82</v>
      </c>
      <c r="D16" s="27" t="s">
        <v>76</v>
      </c>
      <c r="E16" s="27" t="s">
        <v>77</v>
      </c>
      <c r="F16" s="28">
        <v>41696</v>
      </c>
    </row>
    <row r="17" spans="1:6" ht="14.4">
      <c r="A17" s="26" t="s">
        <v>81</v>
      </c>
      <c r="B17" s="27">
        <v>456</v>
      </c>
      <c r="C17" s="27" t="s">
        <v>70</v>
      </c>
      <c r="D17" s="27" t="s">
        <v>71</v>
      </c>
      <c r="E17" s="27" t="s">
        <v>72</v>
      </c>
      <c r="F17" s="28">
        <v>41649</v>
      </c>
    </row>
    <row r="18" spans="1:6" ht="14.4">
      <c r="A18" s="26" t="s">
        <v>81</v>
      </c>
      <c r="B18" s="27">
        <v>26</v>
      </c>
      <c r="C18" s="27" t="s">
        <v>70</v>
      </c>
      <c r="D18" s="27" t="s">
        <v>71</v>
      </c>
      <c r="E18" s="27" t="s">
        <v>72</v>
      </c>
      <c r="F18" s="28">
        <v>41650</v>
      </c>
    </row>
    <row r="19" spans="1:6" ht="14.4">
      <c r="A19" s="26" t="s">
        <v>81</v>
      </c>
      <c r="B19" s="27">
        <v>120</v>
      </c>
      <c r="C19" s="27" t="s">
        <v>70</v>
      </c>
      <c r="D19" s="27" t="s">
        <v>71</v>
      </c>
      <c r="E19" s="27" t="s">
        <v>72</v>
      </c>
      <c r="F19" s="28">
        <v>41651</v>
      </c>
    </row>
    <row r="20" spans="1:6" ht="14.4">
      <c r="A20" s="26" t="s">
        <v>81</v>
      </c>
      <c r="B20" s="27">
        <v>100</v>
      </c>
      <c r="C20" s="27" t="s">
        <v>70</v>
      </c>
      <c r="D20" s="27" t="s">
        <v>71</v>
      </c>
      <c r="E20" s="27" t="s">
        <v>72</v>
      </c>
      <c r="F20" s="28">
        <v>41652</v>
      </c>
    </row>
    <row r="21" spans="1:6" ht="15.75" hidden="1" customHeight="1" thickBot="1">
      <c r="A21" s="29" t="s">
        <v>74</v>
      </c>
      <c r="B21" s="30">
        <v>159</v>
      </c>
      <c r="C21" s="30" t="s">
        <v>82</v>
      </c>
      <c r="D21" s="30" t="s">
        <v>76</v>
      </c>
      <c r="E21" s="30" t="s">
        <v>77</v>
      </c>
      <c r="F21" s="31">
        <v>41696</v>
      </c>
    </row>
    <row r="22" spans="1:6" ht="15.75" customHeight="1"/>
    <row r="23" spans="1:6" ht="15.75" customHeight="1">
      <c r="A23" s="67" t="s">
        <v>83</v>
      </c>
      <c r="B23" s="68"/>
      <c r="C23" s="69"/>
    </row>
    <row r="24" spans="1:6" ht="15.75" customHeight="1">
      <c r="A24" s="67" t="s">
        <v>84</v>
      </c>
      <c r="B24" s="68"/>
      <c r="C24" s="69"/>
    </row>
    <row r="25" spans="1:6" ht="15.75" customHeight="1">
      <c r="A25" s="67" t="s">
        <v>85</v>
      </c>
      <c r="B25" s="68"/>
      <c r="C25" s="69"/>
    </row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F3:F21" xr:uid="{E554EFAF-937C-4E4F-86DA-5D121146928C}">
    <filterColumn colId="0">
      <customFilters>
        <customFilter operator="lessThan" val="41654"/>
      </customFilters>
    </filterColumn>
  </autoFilter>
  <mergeCells count="4">
    <mergeCell ref="A1:F1"/>
    <mergeCell ref="A23:C23"/>
    <mergeCell ref="A24:C24"/>
    <mergeCell ref="A25:C25"/>
  </mergeCells>
  <pageMargins left="0.51180599999999998" right="0.51180599999999998" top="0.78749999999999998" bottom="0.78749999999999998" header="0" footer="0"/>
  <pageSetup paperSize="9" pageOrder="overThenDown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2:H1000"/>
  <sheetViews>
    <sheetView workbookViewId="0">
      <selection activeCell="G26" sqref="G26"/>
    </sheetView>
  </sheetViews>
  <sheetFormatPr defaultColWidth="14.44140625" defaultRowHeight="15" customHeight="1"/>
  <cols>
    <col min="1" max="1" width="9" customWidth="1"/>
    <col min="2" max="2" width="26.44140625" customWidth="1"/>
    <col min="3" max="3" width="15.88671875" customWidth="1"/>
    <col min="4" max="4" width="12.44140625" customWidth="1"/>
    <col min="5" max="5" width="13" customWidth="1"/>
    <col min="6" max="6" width="14" customWidth="1"/>
    <col min="7" max="7" width="9.5546875" customWidth="1"/>
    <col min="8" max="8" width="21.6640625" customWidth="1"/>
    <col min="9" max="26" width="9" customWidth="1"/>
  </cols>
  <sheetData>
    <row r="2" spans="2:8" ht="21">
      <c r="B2" s="70" t="s">
        <v>86</v>
      </c>
      <c r="C2" s="71"/>
      <c r="D2" s="71"/>
      <c r="E2" s="71"/>
      <c r="F2" s="71"/>
      <c r="G2" s="71"/>
      <c r="H2" s="72"/>
    </row>
    <row r="3" spans="2:8" ht="21">
      <c r="B3" s="70" t="s">
        <v>87</v>
      </c>
      <c r="C3" s="71"/>
      <c r="D3" s="71"/>
      <c r="E3" s="71"/>
      <c r="F3" s="71"/>
      <c r="G3" s="71"/>
      <c r="H3" s="72"/>
    </row>
    <row r="4" spans="2:8" ht="18">
      <c r="B4" s="32" t="s">
        <v>88</v>
      </c>
      <c r="C4" s="33">
        <v>75</v>
      </c>
      <c r="F4" s="34"/>
      <c r="G4" s="34"/>
      <c r="H4" s="34"/>
    </row>
    <row r="6" spans="2:8" ht="54.75" customHeight="1">
      <c r="B6" s="35" t="s">
        <v>89</v>
      </c>
      <c r="C6" s="35" t="s">
        <v>90</v>
      </c>
      <c r="D6" s="35" t="s">
        <v>91</v>
      </c>
      <c r="E6" s="35" t="s">
        <v>92</v>
      </c>
      <c r="F6" s="35" t="s">
        <v>93</v>
      </c>
      <c r="G6" s="35" t="s">
        <v>94</v>
      </c>
      <c r="H6" s="35" t="s">
        <v>95</v>
      </c>
    </row>
    <row r="7" spans="2:8" ht="14.4" hidden="1">
      <c r="B7" s="36" t="s">
        <v>96</v>
      </c>
      <c r="C7" s="36" t="s">
        <v>97</v>
      </c>
      <c r="D7" s="37">
        <v>42005</v>
      </c>
      <c r="E7" s="37">
        <v>42062</v>
      </c>
      <c r="F7" s="38">
        <v>6</v>
      </c>
      <c r="G7" s="39">
        <f>E7-D7</f>
        <v>57</v>
      </c>
      <c r="H7" s="40">
        <f>G7*F7*$C$4</f>
        <v>25650</v>
      </c>
    </row>
    <row r="8" spans="2:8" ht="14.4">
      <c r="B8" s="36" t="s">
        <v>98</v>
      </c>
      <c r="C8" s="36" t="s">
        <v>99</v>
      </c>
      <c r="D8" s="37">
        <v>42014</v>
      </c>
      <c r="E8" s="37">
        <v>42048</v>
      </c>
      <c r="F8" s="38">
        <v>6</v>
      </c>
      <c r="G8" s="39">
        <f t="shared" ref="G8:G17" si="0">E8-D8</f>
        <v>34</v>
      </c>
      <c r="H8" s="40">
        <f t="shared" ref="H8:H17" si="1">G8*F8*$C$4</f>
        <v>15300</v>
      </c>
    </row>
    <row r="9" spans="2:8" ht="14.4" hidden="1">
      <c r="B9" s="36" t="s">
        <v>100</v>
      </c>
      <c r="C9" s="36" t="s">
        <v>97</v>
      </c>
      <c r="D9" s="37">
        <v>42066</v>
      </c>
      <c r="E9" s="37">
        <v>42104</v>
      </c>
      <c r="F9" s="38">
        <v>10</v>
      </c>
      <c r="G9" s="39">
        <f t="shared" si="0"/>
        <v>38</v>
      </c>
      <c r="H9" s="40">
        <f t="shared" si="1"/>
        <v>28500</v>
      </c>
    </row>
    <row r="10" spans="2:8" ht="14.4">
      <c r="B10" s="36" t="s">
        <v>98</v>
      </c>
      <c r="C10" s="36" t="s">
        <v>99</v>
      </c>
      <c r="D10" s="37">
        <v>42083</v>
      </c>
      <c r="E10" s="37">
        <v>42109</v>
      </c>
      <c r="F10" s="38">
        <v>4</v>
      </c>
      <c r="G10" s="39">
        <f t="shared" si="0"/>
        <v>26</v>
      </c>
      <c r="H10" s="40">
        <f t="shared" si="1"/>
        <v>7800</v>
      </c>
    </row>
    <row r="11" spans="2:8" ht="14.4">
      <c r="B11" s="36" t="s">
        <v>100</v>
      </c>
      <c r="C11" s="36" t="s">
        <v>99</v>
      </c>
      <c r="D11" s="37">
        <v>42126</v>
      </c>
      <c r="E11" s="37">
        <v>42154</v>
      </c>
      <c r="F11" s="38">
        <v>4</v>
      </c>
      <c r="G11" s="39">
        <f t="shared" si="0"/>
        <v>28</v>
      </c>
      <c r="H11" s="40">
        <f t="shared" si="1"/>
        <v>8400</v>
      </c>
    </row>
    <row r="12" spans="2:8" ht="14.4" hidden="1">
      <c r="B12" s="36" t="s">
        <v>96</v>
      </c>
      <c r="C12" s="36" t="s">
        <v>97</v>
      </c>
      <c r="D12" s="37">
        <v>42129</v>
      </c>
      <c r="E12" s="37">
        <v>42142</v>
      </c>
      <c r="F12" s="38">
        <v>6</v>
      </c>
      <c r="G12" s="39">
        <f t="shared" si="0"/>
        <v>13</v>
      </c>
      <c r="H12" s="40">
        <f t="shared" si="1"/>
        <v>5850</v>
      </c>
    </row>
    <row r="13" spans="2:8" ht="14.4" hidden="1">
      <c r="B13" s="36" t="s">
        <v>96</v>
      </c>
      <c r="C13" s="36" t="s">
        <v>97</v>
      </c>
      <c r="D13" s="37">
        <v>42156</v>
      </c>
      <c r="E13" s="37">
        <v>42175</v>
      </c>
      <c r="F13" s="38">
        <v>8</v>
      </c>
      <c r="G13" s="39">
        <f t="shared" si="0"/>
        <v>19</v>
      </c>
      <c r="H13" s="40">
        <f t="shared" si="1"/>
        <v>11400</v>
      </c>
    </row>
    <row r="14" spans="2:8" ht="14.4" hidden="1">
      <c r="B14" s="36" t="s">
        <v>100</v>
      </c>
      <c r="C14" s="36" t="s">
        <v>97</v>
      </c>
      <c r="D14" s="37">
        <v>42165</v>
      </c>
      <c r="E14" s="37">
        <v>42190</v>
      </c>
      <c r="F14" s="38">
        <v>8</v>
      </c>
      <c r="G14" s="39">
        <f t="shared" si="0"/>
        <v>25</v>
      </c>
      <c r="H14" s="40">
        <f t="shared" si="1"/>
        <v>15000</v>
      </c>
    </row>
    <row r="15" spans="2:8" ht="14.4">
      <c r="B15" s="36" t="s">
        <v>98</v>
      </c>
      <c r="C15" s="36" t="s">
        <v>99</v>
      </c>
      <c r="D15" s="37">
        <v>42166</v>
      </c>
      <c r="E15" s="37">
        <v>42182</v>
      </c>
      <c r="F15" s="38">
        <v>6</v>
      </c>
      <c r="G15" s="39">
        <f t="shared" si="0"/>
        <v>16</v>
      </c>
      <c r="H15" s="40">
        <f t="shared" si="1"/>
        <v>7200</v>
      </c>
    </row>
    <row r="16" spans="2:8" ht="14.4" hidden="1">
      <c r="B16" s="36" t="s">
        <v>100</v>
      </c>
      <c r="C16" s="36" t="s">
        <v>97</v>
      </c>
      <c r="D16" s="37">
        <v>42195</v>
      </c>
      <c r="E16" s="37">
        <v>42214</v>
      </c>
      <c r="F16" s="38">
        <v>6</v>
      </c>
      <c r="G16" s="39">
        <f t="shared" si="0"/>
        <v>19</v>
      </c>
      <c r="H16" s="40">
        <f t="shared" si="1"/>
        <v>8550</v>
      </c>
    </row>
    <row r="17" spans="2:8" ht="14.4" hidden="1">
      <c r="B17" s="36" t="s">
        <v>96</v>
      </c>
      <c r="C17" s="36" t="s">
        <v>97</v>
      </c>
      <c r="D17" s="37">
        <v>42197</v>
      </c>
      <c r="E17" s="37">
        <v>42216</v>
      </c>
      <c r="F17" s="38">
        <v>8</v>
      </c>
      <c r="G17" s="39">
        <f t="shared" si="0"/>
        <v>19</v>
      </c>
      <c r="H17" s="40">
        <f t="shared" si="1"/>
        <v>11400</v>
      </c>
    </row>
    <row r="19" spans="2:8" ht="14.4">
      <c r="B19" s="11" t="s">
        <v>101</v>
      </c>
    </row>
    <row r="21" spans="2:8" ht="15.75" customHeight="1">
      <c r="B21" s="2" t="s">
        <v>102</v>
      </c>
    </row>
    <row r="22" spans="2:8" ht="15.75" customHeight="1">
      <c r="B22" s="2" t="s">
        <v>103</v>
      </c>
    </row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C6:C17" xr:uid="{B130B5B5-D334-4A2E-B958-177E5441DAA7}">
    <filterColumn colId="0">
      <filters>
        <filter val="Contabilidade"/>
      </filters>
    </filterColumn>
  </autoFilter>
  <mergeCells count="2">
    <mergeCell ref="B2:H2"/>
    <mergeCell ref="B3:H3"/>
  </mergeCells>
  <pageMargins left="0.51180599999999998" right="0.51180599999999998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Exercício 1</vt:lpstr>
      <vt:lpstr>Exercício 1 Filtro1</vt:lpstr>
      <vt:lpstr>Exercício 1 Filtro 2</vt:lpstr>
      <vt:lpstr>Exercício 2</vt:lpstr>
      <vt:lpstr>Exercício 2 Filtro 2</vt:lpstr>
      <vt:lpstr>Exercício 3</vt:lpstr>
      <vt:lpstr>Exercício 3 Filtro2</vt:lpstr>
      <vt:lpstr>Exercício 3 Filtro3</vt:lpstr>
      <vt:lpstr>Exercício 4</vt:lpstr>
      <vt:lpstr>Exercício 4 Filtro</vt:lpstr>
      <vt:lpstr>Exercício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Moraes</dc:creator>
  <cp:lastModifiedBy>Aluno DEV Noturno</cp:lastModifiedBy>
  <dcterms:created xsi:type="dcterms:W3CDTF">2012-04-11T19:15:00Z</dcterms:created>
  <dcterms:modified xsi:type="dcterms:W3CDTF">2023-05-11T00:24:51Z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308C695A246D49F6BD36811841473491</vt:lpwstr>
  </property>
  <property fmtid="{D5CDD505-2E9C-101B-9397-08002B2CF9AE}" pid="3" name="KSOProductBuildVer">
    <vt:lpwstr>1046-11.2.0.11380</vt:lpwstr>
  </property>
</Properties>
</file>