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icardo/Documents/ACCI/Clientes ACCI/Real Energy/Valuación Real Energy/"/>
    </mc:Choice>
  </mc:AlternateContent>
  <bookViews>
    <workbookView xWindow="240" yWindow="540" windowWidth="24100" windowHeight="16380" tabRatio="500"/>
  </bookViews>
  <sheets>
    <sheet name="G500" sheetId="1" r:id="rId1"/>
    <sheet name="AKRON DIESEL" sheetId="2" r:id="rId2"/>
    <sheet name="RECAR " sheetId="3" r:id="rId3"/>
    <sheet name="SEDENA" sheetId="4" r:id="rId4"/>
    <sheet name="CENTURY " sheetId="5" r:id="rId5"/>
    <sheet name=" AKRON GASOLINA" sheetId="6" r:id="rId6"/>
    <sheet name="JESUS MAGAÑA" sheetId="7" r:id="rId7"/>
    <sheet name="PETRODIESEL" sheetId="8" r:id="rId8"/>
    <sheet name="OLEGARIO" sheetId="9" r:id="rId9"/>
    <sheet name="ALPEZ" sheetId="10" r:id="rId10"/>
    <sheet name="TOTAL" sheetId="11" r:id="rId11"/>
    <sheet name="HISTORIAL PRECIOS" sheetId="12" r:id="rId12"/>
  </sheets>
  <definedNames>
    <definedName name="Z_7A1CE436_A414_42CC_B6CA_C764D77A1A7B_.wvu.FilterData" localSheetId="3" hidden="1">SEDENA!$B$4:$B$166</definedName>
  </definedNames>
  <calcPr calcId="150001" concurrentCalc="0"/>
  <customWorkbookViews>
    <customWorkbookView name="Filtro 1" guid="{7A1CE436-A414-42CC-B6CA-C764D77A1A7B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36" i="12" l="1"/>
  <c r="O434" i="12"/>
  <c r="O432" i="12"/>
  <c r="O430" i="12"/>
  <c r="O428" i="12"/>
  <c r="O426" i="12"/>
  <c r="O424" i="12"/>
  <c r="K424" i="12"/>
  <c r="J424" i="12"/>
  <c r="I424" i="12"/>
  <c r="H424" i="12"/>
  <c r="G424" i="12"/>
  <c r="F424" i="12"/>
  <c r="E424" i="12"/>
  <c r="D424" i="12"/>
  <c r="C424" i="12"/>
  <c r="O422" i="12"/>
  <c r="K422" i="12"/>
  <c r="J422" i="12"/>
  <c r="I422" i="12"/>
  <c r="H422" i="12"/>
  <c r="G422" i="12"/>
  <c r="F422" i="12"/>
  <c r="E422" i="12"/>
  <c r="D422" i="12"/>
  <c r="C422" i="12"/>
  <c r="O420" i="12"/>
  <c r="K420" i="12"/>
  <c r="J420" i="12"/>
  <c r="I420" i="12"/>
  <c r="H420" i="12"/>
  <c r="G420" i="12"/>
  <c r="F420" i="12"/>
  <c r="E420" i="12"/>
  <c r="D420" i="12"/>
  <c r="C420" i="12"/>
  <c r="O418" i="12"/>
  <c r="K418" i="12"/>
  <c r="J418" i="12"/>
  <c r="I418" i="12"/>
  <c r="H418" i="12"/>
  <c r="G418" i="12"/>
  <c r="F418" i="12"/>
  <c r="E418" i="12"/>
  <c r="D418" i="12"/>
  <c r="C418" i="12"/>
  <c r="O416" i="12"/>
  <c r="K416" i="12"/>
  <c r="J416" i="12"/>
  <c r="I416" i="12"/>
  <c r="H416" i="12"/>
  <c r="G416" i="12"/>
  <c r="F416" i="12"/>
  <c r="E416" i="12"/>
  <c r="D416" i="12"/>
  <c r="C416" i="12"/>
  <c r="O414" i="12"/>
  <c r="K414" i="12"/>
  <c r="J414" i="12"/>
  <c r="I414" i="12"/>
  <c r="H414" i="12"/>
  <c r="G414" i="12"/>
  <c r="F414" i="12"/>
  <c r="E414" i="12"/>
  <c r="D414" i="12"/>
  <c r="C414" i="12"/>
  <c r="O412" i="12"/>
  <c r="K412" i="12"/>
  <c r="J412" i="12"/>
  <c r="I412" i="12"/>
  <c r="H412" i="12"/>
  <c r="G412" i="12"/>
  <c r="F412" i="12"/>
  <c r="E412" i="12"/>
  <c r="D412" i="12"/>
  <c r="C412" i="12"/>
  <c r="O410" i="12"/>
  <c r="K410" i="12"/>
  <c r="J410" i="12"/>
  <c r="I410" i="12"/>
  <c r="H410" i="12"/>
  <c r="G410" i="12"/>
  <c r="F410" i="12"/>
  <c r="E410" i="12"/>
  <c r="D410" i="12"/>
  <c r="C410" i="12"/>
  <c r="O408" i="12"/>
  <c r="K408" i="12"/>
  <c r="J408" i="12"/>
  <c r="I408" i="12"/>
  <c r="H408" i="12"/>
  <c r="G408" i="12"/>
  <c r="F408" i="12"/>
  <c r="E408" i="12"/>
  <c r="D408" i="12"/>
  <c r="C408" i="12"/>
  <c r="O406" i="12"/>
  <c r="K406" i="12"/>
  <c r="J406" i="12"/>
  <c r="I406" i="12"/>
  <c r="H406" i="12"/>
  <c r="G406" i="12"/>
  <c r="F406" i="12"/>
  <c r="E406" i="12"/>
  <c r="D406" i="12"/>
  <c r="C406" i="12"/>
  <c r="O404" i="12"/>
  <c r="K404" i="12"/>
  <c r="J404" i="12"/>
  <c r="I404" i="12"/>
  <c r="H404" i="12"/>
  <c r="G404" i="12"/>
  <c r="F404" i="12"/>
  <c r="E404" i="12"/>
  <c r="D404" i="12"/>
  <c r="C404" i="12"/>
  <c r="O402" i="12"/>
  <c r="K402" i="12"/>
  <c r="J402" i="12"/>
  <c r="I402" i="12"/>
  <c r="H402" i="12"/>
  <c r="G402" i="12"/>
  <c r="F402" i="12"/>
  <c r="E402" i="12"/>
  <c r="D402" i="12"/>
  <c r="C402" i="12"/>
  <c r="O400" i="12"/>
  <c r="K400" i="12"/>
  <c r="J400" i="12"/>
  <c r="I400" i="12"/>
  <c r="H400" i="12"/>
  <c r="G400" i="12"/>
  <c r="F400" i="12"/>
  <c r="E400" i="12"/>
  <c r="D400" i="12"/>
  <c r="C400" i="12"/>
  <c r="O398" i="12"/>
  <c r="K398" i="12"/>
  <c r="J398" i="12"/>
  <c r="I398" i="12"/>
  <c r="H398" i="12"/>
  <c r="G398" i="12"/>
  <c r="F398" i="12"/>
  <c r="E398" i="12"/>
  <c r="D398" i="12"/>
  <c r="C398" i="12"/>
  <c r="O396" i="12"/>
  <c r="K396" i="12"/>
  <c r="J396" i="12"/>
  <c r="I396" i="12"/>
  <c r="H396" i="12"/>
  <c r="G396" i="12"/>
  <c r="F396" i="12"/>
  <c r="E396" i="12"/>
  <c r="D396" i="12"/>
  <c r="C396" i="12"/>
  <c r="O394" i="12"/>
  <c r="K394" i="12"/>
  <c r="J394" i="12"/>
  <c r="I394" i="12"/>
  <c r="H394" i="12"/>
  <c r="G394" i="12"/>
  <c r="F394" i="12"/>
  <c r="E394" i="12"/>
  <c r="D394" i="12"/>
  <c r="C394" i="12"/>
  <c r="O392" i="12"/>
  <c r="K392" i="12"/>
  <c r="J392" i="12"/>
  <c r="I392" i="12"/>
  <c r="H392" i="12"/>
  <c r="G392" i="12"/>
  <c r="F392" i="12"/>
  <c r="E392" i="12"/>
  <c r="D392" i="12"/>
  <c r="C392" i="12"/>
  <c r="O390" i="12"/>
  <c r="K390" i="12"/>
  <c r="J390" i="12"/>
  <c r="I390" i="12"/>
  <c r="H390" i="12"/>
  <c r="G390" i="12"/>
  <c r="F390" i="12"/>
  <c r="E390" i="12"/>
  <c r="D390" i="12"/>
  <c r="C390" i="12"/>
  <c r="O388" i="12"/>
  <c r="K388" i="12"/>
  <c r="J388" i="12"/>
  <c r="I388" i="12"/>
  <c r="H388" i="12"/>
  <c r="G388" i="12"/>
  <c r="F388" i="12"/>
  <c r="E388" i="12"/>
  <c r="D388" i="12"/>
  <c r="C388" i="12"/>
  <c r="O386" i="12"/>
  <c r="K386" i="12"/>
  <c r="J386" i="12"/>
  <c r="I386" i="12"/>
  <c r="H386" i="12"/>
  <c r="G386" i="12"/>
  <c r="F386" i="12"/>
  <c r="E386" i="12"/>
  <c r="D386" i="12"/>
  <c r="C386" i="12"/>
  <c r="O384" i="12"/>
  <c r="K384" i="12"/>
  <c r="J384" i="12"/>
  <c r="I384" i="12"/>
  <c r="H384" i="12"/>
  <c r="G384" i="12"/>
  <c r="F384" i="12"/>
  <c r="E384" i="12"/>
  <c r="D384" i="12"/>
  <c r="C384" i="12"/>
  <c r="O382" i="12"/>
  <c r="K382" i="12"/>
  <c r="J382" i="12"/>
  <c r="I382" i="12"/>
  <c r="H382" i="12"/>
  <c r="G382" i="12"/>
  <c r="F382" i="12"/>
  <c r="E382" i="12"/>
  <c r="D382" i="12"/>
  <c r="C382" i="12"/>
  <c r="O380" i="12"/>
  <c r="K380" i="12"/>
  <c r="J380" i="12"/>
  <c r="I380" i="12"/>
  <c r="H380" i="12"/>
  <c r="G380" i="12"/>
  <c r="F380" i="12"/>
  <c r="E380" i="12"/>
  <c r="D380" i="12"/>
  <c r="C380" i="12"/>
  <c r="O378" i="12"/>
  <c r="K378" i="12"/>
  <c r="J378" i="12"/>
  <c r="I378" i="12"/>
  <c r="H378" i="12"/>
  <c r="G378" i="12"/>
  <c r="F378" i="12"/>
  <c r="E378" i="12"/>
  <c r="D378" i="12"/>
  <c r="C378" i="12"/>
  <c r="O376" i="12"/>
  <c r="K376" i="12"/>
  <c r="J376" i="12"/>
  <c r="I376" i="12"/>
  <c r="H376" i="12"/>
  <c r="G376" i="12"/>
  <c r="F376" i="12"/>
  <c r="E376" i="12"/>
  <c r="D376" i="12"/>
  <c r="C376" i="12"/>
  <c r="O374" i="12"/>
  <c r="K374" i="12"/>
  <c r="J374" i="12"/>
  <c r="I374" i="12"/>
  <c r="H374" i="12"/>
  <c r="G374" i="12"/>
  <c r="F374" i="12"/>
  <c r="E374" i="12"/>
  <c r="D374" i="12"/>
  <c r="C374" i="12"/>
  <c r="O372" i="12"/>
  <c r="K372" i="12"/>
  <c r="J372" i="12"/>
  <c r="I372" i="12"/>
  <c r="H372" i="12"/>
  <c r="G372" i="12"/>
  <c r="F372" i="12"/>
  <c r="E372" i="12"/>
  <c r="D372" i="12"/>
  <c r="C372" i="12"/>
  <c r="O370" i="12"/>
  <c r="K370" i="12"/>
  <c r="J370" i="12"/>
  <c r="I370" i="12"/>
  <c r="H370" i="12"/>
  <c r="G370" i="12"/>
  <c r="F370" i="12"/>
  <c r="E370" i="12"/>
  <c r="D370" i="12"/>
  <c r="C370" i="12"/>
  <c r="O368" i="12"/>
  <c r="K368" i="12"/>
  <c r="J368" i="12"/>
  <c r="I368" i="12"/>
  <c r="H368" i="12"/>
  <c r="G368" i="12"/>
  <c r="F368" i="12"/>
  <c r="E368" i="12"/>
  <c r="D368" i="12"/>
  <c r="C368" i="12"/>
  <c r="O366" i="12"/>
  <c r="K366" i="12"/>
  <c r="J366" i="12"/>
  <c r="I366" i="12"/>
  <c r="H366" i="12"/>
  <c r="G366" i="12"/>
  <c r="F366" i="12"/>
  <c r="E366" i="12"/>
  <c r="D366" i="12"/>
  <c r="C366" i="12"/>
  <c r="O364" i="12"/>
  <c r="K364" i="12"/>
  <c r="J364" i="12"/>
  <c r="I364" i="12"/>
  <c r="H364" i="12"/>
  <c r="G364" i="12"/>
  <c r="F364" i="12"/>
  <c r="E364" i="12"/>
  <c r="D364" i="12"/>
  <c r="C364" i="12"/>
  <c r="O362" i="12"/>
  <c r="K362" i="12"/>
  <c r="J362" i="12"/>
  <c r="I362" i="12"/>
  <c r="H362" i="12"/>
  <c r="G362" i="12"/>
  <c r="F362" i="12"/>
  <c r="E362" i="12"/>
  <c r="D362" i="12"/>
  <c r="C362" i="12"/>
  <c r="O360" i="12"/>
  <c r="K360" i="12"/>
  <c r="J360" i="12"/>
  <c r="I360" i="12"/>
  <c r="H360" i="12"/>
  <c r="G360" i="12"/>
  <c r="F360" i="12"/>
  <c r="E360" i="12"/>
  <c r="D360" i="12"/>
  <c r="C360" i="12"/>
  <c r="O358" i="12"/>
  <c r="K358" i="12"/>
  <c r="J358" i="12"/>
  <c r="I358" i="12"/>
  <c r="H358" i="12"/>
  <c r="G358" i="12"/>
  <c r="F358" i="12"/>
  <c r="E358" i="12"/>
  <c r="D358" i="12"/>
  <c r="C358" i="12"/>
  <c r="O356" i="12"/>
  <c r="K356" i="12"/>
  <c r="J356" i="12"/>
  <c r="I356" i="12"/>
  <c r="H356" i="12"/>
  <c r="G356" i="12"/>
  <c r="F356" i="12"/>
  <c r="E356" i="12"/>
  <c r="D356" i="12"/>
  <c r="C356" i="12"/>
  <c r="O354" i="12"/>
  <c r="K354" i="12"/>
  <c r="J354" i="12"/>
  <c r="I354" i="12"/>
  <c r="H354" i="12"/>
  <c r="G354" i="12"/>
  <c r="F354" i="12"/>
  <c r="E354" i="12"/>
  <c r="D354" i="12"/>
  <c r="C354" i="12"/>
  <c r="O352" i="12"/>
  <c r="K352" i="12"/>
  <c r="J352" i="12"/>
  <c r="I352" i="12"/>
  <c r="H352" i="12"/>
  <c r="G352" i="12"/>
  <c r="F352" i="12"/>
  <c r="E352" i="12"/>
  <c r="D352" i="12"/>
  <c r="C352" i="12"/>
  <c r="O350" i="12"/>
  <c r="K350" i="12"/>
  <c r="J350" i="12"/>
  <c r="I350" i="12"/>
  <c r="H350" i="12"/>
  <c r="G350" i="12"/>
  <c r="F350" i="12"/>
  <c r="E350" i="12"/>
  <c r="D350" i="12"/>
  <c r="C350" i="12"/>
  <c r="O348" i="12"/>
  <c r="K348" i="12"/>
  <c r="J348" i="12"/>
  <c r="I348" i="12"/>
  <c r="H348" i="12"/>
  <c r="G348" i="12"/>
  <c r="F348" i="12"/>
  <c r="E348" i="12"/>
  <c r="D348" i="12"/>
  <c r="C348" i="12"/>
  <c r="O346" i="12"/>
  <c r="K346" i="12"/>
  <c r="J346" i="12"/>
  <c r="I346" i="12"/>
  <c r="H346" i="12"/>
  <c r="G346" i="12"/>
  <c r="F346" i="12"/>
  <c r="E346" i="12"/>
  <c r="D346" i="12"/>
  <c r="C346" i="12"/>
  <c r="O344" i="12"/>
  <c r="K344" i="12"/>
  <c r="J344" i="12"/>
  <c r="I344" i="12"/>
  <c r="H344" i="12"/>
  <c r="G344" i="12"/>
  <c r="F344" i="12"/>
  <c r="E344" i="12"/>
  <c r="D344" i="12"/>
  <c r="C344" i="12"/>
  <c r="O342" i="12"/>
  <c r="K342" i="12"/>
  <c r="J342" i="12"/>
  <c r="I342" i="12"/>
  <c r="H342" i="12"/>
  <c r="G342" i="12"/>
  <c r="F342" i="12"/>
  <c r="E342" i="12"/>
  <c r="D342" i="12"/>
  <c r="C342" i="12"/>
  <c r="O340" i="12"/>
  <c r="K340" i="12"/>
  <c r="J340" i="12"/>
  <c r="I340" i="12"/>
  <c r="H340" i="12"/>
  <c r="G340" i="12"/>
  <c r="F340" i="12"/>
  <c r="E340" i="12"/>
  <c r="D340" i="12"/>
  <c r="C340" i="12"/>
  <c r="O338" i="12"/>
  <c r="K338" i="12"/>
  <c r="J338" i="12"/>
  <c r="I338" i="12"/>
  <c r="H338" i="12"/>
  <c r="G338" i="12"/>
  <c r="F338" i="12"/>
  <c r="E338" i="12"/>
  <c r="D338" i="12"/>
  <c r="C338" i="12"/>
  <c r="O336" i="12"/>
  <c r="K336" i="12"/>
  <c r="J336" i="12"/>
  <c r="I336" i="12"/>
  <c r="H336" i="12"/>
  <c r="G336" i="12"/>
  <c r="F336" i="12"/>
  <c r="E336" i="12"/>
  <c r="D336" i="12"/>
  <c r="C336" i="12"/>
  <c r="O334" i="12"/>
  <c r="K334" i="12"/>
  <c r="J334" i="12"/>
  <c r="I334" i="12"/>
  <c r="H334" i="12"/>
  <c r="G334" i="12"/>
  <c r="F334" i="12"/>
  <c r="E334" i="12"/>
  <c r="D334" i="12"/>
  <c r="C334" i="12"/>
  <c r="O332" i="12"/>
  <c r="K332" i="12"/>
  <c r="J332" i="12"/>
  <c r="I332" i="12"/>
  <c r="H332" i="12"/>
  <c r="G332" i="12"/>
  <c r="F332" i="12"/>
  <c r="E332" i="12"/>
  <c r="D332" i="12"/>
  <c r="C332" i="12"/>
  <c r="O330" i="12"/>
  <c r="K330" i="12"/>
  <c r="J330" i="12"/>
  <c r="I330" i="12"/>
  <c r="H330" i="12"/>
  <c r="G330" i="12"/>
  <c r="F330" i="12"/>
  <c r="E330" i="12"/>
  <c r="D330" i="12"/>
  <c r="C330" i="12"/>
  <c r="O328" i="12"/>
  <c r="K328" i="12"/>
  <c r="J328" i="12"/>
  <c r="I328" i="12"/>
  <c r="H328" i="12"/>
  <c r="G328" i="12"/>
  <c r="F328" i="12"/>
  <c r="E328" i="12"/>
  <c r="D328" i="12"/>
  <c r="C328" i="12"/>
  <c r="O326" i="12"/>
  <c r="K326" i="12"/>
  <c r="J326" i="12"/>
  <c r="I326" i="12"/>
  <c r="H326" i="12"/>
  <c r="G326" i="12"/>
  <c r="F326" i="12"/>
  <c r="E326" i="12"/>
  <c r="D326" i="12"/>
  <c r="C326" i="12"/>
  <c r="O324" i="12"/>
  <c r="K324" i="12"/>
  <c r="J324" i="12"/>
  <c r="I324" i="12"/>
  <c r="H324" i="12"/>
  <c r="G324" i="12"/>
  <c r="F324" i="12"/>
  <c r="E324" i="12"/>
  <c r="D324" i="12"/>
  <c r="C324" i="12"/>
  <c r="O322" i="12"/>
  <c r="K322" i="12"/>
  <c r="J322" i="12"/>
  <c r="I322" i="12"/>
  <c r="H322" i="12"/>
  <c r="G322" i="12"/>
  <c r="F322" i="12"/>
  <c r="E322" i="12"/>
  <c r="D322" i="12"/>
  <c r="C322" i="12"/>
  <c r="O320" i="12"/>
  <c r="K320" i="12"/>
  <c r="J320" i="12"/>
  <c r="I320" i="12"/>
  <c r="H320" i="12"/>
  <c r="G320" i="12"/>
  <c r="F320" i="12"/>
  <c r="E320" i="12"/>
  <c r="D320" i="12"/>
  <c r="C320" i="12"/>
  <c r="O318" i="12"/>
  <c r="K318" i="12"/>
  <c r="J318" i="12"/>
  <c r="I318" i="12"/>
  <c r="H318" i="12"/>
  <c r="G318" i="12"/>
  <c r="F318" i="12"/>
  <c r="E318" i="12"/>
  <c r="D318" i="12"/>
  <c r="C318" i="12"/>
  <c r="O316" i="12"/>
  <c r="K316" i="12"/>
  <c r="J316" i="12"/>
  <c r="I316" i="12"/>
  <c r="H316" i="12"/>
  <c r="G316" i="12"/>
  <c r="F316" i="12"/>
  <c r="E316" i="12"/>
  <c r="D316" i="12"/>
  <c r="C316" i="12"/>
  <c r="O314" i="12"/>
  <c r="K314" i="12"/>
  <c r="J314" i="12"/>
  <c r="I314" i="12"/>
  <c r="H314" i="12"/>
  <c r="G314" i="12"/>
  <c r="F314" i="12"/>
  <c r="E314" i="12"/>
  <c r="D314" i="12"/>
  <c r="C314" i="12"/>
  <c r="O312" i="12"/>
  <c r="K312" i="12"/>
  <c r="J312" i="12"/>
  <c r="I312" i="12"/>
  <c r="H312" i="12"/>
  <c r="G312" i="12"/>
  <c r="F312" i="12"/>
  <c r="E312" i="12"/>
  <c r="D312" i="12"/>
  <c r="C312" i="12"/>
  <c r="O310" i="12"/>
  <c r="K310" i="12"/>
  <c r="J310" i="12"/>
  <c r="I310" i="12"/>
  <c r="H310" i="12"/>
  <c r="G310" i="12"/>
  <c r="F310" i="12"/>
  <c r="E310" i="12"/>
  <c r="D310" i="12"/>
  <c r="C310" i="12"/>
  <c r="O308" i="12"/>
  <c r="K308" i="12"/>
  <c r="J308" i="12"/>
  <c r="I308" i="12"/>
  <c r="H308" i="12"/>
  <c r="G308" i="12"/>
  <c r="F308" i="12"/>
  <c r="E308" i="12"/>
  <c r="D308" i="12"/>
  <c r="C308" i="12"/>
  <c r="O306" i="12"/>
  <c r="K306" i="12"/>
  <c r="J306" i="12"/>
  <c r="I306" i="12"/>
  <c r="H306" i="12"/>
  <c r="G306" i="12"/>
  <c r="F306" i="12"/>
  <c r="E306" i="12"/>
  <c r="D306" i="12"/>
  <c r="C306" i="12"/>
  <c r="O304" i="12"/>
  <c r="K304" i="12"/>
  <c r="J304" i="12"/>
  <c r="I304" i="12"/>
  <c r="H304" i="12"/>
  <c r="G304" i="12"/>
  <c r="F304" i="12"/>
  <c r="E304" i="12"/>
  <c r="D304" i="12"/>
  <c r="C304" i="12"/>
  <c r="O302" i="12"/>
  <c r="K302" i="12"/>
  <c r="J302" i="12"/>
  <c r="I302" i="12"/>
  <c r="H302" i="12"/>
  <c r="G302" i="12"/>
  <c r="F302" i="12"/>
  <c r="E302" i="12"/>
  <c r="D302" i="12"/>
  <c r="C302" i="12"/>
  <c r="O300" i="12"/>
  <c r="K300" i="12"/>
  <c r="J300" i="12"/>
  <c r="I300" i="12"/>
  <c r="H300" i="12"/>
  <c r="G300" i="12"/>
  <c r="F300" i="12"/>
  <c r="E300" i="12"/>
  <c r="D300" i="12"/>
  <c r="C300" i="12"/>
  <c r="O298" i="12"/>
  <c r="K298" i="12"/>
  <c r="J298" i="12"/>
  <c r="I298" i="12"/>
  <c r="H298" i="12"/>
  <c r="G298" i="12"/>
  <c r="F298" i="12"/>
  <c r="E298" i="12"/>
  <c r="D298" i="12"/>
  <c r="C298" i="12"/>
  <c r="O296" i="12"/>
  <c r="K296" i="12"/>
  <c r="J296" i="12"/>
  <c r="I296" i="12"/>
  <c r="H296" i="12"/>
  <c r="G296" i="12"/>
  <c r="F296" i="12"/>
  <c r="E296" i="12"/>
  <c r="D296" i="12"/>
  <c r="C296" i="12"/>
  <c r="O294" i="12"/>
  <c r="K294" i="12"/>
  <c r="J294" i="12"/>
  <c r="I294" i="12"/>
  <c r="H294" i="12"/>
  <c r="G294" i="12"/>
  <c r="F294" i="12"/>
  <c r="E294" i="12"/>
  <c r="D294" i="12"/>
  <c r="C294" i="12"/>
  <c r="O292" i="12"/>
  <c r="K292" i="12"/>
  <c r="J292" i="12"/>
  <c r="I292" i="12"/>
  <c r="H292" i="12"/>
  <c r="G292" i="12"/>
  <c r="F292" i="12"/>
  <c r="E292" i="12"/>
  <c r="D292" i="12"/>
  <c r="C292" i="12"/>
  <c r="O290" i="12"/>
  <c r="K290" i="12"/>
  <c r="J290" i="12"/>
  <c r="I290" i="12"/>
  <c r="H290" i="12"/>
  <c r="G290" i="12"/>
  <c r="F290" i="12"/>
  <c r="E290" i="12"/>
  <c r="D290" i="12"/>
  <c r="C290" i="12"/>
  <c r="O288" i="12"/>
  <c r="K288" i="12"/>
  <c r="J288" i="12"/>
  <c r="I288" i="12"/>
  <c r="H288" i="12"/>
  <c r="G288" i="12"/>
  <c r="F288" i="12"/>
  <c r="E288" i="12"/>
  <c r="D288" i="12"/>
  <c r="C288" i="12"/>
  <c r="O286" i="12"/>
  <c r="K286" i="12"/>
  <c r="J286" i="12"/>
  <c r="I286" i="12"/>
  <c r="H286" i="12"/>
  <c r="G286" i="12"/>
  <c r="F286" i="12"/>
  <c r="E286" i="12"/>
  <c r="D286" i="12"/>
  <c r="C286" i="12"/>
  <c r="O284" i="12"/>
  <c r="K284" i="12"/>
  <c r="J284" i="12"/>
  <c r="I284" i="12"/>
  <c r="H284" i="12"/>
  <c r="G284" i="12"/>
  <c r="F284" i="12"/>
  <c r="E284" i="12"/>
  <c r="D284" i="12"/>
  <c r="C284" i="12"/>
  <c r="O282" i="12"/>
  <c r="K282" i="12"/>
  <c r="J282" i="12"/>
  <c r="I282" i="12"/>
  <c r="H282" i="12"/>
  <c r="G282" i="12"/>
  <c r="F282" i="12"/>
  <c r="E282" i="12"/>
  <c r="D282" i="12"/>
  <c r="C282" i="12"/>
  <c r="O280" i="12"/>
  <c r="K280" i="12"/>
  <c r="J280" i="12"/>
  <c r="I280" i="12"/>
  <c r="H280" i="12"/>
  <c r="G280" i="12"/>
  <c r="F280" i="12"/>
  <c r="E280" i="12"/>
  <c r="D280" i="12"/>
  <c r="C280" i="12"/>
  <c r="O278" i="12"/>
  <c r="K278" i="12"/>
  <c r="J278" i="12"/>
  <c r="I278" i="12"/>
  <c r="H278" i="12"/>
  <c r="G278" i="12"/>
  <c r="F278" i="12"/>
  <c r="E278" i="12"/>
  <c r="D278" i="12"/>
  <c r="C278" i="12"/>
  <c r="O276" i="12"/>
  <c r="K276" i="12"/>
  <c r="J276" i="12"/>
  <c r="I276" i="12"/>
  <c r="H276" i="12"/>
  <c r="G276" i="12"/>
  <c r="F276" i="12"/>
  <c r="E276" i="12"/>
  <c r="D276" i="12"/>
  <c r="C276" i="12"/>
  <c r="O274" i="12"/>
  <c r="K274" i="12"/>
  <c r="J274" i="12"/>
  <c r="I274" i="12"/>
  <c r="H274" i="12"/>
  <c r="G274" i="12"/>
  <c r="F274" i="12"/>
  <c r="E274" i="12"/>
  <c r="D274" i="12"/>
  <c r="C274" i="12"/>
  <c r="O272" i="12"/>
  <c r="K272" i="12"/>
  <c r="J272" i="12"/>
  <c r="I272" i="12"/>
  <c r="H272" i="12"/>
  <c r="G272" i="12"/>
  <c r="F272" i="12"/>
  <c r="E272" i="12"/>
  <c r="D272" i="12"/>
  <c r="C272" i="12"/>
  <c r="O270" i="12"/>
  <c r="K270" i="12"/>
  <c r="J270" i="12"/>
  <c r="I270" i="12"/>
  <c r="H270" i="12"/>
  <c r="G270" i="12"/>
  <c r="F270" i="12"/>
  <c r="E270" i="12"/>
  <c r="D270" i="12"/>
  <c r="C270" i="12"/>
  <c r="O268" i="12"/>
  <c r="K268" i="12"/>
  <c r="J268" i="12"/>
  <c r="I268" i="12"/>
  <c r="H268" i="12"/>
  <c r="G268" i="12"/>
  <c r="F268" i="12"/>
  <c r="E268" i="12"/>
  <c r="D268" i="12"/>
  <c r="C268" i="12"/>
  <c r="O266" i="12"/>
  <c r="K266" i="12"/>
  <c r="J266" i="12"/>
  <c r="I266" i="12"/>
  <c r="H266" i="12"/>
  <c r="G266" i="12"/>
  <c r="F266" i="12"/>
  <c r="E266" i="12"/>
  <c r="D266" i="12"/>
  <c r="C266" i="12"/>
  <c r="O264" i="12"/>
  <c r="K264" i="12"/>
  <c r="J264" i="12"/>
  <c r="I264" i="12"/>
  <c r="H264" i="12"/>
  <c r="G264" i="12"/>
  <c r="F264" i="12"/>
  <c r="E264" i="12"/>
  <c r="D264" i="12"/>
  <c r="C264" i="12"/>
  <c r="O262" i="12"/>
  <c r="K262" i="12"/>
  <c r="J262" i="12"/>
  <c r="I262" i="12"/>
  <c r="H262" i="12"/>
  <c r="G262" i="12"/>
  <c r="F262" i="12"/>
  <c r="E262" i="12"/>
  <c r="D262" i="12"/>
  <c r="C262" i="12"/>
  <c r="O260" i="12"/>
  <c r="K260" i="12"/>
  <c r="J260" i="12"/>
  <c r="I260" i="12"/>
  <c r="H260" i="12"/>
  <c r="G260" i="12"/>
  <c r="F260" i="12"/>
  <c r="E260" i="12"/>
  <c r="D260" i="12"/>
  <c r="C260" i="12"/>
  <c r="O258" i="12"/>
  <c r="K258" i="12"/>
  <c r="J258" i="12"/>
  <c r="I258" i="12"/>
  <c r="H258" i="12"/>
  <c r="G258" i="12"/>
  <c r="F258" i="12"/>
  <c r="E258" i="12"/>
  <c r="D258" i="12"/>
  <c r="C258" i="12"/>
  <c r="O256" i="12"/>
  <c r="K256" i="12"/>
  <c r="J256" i="12"/>
  <c r="I256" i="12"/>
  <c r="H256" i="12"/>
  <c r="G256" i="12"/>
  <c r="F256" i="12"/>
  <c r="E256" i="12"/>
  <c r="D256" i="12"/>
  <c r="C256" i="12"/>
  <c r="O254" i="12"/>
  <c r="K254" i="12"/>
  <c r="J254" i="12"/>
  <c r="I254" i="12"/>
  <c r="H254" i="12"/>
  <c r="G254" i="12"/>
  <c r="F254" i="12"/>
  <c r="E254" i="12"/>
  <c r="D254" i="12"/>
  <c r="C254" i="12"/>
  <c r="O252" i="12"/>
  <c r="K252" i="12"/>
  <c r="J252" i="12"/>
  <c r="I252" i="12"/>
  <c r="H252" i="12"/>
  <c r="G252" i="12"/>
  <c r="F252" i="12"/>
  <c r="E252" i="12"/>
  <c r="D252" i="12"/>
  <c r="C252" i="12"/>
  <c r="O250" i="12"/>
  <c r="K250" i="12"/>
  <c r="J250" i="12"/>
  <c r="I250" i="12"/>
  <c r="H250" i="12"/>
  <c r="G250" i="12"/>
  <c r="F250" i="12"/>
  <c r="E250" i="12"/>
  <c r="D250" i="12"/>
  <c r="C250" i="12"/>
  <c r="O248" i="12"/>
  <c r="K248" i="12"/>
  <c r="J248" i="12"/>
  <c r="I248" i="12"/>
  <c r="H248" i="12"/>
  <c r="G248" i="12"/>
  <c r="F248" i="12"/>
  <c r="E248" i="12"/>
  <c r="D248" i="12"/>
  <c r="C248" i="12"/>
  <c r="O246" i="12"/>
  <c r="K246" i="12"/>
  <c r="J246" i="12"/>
  <c r="I246" i="12"/>
  <c r="H246" i="12"/>
  <c r="G246" i="12"/>
  <c r="F246" i="12"/>
  <c r="E246" i="12"/>
  <c r="D246" i="12"/>
  <c r="C246" i="12"/>
  <c r="O244" i="12"/>
  <c r="K244" i="12"/>
  <c r="J244" i="12"/>
  <c r="I244" i="12"/>
  <c r="H244" i="12"/>
  <c r="G244" i="12"/>
  <c r="F244" i="12"/>
  <c r="E244" i="12"/>
  <c r="D244" i="12"/>
  <c r="C244" i="12"/>
  <c r="O242" i="12"/>
  <c r="K242" i="12"/>
  <c r="J242" i="12"/>
  <c r="I242" i="12"/>
  <c r="H242" i="12"/>
  <c r="G242" i="12"/>
  <c r="F242" i="12"/>
  <c r="E242" i="12"/>
  <c r="D242" i="12"/>
  <c r="C242" i="12"/>
  <c r="O240" i="12"/>
  <c r="K240" i="12"/>
  <c r="J240" i="12"/>
  <c r="I240" i="12"/>
  <c r="H240" i="12"/>
  <c r="G240" i="12"/>
  <c r="F240" i="12"/>
  <c r="E240" i="12"/>
  <c r="D240" i="12"/>
  <c r="C240" i="12"/>
  <c r="O238" i="12"/>
  <c r="K238" i="12"/>
  <c r="J238" i="12"/>
  <c r="I238" i="12"/>
  <c r="H238" i="12"/>
  <c r="G238" i="12"/>
  <c r="F238" i="12"/>
  <c r="E238" i="12"/>
  <c r="D238" i="12"/>
  <c r="C238" i="12"/>
  <c r="O236" i="12"/>
  <c r="K236" i="12"/>
  <c r="J236" i="12"/>
  <c r="I236" i="12"/>
  <c r="H236" i="12"/>
  <c r="G236" i="12"/>
  <c r="F236" i="12"/>
  <c r="E236" i="12"/>
  <c r="D236" i="12"/>
  <c r="C236" i="12"/>
  <c r="O234" i="12"/>
  <c r="K234" i="12"/>
  <c r="J234" i="12"/>
  <c r="I234" i="12"/>
  <c r="H234" i="12"/>
  <c r="G234" i="12"/>
  <c r="F234" i="12"/>
  <c r="E234" i="12"/>
  <c r="D234" i="12"/>
  <c r="C234" i="12"/>
  <c r="O232" i="12"/>
  <c r="K232" i="12"/>
  <c r="J232" i="12"/>
  <c r="I232" i="12"/>
  <c r="H232" i="12"/>
  <c r="G232" i="12"/>
  <c r="F232" i="12"/>
  <c r="E232" i="12"/>
  <c r="D232" i="12"/>
  <c r="C232" i="12"/>
  <c r="O230" i="12"/>
  <c r="K230" i="12"/>
  <c r="J230" i="12"/>
  <c r="I230" i="12"/>
  <c r="H230" i="12"/>
  <c r="G230" i="12"/>
  <c r="F230" i="12"/>
  <c r="E230" i="12"/>
  <c r="D230" i="12"/>
  <c r="C230" i="12"/>
  <c r="O228" i="12"/>
  <c r="K228" i="12"/>
  <c r="J228" i="12"/>
  <c r="I228" i="12"/>
  <c r="H228" i="12"/>
  <c r="G228" i="12"/>
  <c r="F228" i="12"/>
  <c r="E228" i="12"/>
  <c r="D228" i="12"/>
  <c r="C228" i="12"/>
  <c r="O226" i="12"/>
  <c r="K226" i="12"/>
  <c r="J226" i="12"/>
  <c r="I226" i="12"/>
  <c r="H226" i="12"/>
  <c r="G226" i="12"/>
  <c r="F226" i="12"/>
  <c r="E226" i="12"/>
  <c r="D226" i="12"/>
  <c r="C226" i="12"/>
  <c r="O224" i="12"/>
  <c r="K224" i="12"/>
  <c r="J224" i="12"/>
  <c r="I224" i="12"/>
  <c r="H224" i="12"/>
  <c r="G224" i="12"/>
  <c r="F224" i="12"/>
  <c r="E224" i="12"/>
  <c r="D224" i="12"/>
  <c r="C224" i="12"/>
  <c r="O222" i="12"/>
  <c r="K222" i="12"/>
  <c r="J222" i="12"/>
  <c r="I222" i="12"/>
  <c r="H222" i="12"/>
  <c r="G222" i="12"/>
  <c r="F222" i="12"/>
  <c r="E222" i="12"/>
  <c r="D222" i="12"/>
  <c r="C222" i="12"/>
  <c r="O220" i="12"/>
  <c r="K220" i="12"/>
  <c r="J220" i="12"/>
  <c r="I220" i="12"/>
  <c r="H220" i="12"/>
  <c r="G220" i="12"/>
  <c r="F220" i="12"/>
  <c r="E220" i="12"/>
  <c r="D220" i="12"/>
  <c r="C220" i="12"/>
  <c r="O218" i="12"/>
  <c r="K218" i="12"/>
  <c r="J218" i="12"/>
  <c r="I218" i="12"/>
  <c r="H218" i="12"/>
  <c r="G218" i="12"/>
  <c r="F218" i="12"/>
  <c r="E218" i="12"/>
  <c r="D218" i="12"/>
  <c r="C218" i="12"/>
  <c r="O216" i="12"/>
  <c r="K216" i="12"/>
  <c r="J216" i="12"/>
  <c r="I216" i="12"/>
  <c r="H216" i="12"/>
  <c r="G216" i="12"/>
  <c r="F216" i="12"/>
  <c r="E216" i="12"/>
  <c r="D216" i="12"/>
  <c r="C216" i="12"/>
  <c r="O214" i="12"/>
  <c r="K214" i="12"/>
  <c r="J214" i="12"/>
  <c r="I214" i="12"/>
  <c r="H214" i="12"/>
  <c r="G214" i="12"/>
  <c r="F214" i="12"/>
  <c r="E214" i="12"/>
  <c r="D214" i="12"/>
  <c r="C214" i="12"/>
  <c r="O212" i="12"/>
  <c r="K212" i="12"/>
  <c r="J212" i="12"/>
  <c r="I212" i="12"/>
  <c r="H212" i="12"/>
  <c r="G212" i="12"/>
  <c r="F212" i="12"/>
  <c r="E212" i="12"/>
  <c r="D212" i="12"/>
  <c r="C212" i="12"/>
  <c r="O210" i="12"/>
  <c r="K210" i="12"/>
  <c r="J210" i="12"/>
  <c r="I210" i="12"/>
  <c r="H210" i="12"/>
  <c r="G210" i="12"/>
  <c r="F210" i="12"/>
  <c r="E210" i="12"/>
  <c r="D210" i="12"/>
  <c r="C210" i="12"/>
  <c r="O208" i="12"/>
  <c r="K208" i="12"/>
  <c r="J208" i="12"/>
  <c r="I208" i="12"/>
  <c r="H208" i="12"/>
  <c r="G208" i="12"/>
  <c r="F208" i="12"/>
  <c r="E208" i="12"/>
  <c r="D208" i="12"/>
  <c r="C208" i="12"/>
  <c r="O206" i="12"/>
  <c r="K206" i="12"/>
  <c r="J206" i="12"/>
  <c r="I206" i="12"/>
  <c r="H206" i="12"/>
  <c r="G206" i="12"/>
  <c r="F206" i="12"/>
  <c r="E206" i="12"/>
  <c r="D206" i="12"/>
  <c r="C206" i="12"/>
  <c r="O204" i="12"/>
  <c r="K204" i="12"/>
  <c r="J204" i="12"/>
  <c r="I204" i="12"/>
  <c r="H204" i="12"/>
  <c r="G204" i="12"/>
  <c r="F204" i="12"/>
  <c r="E204" i="12"/>
  <c r="D204" i="12"/>
  <c r="C204" i="12"/>
  <c r="O202" i="12"/>
  <c r="K202" i="12"/>
  <c r="J202" i="12"/>
  <c r="I202" i="12"/>
  <c r="H202" i="12"/>
  <c r="G202" i="12"/>
  <c r="F202" i="12"/>
  <c r="E202" i="12"/>
  <c r="D202" i="12"/>
  <c r="C202" i="12"/>
  <c r="O200" i="12"/>
  <c r="K200" i="12"/>
  <c r="J200" i="12"/>
  <c r="I200" i="12"/>
  <c r="H200" i="12"/>
  <c r="G200" i="12"/>
  <c r="F200" i="12"/>
  <c r="E200" i="12"/>
  <c r="D200" i="12"/>
  <c r="C200" i="12"/>
  <c r="O198" i="12"/>
  <c r="K198" i="12"/>
  <c r="J198" i="12"/>
  <c r="I198" i="12"/>
  <c r="H198" i="12"/>
  <c r="G198" i="12"/>
  <c r="F198" i="12"/>
  <c r="E198" i="12"/>
  <c r="D198" i="12"/>
  <c r="C198" i="12"/>
  <c r="O196" i="12"/>
  <c r="K196" i="12"/>
  <c r="J196" i="12"/>
  <c r="I196" i="12"/>
  <c r="H196" i="12"/>
  <c r="G196" i="12"/>
  <c r="F196" i="12"/>
  <c r="E196" i="12"/>
  <c r="D196" i="12"/>
  <c r="C196" i="12"/>
  <c r="O194" i="12"/>
  <c r="K194" i="12"/>
  <c r="J194" i="12"/>
  <c r="I194" i="12"/>
  <c r="H194" i="12"/>
  <c r="G194" i="12"/>
  <c r="F194" i="12"/>
  <c r="E194" i="12"/>
  <c r="D194" i="12"/>
  <c r="C194" i="12"/>
  <c r="O192" i="12"/>
  <c r="K192" i="12"/>
  <c r="J192" i="12"/>
  <c r="I192" i="12"/>
  <c r="H192" i="12"/>
  <c r="G192" i="12"/>
  <c r="F192" i="12"/>
  <c r="E192" i="12"/>
  <c r="D192" i="12"/>
  <c r="C192" i="12"/>
  <c r="O190" i="12"/>
  <c r="K190" i="12"/>
  <c r="J190" i="12"/>
  <c r="I190" i="12"/>
  <c r="H190" i="12"/>
  <c r="G190" i="12"/>
  <c r="F190" i="12"/>
  <c r="E190" i="12"/>
  <c r="D190" i="12"/>
  <c r="C190" i="12"/>
  <c r="O188" i="12"/>
  <c r="K188" i="12"/>
  <c r="J188" i="12"/>
  <c r="I188" i="12"/>
  <c r="H188" i="12"/>
  <c r="G188" i="12"/>
  <c r="F188" i="12"/>
  <c r="E188" i="12"/>
  <c r="D188" i="12"/>
  <c r="C188" i="12"/>
  <c r="O186" i="12"/>
  <c r="K186" i="12"/>
  <c r="J186" i="12"/>
  <c r="I186" i="12"/>
  <c r="H186" i="12"/>
  <c r="G186" i="12"/>
  <c r="F186" i="12"/>
  <c r="E186" i="12"/>
  <c r="D186" i="12"/>
  <c r="C186" i="12"/>
  <c r="O184" i="12"/>
  <c r="K184" i="12"/>
  <c r="J184" i="12"/>
  <c r="I184" i="12"/>
  <c r="H184" i="12"/>
  <c r="G184" i="12"/>
  <c r="F184" i="12"/>
  <c r="E184" i="12"/>
  <c r="D184" i="12"/>
  <c r="C184" i="12"/>
  <c r="O182" i="12"/>
  <c r="K182" i="12"/>
  <c r="J182" i="12"/>
  <c r="I182" i="12"/>
  <c r="H182" i="12"/>
  <c r="G182" i="12"/>
  <c r="F182" i="12"/>
  <c r="E182" i="12"/>
  <c r="D182" i="12"/>
  <c r="C182" i="12"/>
  <c r="O180" i="12"/>
  <c r="K180" i="12"/>
  <c r="J180" i="12"/>
  <c r="I180" i="12"/>
  <c r="H180" i="12"/>
  <c r="G180" i="12"/>
  <c r="F180" i="12"/>
  <c r="E180" i="12"/>
  <c r="D180" i="12"/>
  <c r="C180" i="12"/>
  <c r="O178" i="12"/>
  <c r="K178" i="12"/>
  <c r="J178" i="12"/>
  <c r="I178" i="12"/>
  <c r="H178" i="12"/>
  <c r="G178" i="12"/>
  <c r="F178" i="12"/>
  <c r="E178" i="12"/>
  <c r="D178" i="12"/>
  <c r="C178" i="12"/>
  <c r="O176" i="12"/>
  <c r="K176" i="12"/>
  <c r="J176" i="12"/>
  <c r="I176" i="12"/>
  <c r="H176" i="12"/>
  <c r="G176" i="12"/>
  <c r="F176" i="12"/>
  <c r="E176" i="12"/>
  <c r="D176" i="12"/>
  <c r="C176" i="12"/>
  <c r="O174" i="12"/>
  <c r="K174" i="12"/>
  <c r="J174" i="12"/>
  <c r="I174" i="12"/>
  <c r="H174" i="12"/>
  <c r="G174" i="12"/>
  <c r="F174" i="12"/>
  <c r="E174" i="12"/>
  <c r="D174" i="12"/>
  <c r="C174" i="12"/>
  <c r="O172" i="12"/>
  <c r="K172" i="12"/>
  <c r="J172" i="12"/>
  <c r="I172" i="12"/>
  <c r="H172" i="12"/>
  <c r="G172" i="12"/>
  <c r="F172" i="12"/>
  <c r="E172" i="12"/>
  <c r="D172" i="12"/>
  <c r="C172" i="12"/>
  <c r="O170" i="12"/>
  <c r="K170" i="12"/>
  <c r="J170" i="12"/>
  <c r="I170" i="12"/>
  <c r="H170" i="12"/>
  <c r="G170" i="12"/>
  <c r="F170" i="12"/>
  <c r="E170" i="12"/>
  <c r="D170" i="12"/>
  <c r="C170" i="12"/>
  <c r="O168" i="12"/>
  <c r="K168" i="12"/>
  <c r="J168" i="12"/>
  <c r="I168" i="12"/>
  <c r="H168" i="12"/>
  <c r="G168" i="12"/>
  <c r="F168" i="12"/>
  <c r="E168" i="12"/>
  <c r="D168" i="12"/>
  <c r="C168" i="12"/>
  <c r="O166" i="12"/>
  <c r="K166" i="12"/>
  <c r="J166" i="12"/>
  <c r="I166" i="12"/>
  <c r="H166" i="12"/>
  <c r="G166" i="12"/>
  <c r="F166" i="12"/>
  <c r="E166" i="12"/>
  <c r="D166" i="12"/>
  <c r="C166" i="12"/>
  <c r="O164" i="12"/>
  <c r="K164" i="12"/>
  <c r="J164" i="12"/>
  <c r="I164" i="12"/>
  <c r="H164" i="12"/>
  <c r="G164" i="12"/>
  <c r="F164" i="12"/>
  <c r="E164" i="12"/>
  <c r="D164" i="12"/>
  <c r="C164" i="12"/>
  <c r="O162" i="12"/>
  <c r="K162" i="12"/>
  <c r="J162" i="12"/>
  <c r="I162" i="12"/>
  <c r="H162" i="12"/>
  <c r="G162" i="12"/>
  <c r="F162" i="12"/>
  <c r="E162" i="12"/>
  <c r="D162" i="12"/>
  <c r="C162" i="12"/>
  <c r="O160" i="12"/>
  <c r="K160" i="12"/>
  <c r="J160" i="12"/>
  <c r="I160" i="12"/>
  <c r="H160" i="12"/>
  <c r="G160" i="12"/>
  <c r="F160" i="12"/>
  <c r="E160" i="12"/>
  <c r="D160" i="12"/>
  <c r="C160" i="12"/>
  <c r="O158" i="12"/>
  <c r="K158" i="12"/>
  <c r="J158" i="12"/>
  <c r="I158" i="12"/>
  <c r="H158" i="12"/>
  <c r="G158" i="12"/>
  <c r="F158" i="12"/>
  <c r="E158" i="12"/>
  <c r="D158" i="12"/>
  <c r="C158" i="12"/>
  <c r="O156" i="12"/>
  <c r="K156" i="12"/>
  <c r="J156" i="12"/>
  <c r="I156" i="12"/>
  <c r="H156" i="12"/>
  <c r="G156" i="12"/>
  <c r="F156" i="12"/>
  <c r="E156" i="12"/>
  <c r="D156" i="12"/>
  <c r="C156" i="12"/>
  <c r="O154" i="12"/>
  <c r="K154" i="12"/>
  <c r="J154" i="12"/>
  <c r="I154" i="12"/>
  <c r="H154" i="12"/>
  <c r="G154" i="12"/>
  <c r="F154" i="12"/>
  <c r="E154" i="12"/>
  <c r="D154" i="12"/>
  <c r="C154" i="12"/>
  <c r="O152" i="12"/>
  <c r="K152" i="12"/>
  <c r="J152" i="12"/>
  <c r="I152" i="12"/>
  <c r="H152" i="12"/>
  <c r="G152" i="12"/>
  <c r="F152" i="12"/>
  <c r="E152" i="12"/>
  <c r="D152" i="12"/>
  <c r="C152" i="12"/>
  <c r="O150" i="12"/>
  <c r="K150" i="12"/>
  <c r="J150" i="12"/>
  <c r="I150" i="12"/>
  <c r="H150" i="12"/>
  <c r="G150" i="12"/>
  <c r="F150" i="12"/>
  <c r="E150" i="12"/>
  <c r="D150" i="12"/>
  <c r="C150" i="12"/>
  <c r="O148" i="12"/>
  <c r="K148" i="12"/>
  <c r="J148" i="12"/>
  <c r="I148" i="12"/>
  <c r="H148" i="12"/>
  <c r="G148" i="12"/>
  <c r="F148" i="12"/>
  <c r="E148" i="12"/>
  <c r="D148" i="12"/>
  <c r="C148" i="12"/>
  <c r="O146" i="12"/>
  <c r="K146" i="12"/>
  <c r="J146" i="12"/>
  <c r="I146" i="12"/>
  <c r="H146" i="12"/>
  <c r="G146" i="12"/>
  <c r="F146" i="12"/>
  <c r="E146" i="12"/>
  <c r="D146" i="12"/>
  <c r="C146" i="12"/>
  <c r="O144" i="12"/>
  <c r="K144" i="12"/>
  <c r="J144" i="12"/>
  <c r="I144" i="12"/>
  <c r="H144" i="12"/>
  <c r="G144" i="12"/>
  <c r="F144" i="12"/>
  <c r="E144" i="12"/>
  <c r="D144" i="12"/>
  <c r="C144" i="12"/>
  <c r="O142" i="12"/>
  <c r="K142" i="12"/>
  <c r="J142" i="12"/>
  <c r="I142" i="12"/>
  <c r="H142" i="12"/>
  <c r="G142" i="12"/>
  <c r="F142" i="12"/>
  <c r="E142" i="12"/>
  <c r="D142" i="12"/>
  <c r="C142" i="12"/>
  <c r="O140" i="12"/>
  <c r="K140" i="12"/>
  <c r="J140" i="12"/>
  <c r="I140" i="12"/>
  <c r="H140" i="12"/>
  <c r="G140" i="12"/>
  <c r="F140" i="12"/>
  <c r="E140" i="12"/>
  <c r="D140" i="12"/>
  <c r="C140" i="12"/>
  <c r="O138" i="12"/>
  <c r="K138" i="12"/>
  <c r="J138" i="12"/>
  <c r="I138" i="12"/>
  <c r="H138" i="12"/>
  <c r="G138" i="12"/>
  <c r="F138" i="12"/>
  <c r="E138" i="12"/>
  <c r="D138" i="12"/>
  <c r="C138" i="12"/>
  <c r="O136" i="12"/>
  <c r="K136" i="12"/>
  <c r="J136" i="12"/>
  <c r="I136" i="12"/>
  <c r="H136" i="12"/>
  <c r="G136" i="12"/>
  <c r="F136" i="12"/>
  <c r="E136" i="12"/>
  <c r="D136" i="12"/>
  <c r="C136" i="12"/>
  <c r="O134" i="12"/>
  <c r="K134" i="12"/>
  <c r="J134" i="12"/>
  <c r="I134" i="12"/>
  <c r="H134" i="12"/>
  <c r="G134" i="12"/>
  <c r="F134" i="12"/>
  <c r="E134" i="12"/>
  <c r="D134" i="12"/>
  <c r="C134" i="12"/>
  <c r="O132" i="12"/>
  <c r="K132" i="12"/>
  <c r="J132" i="12"/>
  <c r="I132" i="12"/>
  <c r="H132" i="12"/>
  <c r="G132" i="12"/>
  <c r="F132" i="12"/>
  <c r="E132" i="12"/>
  <c r="D132" i="12"/>
  <c r="C132" i="12"/>
  <c r="O130" i="12"/>
  <c r="K130" i="12"/>
  <c r="J130" i="12"/>
  <c r="I130" i="12"/>
  <c r="H130" i="12"/>
  <c r="G130" i="12"/>
  <c r="F130" i="12"/>
  <c r="E130" i="12"/>
  <c r="D130" i="12"/>
  <c r="C130" i="12"/>
  <c r="O128" i="12"/>
  <c r="K128" i="12"/>
  <c r="J128" i="12"/>
  <c r="I128" i="12"/>
  <c r="H128" i="12"/>
  <c r="G128" i="12"/>
  <c r="F128" i="12"/>
  <c r="E128" i="12"/>
  <c r="D128" i="12"/>
  <c r="C128" i="12"/>
  <c r="O126" i="12"/>
  <c r="K126" i="12"/>
  <c r="J126" i="12"/>
  <c r="I126" i="12"/>
  <c r="H126" i="12"/>
  <c r="G126" i="12"/>
  <c r="F126" i="12"/>
  <c r="E126" i="12"/>
  <c r="D126" i="12"/>
  <c r="C126" i="12"/>
  <c r="O124" i="12"/>
  <c r="K124" i="12"/>
  <c r="J124" i="12"/>
  <c r="I124" i="12"/>
  <c r="H124" i="12"/>
  <c r="G124" i="12"/>
  <c r="F124" i="12"/>
  <c r="E124" i="12"/>
  <c r="D124" i="12"/>
  <c r="C124" i="12"/>
  <c r="O122" i="12"/>
  <c r="K122" i="12"/>
  <c r="J122" i="12"/>
  <c r="I122" i="12"/>
  <c r="H122" i="12"/>
  <c r="G122" i="12"/>
  <c r="F122" i="12"/>
  <c r="E122" i="12"/>
  <c r="D122" i="12"/>
  <c r="C122" i="12"/>
  <c r="O120" i="12"/>
  <c r="K120" i="12"/>
  <c r="J120" i="12"/>
  <c r="I120" i="12"/>
  <c r="H120" i="12"/>
  <c r="G120" i="12"/>
  <c r="F120" i="12"/>
  <c r="E120" i="12"/>
  <c r="D120" i="12"/>
  <c r="C120" i="12"/>
  <c r="O118" i="12"/>
  <c r="K118" i="12"/>
  <c r="J118" i="12"/>
  <c r="I118" i="12"/>
  <c r="H118" i="12"/>
  <c r="G118" i="12"/>
  <c r="F118" i="12"/>
  <c r="E118" i="12"/>
  <c r="D118" i="12"/>
  <c r="C118" i="12"/>
  <c r="O116" i="12"/>
  <c r="K116" i="12"/>
  <c r="J116" i="12"/>
  <c r="I116" i="12"/>
  <c r="H116" i="12"/>
  <c r="G116" i="12"/>
  <c r="F116" i="12"/>
  <c r="E116" i="12"/>
  <c r="D116" i="12"/>
  <c r="C116" i="12"/>
  <c r="O114" i="12"/>
  <c r="K114" i="12"/>
  <c r="J114" i="12"/>
  <c r="I114" i="12"/>
  <c r="H114" i="12"/>
  <c r="G114" i="12"/>
  <c r="F114" i="12"/>
  <c r="E114" i="12"/>
  <c r="D114" i="12"/>
  <c r="C114" i="12"/>
  <c r="O112" i="12"/>
  <c r="K112" i="12"/>
  <c r="J112" i="12"/>
  <c r="I112" i="12"/>
  <c r="H112" i="12"/>
  <c r="G112" i="12"/>
  <c r="F112" i="12"/>
  <c r="E112" i="12"/>
  <c r="D112" i="12"/>
  <c r="C112" i="12"/>
  <c r="O110" i="12"/>
  <c r="K110" i="12"/>
  <c r="J110" i="12"/>
  <c r="I110" i="12"/>
  <c r="H110" i="12"/>
  <c r="G110" i="12"/>
  <c r="F110" i="12"/>
  <c r="E110" i="12"/>
  <c r="D110" i="12"/>
  <c r="C110" i="12"/>
  <c r="O108" i="12"/>
  <c r="K108" i="12"/>
  <c r="J108" i="12"/>
  <c r="I108" i="12"/>
  <c r="H108" i="12"/>
  <c r="G108" i="12"/>
  <c r="F108" i="12"/>
  <c r="E108" i="12"/>
  <c r="D108" i="12"/>
  <c r="C108" i="12"/>
  <c r="O106" i="12"/>
  <c r="K106" i="12"/>
  <c r="J106" i="12"/>
  <c r="I106" i="12"/>
  <c r="H106" i="12"/>
  <c r="G106" i="12"/>
  <c r="F106" i="12"/>
  <c r="E106" i="12"/>
  <c r="D106" i="12"/>
  <c r="C106" i="12"/>
  <c r="O104" i="12"/>
  <c r="K104" i="12"/>
  <c r="J104" i="12"/>
  <c r="I104" i="12"/>
  <c r="H104" i="12"/>
  <c r="G104" i="12"/>
  <c r="F104" i="12"/>
  <c r="E104" i="12"/>
  <c r="D104" i="12"/>
  <c r="C104" i="12"/>
  <c r="O102" i="12"/>
  <c r="K102" i="12"/>
  <c r="J102" i="12"/>
  <c r="I102" i="12"/>
  <c r="H102" i="12"/>
  <c r="G102" i="12"/>
  <c r="F102" i="12"/>
  <c r="E102" i="12"/>
  <c r="D102" i="12"/>
  <c r="C102" i="12"/>
  <c r="O100" i="12"/>
  <c r="K100" i="12"/>
  <c r="J100" i="12"/>
  <c r="I100" i="12"/>
  <c r="H100" i="12"/>
  <c r="G100" i="12"/>
  <c r="F100" i="12"/>
  <c r="E100" i="12"/>
  <c r="D100" i="12"/>
  <c r="C100" i="12"/>
  <c r="O98" i="12"/>
  <c r="K98" i="12"/>
  <c r="J98" i="12"/>
  <c r="I98" i="12"/>
  <c r="H98" i="12"/>
  <c r="G98" i="12"/>
  <c r="F98" i="12"/>
  <c r="E98" i="12"/>
  <c r="D98" i="12"/>
  <c r="C98" i="12"/>
  <c r="O96" i="12"/>
  <c r="K96" i="12"/>
  <c r="J96" i="12"/>
  <c r="I96" i="12"/>
  <c r="H96" i="12"/>
  <c r="G96" i="12"/>
  <c r="F96" i="12"/>
  <c r="E96" i="12"/>
  <c r="D96" i="12"/>
  <c r="C96" i="12"/>
  <c r="O94" i="12"/>
  <c r="K94" i="12"/>
  <c r="J94" i="12"/>
  <c r="I94" i="12"/>
  <c r="H94" i="12"/>
  <c r="G94" i="12"/>
  <c r="F94" i="12"/>
  <c r="E94" i="12"/>
  <c r="D94" i="12"/>
  <c r="C94" i="12"/>
  <c r="O92" i="12"/>
  <c r="K92" i="12"/>
  <c r="J92" i="12"/>
  <c r="I92" i="12"/>
  <c r="H92" i="12"/>
  <c r="G92" i="12"/>
  <c r="F92" i="12"/>
  <c r="E92" i="12"/>
  <c r="D92" i="12"/>
  <c r="C92" i="12"/>
  <c r="O90" i="12"/>
  <c r="K90" i="12"/>
  <c r="J90" i="12"/>
  <c r="I90" i="12"/>
  <c r="H90" i="12"/>
  <c r="G90" i="12"/>
  <c r="F90" i="12"/>
  <c r="E90" i="12"/>
  <c r="D90" i="12"/>
  <c r="C90" i="12"/>
  <c r="O88" i="12"/>
  <c r="K88" i="12"/>
  <c r="J88" i="12"/>
  <c r="I88" i="12"/>
  <c r="H88" i="12"/>
  <c r="G88" i="12"/>
  <c r="F88" i="12"/>
  <c r="E88" i="12"/>
  <c r="D88" i="12"/>
  <c r="C88" i="12"/>
  <c r="O86" i="12"/>
  <c r="K86" i="12"/>
  <c r="J86" i="12"/>
  <c r="I86" i="12"/>
  <c r="H86" i="12"/>
  <c r="G86" i="12"/>
  <c r="F86" i="12"/>
  <c r="E86" i="12"/>
  <c r="D86" i="12"/>
  <c r="C86" i="12"/>
  <c r="O84" i="12"/>
  <c r="K84" i="12"/>
  <c r="J84" i="12"/>
  <c r="I84" i="12"/>
  <c r="H84" i="12"/>
  <c r="G84" i="12"/>
  <c r="F84" i="12"/>
  <c r="E84" i="12"/>
  <c r="D84" i="12"/>
  <c r="C84" i="12"/>
  <c r="O82" i="12"/>
  <c r="K82" i="12"/>
  <c r="J82" i="12"/>
  <c r="I82" i="12"/>
  <c r="H82" i="12"/>
  <c r="G82" i="12"/>
  <c r="F82" i="12"/>
  <c r="E82" i="12"/>
  <c r="D82" i="12"/>
  <c r="C82" i="12"/>
  <c r="O80" i="12"/>
  <c r="K80" i="12"/>
  <c r="J80" i="12"/>
  <c r="I80" i="12"/>
  <c r="H80" i="12"/>
  <c r="G80" i="12"/>
  <c r="F80" i="12"/>
  <c r="E80" i="12"/>
  <c r="D80" i="12"/>
  <c r="C80" i="12"/>
  <c r="O78" i="12"/>
  <c r="K78" i="12"/>
  <c r="J78" i="12"/>
  <c r="I78" i="12"/>
  <c r="H78" i="12"/>
  <c r="G78" i="12"/>
  <c r="F78" i="12"/>
  <c r="E78" i="12"/>
  <c r="D78" i="12"/>
  <c r="C78" i="12"/>
  <c r="O76" i="12"/>
  <c r="K76" i="12"/>
  <c r="J76" i="12"/>
  <c r="I76" i="12"/>
  <c r="H76" i="12"/>
  <c r="G76" i="12"/>
  <c r="F76" i="12"/>
  <c r="E76" i="12"/>
  <c r="D76" i="12"/>
  <c r="C76" i="12"/>
  <c r="O74" i="12"/>
  <c r="K74" i="12"/>
  <c r="J74" i="12"/>
  <c r="I74" i="12"/>
  <c r="H74" i="12"/>
  <c r="G74" i="12"/>
  <c r="F74" i="12"/>
  <c r="E74" i="12"/>
  <c r="D74" i="12"/>
  <c r="C74" i="12"/>
  <c r="O72" i="12"/>
  <c r="K72" i="12"/>
  <c r="J72" i="12"/>
  <c r="I72" i="12"/>
  <c r="H72" i="12"/>
  <c r="G72" i="12"/>
  <c r="F72" i="12"/>
  <c r="E72" i="12"/>
  <c r="D72" i="12"/>
  <c r="C72" i="12"/>
  <c r="O70" i="12"/>
  <c r="K70" i="12"/>
  <c r="J70" i="12"/>
  <c r="I70" i="12"/>
  <c r="H70" i="12"/>
  <c r="G70" i="12"/>
  <c r="F70" i="12"/>
  <c r="E70" i="12"/>
  <c r="D70" i="12"/>
  <c r="C70" i="12"/>
  <c r="O68" i="12"/>
  <c r="K68" i="12"/>
  <c r="J68" i="12"/>
  <c r="I68" i="12"/>
  <c r="H68" i="12"/>
  <c r="G68" i="12"/>
  <c r="F68" i="12"/>
  <c r="E68" i="12"/>
  <c r="D68" i="12"/>
  <c r="C68" i="12"/>
  <c r="O66" i="12"/>
  <c r="K66" i="12"/>
  <c r="J66" i="12"/>
  <c r="I66" i="12"/>
  <c r="H66" i="12"/>
  <c r="G66" i="12"/>
  <c r="F66" i="12"/>
  <c r="E66" i="12"/>
  <c r="D66" i="12"/>
  <c r="C66" i="12"/>
  <c r="O64" i="12"/>
  <c r="K64" i="12"/>
  <c r="J64" i="12"/>
  <c r="I64" i="12"/>
  <c r="H64" i="12"/>
  <c r="G64" i="12"/>
  <c r="F64" i="12"/>
  <c r="E64" i="12"/>
  <c r="D64" i="12"/>
  <c r="C64" i="12"/>
  <c r="O62" i="12"/>
  <c r="K62" i="12"/>
  <c r="J62" i="12"/>
  <c r="I62" i="12"/>
  <c r="H62" i="12"/>
  <c r="G62" i="12"/>
  <c r="F62" i="12"/>
  <c r="E62" i="12"/>
  <c r="D62" i="12"/>
  <c r="C62" i="12"/>
  <c r="O60" i="12"/>
  <c r="K60" i="12"/>
  <c r="J60" i="12"/>
  <c r="I60" i="12"/>
  <c r="H60" i="12"/>
  <c r="G60" i="12"/>
  <c r="F60" i="12"/>
  <c r="E60" i="12"/>
  <c r="D60" i="12"/>
  <c r="C60" i="12"/>
  <c r="O58" i="12"/>
  <c r="K58" i="12"/>
  <c r="J58" i="12"/>
  <c r="I58" i="12"/>
  <c r="H58" i="12"/>
  <c r="G58" i="12"/>
  <c r="F58" i="12"/>
  <c r="E58" i="12"/>
  <c r="D58" i="12"/>
  <c r="C58" i="12"/>
  <c r="O56" i="12"/>
  <c r="K56" i="12"/>
  <c r="J56" i="12"/>
  <c r="I56" i="12"/>
  <c r="H56" i="12"/>
  <c r="G56" i="12"/>
  <c r="F56" i="12"/>
  <c r="E56" i="12"/>
  <c r="D56" i="12"/>
  <c r="C56" i="12"/>
  <c r="O54" i="12"/>
  <c r="K54" i="12"/>
  <c r="J54" i="12"/>
  <c r="I54" i="12"/>
  <c r="H54" i="12"/>
  <c r="G54" i="12"/>
  <c r="F54" i="12"/>
  <c r="E54" i="12"/>
  <c r="D54" i="12"/>
  <c r="C54" i="12"/>
  <c r="O52" i="12"/>
  <c r="K52" i="12"/>
  <c r="J52" i="12"/>
  <c r="I52" i="12"/>
  <c r="H52" i="12"/>
  <c r="G52" i="12"/>
  <c r="F52" i="12"/>
  <c r="E52" i="12"/>
  <c r="D52" i="12"/>
  <c r="C52" i="12"/>
  <c r="O50" i="12"/>
  <c r="K50" i="12"/>
  <c r="J50" i="12"/>
  <c r="I50" i="12"/>
  <c r="H50" i="12"/>
  <c r="G50" i="12"/>
  <c r="F50" i="12"/>
  <c r="E50" i="12"/>
  <c r="D50" i="12"/>
  <c r="C50" i="12"/>
  <c r="O48" i="12"/>
  <c r="K48" i="12"/>
  <c r="J48" i="12"/>
  <c r="I48" i="12"/>
  <c r="H48" i="12"/>
  <c r="G48" i="12"/>
  <c r="F48" i="12"/>
  <c r="E48" i="12"/>
  <c r="D48" i="12"/>
  <c r="C48" i="12"/>
  <c r="O46" i="12"/>
  <c r="K46" i="12"/>
  <c r="J46" i="12"/>
  <c r="I46" i="12"/>
  <c r="H46" i="12"/>
  <c r="G46" i="12"/>
  <c r="F46" i="12"/>
  <c r="E46" i="12"/>
  <c r="D46" i="12"/>
  <c r="C46" i="12"/>
  <c r="O44" i="12"/>
  <c r="K44" i="12"/>
  <c r="J44" i="12"/>
  <c r="I44" i="12"/>
  <c r="H44" i="12"/>
  <c r="G44" i="12"/>
  <c r="F44" i="12"/>
  <c r="E44" i="12"/>
  <c r="D44" i="12"/>
  <c r="C44" i="12"/>
  <c r="O42" i="12"/>
  <c r="K42" i="12"/>
  <c r="J42" i="12"/>
  <c r="I42" i="12"/>
  <c r="H42" i="12"/>
  <c r="G42" i="12"/>
  <c r="F42" i="12"/>
  <c r="E42" i="12"/>
  <c r="D42" i="12"/>
  <c r="C42" i="12"/>
  <c r="O40" i="12"/>
  <c r="K40" i="12"/>
  <c r="J40" i="12"/>
  <c r="I40" i="12"/>
  <c r="H40" i="12"/>
  <c r="G40" i="12"/>
  <c r="F40" i="12"/>
  <c r="E40" i="12"/>
  <c r="D40" i="12"/>
  <c r="C40" i="12"/>
  <c r="O38" i="12"/>
  <c r="K38" i="12"/>
  <c r="J38" i="12"/>
  <c r="I38" i="12"/>
  <c r="H38" i="12"/>
  <c r="G38" i="12"/>
  <c r="F38" i="12"/>
  <c r="E38" i="12"/>
  <c r="D38" i="12"/>
  <c r="C38" i="12"/>
  <c r="O36" i="12"/>
  <c r="K36" i="12"/>
  <c r="J36" i="12"/>
  <c r="I36" i="12"/>
  <c r="H36" i="12"/>
  <c r="G36" i="12"/>
  <c r="F36" i="12"/>
  <c r="E36" i="12"/>
  <c r="D36" i="12"/>
  <c r="C36" i="12"/>
  <c r="O34" i="12"/>
  <c r="K34" i="12"/>
  <c r="J34" i="12"/>
  <c r="I34" i="12"/>
  <c r="H34" i="12"/>
  <c r="G34" i="12"/>
  <c r="F34" i="12"/>
  <c r="E34" i="12"/>
  <c r="D34" i="12"/>
  <c r="C34" i="12"/>
  <c r="O32" i="12"/>
  <c r="K32" i="12"/>
  <c r="J32" i="12"/>
  <c r="I32" i="12"/>
  <c r="H32" i="12"/>
  <c r="G32" i="12"/>
  <c r="F32" i="12"/>
  <c r="E32" i="12"/>
  <c r="D32" i="12"/>
  <c r="C32" i="12"/>
  <c r="O30" i="12"/>
  <c r="K30" i="12"/>
  <c r="J30" i="12"/>
  <c r="I30" i="12"/>
  <c r="H30" i="12"/>
  <c r="G30" i="12"/>
  <c r="F30" i="12"/>
  <c r="E30" i="12"/>
  <c r="D30" i="12"/>
  <c r="C30" i="12"/>
  <c r="O28" i="12"/>
  <c r="K28" i="12"/>
  <c r="J28" i="12"/>
  <c r="I28" i="12"/>
  <c r="H28" i="12"/>
  <c r="G28" i="12"/>
  <c r="F28" i="12"/>
  <c r="E28" i="12"/>
  <c r="D28" i="12"/>
  <c r="C28" i="12"/>
  <c r="O26" i="12"/>
  <c r="K26" i="12"/>
  <c r="J26" i="12"/>
  <c r="H26" i="12"/>
  <c r="G26" i="12"/>
  <c r="F26" i="12"/>
  <c r="E26" i="12"/>
  <c r="D26" i="12"/>
  <c r="C26" i="12"/>
  <c r="O24" i="12"/>
  <c r="K24" i="12"/>
  <c r="J24" i="12"/>
  <c r="I24" i="12"/>
  <c r="H24" i="12"/>
  <c r="G24" i="12"/>
  <c r="F24" i="12"/>
  <c r="E24" i="12"/>
  <c r="D24" i="12"/>
  <c r="C24" i="12"/>
  <c r="O22" i="12"/>
  <c r="K22" i="12"/>
  <c r="J22" i="12"/>
  <c r="I22" i="12"/>
  <c r="H22" i="12"/>
  <c r="G22" i="12"/>
  <c r="F22" i="12"/>
  <c r="E22" i="12"/>
  <c r="D22" i="12"/>
  <c r="C22" i="12"/>
  <c r="O20" i="12"/>
  <c r="K20" i="12"/>
  <c r="J20" i="12"/>
  <c r="I20" i="12"/>
  <c r="H20" i="12"/>
  <c r="G20" i="12"/>
  <c r="F20" i="12"/>
  <c r="E20" i="12"/>
  <c r="D20" i="12"/>
  <c r="C20" i="12"/>
  <c r="O18" i="12"/>
  <c r="K18" i="12"/>
  <c r="J18" i="12"/>
  <c r="I18" i="12"/>
  <c r="H18" i="12"/>
  <c r="G18" i="12"/>
  <c r="F18" i="12"/>
  <c r="E18" i="12"/>
  <c r="D18" i="12"/>
  <c r="C18" i="12"/>
  <c r="O16" i="12"/>
  <c r="K16" i="12"/>
  <c r="J16" i="12"/>
  <c r="I16" i="12"/>
  <c r="H16" i="12"/>
  <c r="G16" i="12"/>
  <c r="F16" i="12"/>
  <c r="E16" i="12"/>
  <c r="D16" i="12"/>
  <c r="C16" i="12"/>
  <c r="O14" i="12"/>
  <c r="K14" i="12"/>
  <c r="J14" i="12"/>
  <c r="I14" i="12"/>
  <c r="H14" i="12"/>
  <c r="G14" i="12"/>
  <c r="F14" i="12"/>
  <c r="E14" i="12"/>
  <c r="D14" i="12"/>
  <c r="C14" i="12"/>
  <c r="O12" i="12"/>
  <c r="K12" i="12"/>
  <c r="J12" i="12"/>
  <c r="I12" i="12"/>
  <c r="H12" i="12"/>
  <c r="G12" i="12"/>
  <c r="F12" i="12"/>
  <c r="E12" i="12"/>
  <c r="D12" i="12"/>
  <c r="C12" i="12"/>
  <c r="O10" i="12"/>
  <c r="K10" i="12"/>
  <c r="J10" i="12"/>
  <c r="I10" i="12"/>
  <c r="H10" i="12"/>
  <c r="G10" i="12"/>
  <c r="F10" i="12"/>
  <c r="E10" i="12"/>
  <c r="D10" i="12"/>
  <c r="C10" i="12"/>
  <c r="O8" i="12"/>
  <c r="K8" i="12"/>
  <c r="J8" i="12"/>
  <c r="I8" i="12"/>
  <c r="H8" i="12"/>
  <c r="G8" i="12"/>
  <c r="F8" i="12"/>
  <c r="E8" i="12"/>
  <c r="D8" i="12"/>
  <c r="C8" i="12"/>
  <c r="O6" i="12"/>
  <c r="K6" i="12"/>
  <c r="J6" i="12"/>
  <c r="I6" i="12"/>
  <c r="H6" i="12"/>
  <c r="G6" i="12"/>
  <c r="F6" i="12"/>
  <c r="E6" i="12"/>
  <c r="D6" i="12"/>
  <c r="C6" i="12"/>
  <c r="O4" i="12"/>
  <c r="K4" i="12"/>
  <c r="J4" i="12"/>
  <c r="I4" i="12"/>
  <c r="H4" i="12"/>
  <c r="G4" i="12"/>
  <c r="F4" i="12"/>
  <c r="E4" i="12"/>
  <c r="D4" i="12"/>
  <c r="C4" i="12"/>
  <c r="F12" i="11"/>
  <c r="F10" i="11"/>
  <c r="F8" i="11"/>
  <c r="F6" i="11"/>
  <c r="F4" i="11"/>
  <c r="H25" i="10"/>
  <c r="F23" i="10"/>
  <c r="G23" i="10"/>
  <c r="F19" i="10"/>
  <c r="G19" i="10"/>
  <c r="F16" i="10"/>
  <c r="G16" i="10"/>
  <c r="F9" i="10"/>
  <c r="F13" i="10"/>
  <c r="G13" i="10"/>
  <c r="F6" i="10"/>
  <c r="F8" i="10"/>
  <c r="G8" i="10"/>
  <c r="G4" i="9"/>
  <c r="G23" i="8"/>
  <c r="G21" i="8"/>
  <c r="G19" i="8"/>
  <c r="C17" i="8"/>
  <c r="C16" i="8"/>
  <c r="G15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12" i="7"/>
  <c r="F10" i="7"/>
  <c r="F8" i="7"/>
  <c r="F3" i="7"/>
  <c r="F5" i="7"/>
  <c r="F6" i="7"/>
  <c r="H6" i="7"/>
  <c r="G6" i="7"/>
  <c r="E38" i="6"/>
  <c r="F36" i="6"/>
  <c r="F28" i="6"/>
  <c r="F30" i="6"/>
  <c r="F32" i="6"/>
  <c r="F21" i="6"/>
  <c r="F23" i="6"/>
  <c r="F25" i="6"/>
  <c r="F27" i="6"/>
  <c r="F16" i="6"/>
  <c r="F18" i="6"/>
  <c r="F9" i="6"/>
  <c r="F20" i="6"/>
  <c r="F3" i="6"/>
  <c r="F5" i="6"/>
  <c r="F7" i="6"/>
  <c r="F11" i="6"/>
  <c r="F13" i="6"/>
  <c r="F15" i="6"/>
  <c r="G15" i="6"/>
  <c r="O368" i="5"/>
  <c r="K368" i="5"/>
  <c r="L368" i="5"/>
  <c r="M368" i="5"/>
  <c r="N368" i="5"/>
  <c r="I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K312" i="5"/>
  <c r="M312" i="5"/>
  <c r="L312" i="5"/>
  <c r="C311" i="5"/>
  <c r="C310" i="5"/>
  <c r="C309" i="5"/>
  <c r="C308" i="5"/>
  <c r="C307" i="5"/>
  <c r="C306" i="5"/>
  <c r="C305" i="5"/>
  <c r="C304" i="5"/>
  <c r="C303" i="5"/>
  <c r="K302" i="5"/>
  <c r="M302" i="5"/>
  <c r="L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K272" i="5"/>
  <c r="M272" i="5"/>
  <c r="L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K241" i="5"/>
  <c r="M241" i="5"/>
  <c r="L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K221" i="5"/>
  <c r="M221" i="5"/>
  <c r="L221" i="5"/>
  <c r="C220" i="5"/>
  <c r="C219" i="5"/>
  <c r="C217" i="5"/>
  <c r="C215" i="5"/>
  <c r="C213" i="5"/>
  <c r="C211" i="5"/>
  <c r="C210" i="5"/>
  <c r="C208" i="5"/>
  <c r="C206" i="5"/>
  <c r="C204" i="5"/>
  <c r="C203" i="5"/>
  <c r="K202" i="5"/>
  <c r="M202" i="5"/>
  <c r="L202" i="5"/>
  <c r="C198" i="5"/>
  <c r="C197" i="5"/>
  <c r="C195" i="5"/>
  <c r="C194" i="5"/>
  <c r="C193" i="5"/>
  <c r="C191" i="5"/>
  <c r="C189" i="5"/>
  <c r="C188" i="5"/>
  <c r="K183" i="5"/>
  <c r="M183" i="5"/>
  <c r="L183" i="5"/>
  <c r="C182" i="5"/>
  <c r="C180" i="5"/>
  <c r="C178" i="5"/>
  <c r="C177" i="5"/>
  <c r="C176" i="5"/>
  <c r="C175" i="5"/>
  <c r="C174" i="5"/>
  <c r="C172" i="5"/>
  <c r="C171" i="5"/>
  <c r="C169" i="5"/>
  <c r="K168" i="5"/>
  <c r="M168" i="5"/>
  <c r="L168" i="5"/>
  <c r="I168" i="5"/>
  <c r="C167" i="5"/>
  <c r="C166" i="5"/>
  <c r="C165" i="5"/>
  <c r="C164" i="5"/>
  <c r="C163" i="5"/>
  <c r="C161" i="5"/>
  <c r="C159" i="5"/>
  <c r="C158" i="5"/>
  <c r="C157" i="5"/>
  <c r="C155" i="5"/>
  <c r="C153" i="5"/>
  <c r="C151" i="5"/>
  <c r="C149" i="5"/>
  <c r="C147" i="5"/>
  <c r="C145" i="5"/>
  <c r="C143" i="5"/>
  <c r="C141" i="5"/>
  <c r="C140" i="5"/>
  <c r="C139" i="5"/>
  <c r="C138" i="5"/>
  <c r="C136" i="5"/>
  <c r="C134" i="5"/>
  <c r="C130" i="5"/>
  <c r="C129" i="5"/>
  <c r="C128" i="5"/>
  <c r="K127" i="5"/>
  <c r="M127" i="5"/>
  <c r="J127" i="5"/>
  <c r="L126" i="5"/>
  <c r="C126" i="5"/>
  <c r="C125" i="5"/>
  <c r="C124" i="5"/>
  <c r="C121" i="5"/>
  <c r="C120" i="5"/>
  <c r="C118" i="5"/>
  <c r="C117" i="5"/>
  <c r="C116" i="5"/>
  <c r="C115" i="5"/>
  <c r="C114" i="5"/>
  <c r="C113" i="5"/>
  <c r="K112" i="5"/>
  <c r="M112" i="5"/>
  <c r="L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K80" i="5"/>
  <c r="K45" i="5"/>
  <c r="K48" i="5"/>
  <c r="K50" i="5"/>
  <c r="K68" i="5"/>
  <c r="M329" i="4"/>
  <c r="M328" i="4"/>
  <c r="M327" i="4"/>
  <c r="M326" i="4"/>
  <c r="M325" i="4"/>
  <c r="M324" i="4"/>
  <c r="M323" i="4"/>
  <c r="M322" i="4"/>
  <c r="M321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M283" i="4"/>
  <c r="M282" i="4"/>
  <c r="M281" i="4"/>
  <c r="M280" i="4"/>
  <c r="M279" i="4"/>
  <c r="M278" i="4"/>
  <c r="M276" i="4"/>
  <c r="M275" i="4"/>
  <c r="M274" i="4"/>
  <c r="M273" i="4"/>
  <c r="M272" i="4"/>
  <c r="M271" i="4"/>
  <c r="M270" i="4"/>
  <c r="M269" i="4"/>
  <c r="M268" i="4"/>
  <c r="M267" i="4"/>
  <c r="M266" i="4"/>
  <c r="M265" i="4"/>
  <c r="M264" i="4"/>
  <c r="M263" i="4"/>
  <c r="M262" i="4"/>
  <c r="M261" i="4"/>
  <c r="M260" i="4"/>
  <c r="M259" i="4"/>
  <c r="M258" i="4"/>
  <c r="M257" i="4"/>
  <c r="M256" i="4"/>
  <c r="M255" i="4"/>
  <c r="M254" i="4"/>
  <c r="M253" i="4"/>
  <c r="M252" i="4"/>
  <c r="M251" i="4"/>
  <c r="M250" i="4"/>
  <c r="M249" i="4"/>
  <c r="M248" i="4"/>
  <c r="M247" i="4"/>
  <c r="M246" i="4"/>
  <c r="M245" i="4"/>
  <c r="M244" i="4"/>
  <c r="M243" i="4"/>
  <c r="M242" i="4"/>
  <c r="M241" i="4"/>
  <c r="M240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M206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87" i="4"/>
  <c r="M186" i="4"/>
  <c r="M185" i="4"/>
  <c r="M184" i="4"/>
  <c r="M183" i="4"/>
  <c r="M182" i="4"/>
  <c r="M181" i="4"/>
  <c r="M180" i="4"/>
  <c r="M179" i="4"/>
  <c r="M178" i="4"/>
  <c r="M177" i="4"/>
  <c r="M176" i="4"/>
  <c r="M175" i="4"/>
  <c r="M174" i="4"/>
  <c r="M173" i="4"/>
  <c r="M172" i="4"/>
  <c r="M171" i="4"/>
  <c r="M170" i="4"/>
  <c r="M169" i="4"/>
  <c r="M168" i="4"/>
  <c r="M167" i="4"/>
  <c r="M166" i="4"/>
  <c r="M165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E95" i="4"/>
  <c r="J153" i="3"/>
  <c r="L154" i="3"/>
  <c r="K154" i="3"/>
  <c r="J144" i="3"/>
  <c r="J146" i="3"/>
  <c r="J148" i="3"/>
  <c r="J150" i="3"/>
  <c r="J152" i="3"/>
  <c r="L152" i="3"/>
  <c r="K152" i="3"/>
  <c r="L143" i="3"/>
  <c r="K143" i="3"/>
  <c r="J140" i="3"/>
  <c r="J141" i="3"/>
  <c r="L141" i="3"/>
  <c r="K141" i="3"/>
  <c r="J134" i="3"/>
  <c r="J135" i="3"/>
  <c r="J137" i="3"/>
  <c r="J139" i="3"/>
  <c r="L139" i="3"/>
  <c r="K139" i="3"/>
  <c r="J128" i="3"/>
  <c r="J130" i="3"/>
  <c r="J133" i="3"/>
  <c r="L133" i="3"/>
  <c r="K133" i="3"/>
  <c r="J116" i="3"/>
  <c r="J117" i="3"/>
  <c r="J119" i="3"/>
  <c r="J121" i="3"/>
  <c r="J123" i="3"/>
  <c r="J125" i="3"/>
  <c r="L125" i="3"/>
  <c r="K125" i="3"/>
  <c r="J101" i="3"/>
  <c r="J103" i="3"/>
  <c r="J105" i="3"/>
  <c r="J107" i="3"/>
  <c r="J109" i="3"/>
  <c r="J111" i="3"/>
  <c r="J113" i="3"/>
  <c r="J115" i="3"/>
  <c r="L115" i="3"/>
  <c r="K115" i="3"/>
  <c r="J93" i="3"/>
  <c r="J94" i="3"/>
  <c r="J95" i="3"/>
  <c r="J97" i="3"/>
  <c r="J98" i="3"/>
  <c r="J100" i="3"/>
  <c r="L100" i="3"/>
  <c r="K100" i="3"/>
  <c r="J88" i="3"/>
  <c r="J90" i="3"/>
  <c r="J92" i="3"/>
  <c r="L92" i="3"/>
  <c r="K92" i="3"/>
  <c r="G92" i="3"/>
  <c r="J80" i="3"/>
  <c r="J82" i="3"/>
  <c r="J84" i="3"/>
  <c r="J87" i="3"/>
  <c r="L87" i="3"/>
  <c r="K87" i="3"/>
  <c r="J78" i="3"/>
  <c r="L78" i="3"/>
  <c r="K78" i="3"/>
  <c r="J62" i="3"/>
  <c r="K63" i="3"/>
  <c r="L62" i="3"/>
  <c r="J47" i="3"/>
  <c r="J49" i="3"/>
  <c r="J51" i="3"/>
  <c r="J53" i="3"/>
  <c r="J55" i="3"/>
  <c r="J57" i="3"/>
  <c r="L57" i="3"/>
  <c r="K57" i="3"/>
  <c r="J38" i="3"/>
  <c r="J40" i="3"/>
  <c r="J42" i="3"/>
  <c r="J44" i="3"/>
  <c r="J46" i="3"/>
  <c r="K46" i="3"/>
  <c r="F46" i="3"/>
  <c r="J26" i="3"/>
  <c r="J28" i="3"/>
  <c r="J30" i="3"/>
  <c r="J32" i="3"/>
  <c r="J34" i="3"/>
  <c r="J37" i="3"/>
  <c r="K37" i="3"/>
  <c r="J4" i="3"/>
  <c r="J6" i="3"/>
  <c r="J8" i="3"/>
  <c r="J10" i="3"/>
  <c r="J12" i="3"/>
  <c r="J14" i="3"/>
  <c r="J17" i="3"/>
  <c r="J19" i="3"/>
  <c r="J21" i="3"/>
  <c r="J25" i="3"/>
  <c r="L213" i="2"/>
  <c r="L215" i="2"/>
  <c r="L216" i="2"/>
  <c r="L217" i="2"/>
  <c r="L218" i="2"/>
  <c r="E219" i="2"/>
  <c r="L219" i="2"/>
  <c r="L220" i="2"/>
  <c r="L221" i="2"/>
  <c r="L222" i="2"/>
  <c r="L223" i="2"/>
  <c r="L224" i="2"/>
  <c r="L226" i="2"/>
  <c r="L227" i="2"/>
  <c r="L228" i="2"/>
  <c r="L229" i="2"/>
  <c r="L230" i="2"/>
  <c r="F226" i="2"/>
  <c r="F228" i="2"/>
  <c r="F230" i="2"/>
  <c r="H230" i="2"/>
  <c r="G230" i="2"/>
  <c r="E225" i="2"/>
  <c r="G225" i="2"/>
  <c r="H219" i="2"/>
  <c r="G219" i="2"/>
  <c r="F203" i="2"/>
  <c r="F204" i="2"/>
  <c r="F206" i="2"/>
  <c r="F208" i="2"/>
  <c r="F210" i="2"/>
  <c r="F212" i="2"/>
  <c r="F214" i="2"/>
  <c r="H214" i="2"/>
  <c r="G214" i="2"/>
  <c r="K202" i="2"/>
  <c r="E202" i="2"/>
  <c r="H202" i="2"/>
  <c r="G202" i="2"/>
  <c r="E192" i="2"/>
  <c r="G192" i="2"/>
  <c r="H192" i="2"/>
  <c r="I192" i="2"/>
  <c r="F180" i="2"/>
  <c r="F182" i="2"/>
  <c r="F184" i="2"/>
  <c r="F186" i="2"/>
  <c r="F188" i="2"/>
  <c r="F190" i="2"/>
  <c r="F192" i="2"/>
  <c r="E179" i="2"/>
  <c r="G179" i="2"/>
  <c r="H179" i="2"/>
  <c r="I179" i="2"/>
  <c r="F167" i="2"/>
  <c r="F169" i="2"/>
  <c r="F171" i="2"/>
  <c r="F173" i="2"/>
  <c r="H173" i="2"/>
  <c r="G173" i="2"/>
  <c r="F166" i="2"/>
  <c r="H166" i="2"/>
  <c r="G166" i="2"/>
  <c r="F164" i="2"/>
  <c r="F162" i="2"/>
  <c r="F154" i="2"/>
  <c r="F156" i="2"/>
  <c r="F158" i="2"/>
  <c r="F161" i="2"/>
  <c r="H161" i="2"/>
  <c r="G161" i="2"/>
  <c r="F145" i="2"/>
  <c r="F149" i="2"/>
  <c r="F152" i="2"/>
  <c r="G152" i="2"/>
  <c r="F140" i="2"/>
  <c r="F142" i="2"/>
  <c r="F144" i="2"/>
  <c r="H144" i="2"/>
  <c r="G144" i="2"/>
  <c r="E144" i="2"/>
  <c r="F132" i="2"/>
  <c r="F134" i="2"/>
  <c r="F137" i="2"/>
  <c r="F139" i="2"/>
  <c r="G139" i="2"/>
  <c r="E139" i="2"/>
  <c r="F131" i="2"/>
  <c r="G131" i="2"/>
  <c r="F118" i="2"/>
  <c r="F120" i="2"/>
  <c r="F124" i="2"/>
  <c r="F127" i="2"/>
  <c r="G127" i="2"/>
  <c r="F110" i="2"/>
  <c r="F112" i="2"/>
  <c r="F115" i="2"/>
  <c r="F117" i="2"/>
  <c r="G117" i="2"/>
  <c r="E108" i="2"/>
  <c r="G108" i="2"/>
  <c r="F106" i="2"/>
  <c r="F102" i="2"/>
  <c r="F100" i="2"/>
  <c r="F98" i="2"/>
  <c r="F89" i="2"/>
  <c r="F91" i="2"/>
  <c r="F95" i="2"/>
  <c r="F97" i="2"/>
  <c r="G97" i="2"/>
  <c r="F82" i="2"/>
  <c r="F84" i="2"/>
  <c r="F86" i="2"/>
  <c r="F74" i="2"/>
  <c r="F88" i="2"/>
  <c r="G88" i="2"/>
  <c r="F71" i="2"/>
  <c r="F79" i="2"/>
  <c r="F81" i="2"/>
  <c r="G81" i="2"/>
  <c r="F62" i="2"/>
  <c r="F64" i="2"/>
  <c r="F66" i="2"/>
  <c r="F69" i="2"/>
  <c r="G69" i="2"/>
  <c r="G61" i="2"/>
  <c r="F61" i="2"/>
  <c r="F57" i="2"/>
  <c r="F53" i="2"/>
  <c r="G50" i="2"/>
  <c r="F46" i="2"/>
  <c r="F42" i="2"/>
  <c r="F40" i="2"/>
  <c r="F28" i="2"/>
  <c r="F33" i="2"/>
  <c r="F36" i="2"/>
  <c r="G36" i="2"/>
  <c r="F20" i="2"/>
  <c r="F22" i="2"/>
  <c r="F23" i="2"/>
  <c r="F25" i="2"/>
  <c r="F27" i="2"/>
  <c r="G27" i="2"/>
  <c r="F12" i="2"/>
  <c r="F15" i="2"/>
  <c r="F17" i="2"/>
  <c r="G17" i="2"/>
  <c r="F3" i="2"/>
  <c r="F5" i="2"/>
  <c r="F7" i="2"/>
  <c r="F9" i="2"/>
  <c r="F11" i="2"/>
  <c r="N479" i="1"/>
  <c r="N480" i="1"/>
  <c r="N481" i="1"/>
  <c r="N482" i="1"/>
  <c r="N483" i="1"/>
  <c r="N484" i="1"/>
  <c r="N486" i="1"/>
  <c r="N487" i="1"/>
  <c r="N488" i="1"/>
  <c r="N489" i="1"/>
  <c r="N490" i="1"/>
  <c r="N491" i="1"/>
  <c r="N493" i="1"/>
  <c r="N494" i="1"/>
  <c r="N495" i="1"/>
  <c r="N496" i="1"/>
  <c r="N497" i="1"/>
  <c r="N498" i="1"/>
  <c r="N499" i="1"/>
  <c r="N500" i="1"/>
  <c r="F493" i="1"/>
  <c r="F495" i="1"/>
  <c r="F497" i="1"/>
  <c r="F499" i="1"/>
  <c r="F500" i="1"/>
  <c r="H500" i="1"/>
  <c r="G500" i="1"/>
  <c r="M499" i="1"/>
  <c r="F487" i="1"/>
  <c r="F489" i="1"/>
  <c r="F492" i="1"/>
  <c r="J492" i="1"/>
  <c r="I492" i="1"/>
  <c r="H492" i="1"/>
  <c r="G492" i="1"/>
  <c r="F480" i="1"/>
  <c r="F482" i="1"/>
  <c r="F485" i="1"/>
  <c r="H485" i="1"/>
  <c r="G485" i="1"/>
  <c r="F473" i="1"/>
  <c r="F475" i="1"/>
  <c r="F477" i="1"/>
  <c r="J477" i="1"/>
  <c r="I477" i="1"/>
  <c r="H477" i="1"/>
  <c r="G477" i="1"/>
  <c r="F457" i="1"/>
  <c r="F460" i="1"/>
  <c r="F462" i="1"/>
  <c r="F464" i="1"/>
  <c r="F466" i="1"/>
  <c r="F468" i="1"/>
  <c r="F470" i="1"/>
  <c r="F472" i="1"/>
  <c r="J472" i="1"/>
  <c r="I472" i="1"/>
  <c r="H472" i="1"/>
  <c r="G472" i="1"/>
  <c r="F445" i="1"/>
  <c r="F447" i="1"/>
  <c r="F449" i="1"/>
  <c r="F451" i="1"/>
  <c r="F453" i="1"/>
  <c r="F456" i="1"/>
  <c r="J456" i="1"/>
  <c r="I456" i="1"/>
  <c r="H456" i="1"/>
  <c r="G456" i="1"/>
  <c r="F426" i="1"/>
  <c r="F428" i="1"/>
  <c r="F436" i="1"/>
  <c r="F440" i="1"/>
  <c r="F443" i="1"/>
  <c r="J443" i="1"/>
  <c r="I443" i="1"/>
  <c r="H443" i="1"/>
  <c r="G443" i="1"/>
  <c r="F407" i="1"/>
  <c r="F409" i="1"/>
  <c r="F411" i="1"/>
  <c r="F414" i="1"/>
  <c r="F416" i="1"/>
  <c r="F418" i="1"/>
  <c r="F420" i="1"/>
  <c r="F422" i="1"/>
  <c r="F424" i="1"/>
  <c r="H424" i="1"/>
  <c r="G424" i="1"/>
  <c r="H405" i="1"/>
  <c r="G405" i="1"/>
  <c r="F359" i="1"/>
  <c r="F363" i="1"/>
  <c r="F365" i="1"/>
  <c r="F369" i="1"/>
  <c r="F371" i="1"/>
  <c r="F373" i="1"/>
  <c r="F375" i="1"/>
  <c r="F348" i="1"/>
  <c r="F350" i="1"/>
  <c r="F352" i="1"/>
  <c r="F356" i="1"/>
  <c r="F358" i="1"/>
  <c r="F339" i="1"/>
  <c r="F341" i="1"/>
  <c r="F343" i="1"/>
  <c r="F345" i="1"/>
  <c r="E405" i="1"/>
  <c r="F402" i="1"/>
  <c r="F400" i="1"/>
  <c r="F398" i="1"/>
  <c r="F396" i="1"/>
  <c r="F394" i="1"/>
  <c r="F392" i="1"/>
  <c r="I390" i="1"/>
  <c r="I375" i="1"/>
  <c r="I391" i="1"/>
  <c r="F391" i="1"/>
  <c r="H390" i="1"/>
  <c r="G390" i="1"/>
  <c r="F386" i="1"/>
  <c r="F381" i="1"/>
  <c r="F379" i="1"/>
  <c r="F377" i="1"/>
  <c r="H375" i="1"/>
  <c r="G375" i="1"/>
  <c r="I358" i="1"/>
  <c r="G358" i="1"/>
  <c r="G345" i="1"/>
  <c r="D345" i="1"/>
  <c r="F331" i="1"/>
  <c r="F338" i="1"/>
  <c r="F314" i="1"/>
  <c r="F316" i="1"/>
  <c r="F319" i="1"/>
  <c r="F321" i="1"/>
  <c r="F323" i="1"/>
  <c r="F326" i="1"/>
  <c r="F328" i="1"/>
  <c r="F330" i="1"/>
  <c r="F295" i="1"/>
  <c r="F297" i="1"/>
  <c r="F299" i="1"/>
  <c r="F303" i="1"/>
  <c r="F305" i="1"/>
  <c r="F307" i="1"/>
  <c r="F309" i="1"/>
  <c r="F311" i="1"/>
  <c r="F313" i="1"/>
  <c r="F288" i="1"/>
  <c r="F286" i="1"/>
  <c r="F261" i="1"/>
  <c r="F263" i="1"/>
  <c r="F265" i="1"/>
  <c r="F267" i="1"/>
  <c r="F269" i="1"/>
  <c r="F271" i="1"/>
  <c r="F273" i="1"/>
  <c r="F275" i="1"/>
  <c r="F277" i="1"/>
  <c r="F279" i="1"/>
  <c r="F282" i="1"/>
  <c r="F284" i="1"/>
  <c r="F248" i="1"/>
  <c r="F250" i="1"/>
  <c r="F252" i="1"/>
  <c r="F254" i="1"/>
  <c r="F256" i="1"/>
  <c r="F259" i="1"/>
  <c r="F225" i="1"/>
  <c r="F228" i="1"/>
  <c r="F230" i="1"/>
  <c r="F232" i="1"/>
  <c r="F234" i="1"/>
  <c r="F236" i="1"/>
  <c r="F238" i="1"/>
  <c r="F240" i="1"/>
  <c r="F242" i="1"/>
  <c r="F244" i="1"/>
  <c r="F246" i="1"/>
  <c r="F214" i="1"/>
  <c r="F216" i="1"/>
  <c r="F218" i="1"/>
  <c r="F220" i="1"/>
  <c r="F222" i="1"/>
  <c r="F202" i="1"/>
  <c r="F207" i="1"/>
  <c r="F224" i="1"/>
  <c r="F194" i="1"/>
  <c r="F196" i="1"/>
  <c r="F199" i="1"/>
  <c r="F203" i="1"/>
  <c r="F205" i="1"/>
  <c r="F209" i="1"/>
  <c r="F211" i="1"/>
  <c r="F213" i="1"/>
  <c r="F176" i="1"/>
  <c r="F178" i="1"/>
  <c r="F180" i="1"/>
  <c r="F182" i="1"/>
  <c r="F184" i="1"/>
  <c r="F187" i="1"/>
  <c r="F189" i="1"/>
  <c r="F191" i="1"/>
  <c r="F193" i="1"/>
  <c r="F161" i="1"/>
  <c r="F163" i="1"/>
  <c r="F165" i="1"/>
  <c r="F167" i="1"/>
  <c r="F169" i="1"/>
  <c r="F171" i="1"/>
  <c r="F173" i="1"/>
  <c r="F175" i="1"/>
  <c r="F146" i="1"/>
  <c r="F148" i="1"/>
  <c r="F150" i="1"/>
  <c r="F152" i="1"/>
  <c r="F154" i="1"/>
  <c r="F156" i="1"/>
  <c r="F158" i="1"/>
  <c r="F160" i="1"/>
  <c r="F127" i="1"/>
  <c r="F129" i="1"/>
  <c r="F131" i="1"/>
  <c r="F133" i="1"/>
  <c r="F135" i="1"/>
  <c r="F137" i="1"/>
  <c r="F139" i="1"/>
  <c r="F141" i="1"/>
  <c r="F143" i="1"/>
  <c r="F145" i="1"/>
  <c r="F107" i="1"/>
  <c r="F109" i="1"/>
  <c r="F111" i="1"/>
  <c r="F113" i="1"/>
  <c r="F115" i="1"/>
  <c r="F117" i="1"/>
  <c r="F119" i="1"/>
  <c r="F121" i="1"/>
  <c r="F123" i="1"/>
  <c r="F92" i="1"/>
  <c r="F94" i="1"/>
  <c r="F96" i="1"/>
  <c r="F98" i="1"/>
  <c r="F100" i="1"/>
  <c r="F102" i="1"/>
  <c r="F104" i="1"/>
  <c r="F106" i="1"/>
  <c r="F67" i="1"/>
  <c r="F69" i="1"/>
  <c r="F71" i="1"/>
  <c r="F73" i="1"/>
  <c r="F75" i="1"/>
  <c r="F77" i="1"/>
  <c r="F79" i="1"/>
  <c r="F81" i="1"/>
  <c r="F83" i="1"/>
  <c r="F85" i="1"/>
  <c r="F87" i="1"/>
  <c r="F89" i="1"/>
  <c r="F91" i="1"/>
  <c r="F54" i="1"/>
  <c r="F56" i="1"/>
  <c r="F58" i="1"/>
  <c r="F60" i="1"/>
  <c r="F66" i="1"/>
  <c r="F64" i="1"/>
  <c r="F62" i="1"/>
  <c r="F26" i="1"/>
  <c r="F29" i="1"/>
  <c r="F31" i="1"/>
  <c r="F33" i="1"/>
  <c r="F35" i="1"/>
  <c r="F37" i="1"/>
  <c r="F39" i="1"/>
  <c r="F41" i="1"/>
  <c r="F43" i="1"/>
  <c r="F45" i="1"/>
  <c r="F47" i="1"/>
  <c r="F49" i="1"/>
  <c r="F51" i="1"/>
  <c r="F53" i="1"/>
  <c r="F15" i="1"/>
  <c r="F17" i="1"/>
  <c r="F19" i="1"/>
  <c r="F21" i="1"/>
  <c r="F23" i="1"/>
  <c r="F25" i="1"/>
  <c r="F4" i="1"/>
  <c r="F6" i="1"/>
  <c r="F8" i="1"/>
  <c r="F10" i="1"/>
  <c r="F12" i="1"/>
  <c r="F14" i="1"/>
</calcChain>
</file>

<file path=xl/sharedStrings.xml><?xml version="1.0" encoding="utf-8"?>
<sst xmlns="http://schemas.openxmlformats.org/spreadsheetml/2006/main" count="7952" uniqueCount="1868">
  <si>
    <t>CONTROL DE DESCARGAS PARA FACTURACIÓN
Cliente: AKRON</t>
  </si>
  <si>
    <t>-</t>
  </si>
  <si>
    <t>Destino</t>
  </si>
  <si>
    <t>Fecha descarga</t>
  </si>
  <si>
    <t>Fecha de Pago</t>
  </si>
  <si>
    <t>DATOS DE LA ESTACION DE ENTREGA</t>
  </si>
  <si>
    <t>CAPACIDAD (LITROS A FACTURAR)</t>
  </si>
  <si>
    <t>Cantidad Total (lts)</t>
  </si>
  <si>
    <t xml:space="preserve">COMISION </t>
  </si>
  <si>
    <t xml:space="preserve">REGRESO LUIS </t>
  </si>
  <si>
    <t>MARGEN REAL ENERGY</t>
  </si>
  <si>
    <t>OBSERVACIONES</t>
  </si>
  <si>
    <t>TOTAL PRECIO FACTURA</t>
  </si>
  <si>
    <t>TLAQUEPAQUE</t>
  </si>
  <si>
    <t>PAGADAS</t>
  </si>
  <si>
    <t xml:space="preserve">EL SALTO PARA VETTEROL S.A. DE C.V. </t>
  </si>
  <si>
    <t>Pagado</t>
  </si>
  <si>
    <t xml:space="preserve">  </t>
  </si>
  <si>
    <t xml:space="preserve">CONTROL DE DESCARGAS PARA FACTURACIÓN
Cliente: RECAR </t>
  </si>
  <si>
    <t>CONTROL DE DESCARGAS PARA FACTURACIÓN
Cliente: G500</t>
  </si>
  <si>
    <t xml:space="preserve">LITROS FACTURADOS </t>
  </si>
  <si>
    <t>COMISIÓN REAL ENERGY</t>
  </si>
  <si>
    <t xml:space="preserve">Factura de transito </t>
  </si>
  <si>
    <t xml:space="preserve">COMISION FERNANDO ALDRETE </t>
  </si>
  <si>
    <t xml:space="preserve">COMISION ANTONIO </t>
  </si>
  <si>
    <t>SEMANA 25</t>
  </si>
  <si>
    <t xml:space="preserve">Empresa que factura </t>
  </si>
  <si>
    <t>Precio sobre TAR</t>
  </si>
  <si>
    <t>Factura final</t>
  </si>
  <si>
    <t>COMISIÓN REAL</t>
  </si>
  <si>
    <t>REGRESO LUIS</t>
  </si>
  <si>
    <t xml:space="preserve">ZAPOPAN </t>
  </si>
  <si>
    <t>ECATEPEC</t>
  </si>
  <si>
    <t>17 junio 2019</t>
  </si>
  <si>
    <t>IPS</t>
  </si>
  <si>
    <t xml:space="preserve">RECAR SUPER SERVICIO S.A. de C.V. </t>
  </si>
  <si>
    <t>SERVICIOS ENERGETICOS DE TECAMAC SA DE CV</t>
  </si>
  <si>
    <t>f352</t>
  </si>
  <si>
    <t>PAGADO</t>
  </si>
  <si>
    <t>Servicios Energéticos HERGOM, S.A. de C.V.</t>
  </si>
  <si>
    <t>F449</t>
  </si>
  <si>
    <t>18 junio 2019</t>
  </si>
  <si>
    <t>24 junio 2019</t>
  </si>
  <si>
    <t>SERVICIOS GOMASA S.A. DE C.V.</t>
  </si>
  <si>
    <t>SERVICIO LA MONTAÑESA SA DE CV</t>
  </si>
  <si>
    <t>PACHUCA</t>
  </si>
  <si>
    <t>19 junio 2019</t>
  </si>
  <si>
    <t>TIZAYUCA</t>
  </si>
  <si>
    <t>F403</t>
  </si>
  <si>
    <t>20 junio 2019</t>
  </si>
  <si>
    <t xml:space="preserve">F450 </t>
  </si>
  <si>
    <t>pagado</t>
  </si>
  <si>
    <t>F451</t>
  </si>
  <si>
    <t>21 junio 2019</t>
  </si>
  <si>
    <t>F452</t>
  </si>
  <si>
    <t>T-1542</t>
  </si>
  <si>
    <t>29.820.00</t>
  </si>
  <si>
    <t>F478</t>
  </si>
  <si>
    <t>SEMANA 26</t>
  </si>
  <si>
    <t xml:space="preserve">PAGADO              </t>
  </si>
  <si>
    <t xml:space="preserve">pagado </t>
  </si>
  <si>
    <t>DURANGO</t>
  </si>
  <si>
    <t>VETTEROL S.A. DE C.V. AKRON BELLAVISTA</t>
  </si>
  <si>
    <t>TOLUCA</t>
  </si>
  <si>
    <t>22 junio 2019</t>
  </si>
  <si>
    <t>Servicios Energéticos Mexiquenses, S.A. de C.V.</t>
  </si>
  <si>
    <t>T-1545</t>
  </si>
  <si>
    <t>F479</t>
  </si>
  <si>
    <t>23 junio 2019</t>
  </si>
  <si>
    <t>VETTEROL S.A. DE C.V. AKRON 5 FEBRERO</t>
  </si>
  <si>
    <t>14 Oct 0209</t>
  </si>
  <si>
    <t>T-1535</t>
  </si>
  <si>
    <t>F480</t>
  </si>
  <si>
    <t xml:space="preserve">TLAQUEPAQUE </t>
  </si>
  <si>
    <t>SERVICIOS RESCAÑO SA de CV</t>
  </si>
  <si>
    <t>T-395</t>
  </si>
  <si>
    <t>F481</t>
  </si>
  <si>
    <t>T-392</t>
  </si>
  <si>
    <t>F482</t>
  </si>
  <si>
    <t>T-1541</t>
  </si>
  <si>
    <t>F483</t>
  </si>
  <si>
    <t xml:space="preserve">DURANGO </t>
  </si>
  <si>
    <t>25 junio 2019</t>
  </si>
  <si>
    <t>F462</t>
  </si>
  <si>
    <t>QUERETARO</t>
  </si>
  <si>
    <t>26 junio 2019</t>
  </si>
  <si>
    <t>IGOVA</t>
  </si>
  <si>
    <t>Zapopan</t>
  </si>
  <si>
    <t>T-428</t>
  </si>
  <si>
    <t>506</t>
  </si>
  <si>
    <t>CONSTITUYENTES</t>
  </si>
  <si>
    <t>SEMANA 27</t>
  </si>
  <si>
    <t>zapopan</t>
  </si>
  <si>
    <t>T-420</t>
  </si>
  <si>
    <t>508</t>
  </si>
  <si>
    <t>T-421</t>
  </si>
  <si>
    <t>507</t>
  </si>
  <si>
    <t xml:space="preserve">facturado 36 pagado </t>
  </si>
  <si>
    <t xml:space="preserve">facturado 37 pagado </t>
  </si>
  <si>
    <t>T-423</t>
  </si>
  <si>
    <t>facturado 41 pagado</t>
  </si>
  <si>
    <t>facturado 40 pagado</t>
  </si>
  <si>
    <t>510</t>
  </si>
  <si>
    <t xml:space="preserve"> </t>
  </si>
  <si>
    <t>28 junio 2019</t>
  </si>
  <si>
    <t>Servicios Energeticos Av. Central</t>
  </si>
  <si>
    <t>29 junio 2019</t>
  </si>
  <si>
    <t>3 julio 2019</t>
  </si>
  <si>
    <t>T-324</t>
  </si>
  <si>
    <t>01 julio 2019</t>
  </si>
  <si>
    <t>345</t>
  </si>
  <si>
    <t>02 julio 2019</t>
  </si>
  <si>
    <t>8 julio 2019</t>
  </si>
  <si>
    <t xml:space="preserve">PAGADA </t>
  </si>
  <si>
    <t>T-329</t>
  </si>
  <si>
    <t>344</t>
  </si>
  <si>
    <t>T-325</t>
  </si>
  <si>
    <t>343</t>
  </si>
  <si>
    <t>4 julio 2019</t>
  </si>
  <si>
    <t>facturado 45 pagado</t>
  </si>
  <si>
    <t>facturado 47 pagado</t>
  </si>
  <si>
    <t>Veracruz</t>
  </si>
  <si>
    <t>T-462</t>
  </si>
  <si>
    <t>facturdo 54 pagado</t>
  </si>
  <si>
    <t>526</t>
  </si>
  <si>
    <t xml:space="preserve">facturado 53 pagado </t>
  </si>
  <si>
    <t>facturado 58 pagado</t>
  </si>
  <si>
    <t>T-463</t>
  </si>
  <si>
    <t>527</t>
  </si>
  <si>
    <t xml:space="preserve">facturado 60 pagado </t>
  </si>
  <si>
    <t xml:space="preserve">facturado 59 pagado </t>
  </si>
  <si>
    <t xml:space="preserve">facturado 64 pagado </t>
  </si>
  <si>
    <t>T-464</t>
  </si>
  <si>
    <t>528</t>
  </si>
  <si>
    <t>T-472</t>
  </si>
  <si>
    <t>529</t>
  </si>
  <si>
    <t>6 julio 2019</t>
  </si>
  <si>
    <t>T-468</t>
  </si>
  <si>
    <t>facturado 77 pagado</t>
  </si>
  <si>
    <t>531</t>
  </si>
  <si>
    <t xml:space="preserve">facturado 76 pagado </t>
  </si>
  <si>
    <t>facturado 79 pagado</t>
  </si>
  <si>
    <t>T-485</t>
  </si>
  <si>
    <t>553</t>
  </si>
  <si>
    <t xml:space="preserve">facturado 78 pagado </t>
  </si>
  <si>
    <t>T-522</t>
  </si>
  <si>
    <t>565</t>
  </si>
  <si>
    <t>facturado 81 pagado</t>
  </si>
  <si>
    <t>facturado 82 pagado</t>
  </si>
  <si>
    <t>facturado 1692 pagado</t>
  </si>
  <si>
    <t xml:space="preserve">facturado 1693 pagado </t>
  </si>
  <si>
    <t>SEMANA 28</t>
  </si>
  <si>
    <t>facturado 1695 pagado</t>
  </si>
  <si>
    <t>facturado 1696 pagado</t>
  </si>
  <si>
    <t>29, 794.68</t>
  </si>
  <si>
    <t>facturado 1694 pagado</t>
  </si>
  <si>
    <t>5 julio 2019</t>
  </si>
  <si>
    <t>facturado 86 pagado</t>
  </si>
  <si>
    <t>9 julio 2019</t>
  </si>
  <si>
    <t>10 julio 2019</t>
  </si>
  <si>
    <t>11 julio 2019</t>
  </si>
  <si>
    <t>facturado 89 pagado</t>
  </si>
  <si>
    <t>SEMANA 29</t>
  </si>
  <si>
    <t>T-1737</t>
  </si>
  <si>
    <t>facturado 90 pagado</t>
  </si>
  <si>
    <t>581</t>
  </si>
  <si>
    <t>12 julio 2019</t>
  </si>
  <si>
    <t>T-1736</t>
  </si>
  <si>
    <t>582</t>
  </si>
  <si>
    <t>facturado 91 pagado</t>
  </si>
  <si>
    <t>T-1738</t>
  </si>
  <si>
    <t>583</t>
  </si>
  <si>
    <t>T-540</t>
  </si>
  <si>
    <t>facturado 92 pagado</t>
  </si>
  <si>
    <t>584</t>
  </si>
  <si>
    <t>T-554</t>
  </si>
  <si>
    <t>facturado 97 pagado</t>
  </si>
  <si>
    <t>587</t>
  </si>
  <si>
    <t>facturado 104 pagado</t>
  </si>
  <si>
    <t>T-572</t>
  </si>
  <si>
    <t>641</t>
  </si>
  <si>
    <t>facturado 105 pagado</t>
  </si>
  <si>
    <t>T-573</t>
  </si>
  <si>
    <t>642</t>
  </si>
  <si>
    <t>facturado 106 pagado</t>
  </si>
  <si>
    <t>facturado 107 pagado</t>
  </si>
  <si>
    <t>facturado 108 pagado</t>
  </si>
  <si>
    <t>17 julio 2019</t>
  </si>
  <si>
    <t>T-571</t>
  </si>
  <si>
    <t>643</t>
  </si>
  <si>
    <t>13 julio 2019</t>
  </si>
  <si>
    <t>facturado 120 pagado</t>
  </si>
  <si>
    <t>facturado 121 pagado</t>
  </si>
  <si>
    <t>facturado 122 pagado</t>
  </si>
  <si>
    <t>facturado 123 pagado</t>
  </si>
  <si>
    <t>30 Oct 0219</t>
  </si>
  <si>
    <t>T-580</t>
  </si>
  <si>
    <t>facturado 124 pagado</t>
  </si>
  <si>
    <t>651</t>
  </si>
  <si>
    <t>facturado 125 pagado</t>
  </si>
  <si>
    <t>facturado 126 pagado</t>
  </si>
  <si>
    <t>15 julio 2019</t>
  </si>
  <si>
    <t>18 julio 2019</t>
  </si>
  <si>
    <t>T-584</t>
  </si>
  <si>
    <t>652</t>
  </si>
  <si>
    <t>T-1872</t>
  </si>
  <si>
    <t>653</t>
  </si>
  <si>
    <t>16 julio 2019</t>
  </si>
  <si>
    <t>T-591</t>
  </si>
  <si>
    <t xml:space="preserve">Facturado 52 pagado </t>
  </si>
  <si>
    <t>661</t>
  </si>
  <si>
    <t>T-594</t>
  </si>
  <si>
    <t>662</t>
  </si>
  <si>
    <t>originalmente gomasa rescaño</t>
  </si>
  <si>
    <t xml:space="preserve">facturado 145 pagado </t>
  </si>
  <si>
    <t xml:space="preserve">facturado 146 pagado </t>
  </si>
  <si>
    <t>T-593</t>
  </si>
  <si>
    <t>663</t>
  </si>
  <si>
    <t xml:space="preserve">facturado 147 pagado </t>
  </si>
  <si>
    <t>T-605</t>
  </si>
  <si>
    <t>674</t>
  </si>
  <si>
    <t xml:space="preserve"> facturado 175 pagado</t>
  </si>
  <si>
    <t xml:space="preserve">facturado 176 pagado </t>
  </si>
  <si>
    <t xml:space="preserve"> facturado 177 pagado</t>
  </si>
  <si>
    <t xml:space="preserve"> facturado 178 pagado</t>
  </si>
  <si>
    <t>facturado 179 pagado</t>
  </si>
  <si>
    <t>facturado 161 pagado</t>
  </si>
  <si>
    <t xml:space="preserve">facturado 162 pagado </t>
  </si>
  <si>
    <t>T-608</t>
  </si>
  <si>
    <t>673</t>
  </si>
  <si>
    <t>T-607</t>
  </si>
  <si>
    <t>672</t>
  </si>
  <si>
    <t>T-606</t>
  </si>
  <si>
    <t>671</t>
  </si>
  <si>
    <t xml:space="preserve">facturado 180 pagado </t>
  </si>
  <si>
    <t>facturado 185 pagado</t>
  </si>
  <si>
    <t>SERVICIOS  ENERGETICOS ALFAREROS SA DE CV</t>
  </si>
  <si>
    <t>facturado 181 pagado</t>
  </si>
  <si>
    <t xml:space="preserve">DIRANGO </t>
  </si>
  <si>
    <t>facturado 182 pagado</t>
  </si>
  <si>
    <t>T-645</t>
  </si>
  <si>
    <t>facturado 183 pagado</t>
  </si>
  <si>
    <t>695</t>
  </si>
  <si>
    <t>facturado 184 pagado</t>
  </si>
  <si>
    <t>T-648</t>
  </si>
  <si>
    <t>Servicios Energéticos Zumpango SA de CV</t>
  </si>
  <si>
    <t>696</t>
  </si>
  <si>
    <t>T-646</t>
  </si>
  <si>
    <t>697</t>
  </si>
  <si>
    <t>T-647</t>
  </si>
  <si>
    <t>698</t>
  </si>
  <si>
    <t>Falta una por descargar, preguntar Fernando Aldrete</t>
  </si>
  <si>
    <t xml:space="preserve">facturado 192 pagado </t>
  </si>
  <si>
    <t>facturado 193 pagado</t>
  </si>
  <si>
    <t>facturado 194 pagado</t>
  </si>
  <si>
    <t>T-658</t>
  </si>
  <si>
    <t xml:space="preserve">facturado 195 pagado </t>
  </si>
  <si>
    <t>699</t>
  </si>
  <si>
    <t xml:space="preserve">facturado 196 pagado </t>
  </si>
  <si>
    <t xml:space="preserve">facturado 203 pagado </t>
  </si>
  <si>
    <t>T-667</t>
  </si>
  <si>
    <t>700</t>
  </si>
  <si>
    <t xml:space="preserve">facturado 204 pagado </t>
  </si>
  <si>
    <t>T-679</t>
  </si>
  <si>
    <t xml:space="preserve">facturado 205 pagado </t>
  </si>
  <si>
    <t>701</t>
  </si>
  <si>
    <t>T-680</t>
  </si>
  <si>
    <t>702</t>
  </si>
  <si>
    <t>T-681</t>
  </si>
  <si>
    <t>703</t>
  </si>
  <si>
    <t xml:space="preserve">originalmente montañesa-gomasa pagado </t>
  </si>
  <si>
    <t>T-666</t>
  </si>
  <si>
    <t>708</t>
  </si>
  <si>
    <t>T-704</t>
  </si>
  <si>
    <t>709</t>
  </si>
  <si>
    <t xml:space="preserve">TOLUCA </t>
  </si>
  <si>
    <t>T-734</t>
  </si>
  <si>
    <t>710</t>
  </si>
  <si>
    <t>T-733</t>
  </si>
  <si>
    <t>711</t>
  </si>
  <si>
    <t>T-737</t>
  </si>
  <si>
    <t>712</t>
  </si>
  <si>
    <t xml:space="preserve">facturado 227 pagado </t>
  </si>
  <si>
    <t xml:space="preserve">originalmete a hergom pagado </t>
  </si>
  <si>
    <t xml:space="preserve">facturado 228 pagado </t>
  </si>
  <si>
    <t>T-732</t>
  </si>
  <si>
    <t>713</t>
  </si>
  <si>
    <t>T-731</t>
  </si>
  <si>
    <t xml:space="preserve">facturado 229 pagado </t>
  </si>
  <si>
    <t>714</t>
  </si>
  <si>
    <t>T-738</t>
  </si>
  <si>
    <t>facturado 230 pagado</t>
  </si>
  <si>
    <t>715</t>
  </si>
  <si>
    <t>T-739</t>
  </si>
  <si>
    <t>716</t>
  </si>
  <si>
    <t xml:space="preserve">facturado 231 pagado </t>
  </si>
  <si>
    <t>T-705</t>
  </si>
  <si>
    <t>717</t>
  </si>
  <si>
    <t xml:space="preserve">facturado 232 pagado </t>
  </si>
  <si>
    <t xml:space="preserve">Facturado 246 pagado </t>
  </si>
  <si>
    <t>19, 610.28</t>
  </si>
  <si>
    <t xml:space="preserve">facturado 247 pagado </t>
  </si>
  <si>
    <t xml:space="preserve">FT-A2806 y A-2807 (Originalmente a Tecamac) FACTURADO pagado </t>
  </si>
  <si>
    <t xml:space="preserve">PACHUCA </t>
  </si>
  <si>
    <t xml:space="preserve">facturado 248 pagado </t>
  </si>
  <si>
    <t xml:space="preserve">facturado 249 pagado </t>
  </si>
  <si>
    <t>veracruz</t>
  </si>
  <si>
    <t xml:space="preserve">FT-114 y 115 FACTURADO pagado </t>
  </si>
  <si>
    <t>770</t>
  </si>
  <si>
    <t>805</t>
  </si>
  <si>
    <t xml:space="preserve">facturado 277 pagado </t>
  </si>
  <si>
    <t>´pagado</t>
  </si>
  <si>
    <t xml:space="preserve">FT-73 (originalmente a tizayuca) Y T-72 (originalmente a hergom) FACTURADO 126 pagado </t>
  </si>
  <si>
    <t>806</t>
  </si>
  <si>
    <t>facturado 274 pagado</t>
  </si>
  <si>
    <t>faturado 255 pagado</t>
  </si>
  <si>
    <t>807</t>
  </si>
  <si>
    <t xml:space="preserve">facturado 275 pagado </t>
  </si>
  <si>
    <t xml:space="preserve">facturado 276 pagado </t>
  </si>
  <si>
    <t>808</t>
  </si>
  <si>
    <t>FT-77 (Originalmente a montañesa) y T-80 FACTURADO 115 Y 116 pagado</t>
  </si>
  <si>
    <t>809</t>
  </si>
  <si>
    <t>813</t>
  </si>
  <si>
    <t xml:space="preserve">T-159 (Originalmente a tacamac) y T-159 (originalmente a mexiq) FACTURADO 127 pendiente Y 117 pagada </t>
  </si>
  <si>
    <t>T-787</t>
  </si>
  <si>
    <t>ZINACATEPEC</t>
  </si>
  <si>
    <t>Servicio Galabria S.A. de C.V.</t>
  </si>
  <si>
    <t>818</t>
  </si>
  <si>
    <t>se paso a la siguiente semana</t>
  </si>
  <si>
    <t xml:space="preserve">T-162 y T161 FACTURADO 118 Y 119 pagada </t>
  </si>
  <si>
    <t>T-825</t>
  </si>
  <si>
    <t>T-309 facturado 349 pagado proxima semana</t>
  </si>
  <si>
    <t>861</t>
  </si>
  <si>
    <t>T-824</t>
  </si>
  <si>
    <t>862</t>
  </si>
  <si>
    <t>T-808</t>
  </si>
  <si>
    <t>863</t>
  </si>
  <si>
    <t>T-171(originalmente a la montañesa) T-170 (originalmente a hergom) FACTURADO 120 pagada Y 128 pagado</t>
  </si>
  <si>
    <t>867</t>
  </si>
  <si>
    <t>T-807</t>
  </si>
  <si>
    <t>ECOCARBURANTE</t>
  </si>
  <si>
    <t>1423</t>
  </si>
  <si>
    <t>1485</t>
  </si>
  <si>
    <t>1486</t>
  </si>
  <si>
    <t>facturado 321 pagado</t>
  </si>
  <si>
    <t>1487</t>
  </si>
  <si>
    <t>1488</t>
  </si>
  <si>
    <t>T-217 y T-218 facturado 124 pagado y 125 pagado</t>
  </si>
  <si>
    <t>1518</t>
  </si>
  <si>
    <t>1519</t>
  </si>
  <si>
    <t xml:space="preserve">facturado 322 pagado </t>
  </si>
  <si>
    <t>E-1563</t>
  </si>
  <si>
    <t>E-1564</t>
  </si>
  <si>
    <t>E-1565</t>
  </si>
  <si>
    <t>E-1574</t>
  </si>
  <si>
    <t>01 ago 2019</t>
  </si>
  <si>
    <t xml:space="preserve">T-332 facturado 350 pagado </t>
  </si>
  <si>
    <t>E-1575</t>
  </si>
  <si>
    <t>T-331 facturado 348 pagado pagado</t>
  </si>
  <si>
    <t>E-1576</t>
  </si>
  <si>
    <t xml:space="preserve"> facturada 127 pagado</t>
  </si>
  <si>
    <t xml:space="preserve">CO-5897 facturado 346 pagado </t>
  </si>
  <si>
    <t>E-1577</t>
  </si>
  <si>
    <t xml:space="preserve">facturado 347 pagado </t>
  </si>
  <si>
    <t xml:space="preserve">T-341 facturado 413 pagado </t>
  </si>
  <si>
    <t>E-1596</t>
  </si>
  <si>
    <t xml:space="preserve">T-347 facturado 409 pagado </t>
  </si>
  <si>
    <t>E-1597</t>
  </si>
  <si>
    <t>E-1598</t>
  </si>
  <si>
    <t>facturado 410 pagado</t>
  </si>
  <si>
    <t xml:space="preserve">04 0ct 2019 </t>
  </si>
  <si>
    <t>E-1599</t>
  </si>
  <si>
    <t xml:space="preserve">co-6320 facturado 411 pagado </t>
  </si>
  <si>
    <t xml:space="preserve">T-348 facturado 412 pagado </t>
  </si>
  <si>
    <t>E-1600</t>
  </si>
  <si>
    <t>E-1601</t>
  </si>
  <si>
    <t>E-1641</t>
  </si>
  <si>
    <t>si TAR del dia 31 es mayor se tomara el de ese dia facturado 185 pagado</t>
  </si>
  <si>
    <t>Bernardo Quintanar</t>
  </si>
  <si>
    <t xml:space="preserve">T-249 originalmente a (E.queretaro) T-248  facturado 155 y 154 pagado </t>
  </si>
  <si>
    <t>E-1656</t>
  </si>
  <si>
    <t>FACTURADO 490 PAGADO</t>
  </si>
  <si>
    <t>E-1674</t>
  </si>
  <si>
    <t>facturado 485 PAGADO</t>
  </si>
  <si>
    <t>E-1675</t>
  </si>
  <si>
    <t>facturado 492 PAGADO</t>
  </si>
  <si>
    <t>E-1705</t>
  </si>
  <si>
    <t>E-1706</t>
  </si>
  <si>
    <t>E-1707</t>
  </si>
  <si>
    <t>E-1708</t>
  </si>
  <si>
    <t xml:space="preserve">T-261 y T-262 (originalmente a montañesa) facturado 157 y 156 pagado </t>
  </si>
  <si>
    <t>E-1709</t>
  </si>
  <si>
    <t>E-1710</t>
  </si>
  <si>
    <t xml:space="preserve">facturado 493 pagado </t>
  </si>
  <si>
    <t xml:space="preserve">facturado 494 pagado </t>
  </si>
  <si>
    <t>E-1812</t>
  </si>
  <si>
    <t xml:space="preserve">facturado 495 pagado </t>
  </si>
  <si>
    <t>E-1866</t>
  </si>
  <si>
    <t xml:space="preserve">facturado 496 pagado </t>
  </si>
  <si>
    <t>E-1867</t>
  </si>
  <si>
    <t xml:space="preserve">facturado 561 pagado </t>
  </si>
  <si>
    <t>E-1868</t>
  </si>
  <si>
    <t>E-1869</t>
  </si>
  <si>
    <t>pagado 158 y 159</t>
  </si>
  <si>
    <t>E-1870</t>
  </si>
  <si>
    <t>E-1875</t>
  </si>
  <si>
    <t xml:space="preserve">facturado 558 pagado </t>
  </si>
  <si>
    <t>facturado 559 pagado</t>
  </si>
  <si>
    <t>T-251 y T-250 F130, 131 pagadas</t>
  </si>
  <si>
    <t>E-1953</t>
  </si>
  <si>
    <t>E-1954</t>
  </si>
  <si>
    <t>02 ago 2019</t>
  </si>
  <si>
    <t>E-1984</t>
  </si>
  <si>
    <t>E-1985</t>
  </si>
  <si>
    <t>T-527 F566 pagado</t>
  </si>
  <si>
    <t>T-283 y T-284 F163 y 162 pagadas</t>
  </si>
  <si>
    <t>E-1986</t>
  </si>
  <si>
    <t>T-534 F570 pagado</t>
  </si>
  <si>
    <t xml:space="preserve"> F571 pagado</t>
  </si>
  <si>
    <t>T-518 F572 pagado</t>
  </si>
  <si>
    <t>T-288 F173 pagado</t>
  </si>
  <si>
    <t>T-544 F588 pagado</t>
  </si>
  <si>
    <t>T-545 F589 pagado</t>
  </si>
  <si>
    <t xml:space="preserve">T-295 y T-296 F174 y 175 pagado </t>
  </si>
  <si>
    <t xml:space="preserve">T-537 F590 pagado </t>
  </si>
  <si>
    <t>T-538 F591 pagado</t>
  </si>
  <si>
    <t>T-550 F592 pagado</t>
  </si>
  <si>
    <t>E-2151</t>
  </si>
  <si>
    <t>T-549 F593 pagado</t>
  </si>
  <si>
    <t>T-548 F594 pagado</t>
  </si>
  <si>
    <t xml:space="preserve">T-301 Y T-302 (ORIGINALMENTE A RESCAÑO) F176 y 178 pagado </t>
  </si>
  <si>
    <t>EC0040</t>
  </si>
  <si>
    <t xml:space="preserve">T-570 F648 pagado </t>
  </si>
  <si>
    <t xml:space="preserve">T-576 F649 pagado </t>
  </si>
  <si>
    <t>T-575 F650 pagado</t>
  </si>
  <si>
    <t>EC0108</t>
  </si>
  <si>
    <t xml:space="preserve">T-306 originalmente a hergom T-307 originalmente a tecamac  177 pagado pasar al corte de la proxima semana y 179 pagado </t>
  </si>
  <si>
    <t>EC0109</t>
  </si>
  <si>
    <t>T-589 F667 pagado</t>
  </si>
  <si>
    <t>EC0110</t>
  </si>
  <si>
    <t>T-609 F668 pagado</t>
  </si>
  <si>
    <t>EC0111</t>
  </si>
  <si>
    <t>EC0112</t>
  </si>
  <si>
    <t xml:space="preserve">T-567 F690 pagado este corte </t>
  </si>
  <si>
    <t>EC0196</t>
  </si>
  <si>
    <t>EC0180</t>
  </si>
  <si>
    <t>EC0206</t>
  </si>
  <si>
    <t>EC0207</t>
  </si>
  <si>
    <t xml:space="preserve">T-556 F691 pagado </t>
  </si>
  <si>
    <t>T-617 F677 pagado</t>
  </si>
  <si>
    <t>TR048</t>
  </si>
  <si>
    <t>EC0215</t>
  </si>
  <si>
    <t>TR0046</t>
  </si>
  <si>
    <t>EC0216</t>
  </si>
  <si>
    <t>facturado 194 y 195 pagado</t>
  </si>
  <si>
    <t>TR0045</t>
  </si>
  <si>
    <t>EC0218</t>
  </si>
  <si>
    <t>TR0047</t>
  </si>
  <si>
    <t>EC0227</t>
  </si>
  <si>
    <t xml:space="preserve">T-326 y T327 F208 y 209 pagado </t>
  </si>
  <si>
    <t>T-1978 F525 pagado</t>
  </si>
  <si>
    <t>T-1979 F526 pagado</t>
  </si>
  <si>
    <t xml:space="preserve">t-338 (originalmente a rescaño) T-337 F 210 y 211 pagado </t>
  </si>
  <si>
    <t>T-2001 F527 pagado</t>
  </si>
  <si>
    <t>T-328 y T-328 (originalmente mexiq) F212 pagado y 213 pagado</t>
  </si>
  <si>
    <t>F693 pagado</t>
  </si>
  <si>
    <t xml:space="preserve">T-339 T-340 facturado F214 pagado y 215 pagado </t>
  </si>
  <si>
    <t>T-352 (originalmente a tecamac) F222 y  216 pagado</t>
  </si>
  <si>
    <t>F694</t>
  </si>
  <si>
    <t>T-2117 F726</t>
  </si>
  <si>
    <t>T-728 F727</t>
  </si>
  <si>
    <t>T-726 F728</t>
  </si>
  <si>
    <t>T-749 F729</t>
  </si>
  <si>
    <t>T-754 F730</t>
  </si>
  <si>
    <t>T-362 y T-363 (originalmente tecamac) F 229 y 237 pagado</t>
  </si>
  <si>
    <t xml:space="preserve">Servicio Tecamac San Cipriano S.A de C.V </t>
  </si>
  <si>
    <t>T-755 F740 pagado</t>
  </si>
  <si>
    <t>T-760 F741 pagado</t>
  </si>
  <si>
    <t xml:space="preserve">T-763 F742 pagado </t>
  </si>
  <si>
    <t>T-764 F785 pagado</t>
  </si>
  <si>
    <t>T-379 (originalmente tizayuca) F232 pagado</t>
  </si>
  <si>
    <t>T-792 F815 pagado</t>
  </si>
  <si>
    <t xml:space="preserve">T-381 (originalmente hergom) F233 pagado </t>
  </si>
  <si>
    <t>T-368 (originalmente gomasa) F235 pagado</t>
  </si>
  <si>
    <t>T-369 (originalmente rescaño)  F236 pagado</t>
  </si>
  <si>
    <t>T-797 F819 pagado</t>
  </si>
  <si>
    <t>T-796 F820 pagado</t>
  </si>
  <si>
    <t xml:space="preserve">T-798 F821 pagado </t>
  </si>
  <si>
    <t xml:space="preserve">T-799 F822 pagado </t>
  </si>
  <si>
    <t xml:space="preserve">T-394 F248 pagado </t>
  </si>
  <si>
    <t>21 agosto 20 19</t>
  </si>
  <si>
    <t>T-395 (originalmente resqueño) F249 pagado</t>
  </si>
  <si>
    <t>T-800 F868 pagado</t>
  </si>
  <si>
    <t>T-864 F912 pagado</t>
  </si>
  <si>
    <t>T-862 F910 pagado</t>
  </si>
  <si>
    <t>T-855 F911 pagado</t>
  </si>
  <si>
    <t>T-863 F916 pagado</t>
  </si>
  <si>
    <t>T-883 F917 pagado</t>
  </si>
  <si>
    <t>T-385  F250 pagado</t>
  </si>
  <si>
    <t>T- F922 pagado</t>
  </si>
  <si>
    <t>T-895 F923 pagado</t>
  </si>
  <si>
    <t>t-421 (originalmente hergom) F3 pagado</t>
  </si>
  <si>
    <t>T-898 F930 pagado</t>
  </si>
  <si>
    <t>t-422 F4 pagado</t>
  </si>
  <si>
    <t>T-900 F931 pagado</t>
  </si>
  <si>
    <t>T-899 F932 pagado</t>
  </si>
  <si>
    <t>t-430 (originalmente gomasa) F5 pagado</t>
  </si>
  <si>
    <t xml:space="preserve">t-471 F6 pagado </t>
  </si>
  <si>
    <t>t-439 (original hergom) F7 pagado</t>
  </si>
  <si>
    <t>F987 pagado proximo corte</t>
  </si>
  <si>
    <t xml:space="preserve">F-988 pagado </t>
  </si>
  <si>
    <t xml:space="preserve">F-989 pagado </t>
  </si>
  <si>
    <t xml:space="preserve">F-990 pagado </t>
  </si>
  <si>
    <t>F-991 pagado</t>
  </si>
  <si>
    <t>F-992 pagado</t>
  </si>
  <si>
    <t xml:space="preserve">t-476 F12 pagado </t>
  </si>
  <si>
    <t>T-904 F1020 pagado</t>
  </si>
  <si>
    <t>t-475 F13 pagado</t>
  </si>
  <si>
    <t>T-903 F1021 pagado</t>
  </si>
  <si>
    <t>T-905 F1022 pagado</t>
  </si>
  <si>
    <t>T-908 F1023 pagado</t>
  </si>
  <si>
    <t>T-907 F1024 pagado</t>
  </si>
  <si>
    <t>T-906 F1025 pagado</t>
  </si>
  <si>
    <t>T-910 F1032</t>
  </si>
  <si>
    <t xml:space="preserve">t-495 F14 pagado </t>
  </si>
  <si>
    <t xml:space="preserve">t-494 F15 pagado </t>
  </si>
  <si>
    <t>T-912 F1033</t>
  </si>
  <si>
    <t>T-913 F1034</t>
  </si>
  <si>
    <t>T-914 F1035</t>
  </si>
  <si>
    <t>T-909 F1043</t>
  </si>
  <si>
    <t>t-506 F22 pagado</t>
  </si>
  <si>
    <t xml:space="preserve">t-507 F23 pagado </t>
  </si>
  <si>
    <t>t-561 (original montañesa) F24 pagado</t>
  </si>
  <si>
    <t xml:space="preserve">t-5060 (original gomasa) F25 pagado </t>
  </si>
  <si>
    <t>t-557 F30 pagado</t>
  </si>
  <si>
    <t xml:space="preserve">t-559 F27 pagado </t>
  </si>
  <si>
    <t>T-915 F1050</t>
  </si>
  <si>
    <t>Servicios energeticos ZUMPANGO</t>
  </si>
  <si>
    <t>T-916 F1060</t>
  </si>
  <si>
    <t>T-558 F28 pagado para la proxima semana</t>
  </si>
  <si>
    <t>T-920 F1067</t>
  </si>
  <si>
    <t>T-917 F1068</t>
  </si>
  <si>
    <t>T-587 (original rescaño) F35 pagado</t>
  </si>
  <si>
    <t>T-586 (original gomasa) F36 pagado</t>
  </si>
  <si>
    <t>T-922 F1073 pagado</t>
  </si>
  <si>
    <t>T-923 F1074 pagado</t>
  </si>
  <si>
    <t>T-924 F1104 pagado</t>
  </si>
  <si>
    <t xml:space="preserve">T-925 F1105 pagado </t>
  </si>
  <si>
    <t xml:space="preserve">T-582 F37 pagado </t>
  </si>
  <si>
    <t>T-926 F1106 pagado</t>
  </si>
  <si>
    <t xml:space="preserve">T-583 (original tecamac) F38 pagado </t>
  </si>
  <si>
    <t>T-636 F39  pagado</t>
  </si>
  <si>
    <t>T-637 F40 pagado</t>
  </si>
  <si>
    <t xml:space="preserve">T-927 F1129 PAGADO </t>
  </si>
  <si>
    <t xml:space="preserve">T-928 F1137 PAGADO </t>
  </si>
  <si>
    <t>T-929 F1171 PAGADO</t>
  </si>
  <si>
    <t>t-930 F1172 PAGADO</t>
  </si>
  <si>
    <t>T-649 F47 pagado</t>
  </si>
  <si>
    <t>T-650 F48 pagado</t>
  </si>
  <si>
    <t>T-659 F49 pagado</t>
  </si>
  <si>
    <t xml:space="preserve">T-658 F50 pagado </t>
  </si>
  <si>
    <t>T-657 F72 pagado</t>
  </si>
  <si>
    <t>T-669 F73 pagado</t>
  </si>
  <si>
    <t>T-670 F74 pagado</t>
  </si>
  <si>
    <t xml:space="preserve">Bernardo Quinatana </t>
  </si>
  <si>
    <t>T-672 (original energeticos queretaro) F85 pagado</t>
  </si>
  <si>
    <t>Servicios Energéticos Constituyentes, S.A. de C.V.</t>
  </si>
  <si>
    <t>T-671 F89 pagado proxima semana</t>
  </si>
  <si>
    <t>T-677 F77 pagado</t>
  </si>
  <si>
    <t>T-678 (original rescaño) F78 pagado</t>
  </si>
  <si>
    <t>t-690 original tecamac F175 pagado</t>
  </si>
  <si>
    <t xml:space="preserve">t-689 F176 pagado </t>
  </si>
  <si>
    <t>t-717 F177 pagado proxima semana</t>
  </si>
  <si>
    <t>t-718 F164 pagado</t>
  </si>
  <si>
    <t xml:space="preserve">t-721 F166 pagado </t>
  </si>
  <si>
    <t xml:space="preserve">t-722 F67 pagado </t>
  </si>
  <si>
    <t>t-719 F168 pagado</t>
  </si>
  <si>
    <t>Servicio Galabria S.A. de C.V</t>
  </si>
  <si>
    <t>t-720 facturado169 pagado</t>
  </si>
  <si>
    <t>02 sep 2019</t>
  </si>
  <si>
    <t>t-737 F170 pagado</t>
  </si>
  <si>
    <t xml:space="preserve">t-738 F71 pagado </t>
  </si>
  <si>
    <t>03 sep 2019</t>
  </si>
  <si>
    <t>t-622 F224 pagado</t>
  </si>
  <si>
    <t xml:space="preserve">t-622 F225 pagado </t>
  </si>
  <si>
    <t>t-753 F226 pagado</t>
  </si>
  <si>
    <t>t-754 F227 pagado</t>
  </si>
  <si>
    <t xml:space="preserve">t-775 F228 pagado </t>
  </si>
  <si>
    <t xml:space="preserve">t-755 F229 pagado </t>
  </si>
  <si>
    <t xml:space="preserve">t-756 F230 pagado </t>
  </si>
  <si>
    <t>t-809 F231 pagado</t>
  </si>
  <si>
    <t>t-810 F298 pagado</t>
  </si>
  <si>
    <t>t-812 F299 pagado</t>
  </si>
  <si>
    <t xml:space="preserve">t-810 F301 pagado </t>
  </si>
  <si>
    <t>T-852 F302 pagado</t>
  </si>
  <si>
    <t xml:space="preserve">t-882 F303 pagado </t>
  </si>
  <si>
    <t>t-883 F304 pagado</t>
  </si>
  <si>
    <t>t-885 F305 pagado</t>
  </si>
  <si>
    <t>t-886 F306 pagado</t>
  </si>
  <si>
    <t>t-964 F307 pagado</t>
  </si>
  <si>
    <t>t-965 F308 pagado</t>
  </si>
  <si>
    <t>t-970 F309 pagado</t>
  </si>
  <si>
    <t>Servicios Energeticos Alfareros S.A. de C.V.</t>
  </si>
  <si>
    <t>t-971 F310 pagado</t>
  </si>
  <si>
    <t>t-1025 F311 pagado</t>
  </si>
  <si>
    <t>Bernardo Quintana</t>
  </si>
  <si>
    <t>t-1016 F314 pagado</t>
  </si>
  <si>
    <t xml:space="preserve">t-1003 F312 pagado </t>
  </si>
  <si>
    <t>t-1004 F313 pagado</t>
  </si>
  <si>
    <t>t-1012 F315 pagado</t>
  </si>
  <si>
    <t xml:space="preserve">t-1013 F316 pagado </t>
  </si>
  <si>
    <t>t-1049 F317 pagado</t>
  </si>
  <si>
    <t xml:space="preserve">t-1072 F318 pagado </t>
  </si>
  <si>
    <t>Servicios Energeticos AV Central</t>
  </si>
  <si>
    <t xml:space="preserve">t-1073 F319 pagado </t>
  </si>
  <si>
    <t>CONTROL DE DESCARGAS PARA FACTURACIÓN
Cliente: SEDENA</t>
  </si>
  <si>
    <t xml:space="preserve">t-921 F345 pagado </t>
  </si>
  <si>
    <t>t-1067 F346 pagado</t>
  </si>
  <si>
    <t>t-1068 F347 pagado</t>
  </si>
  <si>
    <t>t-1070 F348 pagado</t>
  </si>
  <si>
    <t>FOLIO</t>
  </si>
  <si>
    <t>t-1071 F349 pagado</t>
  </si>
  <si>
    <t xml:space="preserve">t-1123 F390 pagado </t>
  </si>
  <si>
    <t>t-1122 F391 pagado</t>
  </si>
  <si>
    <t>FRENTE 7</t>
  </si>
  <si>
    <t xml:space="preserve">t-1120 F392 pagado </t>
  </si>
  <si>
    <t xml:space="preserve">t-1121 F393 pagado </t>
  </si>
  <si>
    <t>E1764</t>
  </si>
  <si>
    <t>SAN JUAN IXHUATEPEC</t>
  </si>
  <si>
    <t xml:space="preserve">T-1141 F394 pagado </t>
  </si>
  <si>
    <t>t-1142 F395 pagado</t>
  </si>
  <si>
    <t>FRENTE 6</t>
  </si>
  <si>
    <t xml:space="preserve">t-1177 F397 pagado </t>
  </si>
  <si>
    <t>E1789</t>
  </si>
  <si>
    <t>E1930</t>
  </si>
  <si>
    <t>t-1178 F 403  pagado</t>
  </si>
  <si>
    <t>FRENTE 11</t>
  </si>
  <si>
    <t>26 Sep 0219</t>
  </si>
  <si>
    <t>E1937</t>
  </si>
  <si>
    <t>t-1157 F432 pagado</t>
  </si>
  <si>
    <t>t-1156 F433 pagado</t>
  </si>
  <si>
    <t xml:space="preserve">IGOVA </t>
  </si>
  <si>
    <t>FRENTE 15</t>
  </si>
  <si>
    <t>E1762</t>
  </si>
  <si>
    <t>E1931</t>
  </si>
  <si>
    <t>T-1158 F436 pagado</t>
  </si>
  <si>
    <t>FRENTE 13</t>
  </si>
  <si>
    <t>E1711</t>
  </si>
  <si>
    <t xml:space="preserve">t-1245 F437 pagado </t>
  </si>
  <si>
    <t>FRENTE 12</t>
  </si>
  <si>
    <t>E1712</t>
  </si>
  <si>
    <t>PREPAGO</t>
  </si>
  <si>
    <t>E1790</t>
  </si>
  <si>
    <t>t-1246 F438 pagado</t>
  </si>
  <si>
    <t>t-1313 F349 pagado</t>
  </si>
  <si>
    <t>CANCELADA</t>
  </si>
  <si>
    <t>FRENTE 18</t>
  </si>
  <si>
    <t>E1713</t>
  </si>
  <si>
    <t>FRENTE 20</t>
  </si>
  <si>
    <t>E1716</t>
  </si>
  <si>
    <t>t-1265 F440 pagado</t>
  </si>
  <si>
    <t>E1763</t>
  </si>
  <si>
    <t>CANCELADO</t>
  </si>
  <si>
    <t>t-1266 F441 pagado</t>
  </si>
  <si>
    <t>FRENTE 10</t>
  </si>
  <si>
    <t xml:space="preserve">E1765 </t>
  </si>
  <si>
    <t>t-1319 F527 pagado</t>
  </si>
  <si>
    <t>E1938</t>
  </si>
  <si>
    <t xml:space="preserve">t-1318 F528 pagado </t>
  </si>
  <si>
    <t>E1791</t>
  </si>
  <si>
    <t xml:space="preserve">t-1316 F529 pagado </t>
  </si>
  <si>
    <t xml:space="preserve">Servicio tecamac San Cipriano S.A. de C.V. </t>
  </si>
  <si>
    <t xml:space="preserve">t-1317 F530 pagado </t>
  </si>
  <si>
    <t>FRENTE 19</t>
  </si>
  <si>
    <t>E1800</t>
  </si>
  <si>
    <t xml:space="preserve">ZUMPANGO </t>
  </si>
  <si>
    <t xml:space="preserve">FRENTE 14 </t>
  </si>
  <si>
    <t>E1715</t>
  </si>
  <si>
    <t>E1932</t>
  </si>
  <si>
    <t>FRENTE 17</t>
  </si>
  <si>
    <t>E1864</t>
  </si>
  <si>
    <t>f31 pagado</t>
  </si>
  <si>
    <t>E1768</t>
  </si>
  <si>
    <t>t-1332 F532 pagado</t>
  </si>
  <si>
    <t>E1933</t>
  </si>
  <si>
    <r>
      <t xml:space="preserve">E1769 EC0058 </t>
    </r>
    <r>
      <rPr>
        <sz val="10"/>
        <color rgb="FF000000"/>
        <rFont val="Arial"/>
      </rPr>
      <t>EC0095</t>
    </r>
  </si>
  <si>
    <t>E1771</t>
  </si>
  <si>
    <t>E1772</t>
  </si>
  <si>
    <t xml:space="preserve">t-1333 F533 pagado </t>
  </si>
  <si>
    <t>E1792</t>
  </si>
  <si>
    <t>t-1357 F567 pagado</t>
  </si>
  <si>
    <r>
      <rPr>
        <sz val="10"/>
        <color rgb="FFFF0000"/>
        <rFont val="Arial"/>
        <family val="2"/>
      </rPr>
      <t xml:space="preserve">E2015 </t>
    </r>
    <r>
      <rPr>
        <sz val="10"/>
        <color rgb="FF000000"/>
        <rFont val="Arial"/>
      </rPr>
      <t>- E2067</t>
    </r>
  </si>
  <si>
    <t xml:space="preserve"> PAGADO cheque del 31/12/19</t>
  </si>
  <si>
    <t>E1939</t>
  </si>
  <si>
    <t>E2016</t>
  </si>
  <si>
    <t xml:space="preserve"> PAGADO 31/12/19</t>
  </si>
  <si>
    <t>t-1359 F568 pagado</t>
  </si>
  <si>
    <t>E1775</t>
  </si>
  <si>
    <t xml:space="preserve">t-1385 F569 pagado </t>
  </si>
  <si>
    <t>E1776</t>
  </si>
  <si>
    <t>E1949</t>
  </si>
  <si>
    <t>PAGADA</t>
  </si>
  <si>
    <t xml:space="preserve">E1947 </t>
  </si>
  <si>
    <t>F570 pagado</t>
  </si>
  <si>
    <t>t-1363 F571 pagado</t>
  </si>
  <si>
    <t xml:space="preserve">E1885 </t>
  </si>
  <si>
    <t xml:space="preserve">t-1362 F572 pagado </t>
  </si>
  <si>
    <t>FRENTE 1</t>
  </si>
  <si>
    <t xml:space="preserve">t-1417 F593 pagado </t>
  </si>
  <si>
    <r>
      <rPr>
        <sz val="10"/>
        <color rgb="FFFF0000"/>
        <rFont val="Arial"/>
        <family val="2"/>
      </rPr>
      <t xml:space="preserve">E1796 </t>
    </r>
    <r>
      <rPr>
        <sz val="10"/>
        <color rgb="FF000000"/>
        <rFont val="Arial"/>
      </rPr>
      <t>- E1887</t>
    </r>
  </si>
  <si>
    <t xml:space="preserve">t-1418 F594 pagado </t>
  </si>
  <si>
    <r>
      <rPr>
        <sz val="10"/>
        <color rgb="FFFF0000"/>
        <rFont val="Arial"/>
        <family val="2"/>
      </rPr>
      <t xml:space="preserve">E2017- </t>
    </r>
    <r>
      <rPr>
        <sz val="10"/>
        <color rgb="FF000000"/>
        <rFont val="Arial"/>
      </rPr>
      <t>E2066</t>
    </r>
  </si>
  <si>
    <t>PAGADO cheque 31/12/19</t>
  </si>
  <si>
    <t>E1797</t>
  </si>
  <si>
    <t xml:space="preserve">t-1436 F646 pagado </t>
  </si>
  <si>
    <t>E1940</t>
  </si>
  <si>
    <t>E2007</t>
  </si>
  <si>
    <t>E1816</t>
  </si>
  <si>
    <t>E1817</t>
  </si>
  <si>
    <t xml:space="preserve">t-1448 F651 pagado </t>
  </si>
  <si>
    <t>t-1446 F652 pagado</t>
  </si>
  <si>
    <t>t-1457 F655 pagado</t>
  </si>
  <si>
    <t>E1934</t>
  </si>
  <si>
    <t>t-1455 F647 pagado</t>
  </si>
  <si>
    <t>t-1437 F665 pagado</t>
  </si>
  <si>
    <t xml:space="preserve">E1803 </t>
  </si>
  <si>
    <t xml:space="preserve">E1804 </t>
  </si>
  <si>
    <t>t-1467 F661 pagado</t>
  </si>
  <si>
    <t xml:space="preserve">E1805 </t>
  </si>
  <si>
    <t xml:space="preserve">E1806 </t>
  </si>
  <si>
    <t xml:space="preserve">t-1468 F662 pagado </t>
  </si>
  <si>
    <t xml:space="preserve">E1889 </t>
  </si>
  <si>
    <t xml:space="preserve">t-1468 F663 pagado </t>
  </si>
  <si>
    <t>t-1469 F664</t>
  </si>
  <si>
    <t>T-1456 F714 PAGADO</t>
  </si>
  <si>
    <t>E1787</t>
  </si>
  <si>
    <t xml:space="preserve">QUERETARO </t>
  </si>
  <si>
    <t>E1863</t>
  </si>
  <si>
    <t>t-1480 F715 PAGADO</t>
  </si>
  <si>
    <t>E1785</t>
  </si>
  <si>
    <t xml:space="preserve">Bernardo quintana </t>
  </si>
  <si>
    <t>E1786</t>
  </si>
  <si>
    <t>t-1479 F716 PAGADO</t>
  </si>
  <si>
    <t>E1883</t>
  </si>
  <si>
    <t>E1948</t>
  </si>
  <si>
    <t>E1941</t>
  </si>
  <si>
    <t>E1943</t>
  </si>
  <si>
    <t>t-1478 F717 PAGADO</t>
  </si>
  <si>
    <t>E1818</t>
  </si>
  <si>
    <t>t-1477 F718 PAGADO</t>
  </si>
  <si>
    <t>E1767</t>
  </si>
  <si>
    <t>E1819</t>
  </si>
  <si>
    <t>t-1481 F719 PAGADO</t>
  </si>
  <si>
    <t>E2008</t>
  </si>
  <si>
    <t xml:space="preserve"> PAGADO  31/12/19</t>
  </si>
  <si>
    <t>E1862</t>
  </si>
  <si>
    <t>Servicio Tecamac San Cipriano S.A. de C.V.</t>
  </si>
  <si>
    <t>t-1482 F720  Pagado</t>
  </si>
  <si>
    <t>E1822</t>
  </si>
  <si>
    <t>E1823</t>
  </si>
  <si>
    <t>E1861</t>
  </si>
  <si>
    <t>9 Oct 0209</t>
  </si>
  <si>
    <t>E1860</t>
  </si>
  <si>
    <t>E1826</t>
  </si>
  <si>
    <t>E1827</t>
  </si>
  <si>
    <t>E1828</t>
  </si>
  <si>
    <t>t-1484 F721 PAGADO</t>
  </si>
  <si>
    <t>E1829</t>
  </si>
  <si>
    <t>t-1484 F722 PAGADO</t>
  </si>
  <si>
    <t xml:space="preserve">E1888 </t>
  </si>
  <si>
    <t xml:space="preserve">E1830 </t>
  </si>
  <si>
    <t>E1831</t>
  </si>
  <si>
    <t>E1935</t>
  </si>
  <si>
    <t>t-1502 F723 PAGADO</t>
  </si>
  <si>
    <t>E1936</t>
  </si>
  <si>
    <t>E1832</t>
  </si>
  <si>
    <t>t-1501 F724 PAGADO</t>
  </si>
  <si>
    <t>E2009</t>
  </si>
  <si>
    <t>E1834</t>
  </si>
  <si>
    <t>E1835</t>
  </si>
  <si>
    <t>t-1499 F725 PAGADO</t>
  </si>
  <si>
    <t>E1836</t>
  </si>
  <si>
    <t>t-1509 F726 PAGADO</t>
  </si>
  <si>
    <t>E1837</t>
  </si>
  <si>
    <t xml:space="preserve">FRENTE 17 </t>
  </si>
  <si>
    <t>E1859</t>
  </si>
  <si>
    <t>E1849</t>
  </si>
  <si>
    <t>E1877</t>
  </si>
  <si>
    <t>t-1516 F727 PAGADO</t>
  </si>
  <si>
    <t>E1851</t>
  </si>
  <si>
    <t>t-1517 F728 PAGADO</t>
  </si>
  <si>
    <t>E2012</t>
  </si>
  <si>
    <t>E1853</t>
  </si>
  <si>
    <t>E1944</t>
  </si>
  <si>
    <t>E1945</t>
  </si>
  <si>
    <t>E1946</t>
  </si>
  <si>
    <t>FRENTE 16</t>
  </si>
  <si>
    <t xml:space="preserve">E1950 </t>
  </si>
  <si>
    <t>E1951</t>
  </si>
  <si>
    <t>t-1524 F729 PAGADO</t>
  </si>
  <si>
    <t>FRENTE 9</t>
  </si>
  <si>
    <t>E1987</t>
  </si>
  <si>
    <t>t-1525 F730 PAGADO</t>
  </si>
  <si>
    <t>E2001</t>
  </si>
  <si>
    <t>TOTAL</t>
  </si>
  <si>
    <t>t-1528 y t-1529  F755</t>
  </si>
  <si>
    <t>SERVICIO GOMASA S.A. DE C.V.</t>
  </si>
  <si>
    <t>t-1526  F756 pagado</t>
  </si>
  <si>
    <t xml:space="preserve">t-1527  F757 pagado </t>
  </si>
  <si>
    <t xml:space="preserve">t-1554   F758 pagado </t>
  </si>
  <si>
    <r>
      <t xml:space="preserve">E2039 </t>
    </r>
    <r>
      <rPr>
        <sz val="8"/>
        <rFont val="Arial"/>
        <family val="2"/>
      </rPr>
      <t>CANCELADA</t>
    </r>
  </si>
  <si>
    <r>
      <t xml:space="preserve">E2042 </t>
    </r>
    <r>
      <rPr>
        <sz val="8"/>
        <rFont val="Arial"/>
        <family val="2"/>
      </rPr>
      <t>CANCELADA</t>
    </r>
  </si>
  <si>
    <r>
      <t xml:space="preserve">E2040 </t>
    </r>
    <r>
      <rPr>
        <sz val="8"/>
        <rFont val="Arial"/>
        <family val="2"/>
      </rPr>
      <t>CANCELADA</t>
    </r>
  </si>
  <si>
    <t xml:space="preserve">PREPAGO </t>
  </si>
  <si>
    <r>
      <t xml:space="preserve">E2041 </t>
    </r>
    <r>
      <rPr>
        <sz val="8"/>
        <rFont val="Arial"/>
        <family val="2"/>
      </rPr>
      <t>CANCELADA</t>
    </r>
  </si>
  <si>
    <r>
      <t xml:space="preserve">E2045 </t>
    </r>
    <r>
      <rPr>
        <sz val="8"/>
        <rFont val="Arial"/>
        <family val="2"/>
      </rPr>
      <t>CANCELADA</t>
    </r>
  </si>
  <si>
    <t>t-1555 F798 pagado</t>
  </si>
  <si>
    <t>T383 F769 pagado</t>
  </si>
  <si>
    <t>T-1564 F767 pagado</t>
  </si>
  <si>
    <t>E2044</t>
  </si>
  <si>
    <t>T-1565 F768 pagado</t>
  </si>
  <si>
    <t xml:space="preserve">PAGADO </t>
  </si>
  <si>
    <t>SERVICIO GOMASA, SA DE CV</t>
  </si>
  <si>
    <t xml:space="preserve">T-1563 F794 pagado </t>
  </si>
  <si>
    <t>E2050</t>
  </si>
  <si>
    <t>E2043</t>
  </si>
  <si>
    <t>T-1623 F795 pagado</t>
  </si>
  <si>
    <t>E2047</t>
  </si>
  <si>
    <t>SERVICIO LA MONTAÑESA SA de CV</t>
  </si>
  <si>
    <t>E2048</t>
  </si>
  <si>
    <t xml:space="preserve">T-1621 F796 pagado </t>
  </si>
  <si>
    <t>E2051</t>
  </si>
  <si>
    <r>
      <t xml:space="preserve">E2046 </t>
    </r>
    <r>
      <rPr>
        <sz val="8"/>
        <rFont val="Arial"/>
        <family val="2"/>
      </rPr>
      <t>CANCELADA</t>
    </r>
  </si>
  <si>
    <t>SERVICIO GOMASA SA DE CV</t>
  </si>
  <si>
    <r>
      <t xml:space="preserve">E2049 </t>
    </r>
    <r>
      <rPr>
        <sz val="8"/>
        <rFont val="Arial"/>
        <family val="2"/>
      </rPr>
      <t>CANCELADA</t>
    </r>
  </si>
  <si>
    <r>
      <t xml:space="preserve">E2071 </t>
    </r>
    <r>
      <rPr>
        <sz val="8"/>
        <rFont val="Arial"/>
        <family val="2"/>
      </rPr>
      <t>CANCELADA</t>
    </r>
  </si>
  <si>
    <t>T-1624 F860 pagado</t>
  </si>
  <si>
    <t>E2063</t>
  </si>
  <si>
    <t>prepago</t>
  </si>
  <si>
    <t>ENZO</t>
  </si>
  <si>
    <r>
      <t xml:space="preserve">E2074 </t>
    </r>
    <r>
      <rPr>
        <sz val="8"/>
        <rFont val="Arial"/>
        <family val="2"/>
      </rPr>
      <t>CANCELADA</t>
    </r>
  </si>
  <si>
    <t>T-1687 F861 pagado</t>
  </si>
  <si>
    <t>T-1696 F863 pagado</t>
  </si>
  <si>
    <t>E2091</t>
  </si>
  <si>
    <t>T-1686 F862 pagado</t>
  </si>
  <si>
    <t>CONTROL DE DESCARGAS PARA FACTURACIÓN
Cliente: CENTURY</t>
  </si>
  <si>
    <t xml:space="preserve">20 Dias de credito </t>
  </si>
  <si>
    <t>T-1654 F864 pagado</t>
  </si>
  <si>
    <t>CONEJOS</t>
  </si>
  <si>
    <t>E2076</t>
  </si>
  <si>
    <t>E423</t>
  </si>
  <si>
    <t>SERVICIOS EL RESCAÑO SA de CV</t>
  </si>
  <si>
    <t>T-1655 F881 pagado</t>
  </si>
  <si>
    <t>28.000,00</t>
  </si>
  <si>
    <t>CENTURY JBR SA DE CV</t>
  </si>
  <si>
    <t>T-1656 F882 pagado</t>
  </si>
  <si>
    <t>T-1657 F883 pagado</t>
  </si>
  <si>
    <t>E424</t>
  </si>
  <si>
    <t>T-1664 F892-884 PAGADO</t>
  </si>
  <si>
    <r>
      <t xml:space="preserve">E2075 </t>
    </r>
    <r>
      <rPr>
        <sz val="8"/>
        <rFont val="Arial"/>
        <family val="2"/>
      </rPr>
      <t>CANCELADA</t>
    </r>
  </si>
  <si>
    <r>
      <t xml:space="preserve">E2077  </t>
    </r>
    <r>
      <rPr>
        <sz val="8"/>
        <rFont val="Arial"/>
        <family val="2"/>
      </rPr>
      <t>CANCELADA</t>
    </r>
  </si>
  <si>
    <t>T- 1652 F-797 es 1562</t>
  </si>
  <si>
    <r>
      <t xml:space="preserve">E2078 </t>
    </r>
    <r>
      <rPr>
        <sz val="8"/>
        <rFont val="Arial"/>
        <family val="2"/>
      </rPr>
      <t>CANCELADA</t>
    </r>
  </si>
  <si>
    <t xml:space="preserve">T-1832 F970 pagado </t>
  </si>
  <si>
    <t>E450</t>
  </si>
  <si>
    <t xml:space="preserve">T-1823 F971 pagado </t>
  </si>
  <si>
    <r>
      <t xml:space="preserve">E2079 </t>
    </r>
    <r>
      <rPr>
        <sz val="8"/>
        <rFont val="Arial"/>
        <family val="2"/>
      </rPr>
      <t>CANCELADA</t>
    </r>
  </si>
  <si>
    <t>E2070</t>
  </si>
  <si>
    <t>E2080</t>
  </si>
  <si>
    <t>E2081</t>
  </si>
  <si>
    <t>E2090</t>
  </si>
  <si>
    <t>E451</t>
  </si>
  <si>
    <r>
      <rPr>
        <sz val="10"/>
        <color rgb="FFFF0000"/>
        <rFont val="Arial"/>
        <family val="2"/>
      </rPr>
      <t>E2083</t>
    </r>
    <r>
      <rPr>
        <sz val="10"/>
        <color rgb="FF000000"/>
        <rFont val="Arial"/>
      </rPr>
      <t xml:space="preserve"> EC0054</t>
    </r>
  </si>
  <si>
    <t>E452</t>
  </si>
  <si>
    <t>26.500,00</t>
  </si>
  <si>
    <r>
      <t xml:space="preserve">E2084 </t>
    </r>
    <r>
      <rPr>
        <sz val="9"/>
        <color rgb="FF000000"/>
        <rFont val="Arial"/>
        <family val="2"/>
      </rPr>
      <t>EC0121</t>
    </r>
  </si>
  <si>
    <t>E453</t>
  </si>
  <si>
    <t>E454</t>
  </si>
  <si>
    <t>E2085</t>
  </si>
  <si>
    <r>
      <rPr>
        <sz val="10"/>
        <color rgb="FFFF0000"/>
        <rFont val="Arial"/>
        <family val="2"/>
      </rPr>
      <t xml:space="preserve">E2089 </t>
    </r>
    <r>
      <rPr>
        <sz val="10"/>
        <color rgb="FF000000"/>
        <rFont val="Arial"/>
      </rPr>
      <t>EC0233</t>
    </r>
  </si>
  <si>
    <t>E456</t>
  </si>
  <si>
    <t>E457</t>
  </si>
  <si>
    <r>
      <t xml:space="preserve">E2086 </t>
    </r>
    <r>
      <rPr>
        <sz val="8"/>
        <rFont val="Arial"/>
        <family val="2"/>
      </rPr>
      <t>CANCELADA</t>
    </r>
  </si>
  <si>
    <t>E458</t>
  </si>
  <si>
    <t>T-1880 F1036 pagado</t>
  </si>
  <si>
    <t>FRENTE18</t>
  </si>
  <si>
    <t>EC0075</t>
  </si>
  <si>
    <t>E459</t>
  </si>
  <si>
    <t>T-1831 F1037 pagado</t>
  </si>
  <si>
    <t>E460</t>
  </si>
  <si>
    <r>
      <t xml:space="preserve">E2088 </t>
    </r>
    <r>
      <rPr>
        <sz val="8"/>
        <rFont val="Arial"/>
        <family val="2"/>
      </rPr>
      <t>CANCELADA</t>
    </r>
  </si>
  <si>
    <r>
      <rPr>
        <sz val="10"/>
        <color rgb="FFFF0000"/>
        <rFont val="Arial"/>
        <family val="2"/>
      </rPr>
      <t>E2092</t>
    </r>
    <r>
      <rPr>
        <sz val="10"/>
        <color rgb="FF000000"/>
        <rFont val="Arial"/>
      </rPr>
      <t>-</t>
    </r>
    <r>
      <rPr>
        <sz val="10"/>
        <color rgb="FFFF0000"/>
        <rFont val="Arial"/>
        <family val="2"/>
      </rPr>
      <t xml:space="preserve">E2130 </t>
    </r>
    <r>
      <rPr>
        <sz val="10"/>
        <color rgb="FF000000"/>
        <rFont val="Arial"/>
      </rPr>
      <t>EC0055</t>
    </r>
  </si>
  <si>
    <t>T-1836 F1038 pagado</t>
  </si>
  <si>
    <t>E461</t>
  </si>
  <si>
    <t>27.500,00</t>
  </si>
  <si>
    <t>T-1904 F1039 pagado</t>
  </si>
  <si>
    <t>E462</t>
  </si>
  <si>
    <t>HERGOM</t>
  </si>
  <si>
    <r>
      <t xml:space="preserve">E2093-E2131 </t>
    </r>
    <r>
      <rPr>
        <sz val="10"/>
        <color rgb="FF000000"/>
        <rFont val="Arial"/>
      </rPr>
      <t>EC0259</t>
    </r>
  </si>
  <si>
    <t>E490</t>
  </si>
  <si>
    <t>E491</t>
  </si>
  <si>
    <t>T-1912 F1041 pagado</t>
  </si>
  <si>
    <t>T-1911 F1040 pagado</t>
  </si>
  <si>
    <t>E492</t>
  </si>
  <si>
    <r>
      <rPr>
        <sz val="10"/>
        <color rgb="FFFF0000"/>
        <rFont val="Arial"/>
        <family val="2"/>
      </rPr>
      <t>E2097</t>
    </r>
    <r>
      <rPr>
        <sz val="10"/>
        <color rgb="FF000000"/>
        <rFont val="Arial"/>
      </rPr>
      <t>- E2109</t>
    </r>
  </si>
  <si>
    <t>E493</t>
  </si>
  <si>
    <t>E494</t>
  </si>
  <si>
    <r>
      <rPr>
        <sz val="10"/>
        <color rgb="FFFF0000"/>
        <rFont val="Arial"/>
        <family val="2"/>
      </rPr>
      <t>E2098</t>
    </r>
    <r>
      <rPr>
        <sz val="10"/>
        <color rgb="FF000000"/>
        <rFont val="Arial"/>
      </rPr>
      <t>-E2110</t>
    </r>
  </si>
  <si>
    <t>E495</t>
  </si>
  <si>
    <r>
      <rPr>
        <sz val="10"/>
        <color rgb="FFFF0000"/>
        <rFont val="Arial"/>
        <family val="2"/>
      </rPr>
      <t>E2099</t>
    </r>
    <r>
      <rPr>
        <sz val="10"/>
        <color rgb="FF000000"/>
        <rFont val="Arial"/>
      </rPr>
      <t>- E2111</t>
    </r>
  </si>
  <si>
    <t>E497</t>
  </si>
  <si>
    <t>E2100-E2112</t>
  </si>
  <si>
    <t>E498</t>
  </si>
  <si>
    <t>E499</t>
  </si>
  <si>
    <t>E2101-E2113</t>
  </si>
  <si>
    <t>E500</t>
  </si>
  <si>
    <t>La comisión de Aldrete se suma en el siguiente corte</t>
  </si>
  <si>
    <r>
      <rPr>
        <sz val="10"/>
        <color rgb="FFFF0000"/>
        <rFont val="Arial"/>
        <family val="2"/>
      </rPr>
      <t>E2102</t>
    </r>
    <r>
      <rPr>
        <sz val="10"/>
        <color rgb="FF000000"/>
        <rFont val="Arial"/>
      </rPr>
      <t>-E2114</t>
    </r>
  </si>
  <si>
    <r>
      <rPr>
        <sz val="10"/>
        <color rgb="FFFF0000"/>
        <rFont val="Arial"/>
        <family val="2"/>
      </rPr>
      <t>E2103</t>
    </r>
    <r>
      <rPr>
        <sz val="10"/>
        <color rgb="FF000000"/>
        <rFont val="Arial"/>
      </rPr>
      <t>-</t>
    </r>
    <r>
      <rPr>
        <sz val="10"/>
        <color rgb="FFFF0000"/>
        <rFont val="Arial"/>
        <family val="2"/>
      </rPr>
      <t>E2115 CAN</t>
    </r>
  </si>
  <si>
    <t>E501</t>
  </si>
  <si>
    <r>
      <rPr>
        <sz val="10"/>
        <color rgb="FFFF0000"/>
        <rFont val="Arial"/>
        <family val="2"/>
      </rPr>
      <t>E2104</t>
    </r>
    <r>
      <rPr>
        <sz val="10"/>
        <color rgb="FF000000"/>
        <rFont val="Arial"/>
      </rPr>
      <t>-E2116</t>
    </r>
  </si>
  <si>
    <r>
      <rPr>
        <sz val="10"/>
        <color rgb="FFFF0000"/>
        <rFont val="Arial"/>
        <family val="2"/>
      </rPr>
      <t>E2105</t>
    </r>
    <r>
      <rPr>
        <sz val="10"/>
        <color rgb="FF000000"/>
        <rFont val="Arial"/>
      </rPr>
      <t>-E2117</t>
    </r>
  </si>
  <si>
    <t>E2106-E2118</t>
  </si>
  <si>
    <t>E502</t>
  </si>
  <si>
    <t xml:space="preserve">T-1620 F1285 pagado </t>
  </si>
  <si>
    <r>
      <rPr>
        <sz val="10"/>
        <color rgb="FFFF0000"/>
        <rFont val="Arial"/>
        <family val="2"/>
      </rPr>
      <t>E2107</t>
    </r>
    <r>
      <rPr>
        <sz val="10"/>
        <color rgb="FF000000"/>
        <rFont val="Arial"/>
      </rPr>
      <t>-</t>
    </r>
    <r>
      <rPr>
        <sz val="10"/>
        <color rgb="FFFF0000"/>
        <rFont val="Arial"/>
        <family val="2"/>
      </rPr>
      <t xml:space="preserve">E2119 </t>
    </r>
    <r>
      <rPr>
        <sz val="10"/>
        <color rgb="FF000000"/>
        <rFont val="Arial"/>
      </rPr>
      <t>EC0056</t>
    </r>
  </si>
  <si>
    <t>T-1977 F1118 pagado</t>
  </si>
  <si>
    <t>E503</t>
  </si>
  <si>
    <r>
      <t xml:space="preserve">EC0011 </t>
    </r>
    <r>
      <rPr>
        <sz val="8"/>
        <rFont val="Arial"/>
        <family val="2"/>
      </rPr>
      <t>CANCELADA</t>
    </r>
  </si>
  <si>
    <t xml:space="preserve"> PREPAGO</t>
  </si>
  <si>
    <t>T1990 F1127 pagado</t>
  </si>
  <si>
    <t>E504</t>
  </si>
  <si>
    <t xml:space="preserve">T-1991 F1129 pagado </t>
  </si>
  <si>
    <t>E505</t>
  </si>
  <si>
    <r>
      <rPr>
        <sz val="10"/>
        <color rgb="FFFF0000"/>
        <rFont val="Arial"/>
        <family val="2"/>
      </rPr>
      <t xml:space="preserve">EC0012  </t>
    </r>
    <r>
      <rPr>
        <sz val="10"/>
        <color rgb="FF000000"/>
        <rFont val="Arial"/>
      </rPr>
      <t>EC0248</t>
    </r>
  </si>
  <si>
    <t>E506</t>
  </si>
  <si>
    <t>E507</t>
  </si>
  <si>
    <t>14 Oct 0219</t>
  </si>
  <si>
    <r>
      <t xml:space="preserve">EC0013 </t>
    </r>
    <r>
      <rPr>
        <sz val="8"/>
        <rFont val="Arial"/>
        <family val="2"/>
      </rPr>
      <t>CANCELADA</t>
    </r>
  </si>
  <si>
    <t>E508</t>
  </si>
  <si>
    <t xml:space="preserve">T-1963 F1132 pagado </t>
  </si>
  <si>
    <t xml:space="preserve">T-1964 F1131 pagado </t>
  </si>
  <si>
    <r>
      <rPr>
        <sz val="10"/>
        <color rgb="FFFF0000"/>
        <rFont val="Arial"/>
        <family val="2"/>
      </rPr>
      <t xml:space="preserve">EC0014  </t>
    </r>
    <r>
      <rPr>
        <sz val="10"/>
        <color rgb="FF000000"/>
        <rFont val="Arial"/>
      </rPr>
      <t>EC0249</t>
    </r>
  </si>
  <si>
    <t>T-1983 F1130 pagado</t>
  </si>
  <si>
    <t>E2120</t>
  </si>
  <si>
    <t>E509</t>
  </si>
  <si>
    <t>T-1984 F1133 pagado</t>
  </si>
  <si>
    <t>E2121</t>
  </si>
  <si>
    <t xml:space="preserve">FRENTE 7 </t>
  </si>
  <si>
    <t>E2123</t>
  </si>
  <si>
    <t>E2124</t>
  </si>
  <si>
    <t>E2125</t>
  </si>
  <si>
    <t>E510</t>
  </si>
  <si>
    <r>
      <rPr>
        <sz val="10"/>
        <color rgb="FFFF0000"/>
        <rFont val="Arial"/>
        <family val="2"/>
      </rPr>
      <t xml:space="preserve">E2126 </t>
    </r>
    <r>
      <rPr>
        <sz val="10"/>
        <color rgb="FF000000"/>
        <rFont val="Arial"/>
      </rPr>
      <t>EC0234</t>
    </r>
  </si>
  <si>
    <r>
      <t xml:space="preserve">E2127 </t>
    </r>
    <r>
      <rPr>
        <sz val="8"/>
        <rFont val="Arial"/>
        <family val="2"/>
      </rPr>
      <t>CANCELADA</t>
    </r>
  </si>
  <si>
    <t>E511</t>
  </si>
  <si>
    <r>
      <t xml:space="preserve">E2128 </t>
    </r>
    <r>
      <rPr>
        <sz val="8"/>
        <rFont val="Arial"/>
        <family val="2"/>
      </rPr>
      <t>CANCELADO</t>
    </r>
  </si>
  <si>
    <t>FRENTE 5</t>
  </si>
  <si>
    <t>E2129</t>
  </si>
  <si>
    <t>T-2013 F1163 pagado</t>
  </si>
  <si>
    <t>FRENTE 14</t>
  </si>
  <si>
    <t>E2134</t>
  </si>
  <si>
    <t>T-2013 F1164 pagado</t>
  </si>
  <si>
    <t xml:space="preserve">FRENTE 18 </t>
  </si>
  <si>
    <t>E2135</t>
  </si>
  <si>
    <t>T-2015 F1184 pagado</t>
  </si>
  <si>
    <t>55.000,00</t>
  </si>
  <si>
    <t>E2136</t>
  </si>
  <si>
    <t>T-2015 F1185 pagado</t>
  </si>
  <si>
    <t>E2137</t>
  </si>
  <si>
    <t>FECHA DE CORTE: 15 Nov 2019</t>
  </si>
  <si>
    <t>E2138</t>
  </si>
  <si>
    <t>E512</t>
  </si>
  <si>
    <t>56,000.00</t>
  </si>
  <si>
    <t>E513</t>
  </si>
  <si>
    <t>56.000,00</t>
  </si>
  <si>
    <t>La quincena de Aldrete va del 1ro Nov al 12 Nov --&gt; $22,600 brutos</t>
  </si>
  <si>
    <t>T-2024 F1216 pagado</t>
  </si>
  <si>
    <t>E514</t>
  </si>
  <si>
    <t xml:space="preserve">T-2025 F1217 pagado </t>
  </si>
  <si>
    <t>53.000,00</t>
  </si>
  <si>
    <t>SERVICIOS ENERGÉTICOS MEXIQUENSES, SA DE CV</t>
  </si>
  <si>
    <t>E515</t>
  </si>
  <si>
    <t xml:space="preserve">T-2068 F1218 pagado </t>
  </si>
  <si>
    <r>
      <rPr>
        <sz val="10"/>
        <color rgb="FFFF0000"/>
        <rFont val="Arial"/>
        <family val="2"/>
      </rPr>
      <t>E2087</t>
    </r>
    <r>
      <rPr>
        <sz val="10"/>
        <color rgb="FF000000"/>
        <rFont val="Arial"/>
      </rPr>
      <t>-E2144</t>
    </r>
  </si>
  <si>
    <t>SERVICIOS GALABRIA, SA DE CV</t>
  </si>
  <si>
    <t>T-2034 F1262 pagado</t>
  </si>
  <si>
    <t>SERVICIOS ENERGÉTICOS DE TECAMAC,SA DE CV</t>
  </si>
  <si>
    <t>FACTURAS QUE ZAPATA PIDIÓ CAMBIO</t>
  </si>
  <si>
    <t>T-2148 F1243 pagado</t>
  </si>
  <si>
    <t>SERVICIOS ENERGÉTICOS HERGOM, SA DE CV</t>
  </si>
  <si>
    <t>T-2142 F1244 pagado</t>
  </si>
  <si>
    <t>E516</t>
  </si>
  <si>
    <t>T-2035 F1245 pagado</t>
  </si>
  <si>
    <t>E517</t>
  </si>
  <si>
    <t>SERVICIOS ENERGÉTICOS ALFAREROS, SA DE CV</t>
  </si>
  <si>
    <t>T-2106 F1246 pagado</t>
  </si>
  <si>
    <t>E518</t>
  </si>
  <si>
    <t>SERVICIO LA MONTAÑESA, SA DE CV</t>
  </si>
  <si>
    <r>
      <t xml:space="preserve">E2087- </t>
    </r>
    <r>
      <rPr>
        <sz val="10"/>
        <color rgb="FF000000"/>
        <rFont val="Arial"/>
      </rPr>
      <t>E2145</t>
    </r>
  </si>
  <si>
    <t>T-2108 F1247 pagado</t>
  </si>
  <si>
    <t>E519</t>
  </si>
  <si>
    <t xml:space="preserve">CENTURY JBR SA DE CV </t>
  </si>
  <si>
    <t>E520</t>
  </si>
  <si>
    <t>E344</t>
  </si>
  <si>
    <t>T-2107 F1389 pagado entra en este corte</t>
  </si>
  <si>
    <t>E370</t>
  </si>
  <si>
    <r>
      <t xml:space="preserve">E2152 </t>
    </r>
    <r>
      <rPr>
        <sz val="8"/>
        <rFont val="Arial"/>
        <family val="2"/>
      </rPr>
      <t>CANCELADO</t>
    </r>
  </si>
  <si>
    <t>T-744 F1249 pagado</t>
  </si>
  <si>
    <t>E2153</t>
  </si>
  <si>
    <t>T-744 F1250 pagado</t>
  </si>
  <si>
    <t>E371</t>
  </si>
  <si>
    <t>SERVICIOS ENERGETICOS DE QUERETARO S.A. DE C.V.</t>
  </si>
  <si>
    <t>E372</t>
  </si>
  <si>
    <t>T-2073 F1251 pagado</t>
  </si>
  <si>
    <t>T-2165 F1256 pagado</t>
  </si>
  <si>
    <t>E373</t>
  </si>
  <si>
    <t>E2154</t>
  </si>
  <si>
    <t>SERVICIO EL RESCAÑO, SA DE CV</t>
  </si>
  <si>
    <t>E374</t>
  </si>
  <si>
    <t>T-2166 F1257 pagado</t>
  </si>
  <si>
    <t>E386</t>
  </si>
  <si>
    <t>SERVICIOS ENERGETICOS DE TECAMAC, SA DE CV</t>
  </si>
  <si>
    <t xml:space="preserve">T-2172 F1258 pagado </t>
  </si>
  <si>
    <t>E387</t>
  </si>
  <si>
    <t>E2155</t>
  </si>
  <si>
    <t>E404</t>
  </si>
  <si>
    <t>E2156</t>
  </si>
  <si>
    <r>
      <t xml:space="preserve">E2157- </t>
    </r>
    <r>
      <rPr>
        <sz val="10"/>
        <color rgb="FF000000"/>
        <rFont val="Arial"/>
      </rPr>
      <t>E2230</t>
    </r>
  </si>
  <si>
    <t>E425</t>
  </si>
  <si>
    <r>
      <rPr>
        <sz val="10"/>
        <color rgb="FFFF0000"/>
        <rFont val="Arial"/>
        <family val="2"/>
      </rPr>
      <t xml:space="preserve">E2158 </t>
    </r>
    <r>
      <rPr>
        <sz val="10"/>
        <color rgb="FF000000"/>
        <rFont val="Arial"/>
      </rPr>
      <t>EC0235</t>
    </r>
  </si>
  <si>
    <t>E2159</t>
  </si>
  <si>
    <t xml:space="preserve">T-2164 F1281 pagado </t>
  </si>
  <si>
    <t>E426 - E434</t>
  </si>
  <si>
    <t>60.000,00</t>
  </si>
  <si>
    <t>E2160</t>
  </si>
  <si>
    <t>E2161</t>
  </si>
  <si>
    <t>T-2171 F1282 pagado</t>
  </si>
  <si>
    <t>E427</t>
  </si>
  <si>
    <t xml:space="preserve">T-2143 F1283 pagado </t>
  </si>
  <si>
    <r>
      <t xml:space="preserve">E2162 </t>
    </r>
    <r>
      <rPr>
        <sz val="8"/>
        <rFont val="Arial"/>
        <family val="2"/>
      </rPr>
      <t>CANCELADA</t>
    </r>
  </si>
  <si>
    <t>E428</t>
  </si>
  <si>
    <r>
      <t xml:space="preserve">E2163 </t>
    </r>
    <r>
      <rPr>
        <sz val="8"/>
        <rFont val="Arial"/>
        <family val="2"/>
      </rPr>
      <t>CANCELADA</t>
    </r>
  </si>
  <si>
    <t xml:space="preserve">T-2198 F1284 pagado </t>
  </si>
  <si>
    <t>E429</t>
  </si>
  <si>
    <t xml:space="preserve">T-765 F1346 pagado </t>
  </si>
  <si>
    <t>E2164</t>
  </si>
  <si>
    <t>E2171</t>
  </si>
  <si>
    <t xml:space="preserve">T-2215 F1315 pagado </t>
  </si>
  <si>
    <t>E2172</t>
  </si>
  <si>
    <t xml:space="preserve">T-2216 F1316 pagado </t>
  </si>
  <si>
    <t xml:space="preserve">SERVICIOS ENERGETICOS ALFAREROS </t>
  </si>
  <si>
    <t>E430</t>
  </si>
  <si>
    <t xml:space="preserve">T-2279 F1340 pagado </t>
  </si>
  <si>
    <t>E2173</t>
  </si>
  <si>
    <t>SERVICIOS ENERGETICOS HERGOM</t>
  </si>
  <si>
    <t xml:space="preserve">T-2217 F1341 pagado </t>
  </si>
  <si>
    <t xml:space="preserve">T-2130 F1342 pagado </t>
  </si>
  <si>
    <t>E2174</t>
  </si>
  <si>
    <t>E2175</t>
  </si>
  <si>
    <r>
      <t xml:space="preserve">E2176 </t>
    </r>
    <r>
      <rPr>
        <sz val="9"/>
        <rFont val="Arial"/>
        <family val="2"/>
      </rPr>
      <t>CANCELADA</t>
    </r>
  </si>
  <si>
    <t>E2177</t>
  </si>
  <si>
    <t>T-1903 F1343</t>
  </si>
  <si>
    <t>T-2260 F1344 pagado</t>
  </si>
  <si>
    <t>E2178</t>
  </si>
  <si>
    <t>E526</t>
  </si>
  <si>
    <t>E537</t>
  </si>
  <si>
    <t>E541</t>
  </si>
  <si>
    <t xml:space="preserve">T-2278 F1345 pagado </t>
  </si>
  <si>
    <t xml:space="preserve">TIZAYUCA </t>
  </si>
  <si>
    <t>E542</t>
  </si>
  <si>
    <t>CENRURY JBR SA DE CV</t>
  </si>
  <si>
    <t>E2179</t>
  </si>
  <si>
    <t>T-1881 F1357 pagado</t>
  </si>
  <si>
    <t>E543</t>
  </si>
  <si>
    <t>40.000,00</t>
  </si>
  <si>
    <t>E2180</t>
  </si>
  <si>
    <t>E2181</t>
  </si>
  <si>
    <t>E544</t>
  </si>
  <si>
    <t>E2182</t>
  </si>
  <si>
    <t>E2183</t>
  </si>
  <si>
    <t>E2184</t>
  </si>
  <si>
    <t>T-2322 F1368 pagado</t>
  </si>
  <si>
    <t>E2185</t>
  </si>
  <si>
    <t>T-2321 F1367 pagado</t>
  </si>
  <si>
    <t>E2186</t>
  </si>
  <si>
    <t>T-2345 F1424 pagado</t>
  </si>
  <si>
    <t>SERVICIOS ENERGETICOS HERGOM, SA DE CV</t>
  </si>
  <si>
    <r>
      <rPr>
        <sz val="10"/>
        <color rgb="FFFF0000"/>
        <rFont val="Arial"/>
        <family val="2"/>
      </rPr>
      <t xml:space="preserve">E2194 </t>
    </r>
    <r>
      <rPr>
        <sz val="10"/>
        <color rgb="FF000000"/>
        <rFont val="Arial"/>
      </rPr>
      <t>EC0236</t>
    </r>
  </si>
  <si>
    <t>T-2345 F1425 pagado</t>
  </si>
  <si>
    <t>SERVICIOS ENERGÉTICOS AV. CENTRAL</t>
  </si>
  <si>
    <t>E2195</t>
  </si>
  <si>
    <t>T-2309 F1426 pagado</t>
  </si>
  <si>
    <t>$571, 545.88</t>
  </si>
  <si>
    <t>E2196</t>
  </si>
  <si>
    <t>T-2302 F1427 pagado</t>
  </si>
  <si>
    <t>T-2303 F1428 pagado</t>
  </si>
  <si>
    <t>E2197</t>
  </si>
  <si>
    <t xml:space="preserve"> E2201</t>
  </si>
  <si>
    <t>T-2371 F1429 pagado</t>
  </si>
  <si>
    <t>E546</t>
  </si>
  <si>
    <t>E2202</t>
  </si>
  <si>
    <t>T-2372 F1430 pagado</t>
  </si>
  <si>
    <t>E547</t>
  </si>
  <si>
    <t>E548</t>
  </si>
  <si>
    <t>E2203</t>
  </si>
  <si>
    <t>E549</t>
  </si>
  <si>
    <t>T-2310 F1431 pagado</t>
  </si>
  <si>
    <t>E584</t>
  </si>
  <si>
    <t>SERVICIO TECAMAC SAN CIPRIANO SA DE CV</t>
  </si>
  <si>
    <t>T-2340 F1463 pagado</t>
  </si>
  <si>
    <r>
      <rPr>
        <sz val="10"/>
        <color rgb="FFFF0000"/>
        <rFont val="Arial"/>
        <family val="2"/>
      </rPr>
      <t>E595</t>
    </r>
    <r>
      <rPr>
        <sz val="10"/>
        <color rgb="FF000000"/>
        <rFont val="Arial"/>
      </rPr>
      <t xml:space="preserve"> - 600</t>
    </r>
  </si>
  <si>
    <r>
      <t xml:space="preserve">E2204 </t>
    </r>
    <r>
      <rPr>
        <sz val="9"/>
        <rFont val="Arial"/>
        <family val="2"/>
      </rPr>
      <t>CANCELADA</t>
    </r>
  </si>
  <si>
    <r>
      <rPr>
        <sz val="10"/>
        <color rgb="FFFF0000"/>
        <rFont val="Arial"/>
        <family val="2"/>
      </rPr>
      <t>E595</t>
    </r>
    <r>
      <rPr>
        <sz val="10"/>
        <color rgb="FF000000"/>
        <rFont val="Arial"/>
      </rPr>
      <t xml:space="preserve"> - 600</t>
    </r>
  </si>
  <si>
    <r>
      <rPr>
        <sz val="10"/>
        <color rgb="FFFF0000"/>
        <rFont val="Arial"/>
        <family val="2"/>
      </rPr>
      <t>E596</t>
    </r>
    <r>
      <rPr>
        <sz val="10"/>
        <color rgb="FF000000"/>
        <rFont val="Arial"/>
      </rPr>
      <t xml:space="preserve"> - 601</t>
    </r>
  </si>
  <si>
    <t>E2205</t>
  </si>
  <si>
    <t xml:space="preserve">T-2305 F1465 pagado </t>
  </si>
  <si>
    <r>
      <rPr>
        <sz val="10"/>
        <color rgb="FFFF0000"/>
        <rFont val="Arial"/>
        <family val="2"/>
      </rPr>
      <t>E596</t>
    </r>
    <r>
      <rPr>
        <sz val="10"/>
        <color rgb="FF000000"/>
        <rFont val="Arial"/>
      </rPr>
      <t xml:space="preserve"> - 601</t>
    </r>
  </si>
  <si>
    <t xml:space="preserve">T-2341 F1464 pagado </t>
  </si>
  <si>
    <r>
      <rPr>
        <sz val="10"/>
        <color rgb="FFFF0000"/>
        <rFont val="Arial"/>
        <family val="2"/>
      </rPr>
      <t>E597</t>
    </r>
    <r>
      <rPr>
        <sz val="10"/>
        <color rgb="FF000000"/>
        <rFont val="Arial"/>
      </rPr>
      <t xml:space="preserve"> - 602</t>
    </r>
  </si>
  <si>
    <r>
      <rPr>
        <sz val="10"/>
        <color rgb="FFFF0000"/>
        <rFont val="Arial"/>
        <family val="2"/>
      </rPr>
      <t xml:space="preserve">E2206 </t>
    </r>
    <r>
      <rPr>
        <sz val="10"/>
        <color rgb="FF000000"/>
        <rFont val="Arial"/>
      </rPr>
      <t>EC0057</t>
    </r>
  </si>
  <si>
    <r>
      <rPr>
        <sz val="10"/>
        <color rgb="FFFF0000"/>
        <rFont val="Arial"/>
        <family val="2"/>
      </rPr>
      <t>E597</t>
    </r>
    <r>
      <rPr>
        <sz val="10"/>
        <color rgb="FF000000"/>
        <rFont val="Arial"/>
      </rPr>
      <t xml:space="preserve"> - 602</t>
    </r>
  </si>
  <si>
    <t>SERVICIOS ENERGÉTICOS DE TIZAYUCA</t>
  </si>
  <si>
    <t>E598</t>
  </si>
  <si>
    <t xml:space="preserve">T-2306 F1466 pagado </t>
  </si>
  <si>
    <t>62.700,00</t>
  </si>
  <si>
    <t>E2209</t>
  </si>
  <si>
    <t>E599</t>
  </si>
  <si>
    <t>20.000,00</t>
  </si>
  <si>
    <t>E2210</t>
  </si>
  <si>
    <t>446,280.00</t>
  </si>
  <si>
    <t>E2211</t>
  </si>
  <si>
    <t>E2212</t>
  </si>
  <si>
    <t>T-2346 F1497 pagado</t>
  </si>
  <si>
    <t>E666</t>
  </si>
  <si>
    <t xml:space="preserve">T-2346 F1498 pagado </t>
  </si>
  <si>
    <t>CENTURY JBR SA DE CB</t>
  </si>
  <si>
    <t xml:space="preserve">T-2300 F1499 pagado </t>
  </si>
  <si>
    <t>T-2301 F1500 pagado</t>
  </si>
  <si>
    <t xml:space="preserve">T-2328 F1501 pagado </t>
  </si>
  <si>
    <t>E670</t>
  </si>
  <si>
    <t>E2213</t>
  </si>
  <si>
    <t xml:space="preserve">T-2327 F1502 pagado </t>
  </si>
  <si>
    <t>SERVICIOS ENERGETICOS MEXIQUENSES, SA DE CV</t>
  </si>
  <si>
    <t>T-2433 F1503 pagado</t>
  </si>
  <si>
    <t>E-671</t>
  </si>
  <si>
    <t>E671</t>
  </si>
  <si>
    <r>
      <t xml:space="preserve">E2214 </t>
    </r>
    <r>
      <rPr>
        <sz val="9"/>
        <rFont val="Arial"/>
        <family val="2"/>
      </rPr>
      <t>CANCELADA</t>
    </r>
  </si>
  <si>
    <t xml:space="preserve">T-2491 F1633 pagado </t>
  </si>
  <si>
    <t>E-672</t>
  </si>
  <si>
    <t>E672</t>
  </si>
  <si>
    <t>E2215</t>
  </si>
  <si>
    <t>E-673</t>
  </si>
  <si>
    <t>E673</t>
  </si>
  <si>
    <t>E-674</t>
  </si>
  <si>
    <t>E2216</t>
  </si>
  <si>
    <t>E674</t>
  </si>
  <si>
    <t xml:space="preserve">T-2490 F1634 pagado </t>
  </si>
  <si>
    <t>E-675</t>
  </si>
  <si>
    <t>E675</t>
  </si>
  <si>
    <t xml:space="preserve">T-2704 F1609 pagado </t>
  </si>
  <si>
    <r>
      <t xml:space="preserve">E2217 EC0244 </t>
    </r>
    <r>
      <rPr>
        <sz val="10"/>
        <color rgb="FF000000"/>
        <rFont val="Arial"/>
      </rPr>
      <t>EC268</t>
    </r>
  </si>
  <si>
    <t>E-688</t>
  </si>
  <si>
    <t>E688</t>
  </si>
  <si>
    <t>E-689</t>
  </si>
  <si>
    <t>E689</t>
  </si>
  <si>
    <t xml:space="preserve">T-2704 F1611 pagado </t>
  </si>
  <si>
    <t>E-690</t>
  </si>
  <si>
    <t>E2218</t>
  </si>
  <si>
    <t>E690</t>
  </si>
  <si>
    <t xml:space="preserve">T-2706 F1612 pagado </t>
  </si>
  <si>
    <t>E2219</t>
  </si>
  <si>
    <t>T-2707 F1613 pagado</t>
  </si>
  <si>
    <r>
      <t xml:space="preserve">E2220 </t>
    </r>
    <r>
      <rPr>
        <sz val="9"/>
        <rFont val="Arial"/>
        <family val="2"/>
      </rPr>
      <t>CANCELADA</t>
    </r>
  </si>
  <si>
    <t xml:space="preserve">T-2589 F1614 pagado </t>
  </si>
  <si>
    <t>E2221 EC0037 CANCELADA</t>
  </si>
  <si>
    <t>E2222</t>
  </si>
  <si>
    <t>T-2588 F1615 pagado</t>
  </si>
  <si>
    <t>E2223</t>
  </si>
  <si>
    <t>T-2536 F1616 pagado</t>
  </si>
  <si>
    <t>E2224</t>
  </si>
  <si>
    <t>E-703</t>
  </si>
  <si>
    <t>E703</t>
  </si>
  <si>
    <t xml:space="preserve">T-2537 F1617 pagado </t>
  </si>
  <si>
    <t>E2225</t>
  </si>
  <si>
    <t>E-704</t>
  </si>
  <si>
    <t xml:space="preserve">E1623 pagado </t>
  </si>
  <si>
    <r>
      <rPr>
        <sz val="10"/>
        <color rgb="FFFF0000"/>
        <rFont val="Arial"/>
        <family val="2"/>
      </rPr>
      <t xml:space="preserve">E2226 </t>
    </r>
    <r>
      <rPr>
        <sz val="10"/>
        <color rgb="FF000000"/>
        <rFont val="Arial"/>
      </rPr>
      <t>EC0241</t>
    </r>
  </si>
  <si>
    <t>E-705</t>
  </si>
  <si>
    <r>
      <rPr>
        <sz val="10"/>
        <color rgb="FFFF0000"/>
        <rFont val="Arial"/>
        <family val="2"/>
      </rPr>
      <t xml:space="preserve">E2227 </t>
    </r>
    <r>
      <rPr>
        <sz val="10"/>
        <color rgb="FF000000"/>
        <rFont val="Arial"/>
      </rPr>
      <t>EC0243</t>
    </r>
  </si>
  <si>
    <t>E2228</t>
  </si>
  <si>
    <t>E-706</t>
  </si>
  <si>
    <t>E-707</t>
  </si>
  <si>
    <r>
      <t xml:space="preserve">EC0017 </t>
    </r>
    <r>
      <rPr>
        <sz val="10"/>
        <color rgb="FF000000"/>
        <rFont val="Arial"/>
      </rPr>
      <t>EC0085</t>
    </r>
  </si>
  <si>
    <t>SERVICIOS ENERGÉTICOS MEXIQUENSES SA DE CV</t>
  </si>
  <si>
    <t xml:space="preserve">E-1555 pagado </t>
  </si>
  <si>
    <t>SERVICIOS ENERGÉTICOS DE TECAMAC, SA DE CV</t>
  </si>
  <si>
    <r>
      <t xml:space="preserve">EC0018 </t>
    </r>
    <r>
      <rPr>
        <sz val="10"/>
        <color rgb="FF000000"/>
        <rFont val="Arial"/>
      </rPr>
      <t>EC0091</t>
    </r>
  </si>
  <si>
    <t>E-708</t>
  </si>
  <si>
    <t>E-1640 pagado</t>
  </si>
  <si>
    <r>
      <t xml:space="preserve">EC0019 </t>
    </r>
    <r>
      <rPr>
        <sz val="10"/>
        <color rgb="FF000000"/>
        <rFont val="Arial"/>
      </rPr>
      <t>EC0087</t>
    </r>
  </si>
  <si>
    <t>T-2534 E1650 PAGADO</t>
  </si>
  <si>
    <t>E-709</t>
  </si>
  <si>
    <t>EC0020</t>
  </si>
  <si>
    <t>E-710</t>
  </si>
  <si>
    <t>EC0030</t>
  </si>
  <si>
    <t>E-711</t>
  </si>
  <si>
    <t>T-2535 E1651 PAGADO</t>
  </si>
  <si>
    <r>
      <t xml:space="preserve">EC0022 </t>
    </r>
    <r>
      <rPr>
        <sz val="10"/>
        <color rgb="FF000000"/>
        <rFont val="Arial"/>
      </rPr>
      <t>EC0237</t>
    </r>
  </si>
  <si>
    <t>T-2783 E-1662 PAGADO</t>
  </si>
  <si>
    <t>E-746</t>
  </si>
  <si>
    <t>EC0023</t>
  </si>
  <si>
    <t>E-745</t>
  </si>
  <si>
    <t>E-1625 pagado esta semana</t>
  </si>
  <si>
    <t>E-747</t>
  </si>
  <si>
    <r>
      <t xml:space="preserve">EC0024 </t>
    </r>
    <r>
      <rPr>
        <sz val="10"/>
        <color rgb="FF000000"/>
        <rFont val="Arial"/>
      </rPr>
      <t>EC0086</t>
    </r>
  </si>
  <si>
    <t>T-2784 E1667 PAGADO</t>
  </si>
  <si>
    <t xml:space="preserve">T-2180 T-625 E1668 pagado </t>
  </si>
  <si>
    <r>
      <t xml:space="preserve">EC0025 </t>
    </r>
    <r>
      <rPr>
        <sz val="10"/>
        <color rgb="FF000000"/>
        <rFont val="Arial"/>
      </rPr>
      <t>EC0088</t>
    </r>
  </si>
  <si>
    <t>E-744</t>
  </si>
  <si>
    <t>T-2109 E1669 PAGADO</t>
  </si>
  <si>
    <t>E-749</t>
  </si>
  <si>
    <r>
      <rPr>
        <sz val="10"/>
        <color rgb="FFFF0000"/>
        <rFont val="Arial"/>
        <family val="2"/>
      </rPr>
      <t xml:space="preserve">EC0026 </t>
    </r>
    <r>
      <rPr>
        <sz val="10"/>
        <color rgb="FF000000"/>
        <rFont val="Arial"/>
      </rPr>
      <t>EC0257</t>
    </r>
  </si>
  <si>
    <t>REFAC EN FEB</t>
  </si>
  <si>
    <t>E-748</t>
  </si>
  <si>
    <t>EC0027</t>
  </si>
  <si>
    <t xml:space="preserve">T-2218 E1670 modificó E1916 este corte pagado </t>
  </si>
  <si>
    <t>E-736</t>
  </si>
  <si>
    <t xml:space="preserve">ver si es hergom o tecamac </t>
  </si>
  <si>
    <t xml:space="preserve">T-2259 E1671 se mando modificar E1740 pagado </t>
  </si>
  <si>
    <t>E-750</t>
  </si>
  <si>
    <t>E-751</t>
  </si>
  <si>
    <t>E-752</t>
  </si>
  <si>
    <t>T-2268 E1672 PAGADO</t>
  </si>
  <si>
    <r>
      <rPr>
        <sz val="10"/>
        <color rgb="FFFF0000"/>
        <rFont val="Arial"/>
        <family val="2"/>
      </rPr>
      <t xml:space="preserve">EC0028 EC0038 </t>
    </r>
    <r>
      <rPr>
        <sz val="10"/>
        <color rgb="FF000000"/>
        <rFont val="Arial"/>
      </rPr>
      <t>EC0059</t>
    </r>
  </si>
  <si>
    <t>T-2269 E1673 PAGADO</t>
  </si>
  <si>
    <t>T-2794 E1687 PAGADO</t>
  </si>
  <si>
    <t xml:space="preserve"> referenciado con la 1669</t>
  </si>
  <si>
    <t>T-2793 E1688 pagado</t>
  </si>
  <si>
    <r>
      <t xml:space="preserve">578,118.87 </t>
    </r>
    <r>
      <rPr>
        <sz val="10"/>
        <color rgb="FFFF0000"/>
        <rFont val="Arial"/>
        <family val="2"/>
      </rPr>
      <t>*</t>
    </r>
  </si>
  <si>
    <t>preferenciado con la 1687</t>
  </si>
  <si>
    <t>E-781</t>
  </si>
  <si>
    <t>E-782</t>
  </si>
  <si>
    <r>
      <rPr>
        <sz val="10"/>
        <color rgb="FFFF0000"/>
        <rFont val="Arial"/>
        <family val="2"/>
      </rPr>
      <t xml:space="preserve">EC0029 EC0039 </t>
    </r>
    <r>
      <rPr>
        <sz val="10"/>
        <color rgb="FF000000"/>
        <rFont val="Arial"/>
      </rPr>
      <t>EC0060</t>
    </r>
  </si>
  <si>
    <t>T-2773 E1689 PAGADO</t>
  </si>
  <si>
    <t xml:space="preserve">T-2834 F1728 pagado </t>
  </si>
  <si>
    <t>T-2833 F1729 pagado</t>
  </si>
  <si>
    <t>E-783</t>
  </si>
  <si>
    <r>
      <t xml:space="preserve">EC0062 </t>
    </r>
    <r>
      <rPr>
        <sz val="10"/>
        <color rgb="FF000000"/>
        <rFont val="Arial"/>
      </rPr>
      <t>EC0093</t>
    </r>
  </si>
  <si>
    <t>E-789</t>
  </si>
  <si>
    <t>E-790</t>
  </si>
  <si>
    <t>EC0063</t>
  </si>
  <si>
    <t>E-791</t>
  </si>
  <si>
    <r>
      <t xml:space="preserve">EC0064 </t>
    </r>
    <r>
      <rPr>
        <sz val="10"/>
        <color rgb="FF000000"/>
        <rFont val="Arial"/>
      </rPr>
      <t>EC0094</t>
    </r>
  </si>
  <si>
    <t xml:space="preserve">pagado falta complemento de pago </t>
  </si>
  <si>
    <r>
      <rPr>
        <sz val="10"/>
        <color rgb="FFFF0000"/>
        <rFont val="Arial"/>
        <family val="2"/>
      </rPr>
      <t xml:space="preserve">EC0065 </t>
    </r>
    <r>
      <rPr>
        <sz val="10"/>
        <color rgb="FF000000"/>
        <rFont val="Arial"/>
      </rPr>
      <t>EC0230</t>
    </r>
  </si>
  <si>
    <t>EC0066</t>
  </si>
  <si>
    <t xml:space="preserve">T-2841 E1738 pagado </t>
  </si>
  <si>
    <t>SERVICIO GALABRIA SA DE CV</t>
  </si>
  <si>
    <t>EC0067</t>
  </si>
  <si>
    <t>E-792</t>
  </si>
  <si>
    <t>T-2181 E1761 pagado</t>
  </si>
  <si>
    <t>EC0068</t>
  </si>
  <si>
    <t xml:space="preserve">T-2895 E1841 pagado </t>
  </si>
  <si>
    <t>EC0069</t>
  </si>
  <si>
    <t>E-793</t>
  </si>
  <si>
    <t xml:space="preserve">T-2906 E1842 pagado </t>
  </si>
  <si>
    <t>EC0070</t>
  </si>
  <si>
    <t xml:space="preserve">T-2907 E1843 pagado </t>
  </si>
  <si>
    <t>EC0071</t>
  </si>
  <si>
    <t>E-805</t>
  </si>
  <si>
    <t>T-2938 E1844 pagado</t>
  </si>
  <si>
    <t>EC0072</t>
  </si>
  <si>
    <t>E-806</t>
  </si>
  <si>
    <t>SERVICIOS ENERGÉTICOS ALFAREROS SA DE CV</t>
  </si>
  <si>
    <t xml:space="preserve">T-2937 E1845 pagado </t>
  </si>
  <si>
    <t>EC0073</t>
  </si>
  <si>
    <t>E-807</t>
  </si>
  <si>
    <t>T-2896 E1892 pagado</t>
  </si>
  <si>
    <t>SERVICIOS ENERGÉTICOS TECAMAC, SA DE CV</t>
  </si>
  <si>
    <r>
      <t xml:space="preserve">EC0076 </t>
    </r>
    <r>
      <rPr>
        <sz val="10"/>
        <color rgb="FF000000"/>
        <rFont val="Arial"/>
      </rPr>
      <t xml:space="preserve">EC0074 </t>
    </r>
  </si>
  <si>
    <t xml:space="preserve">T-2995 F1872 pagado </t>
  </si>
  <si>
    <t>E-808</t>
  </si>
  <si>
    <t>SERVICIOS ENERGÉTICOS AV CENTRAL</t>
  </si>
  <si>
    <t>E-809</t>
  </si>
  <si>
    <t xml:space="preserve">T-2996 F1873 pagado </t>
  </si>
  <si>
    <t xml:space="preserve">T-3047 F1878 pagado </t>
  </si>
  <si>
    <t>18 Oct 0219</t>
  </si>
  <si>
    <t>E-810</t>
  </si>
  <si>
    <t xml:space="preserve">T-3048 F1879 pagado </t>
  </si>
  <si>
    <t>EC0077</t>
  </si>
  <si>
    <t>E-811</t>
  </si>
  <si>
    <t>E-817</t>
  </si>
  <si>
    <t>E-818</t>
  </si>
  <si>
    <t>FRENTE  1</t>
  </si>
  <si>
    <t>EC0078</t>
  </si>
  <si>
    <t>E-819</t>
  </si>
  <si>
    <t>EC0079</t>
  </si>
  <si>
    <t>E-821</t>
  </si>
  <si>
    <t>E-823</t>
  </si>
  <si>
    <t>EC0080</t>
  </si>
  <si>
    <t>EC0081</t>
  </si>
  <si>
    <t>E-848</t>
  </si>
  <si>
    <t>E-849</t>
  </si>
  <si>
    <r>
      <rPr>
        <sz val="10"/>
        <color rgb="FFFF0000"/>
        <rFont val="Arial"/>
        <family val="2"/>
      </rPr>
      <t xml:space="preserve">EC0084 </t>
    </r>
    <r>
      <rPr>
        <sz val="10"/>
        <color rgb="FF000000"/>
        <rFont val="Arial"/>
      </rPr>
      <t>EC0260</t>
    </r>
  </si>
  <si>
    <r>
      <rPr>
        <sz val="10"/>
        <color rgb="FFFF0000"/>
        <rFont val="Arial"/>
        <family val="2"/>
      </rPr>
      <t xml:space="preserve">EC0083 </t>
    </r>
    <r>
      <rPr>
        <sz val="10"/>
        <color rgb="FF000000"/>
        <rFont val="Arial"/>
      </rPr>
      <t>EC0261</t>
    </r>
  </si>
  <si>
    <t>T-3067 F1971 pagado</t>
  </si>
  <si>
    <r>
      <t xml:space="preserve">EC0096 </t>
    </r>
    <r>
      <rPr>
        <sz val="10"/>
        <color rgb="FF000000"/>
        <rFont val="Arial"/>
      </rPr>
      <t>EC0107</t>
    </r>
  </si>
  <si>
    <t>T-3066 F1972 pagado</t>
  </si>
  <si>
    <t>EC0097</t>
  </si>
  <si>
    <t>E-850</t>
  </si>
  <si>
    <t xml:space="preserve">SERVICIOS ENERGETICOS CONSTITUYENTES </t>
  </si>
  <si>
    <t>EC0098</t>
  </si>
  <si>
    <t>T-2974 F1973 pagado en este corte</t>
  </si>
  <si>
    <t>E-851</t>
  </si>
  <si>
    <t>EC0099</t>
  </si>
  <si>
    <t xml:space="preserve">SERVICIOS ENERGETICOS QUERETARO </t>
  </si>
  <si>
    <t>EC0100</t>
  </si>
  <si>
    <t>E-893</t>
  </si>
  <si>
    <t>T-2973 F1974 pagado</t>
  </si>
  <si>
    <t>E-903</t>
  </si>
  <si>
    <t>EC0103</t>
  </si>
  <si>
    <t>E-904</t>
  </si>
  <si>
    <t>T-2772 F1982 pagado</t>
  </si>
  <si>
    <r>
      <rPr>
        <sz val="10"/>
        <color rgb="FFFF0000"/>
        <rFont val="Arial"/>
        <family val="2"/>
      </rPr>
      <t xml:space="preserve">EC0101 </t>
    </r>
    <r>
      <rPr>
        <sz val="10"/>
        <color rgb="FF000000"/>
        <rFont val="Arial"/>
      </rPr>
      <t>EC0239</t>
    </r>
  </si>
  <si>
    <t>E-914</t>
  </si>
  <si>
    <r>
      <rPr>
        <sz val="10"/>
        <color rgb="FFFF0000"/>
        <rFont val="Arial"/>
        <family val="2"/>
      </rPr>
      <t xml:space="preserve">EC0102 </t>
    </r>
    <r>
      <rPr>
        <sz val="10"/>
        <color rgb="FF000000"/>
        <rFont val="Arial"/>
      </rPr>
      <t>EC0232</t>
    </r>
  </si>
  <si>
    <t>T-2842 F1983 pagado</t>
  </si>
  <si>
    <r>
      <rPr>
        <sz val="10"/>
        <color rgb="FFFF0000"/>
        <rFont val="Arial"/>
        <family val="2"/>
      </rPr>
      <t>EC0106 EC0245</t>
    </r>
    <r>
      <rPr>
        <sz val="10"/>
        <color rgb="FF000000"/>
        <rFont val="Arial"/>
      </rPr>
      <t xml:space="preserve"> EC0269</t>
    </r>
  </si>
  <si>
    <t>E-915</t>
  </si>
  <si>
    <t>T-3058 F1928 pagado</t>
  </si>
  <si>
    <t>E-916</t>
  </si>
  <si>
    <t>T-3057 F1929 pagado</t>
  </si>
  <si>
    <r>
      <rPr>
        <sz val="10"/>
        <color rgb="FFFF0000"/>
        <rFont val="Arial"/>
        <family val="2"/>
      </rPr>
      <t>E2001-EC0053</t>
    </r>
    <r>
      <rPr>
        <sz val="10"/>
        <color rgb="FF000000"/>
        <rFont val="Arial"/>
      </rPr>
      <t xml:space="preserve"> EC0256</t>
    </r>
  </si>
  <si>
    <t>E-917</t>
  </si>
  <si>
    <t>T-2897 F1975 pagado</t>
  </si>
  <si>
    <t>COMPLEMENTO PREPAGO E2001</t>
  </si>
  <si>
    <t>E-918</t>
  </si>
  <si>
    <t>T-3180 F1977 pagado</t>
  </si>
  <si>
    <t>E-919</t>
  </si>
  <si>
    <t xml:space="preserve">TECAMAC SAN CIPRIANO </t>
  </si>
  <si>
    <t>T-3181 F1978 pagado</t>
  </si>
  <si>
    <r>
      <rPr>
        <sz val="10"/>
        <color rgb="FFFF0000"/>
        <rFont val="Arial"/>
        <family val="2"/>
      </rPr>
      <t>E1877-EC0052</t>
    </r>
    <r>
      <rPr>
        <sz val="10"/>
        <color rgb="FF000000"/>
        <rFont val="Arial"/>
      </rPr>
      <t xml:space="preserve"> EC0240</t>
    </r>
  </si>
  <si>
    <t>COMPLEMENTO PREPAGO E1877</t>
  </si>
  <si>
    <t>E-920</t>
  </si>
  <si>
    <t>E-921</t>
  </si>
  <si>
    <t>T-3179 F1979 pagado</t>
  </si>
  <si>
    <r>
      <rPr>
        <sz val="10"/>
        <color rgb="FFFF0000"/>
        <rFont val="Arial"/>
        <family val="2"/>
      </rPr>
      <t>E1946</t>
    </r>
    <r>
      <rPr>
        <sz val="10"/>
        <color rgb="FF000000"/>
        <rFont val="Arial"/>
      </rPr>
      <t>-</t>
    </r>
    <r>
      <rPr>
        <sz val="10"/>
        <color rgb="FFFF0000"/>
        <rFont val="Arial"/>
        <family val="2"/>
      </rPr>
      <t xml:space="preserve">EC0050 </t>
    </r>
    <r>
      <rPr>
        <sz val="10"/>
        <color rgb="FF000000"/>
        <rFont val="Arial"/>
      </rPr>
      <t>EC0238</t>
    </r>
  </si>
  <si>
    <t>pagado COMPLEMENTO PREPAGO E1946</t>
  </si>
  <si>
    <t>T-3178 F1980 pagado</t>
  </si>
  <si>
    <t>E-922</t>
  </si>
  <si>
    <r>
      <rPr>
        <sz val="10"/>
        <color rgb="FFFF0000"/>
        <rFont val="Arial"/>
        <family val="2"/>
      </rPr>
      <t>E2063</t>
    </r>
    <r>
      <rPr>
        <sz val="10"/>
        <color rgb="FF000000"/>
        <rFont val="Arial"/>
      </rPr>
      <t>-</t>
    </r>
    <r>
      <rPr>
        <sz val="10"/>
        <color rgb="FFFF0000"/>
        <rFont val="Arial"/>
        <family val="2"/>
      </rPr>
      <t xml:space="preserve">E0051 </t>
    </r>
    <r>
      <rPr>
        <sz val="10"/>
        <color rgb="FF000000"/>
        <rFont val="Arial"/>
      </rPr>
      <t>EC0246</t>
    </r>
  </si>
  <si>
    <t>pagado COMPLEMENTO PREPAGO</t>
  </si>
  <si>
    <t>T-3184 F1981 pagado</t>
  </si>
  <si>
    <t>EC0127</t>
  </si>
  <si>
    <t>E-923</t>
  </si>
  <si>
    <t>T-3214 F1999 pagado</t>
  </si>
  <si>
    <t>EC0128</t>
  </si>
  <si>
    <t>E-942</t>
  </si>
  <si>
    <t>E-944</t>
  </si>
  <si>
    <t>EC0129</t>
  </si>
  <si>
    <t>E-945</t>
  </si>
  <si>
    <t>E-946</t>
  </si>
  <si>
    <t>EC0130</t>
  </si>
  <si>
    <t>E-947</t>
  </si>
  <si>
    <t>E-948</t>
  </si>
  <si>
    <t>EC0131</t>
  </si>
  <si>
    <t>EC0132</t>
  </si>
  <si>
    <t>T-3213 F2000 pagado</t>
  </si>
  <si>
    <t>E-949</t>
  </si>
  <si>
    <t xml:space="preserve">T-3253 F2027 pagado </t>
  </si>
  <si>
    <t>EC0133</t>
  </si>
  <si>
    <t>E-960</t>
  </si>
  <si>
    <t>E-961</t>
  </si>
  <si>
    <t>EC0134</t>
  </si>
  <si>
    <t>E-962</t>
  </si>
  <si>
    <t xml:space="preserve">T-3252 F2028 pagado </t>
  </si>
  <si>
    <t>T-2584 F2094 pagado</t>
  </si>
  <si>
    <t>13,68</t>
  </si>
  <si>
    <t>E-963</t>
  </si>
  <si>
    <t>E-964</t>
  </si>
  <si>
    <t>E-965</t>
  </si>
  <si>
    <t>EC0122</t>
  </si>
  <si>
    <t>E-990</t>
  </si>
  <si>
    <r>
      <t xml:space="preserve">EC0135 </t>
    </r>
    <r>
      <rPr>
        <sz val="10"/>
        <color rgb="FF000000"/>
        <rFont val="Arial"/>
      </rPr>
      <t>EC0154</t>
    </r>
  </si>
  <si>
    <t>E-991</t>
  </si>
  <si>
    <t>E-1011</t>
  </si>
  <si>
    <t>SERVICIOS ENERGÉTICOS TECAMAC SA DE CV</t>
  </si>
  <si>
    <t xml:space="preserve">T-2585 F2122 </t>
  </si>
  <si>
    <t>E-1012</t>
  </si>
  <si>
    <t>T-3278 F2142 pagado</t>
  </si>
  <si>
    <t>EC0136</t>
  </si>
  <si>
    <t>EC0137</t>
  </si>
  <si>
    <t>SERVICIO ENERGETICOS DE TECAMAC, SA DE CV</t>
  </si>
  <si>
    <t>EC0138</t>
  </si>
  <si>
    <t>T-3277 F2143 pagado</t>
  </si>
  <si>
    <t>EC0140</t>
  </si>
  <si>
    <t>T-3295 E2149 pagado</t>
  </si>
  <si>
    <t>EC0141</t>
  </si>
  <si>
    <t>EC0142</t>
  </si>
  <si>
    <t>T-3296 F2150 pagado</t>
  </si>
  <si>
    <t>E-986</t>
  </si>
  <si>
    <t>EC0143</t>
  </si>
  <si>
    <t>E-989</t>
  </si>
  <si>
    <t>T-3279 F2187 pagado</t>
  </si>
  <si>
    <t>EC0144</t>
  </si>
  <si>
    <t>T-3280 F2207 PAGADO</t>
  </si>
  <si>
    <t>E-1019</t>
  </si>
  <si>
    <t>EC0145</t>
  </si>
  <si>
    <t>E-1042</t>
  </si>
  <si>
    <t>EC0146</t>
  </si>
  <si>
    <t>E-1043</t>
  </si>
  <si>
    <t>EC0147</t>
  </si>
  <si>
    <t>pagada</t>
  </si>
  <si>
    <t>E-1044</t>
  </si>
  <si>
    <t>T3319 F2231</t>
  </si>
  <si>
    <t>E-987</t>
  </si>
  <si>
    <t>SERVICIO EL RESCAÑO SA DE CV</t>
  </si>
  <si>
    <t>E-988</t>
  </si>
  <si>
    <t>T3320 F2232</t>
  </si>
  <si>
    <t>E-1051</t>
  </si>
  <si>
    <t>T3334 F2235</t>
  </si>
  <si>
    <t>E-1052</t>
  </si>
  <si>
    <t>T3333 F2236</t>
  </si>
  <si>
    <t>E-1053</t>
  </si>
  <si>
    <t>T3342 EC0015</t>
  </si>
  <si>
    <t>E-1061</t>
  </si>
  <si>
    <t>T3343 EC0016</t>
  </si>
  <si>
    <t>E-1062</t>
  </si>
  <si>
    <t>E-1063</t>
  </si>
  <si>
    <t xml:space="preserve">ECATEPEC </t>
  </si>
  <si>
    <t>E-1018</t>
  </si>
  <si>
    <t>TR0012 EC0049</t>
  </si>
  <si>
    <t>EC0148</t>
  </si>
  <si>
    <t>EC0149</t>
  </si>
  <si>
    <t>T3356 EC0104</t>
  </si>
  <si>
    <t>EC0150</t>
  </si>
  <si>
    <t>E-1102</t>
  </si>
  <si>
    <t>EC0151</t>
  </si>
  <si>
    <t>T3357 EC0114</t>
  </si>
  <si>
    <t>E-1113</t>
  </si>
  <si>
    <t>EC0169</t>
  </si>
  <si>
    <t>TR0017 EC0155</t>
  </si>
  <si>
    <t>EC0170</t>
  </si>
  <si>
    <t>EC0171</t>
  </si>
  <si>
    <t>E-1169</t>
  </si>
  <si>
    <t>TR0018 EC0156</t>
  </si>
  <si>
    <t>EC0172</t>
  </si>
  <si>
    <t>SERVICIOS ENERGÉTICOS DE TECAMAC SA DE CV</t>
  </si>
  <si>
    <t>E-1170</t>
  </si>
  <si>
    <t>FRENTE 2</t>
  </si>
  <si>
    <t>T3376 EC0157</t>
  </si>
  <si>
    <t>E-1171</t>
  </si>
  <si>
    <t>T3377 EC0158</t>
  </si>
  <si>
    <t>EC0173</t>
  </si>
  <si>
    <t>E-1172</t>
  </si>
  <si>
    <t>EC0174</t>
  </si>
  <si>
    <t>E-1173</t>
  </si>
  <si>
    <t>EC0175</t>
  </si>
  <si>
    <t>EC0176</t>
  </si>
  <si>
    <t>E-1174</t>
  </si>
  <si>
    <t>PREPAGO/ NO FACTURAR</t>
  </si>
  <si>
    <t>E-1177</t>
  </si>
  <si>
    <t>E-1178</t>
  </si>
  <si>
    <t>EC0177</t>
  </si>
  <si>
    <t>E-1179</t>
  </si>
  <si>
    <t>EC0178</t>
  </si>
  <si>
    <t>TR0025 EC0252</t>
  </si>
  <si>
    <t>E-1180</t>
  </si>
  <si>
    <t>EC0179</t>
  </si>
  <si>
    <t>TR0022 EC0253</t>
  </si>
  <si>
    <t>EC0182</t>
  </si>
  <si>
    <t>TR0026 EC0254</t>
  </si>
  <si>
    <t>E-1181</t>
  </si>
  <si>
    <t>EC0183</t>
  </si>
  <si>
    <t>EC0184</t>
  </si>
  <si>
    <t>EC0185</t>
  </si>
  <si>
    <t>E-1182</t>
  </si>
  <si>
    <t>EC0186</t>
  </si>
  <si>
    <t>E-1183</t>
  </si>
  <si>
    <t>EC0187</t>
  </si>
  <si>
    <t>E-1206</t>
  </si>
  <si>
    <t>NO FACTURAR PREPAGO</t>
  </si>
  <si>
    <t>EC0188</t>
  </si>
  <si>
    <t>EC0189</t>
  </si>
  <si>
    <t>EC0190</t>
  </si>
  <si>
    <t>EC0191</t>
  </si>
  <si>
    <t>NO FACTURAR/PREPAGO</t>
  </si>
  <si>
    <t>EC0192</t>
  </si>
  <si>
    <t>E-1190</t>
  </si>
  <si>
    <t>EC0193</t>
  </si>
  <si>
    <t>E-1194</t>
  </si>
  <si>
    <t>E-1195</t>
  </si>
  <si>
    <t>EC0195</t>
  </si>
  <si>
    <t>EC0198</t>
  </si>
  <si>
    <t>E-1196</t>
  </si>
  <si>
    <t>EC0199</t>
  </si>
  <si>
    <t>E-1197</t>
  </si>
  <si>
    <t>EC0200</t>
  </si>
  <si>
    <t>E-1198</t>
  </si>
  <si>
    <t>EC0201</t>
  </si>
  <si>
    <t>E-1199</t>
  </si>
  <si>
    <t>E-1200</t>
  </si>
  <si>
    <t>EC0275</t>
  </si>
  <si>
    <t>EC0276</t>
  </si>
  <si>
    <t>E-1223</t>
  </si>
  <si>
    <t>E-1224</t>
  </si>
  <si>
    <t>EC0277</t>
  </si>
  <si>
    <t>EC0278</t>
  </si>
  <si>
    <t>EC0280</t>
  </si>
  <si>
    <t>E-1225</t>
  </si>
  <si>
    <t>E-1226</t>
  </si>
  <si>
    <t>EC0281</t>
  </si>
  <si>
    <t>NO FACTURAR/ PREPAGO</t>
  </si>
  <si>
    <t>E-1227</t>
  </si>
  <si>
    <t>EC0282</t>
  </si>
  <si>
    <t>E-1229</t>
  </si>
  <si>
    <t>EC0283</t>
  </si>
  <si>
    <t>E-1230</t>
  </si>
  <si>
    <t>E-1231</t>
  </si>
  <si>
    <t>EC0285</t>
  </si>
  <si>
    <t>E-1232</t>
  </si>
  <si>
    <t>EC0286</t>
  </si>
  <si>
    <t>E-1234</t>
  </si>
  <si>
    <t>EC0287</t>
  </si>
  <si>
    <t>EC0288</t>
  </si>
  <si>
    <t>EC0289</t>
  </si>
  <si>
    <t>EC0290</t>
  </si>
  <si>
    <t>EC0291</t>
  </si>
  <si>
    <t>EC0292</t>
  </si>
  <si>
    <t>EC0293</t>
  </si>
  <si>
    <t>E-1233</t>
  </si>
  <si>
    <t>EC0294</t>
  </si>
  <si>
    <t>E-1292</t>
  </si>
  <si>
    <t>EC0295</t>
  </si>
  <si>
    <t>E-1293</t>
  </si>
  <si>
    <t>E-1294</t>
  </si>
  <si>
    <t>E-1295</t>
  </si>
  <si>
    <t>E-1296</t>
  </si>
  <si>
    <t>E-1297</t>
  </si>
  <si>
    <t>E-1301</t>
  </si>
  <si>
    <t>E-1302</t>
  </si>
  <si>
    <t>E-1304</t>
  </si>
  <si>
    <t>E-1355</t>
  </si>
  <si>
    <t>9.640,00</t>
  </si>
  <si>
    <t>E-1326</t>
  </si>
  <si>
    <t>E-1378</t>
  </si>
  <si>
    <t>19.641,00</t>
  </si>
  <si>
    <t>FACTURAR HASTA LUNES</t>
  </si>
  <si>
    <t>E-1382</t>
  </si>
  <si>
    <t>56.316,00</t>
  </si>
  <si>
    <t>E-1383</t>
  </si>
  <si>
    <t>57.333,00</t>
  </si>
  <si>
    <t>E-1385</t>
  </si>
  <si>
    <t>E-1386</t>
  </si>
  <si>
    <t>19.640,00</t>
  </si>
  <si>
    <t>E-1395</t>
  </si>
  <si>
    <t>E-1396</t>
  </si>
  <si>
    <t>E-1411</t>
  </si>
  <si>
    <t>40.116,00</t>
  </si>
  <si>
    <t>E-1412</t>
  </si>
  <si>
    <t>40.015,00</t>
  </si>
  <si>
    <t>E-1422</t>
  </si>
  <si>
    <t>E-1433</t>
  </si>
  <si>
    <t>19.643,00</t>
  </si>
  <si>
    <t>E-1434</t>
  </si>
  <si>
    <t>E-1435</t>
  </si>
  <si>
    <t>E-1436</t>
  </si>
  <si>
    <t>E-1437</t>
  </si>
  <si>
    <t>E-1440</t>
  </si>
  <si>
    <t>E-1441</t>
  </si>
  <si>
    <t>E-1442</t>
  </si>
  <si>
    <t>E-1443</t>
  </si>
  <si>
    <t>E-1444</t>
  </si>
  <si>
    <t>40.000.00</t>
  </si>
  <si>
    <t>E-1445</t>
  </si>
  <si>
    <t>E-1446</t>
  </si>
  <si>
    <t>E-1447</t>
  </si>
  <si>
    <t>E-1448</t>
  </si>
  <si>
    <t>E-1449</t>
  </si>
  <si>
    <t>E-1451</t>
  </si>
  <si>
    <t>E-1450</t>
  </si>
  <si>
    <t>E-1456</t>
  </si>
  <si>
    <t>58.000,00</t>
  </si>
  <si>
    <t>E-1507</t>
  </si>
  <si>
    <t>E-1540</t>
  </si>
  <si>
    <t>F-569</t>
  </si>
  <si>
    <t>F-570</t>
  </si>
  <si>
    <t>40.112,00</t>
  </si>
  <si>
    <t>F-572</t>
  </si>
  <si>
    <t>E-1558</t>
  </si>
  <si>
    <t>F-573</t>
  </si>
  <si>
    <t>F-574</t>
  </si>
  <si>
    <t>F-575</t>
  </si>
  <si>
    <t>F-578</t>
  </si>
  <si>
    <t>F-579</t>
  </si>
  <si>
    <t>F-580</t>
  </si>
  <si>
    <t>F-582</t>
  </si>
  <si>
    <t>F-583</t>
  </si>
  <si>
    <t>F-584</t>
  </si>
  <si>
    <t>F-585</t>
  </si>
  <si>
    <t>40.001,00</t>
  </si>
  <si>
    <t>F-586</t>
  </si>
  <si>
    <t>F-587</t>
  </si>
  <si>
    <t>F-588</t>
  </si>
  <si>
    <t>F-589</t>
  </si>
  <si>
    <t>F-591</t>
  </si>
  <si>
    <t>F-592</t>
  </si>
  <si>
    <t>F-590</t>
  </si>
  <si>
    <t>F-593</t>
  </si>
  <si>
    <t>F-594</t>
  </si>
  <si>
    <t>F-600</t>
  </si>
  <si>
    <t>F-601</t>
  </si>
  <si>
    <t>F-602</t>
  </si>
  <si>
    <t>F-603</t>
  </si>
  <si>
    <t>F-604</t>
  </si>
  <si>
    <t>F-605</t>
  </si>
  <si>
    <t>F-608</t>
  </si>
  <si>
    <t>E-1648</t>
  </si>
  <si>
    <t>E-1649</t>
  </si>
  <si>
    <t>E-1643</t>
  </si>
  <si>
    <t>11.000,00</t>
  </si>
  <si>
    <t>F-616</t>
  </si>
  <si>
    <t>F-617</t>
  </si>
  <si>
    <t>F-618</t>
  </si>
  <si>
    <t>F-623</t>
  </si>
  <si>
    <t>F-624</t>
  </si>
  <si>
    <t>F-625</t>
  </si>
  <si>
    <t>F-626</t>
  </si>
  <si>
    <t>F-628</t>
  </si>
  <si>
    <t>F-629</t>
  </si>
  <si>
    <t>F-630</t>
  </si>
  <si>
    <t>F-631</t>
  </si>
  <si>
    <t>F-632</t>
  </si>
  <si>
    <t>15.000,00</t>
  </si>
  <si>
    <t>F-637</t>
  </si>
  <si>
    <t>F-638</t>
  </si>
  <si>
    <t>19.500,00</t>
  </si>
  <si>
    <t>F-639</t>
  </si>
  <si>
    <t>F-640</t>
  </si>
  <si>
    <t>55.881,00</t>
  </si>
  <si>
    <t>F-641</t>
  </si>
  <si>
    <t>55.966,00</t>
  </si>
  <si>
    <t>F-642</t>
  </si>
  <si>
    <t>F-643</t>
  </si>
  <si>
    <t>F-644</t>
  </si>
  <si>
    <t>F-645</t>
  </si>
  <si>
    <t>F-646</t>
  </si>
  <si>
    <t>F-647</t>
  </si>
  <si>
    <t>19.950,00</t>
  </si>
  <si>
    <t>F-648</t>
  </si>
  <si>
    <t>F-649</t>
  </si>
  <si>
    <t>F-650</t>
  </si>
  <si>
    <t>F-651</t>
  </si>
  <si>
    <t>40.046,00</t>
  </si>
  <si>
    <t>F-652</t>
  </si>
  <si>
    <t>40.106,00</t>
  </si>
  <si>
    <t>F-653</t>
  </si>
  <si>
    <t>F-654</t>
  </si>
  <si>
    <t>F-655</t>
  </si>
  <si>
    <t>F-656</t>
  </si>
  <si>
    <t>F-657</t>
  </si>
  <si>
    <t>F-658</t>
  </si>
  <si>
    <t>F-659</t>
  </si>
  <si>
    <t>F-660</t>
  </si>
  <si>
    <t>F-661</t>
  </si>
  <si>
    <t>F-662</t>
  </si>
  <si>
    <t>F-668</t>
  </si>
  <si>
    <t>F-669</t>
  </si>
  <si>
    <t>F-670</t>
  </si>
  <si>
    <t>30.000,00</t>
  </si>
  <si>
    <t>F-671</t>
  </si>
  <si>
    <t>F-672</t>
  </si>
  <si>
    <t>F-673</t>
  </si>
  <si>
    <t>F-675</t>
  </si>
  <si>
    <t>60.190,00</t>
  </si>
  <si>
    <t>F-676</t>
  </si>
  <si>
    <t>56.089,00</t>
  </si>
  <si>
    <t>F-677</t>
  </si>
  <si>
    <t>53.264,00</t>
  </si>
  <si>
    <t>F-678</t>
  </si>
  <si>
    <t>56.107,00</t>
  </si>
  <si>
    <t>F-679</t>
  </si>
  <si>
    <t>56.410,00</t>
  </si>
  <si>
    <t>F-680</t>
  </si>
  <si>
    <t>56.167,00</t>
  </si>
  <si>
    <t>F-681</t>
  </si>
  <si>
    <t>56.010,00</t>
  </si>
  <si>
    <t>F688</t>
  </si>
  <si>
    <t>F689</t>
  </si>
  <si>
    <t>F690</t>
  </si>
  <si>
    <t>F691</t>
  </si>
  <si>
    <t>39.999,00</t>
  </si>
  <si>
    <t>F692</t>
  </si>
  <si>
    <t>F693</t>
  </si>
  <si>
    <t>F695</t>
  </si>
  <si>
    <t>F700</t>
  </si>
  <si>
    <t>F702</t>
  </si>
  <si>
    <t>F703</t>
  </si>
  <si>
    <t>F704</t>
  </si>
  <si>
    <t>F706</t>
  </si>
  <si>
    <t>F709</t>
  </si>
  <si>
    <t>F718</t>
  </si>
  <si>
    <t>10.000,00</t>
  </si>
  <si>
    <t>F719</t>
  </si>
  <si>
    <t>CONTROL DE DESCARGAS PARA FACTURACIÓN
Cliente: AKRON GASOLINA</t>
  </si>
  <si>
    <t>CAPACIDAD (LTS A FACTURAR)</t>
  </si>
  <si>
    <t>COMISION REAL</t>
  </si>
  <si>
    <t>5 DE FEBRERO</t>
  </si>
  <si>
    <t xml:space="preserve">facturado 251 pagado </t>
  </si>
  <si>
    <t xml:space="preserve">BELLAVISTA </t>
  </si>
  <si>
    <t xml:space="preserve">facturado 252 pagado </t>
  </si>
  <si>
    <t xml:space="preserve">facturado 319 pagado </t>
  </si>
  <si>
    <t xml:space="preserve">facturado 318 pagado </t>
  </si>
  <si>
    <t xml:space="preserve">facturado 320  pagado </t>
  </si>
  <si>
    <t xml:space="preserve">facturado 321 pagado </t>
  </si>
  <si>
    <t xml:space="preserve">CONTROL DE DESCARGAS PARA FACTURACIÓN
Cliente: JESUS MAGAÑA </t>
  </si>
  <si>
    <t>facturado 59 pagado proxima semana</t>
  </si>
  <si>
    <t xml:space="preserve">faturado 60 pagado proxima semana </t>
  </si>
  <si>
    <t>facturado 350 pagado</t>
  </si>
  <si>
    <t>facturado 351 pagado</t>
  </si>
  <si>
    <t xml:space="preserve">JESUS MAGAÑA </t>
  </si>
  <si>
    <t xml:space="preserve">BOL 55 facturado 352 pagado </t>
  </si>
  <si>
    <t>BOL 56 facturado 353 pagado</t>
  </si>
  <si>
    <t>T-601 F676 PAGADO</t>
  </si>
  <si>
    <t>T-619 F692 PAGADO</t>
  </si>
  <si>
    <t>Bol11 factura 360 pagado</t>
  </si>
  <si>
    <t>Bol49 factura 359 pagado</t>
  </si>
  <si>
    <t xml:space="preserve">bol 31 facturado 154 pagado </t>
  </si>
  <si>
    <t>F675 PAGADO</t>
  </si>
  <si>
    <t xml:space="preserve">bol 32 facturado155 pagado </t>
  </si>
  <si>
    <t>bol 33  factirado 241 pagado</t>
  </si>
  <si>
    <t>bol 30 facturado242 pagado</t>
  </si>
  <si>
    <t xml:space="preserve">bol 27 facturado 243 pagado </t>
  </si>
  <si>
    <t xml:space="preserve">bol 25 facturado 244 pagado </t>
  </si>
  <si>
    <t>bol 27 facturado 257 pagado</t>
  </si>
  <si>
    <t>bol 22 facturado 259 pagado</t>
  </si>
  <si>
    <t>facturado 276 pagado</t>
  </si>
  <si>
    <t xml:space="preserve">facturado 278 pagado </t>
  </si>
  <si>
    <t xml:space="preserve">facturado 279 pagado </t>
  </si>
  <si>
    <t xml:space="preserve">facturado 330 pagado </t>
  </si>
  <si>
    <t xml:space="preserve">facturado 329 pagado </t>
  </si>
  <si>
    <t xml:space="preserve">T-1752  F974 pagado </t>
  </si>
  <si>
    <t xml:space="preserve">F975 pagado </t>
  </si>
  <si>
    <t xml:space="preserve">F1013 pagado </t>
  </si>
  <si>
    <t>F1014 pagado</t>
  </si>
  <si>
    <t>F1069 pagado</t>
  </si>
  <si>
    <t>F1070 pagado</t>
  </si>
  <si>
    <t>F1071 Pagado</t>
  </si>
  <si>
    <t>F1072 pagado</t>
  </si>
  <si>
    <t>F1157 pagado</t>
  </si>
  <si>
    <t>F1155 pagado</t>
  </si>
  <si>
    <t>F1156 pagado</t>
  </si>
  <si>
    <t>F1160</t>
  </si>
  <si>
    <t xml:space="preserve">F1159 </t>
  </si>
  <si>
    <t>F1158 pagado</t>
  </si>
  <si>
    <t>CONTROL DE DESCARGAS PARA FACTURACIÓN
Cliente: PETRODIESEL</t>
  </si>
  <si>
    <t xml:space="preserve">20 dias de credito </t>
  </si>
  <si>
    <t>FACTURA FINAL</t>
  </si>
  <si>
    <t xml:space="preserve">LEON </t>
  </si>
  <si>
    <t>11/07/2019</t>
  </si>
  <si>
    <t>64.014,00</t>
  </si>
  <si>
    <t>PETRODIESEL DEL CENTRO, S.A. DE C.V.</t>
  </si>
  <si>
    <t>08</t>
  </si>
  <si>
    <t>1.022.943,72</t>
  </si>
  <si>
    <t>26/07/2019</t>
  </si>
  <si>
    <t>62.172,37</t>
  </si>
  <si>
    <t>33</t>
  </si>
  <si>
    <t>994.136,20</t>
  </si>
  <si>
    <t>31/07/2019</t>
  </si>
  <si>
    <t>62.409,00</t>
  </si>
  <si>
    <t>49</t>
  </si>
  <si>
    <t>1.011.025,80</t>
  </si>
  <si>
    <t>12/08/2019</t>
  </si>
  <si>
    <t>62.019,00</t>
  </si>
  <si>
    <t>80</t>
  </si>
  <si>
    <t>998.505,90</t>
  </si>
  <si>
    <t>19/08/2019</t>
  </si>
  <si>
    <t>66.482,00</t>
  </si>
  <si>
    <t>98</t>
  </si>
  <si>
    <t>1.077.008,40</t>
  </si>
  <si>
    <t>26/08/2019</t>
  </si>
  <si>
    <t>62.267,00</t>
  </si>
  <si>
    <t>117</t>
  </si>
  <si>
    <t>1.008.725,40</t>
  </si>
  <si>
    <t>02/09/2019</t>
  </si>
  <si>
    <t>66.411,00</t>
  </si>
  <si>
    <t>154</t>
  </si>
  <si>
    <t>1.089.140,40</t>
  </si>
  <si>
    <t>09/09/2019</t>
  </si>
  <si>
    <t>61.948,00</t>
  </si>
  <si>
    <t>173</t>
  </si>
  <si>
    <t>1.017.186,16</t>
  </si>
  <si>
    <t>13/09/2019</t>
  </si>
  <si>
    <t>59.622,00</t>
  </si>
  <si>
    <t>198</t>
  </si>
  <si>
    <t>979.589,46</t>
  </si>
  <si>
    <t>27/09/2019</t>
  </si>
  <si>
    <t>63.034,00</t>
  </si>
  <si>
    <t>278</t>
  </si>
  <si>
    <t>1.035.648,62</t>
  </si>
  <si>
    <t>15/10/2019</t>
  </si>
  <si>
    <t>61.505,00</t>
  </si>
  <si>
    <t>491</t>
  </si>
  <si>
    <t>1.012.372,30</t>
  </si>
  <si>
    <t>PETRODIESEL DEL CENTRO, SA DE CV</t>
  </si>
  <si>
    <t>659</t>
  </si>
  <si>
    <t>1.075.237,42</t>
  </si>
  <si>
    <t>686</t>
  </si>
  <si>
    <t>1.063.314,20</t>
  </si>
  <si>
    <t>T-817 Un peso abajo de TAR</t>
  </si>
  <si>
    <t>CONTROL DE DESCARGAS PARA FACTURACIÓN
Cliente: OLEGARIO</t>
  </si>
  <si>
    <t xml:space="preserve">Olegario Raymundo Rivas </t>
  </si>
  <si>
    <t xml:space="preserve">t-1589 E772 pagado </t>
  </si>
  <si>
    <t>T-2835 F1741</t>
  </si>
  <si>
    <t>CONTROL DE DESCARGAS PARA FACTURACIÓN
Cliente: ALPEZ</t>
  </si>
  <si>
    <r>
      <t xml:space="preserve">EL SALTO PARA </t>
    </r>
    <r>
      <rPr>
        <b/>
        <sz val="10"/>
        <rFont val="Arial"/>
        <family val="2"/>
      </rPr>
      <t>PERCOGAS S.A. DE C.V.</t>
    </r>
  </si>
  <si>
    <t>facturado 79  pagada con saldo</t>
  </si>
  <si>
    <r>
      <t xml:space="preserve">EL SALTO PARA </t>
    </r>
    <r>
      <rPr>
        <b/>
        <sz val="10"/>
        <rFont val="Arial"/>
        <family val="2"/>
      </rPr>
      <t>ALPEZ JOCOTEPEC</t>
    </r>
  </si>
  <si>
    <t xml:space="preserve">facturado 104 pagada </t>
  </si>
  <si>
    <r>
      <t xml:space="preserve">EL SALTO PARA </t>
    </r>
    <r>
      <rPr>
        <b/>
        <sz val="10"/>
        <rFont val="Arial"/>
        <family val="2"/>
      </rPr>
      <t>ALPEZ DEL BOSQUE</t>
    </r>
  </si>
  <si>
    <t xml:space="preserve">facturado 83 pagada </t>
  </si>
  <si>
    <r>
      <t xml:space="preserve">EL SALTO PARA </t>
    </r>
    <r>
      <rPr>
        <b/>
        <sz val="10"/>
        <rFont val="Arial"/>
        <family val="2"/>
      </rPr>
      <t>PERCOGAS S.A. DE C.V.</t>
    </r>
  </si>
  <si>
    <t xml:space="preserve"> factura 97 pagada con saldo</t>
  </si>
  <si>
    <r>
      <t xml:space="preserve">EL SALTO PARA </t>
    </r>
    <r>
      <rPr>
        <b/>
        <sz val="10"/>
        <rFont val="Arial"/>
        <family val="2"/>
      </rPr>
      <t>PERCOGAS S.A. DE C.V.</t>
    </r>
  </si>
  <si>
    <t>factura 98 pagada con saldo</t>
  </si>
  <si>
    <r>
      <t xml:space="preserve">EL SALTO PARA </t>
    </r>
    <r>
      <rPr>
        <b/>
        <sz val="10"/>
        <rFont val="Arial"/>
        <family val="2"/>
      </rPr>
      <t>ALPEZ DEL BOSQUE</t>
    </r>
  </si>
  <si>
    <t xml:space="preserve">factura 99 pagado </t>
  </si>
  <si>
    <t>EL SALTO PARA ALPEZ JOCOTEPEC</t>
  </si>
  <si>
    <t xml:space="preserve">facturada 170 pagada </t>
  </si>
  <si>
    <t>facturada 200 pagada</t>
  </si>
  <si>
    <r>
      <t xml:space="preserve">EL SALTO PARA </t>
    </r>
    <r>
      <rPr>
        <b/>
        <sz val="10"/>
        <rFont val="Arial"/>
        <family val="2"/>
      </rPr>
      <t>PERCOGAS S.A. DE C.V.</t>
    </r>
  </si>
  <si>
    <t xml:space="preserve">facturada 125 pagado </t>
  </si>
  <si>
    <r>
      <t xml:space="preserve">EL SALTO PARA </t>
    </r>
    <r>
      <rPr>
        <b/>
        <sz val="10"/>
        <rFont val="Arial"/>
        <family val="2"/>
      </rPr>
      <t>PERCOGAS S.A. DE C.V.</t>
    </r>
  </si>
  <si>
    <t>facturada 126 pagado para esta semana</t>
  </si>
  <si>
    <t>facturada 16 pagado</t>
  </si>
  <si>
    <t>EL SALTO PARA ALPEZ DEL BOSQUE</t>
  </si>
  <si>
    <r>
      <t xml:space="preserve">EL SALTO PARA </t>
    </r>
    <r>
      <rPr>
        <b/>
        <sz val="10"/>
        <rFont val="Arial"/>
        <family val="2"/>
      </rPr>
      <t>PERCOGAS S.A. DE C.V.</t>
    </r>
  </si>
  <si>
    <t xml:space="preserve">facturado 134 pagado </t>
  </si>
  <si>
    <t>CONTROL DE DESCARGAS PARA FACTURACIÓN
Cliente: TOTAL</t>
  </si>
  <si>
    <t>FECHA</t>
  </si>
  <si>
    <t>TAR PEMEX REFERENCIA</t>
  </si>
  <si>
    <t>SAN J. IXHUATEPEC</t>
  </si>
  <si>
    <t xml:space="preserve">QUERÉTARO </t>
  </si>
  <si>
    <t>EL CASTILLO</t>
  </si>
  <si>
    <t>AGUASCALIENTES</t>
  </si>
  <si>
    <t>SAN LUIS POTOSI</t>
  </si>
  <si>
    <t xml:space="preserve">LAGOS DE MORENO </t>
  </si>
  <si>
    <t>DIESEL</t>
  </si>
  <si>
    <t>LOCALIDAD</t>
  </si>
  <si>
    <t>Ecatepec</t>
  </si>
  <si>
    <t xml:space="preserve">Querétaro </t>
  </si>
  <si>
    <t>Toluca</t>
  </si>
  <si>
    <t>Tizayuca</t>
  </si>
  <si>
    <t>Guadalajara</t>
  </si>
  <si>
    <t>Durango</t>
  </si>
  <si>
    <t>Aguascalientes</t>
  </si>
  <si>
    <t>San Luis Potosi</t>
  </si>
  <si>
    <t xml:space="preserve">Lagos de Moreno </t>
  </si>
  <si>
    <t>GASOLINA</t>
  </si>
  <si>
    <t>PRECIO TAR</t>
  </si>
  <si>
    <t>PRECIO MARLAYA</t>
  </si>
  <si>
    <t>10-12 agosto 2019</t>
  </si>
  <si>
    <t>17 - 19 agosto 2019</t>
  </si>
  <si>
    <t>24-25 agosto 2019</t>
  </si>
  <si>
    <t>1-2 Sep 2019</t>
  </si>
  <si>
    <t>7-9 sep 2019</t>
  </si>
  <si>
    <t xml:space="preserve">21 y 22 de sep 2019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</si>
</sst>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&quot; &quot;mmm&quot; &quot;yyyy"/>
    <numFmt numFmtId="165" formatCode="&quot;$&quot;#,##0.00"/>
    <numFmt numFmtId="166" formatCode="dd\ mmm\ yyyy"/>
    <numFmt numFmtId="167" formatCode="d\ mmmm\ yyyy"/>
    <numFmt numFmtId="168" formatCode="dd\ mmmm\ yyyy"/>
    <numFmt numFmtId="169" formatCode="dd\ mmmm"/>
    <numFmt numFmtId="170" formatCode="d\ mmm\ yyyy"/>
    <numFmt numFmtId="171" formatCode="d\ mmmm"/>
    <numFmt numFmtId="172" formatCode="d/m/yyyy"/>
    <numFmt numFmtId="173" formatCode="d/m/yy"/>
    <numFmt numFmtId="174" formatCode="d\ mmm"/>
    <numFmt numFmtId="175" formatCode="0.000"/>
  </numFmts>
  <fonts count="42" x14ac:knownFonts="1">
    <font>
      <sz val="10"/>
      <color rgb="FF000000"/>
      <name val="Arial"/>
    </font>
    <font>
      <sz val="10"/>
      <name val="Arial"/>
      <family val="2"/>
    </font>
    <font>
      <b/>
      <sz val="15"/>
      <color rgb="FF666666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666666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b/>
      <sz val="10"/>
      <color rgb="FFFFFFFF"/>
      <name val="Arial"/>
      <family val="2"/>
    </font>
    <font>
      <b/>
      <sz val="10"/>
      <color rgb="FF0000FF"/>
      <name val="Arial"/>
      <family val="2"/>
    </font>
    <font>
      <b/>
      <sz val="10"/>
      <color rgb="FF0065FF"/>
      <name val="Arial"/>
      <family val="2"/>
    </font>
    <font>
      <b/>
      <sz val="10"/>
      <color rgb="FF0065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666666"/>
      <name val="Arial"/>
      <family val="2"/>
    </font>
    <font>
      <sz val="11"/>
      <color rgb="FFFFFFFF"/>
      <name val="Arial"/>
      <family val="2"/>
    </font>
    <font>
      <sz val="10"/>
      <color rgb="FFFFFFFF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rgb="FF134F5C"/>
      <name val="Arial"/>
      <family val="2"/>
    </font>
    <font>
      <sz val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0065FF"/>
        <bgColor rgb="FF0065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0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164" fontId="4" fillId="2" borderId="0" xfId="0" applyNumberFormat="1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center" vertical="center" wrapText="1"/>
    </xf>
    <xf numFmtId="4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65" fontId="4" fillId="2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wrapText="1"/>
    </xf>
    <xf numFmtId="4" fontId="6" fillId="3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64" fontId="6" fillId="4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wrapText="1"/>
    </xf>
    <xf numFmtId="4" fontId="6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/>
    <xf numFmtId="0" fontId="1" fillId="0" borderId="0" xfId="0" applyFont="1" applyAlignment="1"/>
    <xf numFmtId="0" fontId="7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2" borderId="0" xfId="0" applyFont="1" applyFill="1" applyAlignment="1">
      <alignment horizontal="center" vertical="center" wrapText="1"/>
    </xf>
    <xf numFmtId="165" fontId="8" fillId="0" borderId="0" xfId="0" applyNumberFormat="1" applyFont="1" applyAlignment="1">
      <alignment horizontal="center"/>
    </xf>
    <xf numFmtId="49" fontId="4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/>
    </xf>
    <xf numFmtId="49" fontId="9" fillId="2" borderId="0" xfId="0" applyNumberFormat="1" applyFont="1" applyFill="1" applyAlignment="1">
      <alignment horizontal="center" vertical="center" wrapText="1"/>
    </xf>
    <xf numFmtId="165" fontId="0" fillId="4" borderId="0" xfId="0" applyNumberFormat="1" applyFont="1" applyFill="1" applyAlignment="1">
      <alignment horizontal="center"/>
    </xf>
    <xf numFmtId="4" fontId="9" fillId="2" borderId="0" xfId="0" applyNumberFormat="1" applyFont="1" applyFill="1" applyAlignment="1">
      <alignment horizontal="center" vertical="center" wrapText="1"/>
    </xf>
    <xf numFmtId="165" fontId="0" fillId="4" borderId="0" xfId="0" applyNumberFormat="1" applyFont="1" applyFill="1" applyAlignment="1">
      <alignment horizontal="center"/>
    </xf>
    <xf numFmtId="165" fontId="11" fillId="2" borderId="0" xfId="0" applyNumberFormat="1" applyFont="1" applyFill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 vertical="center"/>
    </xf>
    <xf numFmtId="166" fontId="6" fillId="6" borderId="0" xfId="0" applyNumberFormat="1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 wrapText="1"/>
    </xf>
    <xf numFmtId="166" fontId="6" fillId="6" borderId="0" xfId="0" applyNumberFormat="1" applyFont="1" applyFill="1" applyAlignment="1">
      <alignment vertical="center"/>
    </xf>
    <xf numFmtId="4" fontId="6" fillId="5" borderId="0" xfId="0" applyNumberFormat="1" applyFont="1" applyFill="1" applyAlignment="1">
      <alignment horizontal="center"/>
    </xf>
    <xf numFmtId="49" fontId="6" fillId="6" borderId="0" xfId="0" applyNumberFormat="1" applyFont="1" applyFill="1" applyAlignment="1"/>
    <xf numFmtId="166" fontId="1" fillId="6" borderId="0" xfId="0" applyNumberFormat="1" applyFont="1" applyFill="1" applyAlignment="1">
      <alignment horizontal="center" vertical="center"/>
    </xf>
    <xf numFmtId="4" fontId="6" fillId="6" borderId="0" xfId="0" applyNumberFormat="1" applyFont="1" applyFill="1" applyAlignment="1"/>
    <xf numFmtId="4" fontId="6" fillId="5" borderId="0" xfId="0" applyNumberFormat="1" applyFont="1" applyFill="1" applyAlignment="1">
      <alignment horizontal="center" vertical="center" wrapText="1"/>
    </xf>
    <xf numFmtId="166" fontId="1" fillId="6" borderId="0" xfId="0" applyNumberFormat="1" applyFont="1" applyFill="1" applyAlignment="1">
      <alignment vertical="center"/>
    </xf>
    <xf numFmtId="49" fontId="6" fillId="6" borderId="0" xfId="0" applyNumberFormat="1" applyFont="1" applyFill="1" applyAlignment="1">
      <alignment vertical="center"/>
    </xf>
    <xf numFmtId="49" fontId="1" fillId="6" borderId="0" xfId="0" applyNumberFormat="1" applyFont="1" applyFill="1" applyAlignment="1"/>
    <xf numFmtId="4" fontId="6" fillId="6" borderId="0" xfId="0" applyNumberFormat="1" applyFont="1" applyFill="1" applyAlignment="1">
      <alignment vertical="center"/>
    </xf>
    <xf numFmtId="4" fontId="1" fillId="6" borderId="0" xfId="0" applyNumberFormat="1" applyFont="1" applyFill="1" applyAlignment="1"/>
    <xf numFmtId="165" fontId="6" fillId="6" borderId="0" xfId="0" applyNumberFormat="1" applyFont="1" applyFill="1" applyAlignment="1"/>
    <xf numFmtId="4" fontId="1" fillId="6" borderId="0" xfId="0" applyNumberFormat="1" applyFont="1" applyFill="1" applyAlignment="1">
      <alignment horizontal="center" vertical="center"/>
    </xf>
    <xf numFmtId="165" fontId="13" fillId="6" borderId="0" xfId="0" applyNumberFormat="1" applyFont="1" applyFill="1" applyAlignment="1">
      <alignment horizontal="center"/>
    </xf>
    <xf numFmtId="165" fontId="14" fillId="6" borderId="0" xfId="0" applyNumberFormat="1" applyFont="1" applyFill="1" applyAlignment="1">
      <alignment horizontal="center"/>
    </xf>
    <xf numFmtId="166" fontId="6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 wrapText="1"/>
    </xf>
    <xf numFmtId="4" fontId="6" fillId="5" borderId="0" xfId="0" applyNumberFormat="1" applyFont="1" applyFill="1" applyAlignment="1">
      <alignment horizontal="center" wrapText="1"/>
    </xf>
    <xf numFmtId="49" fontId="6" fillId="5" borderId="0" xfId="0" applyNumberFormat="1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/>
    </xf>
    <xf numFmtId="165" fontId="6" fillId="5" borderId="0" xfId="0" applyNumberFormat="1" applyFont="1" applyFill="1"/>
    <xf numFmtId="0" fontId="6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  <xf numFmtId="165" fontId="6" fillId="5" borderId="0" xfId="0" applyNumberFormat="1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166" fontId="6" fillId="4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/>
    </xf>
    <xf numFmtId="4" fontId="6" fillId="7" borderId="0" xfId="0" applyNumberFormat="1" applyFont="1" applyFill="1" applyAlignment="1">
      <alignment wrapText="1"/>
    </xf>
    <xf numFmtId="4" fontId="6" fillId="4" borderId="0" xfId="0" applyNumberFormat="1" applyFont="1" applyFill="1" applyAlignment="1">
      <alignment horizontal="center" wrapText="1"/>
    </xf>
    <xf numFmtId="4" fontId="6" fillId="7" borderId="0" xfId="0" applyNumberFormat="1" applyFont="1" applyFill="1" applyAlignment="1"/>
    <xf numFmtId="166" fontId="6" fillId="4" borderId="0" xfId="0" applyNumberFormat="1" applyFont="1" applyFill="1" applyAlignment="1">
      <alignment horizontal="center" vertical="center"/>
    </xf>
    <xf numFmtId="4" fontId="5" fillId="7" borderId="0" xfId="0" applyNumberFormat="1" applyFont="1" applyFill="1" applyAlignment="1">
      <alignment horizontal="center" vertical="center" wrapText="1"/>
    </xf>
    <xf numFmtId="4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4" fontId="6" fillId="4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/>
    </xf>
    <xf numFmtId="49" fontId="6" fillId="4" borderId="0" xfId="0" applyNumberFormat="1" applyFont="1" applyFill="1" applyAlignment="1">
      <alignment horizontal="center" vertical="center"/>
    </xf>
    <xf numFmtId="165" fontId="6" fillId="7" borderId="0" xfId="0" applyNumberFormat="1" applyFont="1" applyFill="1" applyAlignment="1"/>
    <xf numFmtId="4" fontId="6" fillId="8" borderId="0" xfId="0" applyNumberFormat="1" applyFont="1" applyFill="1" applyAlignment="1">
      <alignment horizontal="center"/>
    </xf>
    <xf numFmtId="165" fontId="6" fillId="7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/>
    </xf>
    <xf numFmtId="165" fontId="6" fillId="4" borderId="0" xfId="0" applyNumberFormat="1" applyFont="1" applyFill="1"/>
    <xf numFmtId="164" fontId="6" fillId="8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wrapText="1"/>
    </xf>
    <xf numFmtId="164" fontId="6" fillId="5" borderId="0" xfId="0" applyNumberFormat="1" applyFont="1" applyFill="1" applyAlignment="1">
      <alignment horizontal="center" vertical="center"/>
    </xf>
    <xf numFmtId="165" fontId="6" fillId="4" borderId="0" xfId="0" applyNumberFormat="1" applyFont="1" applyFill="1" applyAlignment="1">
      <alignment horizontal="center" wrapText="1"/>
    </xf>
    <xf numFmtId="165" fontId="6" fillId="5" borderId="0" xfId="0" applyNumberFormat="1" applyFont="1" applyFill="1" applyAlignment="1"/>
    <xf numFmtId="4" fontId="6" fillId="8" borderId="0" xfId="0" applyNumberFormat="1" applyFont="1" applyFill="1" applyAlignment="1">
      <alignment horizontal="center" wrapText="1"/>
    </xf>
    <xf numFmtId="4" fontId="6" fillId="5" borderId="0" xfId="0" applyNumberFormat="1" applyFont="1" applyFill="1" applyAlignment="1">
      <alignment horizontal="center"/>
    </xf>
    <xf numFmtId="165" fontId="6" fillId="5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 vertical="center"/>
    </xf>
    <xf numFmtId="4" fontId="8" fillId="5" borderId="0" xfId="0" applyNumberFormat="1" applyFont="1" applyFill="1" applyAlignment="1">
      <alignment horizontal="center" wrapText="1"/>
    </xf>
    <xf numFmtId="4" fontId="8" fillId="5" borderId="0" xfId="0" applyNumberFormat="1" applyFont="1" applyFill="1" applyAlignment="1">
      <alignment horizontal="center"/>
    </xf>
    <xf numFmtId="4" fontId="8" fillId="5" borderId="0" xfId="0" applyNumberFormat="1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/>
    </xf>
    <xf numFmtId="0" fontId="8" fillId="5" borderId="0" xfId="0" applyFont="1" applyFill="1" applyAlignment="1"/>
    <xf numFmtId="0" fontId="6" fillId="6" borderId="0" xfId="0" applyFont="1" applyFill="1" applyAlignment="1">
      <alignment vertical="center"/>
    </xf>
    <xf numFmtId="0" fontId="8" fillId="5" borderId="0" xfId="0" applyFont="1" applyFill="1" applyAlignment="1">
      <alignment horizontal="center"/>
    </xf>
    <xf numFmtId="49" fontId="6" fillId="6" borderId="0" xfId="0" applyNumberFormat="1" applyFont="1" applyFill="1" applyAlignment="1"/>
    <xf numFmtId="165" fontId="8" fillId="5" borderId="0" xfId="0" applyNumberFormat="1" applyFont="1" applyFill="1" applyAlignment="1">
      <alignment horizontal="center"/>
    </xf>
    <xf numFmtId="0" fontId="6" fillId="6" borderId="0" xfId="0" applyFont="1" applyFill="1" applyAlignment="1"/>
    <xf numFmtId="0" fontId="6" fillId="9" borderId="0" xfId="0" applyFont="1" applyFill="1" applyAlignment="1">
      <alignment horizontal="center" wrapText="1"/>
    </xf>
    <xf numFmtId="4" fontId="12" fillId="6" borderId="0" xfId="0" applyNumberFormat="1" applyFont="1" applyFill="1" applyAlignment="1">
      <alignment horizontal="center" vertical="center"/>
    </xf>
    <xf numFmtId="165" fontId="13" fillId="6" borderId="0" xfId="0" applyNumberFormat="1" applyFont="1" applyFill="1" applyAlignment="1">
      <alignment horizontal="center"/>
    </xf>
    <xf numFmtId="165" fontId="6" fillId="9" borderId="0" xfId="0" applyNumberFormat="1" applyFont="1" applyFill="1" applyAlignment="1">
      <alignment horizontal="center" wrapText="1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0" fontId="15" fillId="9" borderId="0" xfId="0" applyFont="1" applyFill="1" applyAlignment="1">
      <alignment horizontal="center"/>
    </xf>
    <xf numFmtId="4" fontId="6" fillId="5" borderId="0" xfId="0" applyNumberFormat="1" applyFont="1" applyFill="1" applyAlignment="1">
      <alignment horizontal="center" wrapText="1"/>
    </xf>
    <xf numFmtId="164" fontId="8" fillId="9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" fontId="8" fillId="9" borderId="0" xfId="0" applyNumberFormat="1" applyFont="1" applyFill="1" applyAlignment="1">
      <alignment horizontal="center" wrapText="1"/>
    </xf>
    <xf numFmtId="4" fontId="8" fillId="9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 wrapText="1"/>
    </xf>
    <xf numFmtId="0" fontId="8" fillId="9" borderId="0" xfId="0" applyFont="1" applyFill="1"/>
    <xf numFmtId="0" fontId="8" fillId="9" borderId="0" xfId="0" applyFont="1" applyFill="1" applyAlignment="1">
      <alignment horizontal="center"/>
    </xf>
    <xf numFmtId="165" fontId="8" fillId="9" borderId="0" xfId="0" applyNumberFormat="1" applyFont="1" applyFill="1" applyAlignment="1">
      <alignment horizontal="center"/>
    </xf>
    <xf numFmtId="166" fontId="6" fillId="5" borderId="0" xfId="0" applyNumberFormat="1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8" fillId="4" borderId="0" xfId="0" applyNumberFormat="1" applyFont="1" applyFill="1" applyAlignment="1">
      <alignment horizontal="center" vertical="center"/>
    </xf>
    <xf numFmtId="4" fontId="8" fillId="4" borderId="0" xfId="0" applyNumberFormat="1" applyFont="1" applyFill="1" applyAlignment="1">
      <alignment horizontal="center" wrapText="1"/>
    </xf>
    <xf numFmtId="4" fontId="8" fillId="4" borderId="0" xfId="0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4" fontId="8" fillId="4" borderId="0" xfId="0" applyNumberFormat="1" applyFont="1" applyFill="1" applyAlignment="1">
      <alignment horizontal="center" vertical="center" wrapText="1"/>
    </xf>
    <xf numFmtId="0" fontId="8" fillId="4" borderId="0" xfId="0" applyFont="1" applyFill="1"/>
    <xf numFmtId="0" fontId="8" fillId="4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/>
    </xf>
    <xf numFmtId="166" fontId="6" fillId="4" borderId="0" xfId="0" applyNumberFormat="1" applyFont="1" applyFill="1" applyAlignment="1">
      <alignment horizontal="center" vertical="center"/>
    </xf>
    <xf numFmtId="0" fontId="15" fillId="6" borderId="0" xfId="0" applyFont="1" applyFill="1" applyAlignment="1">
      <alignment horizontal="center"/>
    </xf>
    <xf numFmtId="4" fontId="6" fillId="4" borderId="0" xfId="0" applyNumberFormat="1" applyFont="1" applyFill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8" fillId="10" borderId="0" xfId="0" applyFont="1" applyFill="1"/>
    <xf numFmtId="4" fontId="8" fillId="6" borderId="0" xfId="0" applyNumberFormat="1" applyFont="1" applyFill="1" applyAlignment="1">
      <alignment horizontal="center" wrapText="1"/>
    </xf>
    <xf numFmtId="49" fontId="8" fillId="10" borderId="0" xfId="0" applyNumberFormat="1" applyFont="1" applyFill="1"/>
    <xf numFmtId="4" fontId="8" fillId="6" borderId="0" xfId="0" applyNumberFormat="1" applyFont="1" applyFill="1" applyAlignment="1">
      <alignment horizontal="center"/>
    </xf>
    <xf numFmtId="4" fontId="8" fillId="10" borderId="0" xfId="0" applyNumberFormat="1" applyFont="1" applyFill="1"/>
    <xf numFmtId="4" fontId="8" fillId="10" borderId="0" xfId="0" applyNumberFormat="1" applyFont="1" applyFill="1" applyAlignment="1"/>
    <xf numFmtId="4" fontId="15" fillId="6" borderId="0" xfId="0" applyNumberFormat="1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/>
    </xf>
    <xf numFmtId="165" fontId="8" fillId="10" borderId="0" xfId="0" applyNumberFormat="1" applyFont="1" applyFill="1" applyAlignment="1">
      <alignment horizontal="center"/>
    </xf>
    <xf numFmtId="0" fontId="8" fillId="6" borderId="0" xfId="0" applyFont="1" applyFill="1"/>
    <xf numFmtId="166" fontId="6" fillId="9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165" fontId="8" fillId="6" borderId="0" xfId="0" applyNumberFormat="1" applyFont="1" applyFill="1" applyAlignment="1">
      <alignment horizontal="center"/>
    </xf>
    <xf numFmtId="4" fontId="6" fillId="9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 wrapText="1"/>
    </xf>
    <xf numFmtId="4" fontId="6" fillId="5" borderId="0" xfId="0" applyNumberFormat="1" applyFont="1" applyFill="1" applyAlignment="1">
      <alignment horizontal="center" wrapText="1"/>
    </xf>
    <xf numFmtId="0" fontId="6" fillId="5" borderId="0" xfId="0" applyFont="1" applyFill="1" applyAlignment="1">
      <alignment horizontal="center"/>
    </xf>
    <xf numFmtId="167" fontId="6" fillId="5" borderId="0" xfId="0" applyNumberFormat="1" applyFont="1" applyFill="1" applyAlignment="1">
      <alignment horizontal="center" vertical="center"/>
    </xf>
    <xf numFmtId="4" fontId="8" fillId="9" borderId="0" xfId="0" applyNumberFormat="1" applyFont="1" applyFill="1" applyAlignment="1">
      <alignment horizontal="center" wrapText="1"/>
    </xf>
    <xf numFmtId="167" fontId="6" fillId="4" borderId="0" xfId="0" applyNumberFormat="1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166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/>
    </xf>
    <xf numFmtId="4" fontId="6" fillId="10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 vertical="center"/>
    </xf>
    <xf numFmtId="4" fontId="6" fillId="10" borderId="0" xfId="0" applyNumberFormat="1" applyFont="1" applyFill="1" applyAlignment="1">
      <alignment horizontal="center"/>
    </xf>
    <xf numFmtId="164" fontId="6" fillId="6" borderId="0" xfId="0" applyNumberFormat="1" applyFont="1" applyFill="1" applyAlignment="1">
      <alignment horizontal="center" vertical="center"/>
    </xf>
    <xf numFmtId="4" fontId="6" fillId="10" borderId="0" xfId="0" applyNumberFormat="1" applyFont="1" applyFill="1" applyAlignment="1">
      <alignment horizontal="center" wrapText="1"/>
    </xf>
    <xf numFmtId="4" fontId="6" fillId="6" borderId="0" xfId="0" applyNumberFormat="1" applyFont="1" applyFill="1" applyAlignment="1">
      <alignment horizontal="center" wrapText="1"/>
    </xf>
    <xf numFmtId="49" fontId="6" fillId="10" borderId="0" xfId="0" applyNumberFormat="1" applyFont="1" applyFill="1" applyAlignment="1">
      <alignment horizontal="center" vertical="center"/>
    </xf>
    <xf numFmtId="4" fontId="6" fillId="6" borderId="0" xfId="0" applyNumberFormat="1" applyFont="1" applyFill="1" applyAlignment="1">
      <alignment horizontal="center"/>
    </xf>
    <xf numFmtId="4" fontId="6" fillId="6" borderId="0" xfId="0" applyNumberFormat="1" applyFont="1" applyFill="1" applyAlignment="1">
      <alignment horizontal="center" vertical="center" wrapText="1"/>
    </xf>
    <xf numFmtId="4" fontId="6" fillId="10" borderId="0" xfId="0" applyNumberFormat="1" applyFont="1" applyFill="1" applyAlignment="1">
      <alignment horizontal="center" vertical="center"/>
    </xf>
    <xf numFmtId="165" fontId="0" fillId="6" borderId="0" xfId="0" applyNumberFormat="1" applyFont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165" fontId="6" fillId="10" borderId="0" xfId="0" applyNumberFormat="1" applyFont="1" applyFill="1"/>
    <xf numFmtId="165" fontId="0" fillId="6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 wrapText="1"/>
    </xf>
    <xf numFmtId="165" fontId="0" fillId="5" borderId="0" xfId="0" applyNumberFormat="1" applyFont="1" applyFill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165" fontId="0" fillId="5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wrapText="1"/>
    </xf>
    <xf numFmtId="165" fontId="0" fillId="4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/>
    </xf>
    <xf numFmtId="4" fontId="6" fillId="6" borderId="0" xfId="0" applyNumberFormat="1" applyFont="1" applyFill="1" applyAlignment="1">
      <alignment horizontal="center" vertical="center" wrapText="1"/>
    </xf>
    <xf numFmtId="4" fontId="6" fillId="8" borderId="0" xfId="0" applyNumberFormat="1" applyFont="1" applyFill="1" applyAlignment="1">
      <alignment horizontal="center"/>
    </xf>
    <xf numFmtId="4" fontId="6" fillId="10" borderId="0" xfId="0" applyNumberFormat="1" applyFont="1" applyFill="1" applyAlignment="1">
      <alignment horizontal="center" wrapText="1"/>
    </xf>
    <xf numFmtId="4" fontId="6" fillId="10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4" fontId="6" fillId="6" borderId="0" xfId="0" applyNumberFormat="1" applyFont="1" applyFill="1" applyAlignment="1">
      <alignment horizontal="center"/>
    </xf>
    <xf numFmtId="165" fontId="0" fillId="6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4" fontId="6" fillId="8" borderId="0" xfId="0" applyNumberFormat="1" applyFont="1" applyFill="1" applyAlignment="1">
      <alignment horizontal="center" vertical="center"/>
    </xf>
    <xf numFmtId="165" fontId="6" fillId="8" borderId="0" xfId="0" applyNumberFormat="1" applyFont="1" applyFill="1" applyAlignment="1"/>
    <xf numFmtId="4" fontId="16" fillId="9" borderId="0" xfId="0" applyNumberFormat="1" applyFont="1" applyFill="1" applyAlignment="1">
      <alignment horizontal="center"/>
    </xf>
    <xf numFmtId="165" fontId="6" fillId="8" borderId="0" xfId="0" applyNumberFormat="1" applyFont="1" applyFill="1"/>
    <xf numFmtId="0" fontId="5" fillId="5" borderId="0" xfId="0" applyFont="1" applyFill="1" applyAlignment="1">
      <alignment horizontal="center"/>
    </xf>
    <xf numFmtId="4" fontId="6" fillId="5" borderId="0" xfId="0" applyNumberFormat="1" applyFont="1" applyFill="1" applyAlignment="1">
      <alignment horizontal="center"/>
    </xf>
    <xf numFmtId="164" fontId="6" fillId="10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wrapText="1"/>
    </xf>
    <xf numFmtId="4" fontId="6" fillId="10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/>
    <xf numFmtId="165" fontId="0" fillId="10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165" fontId="0" fillId="10" borderId="0" xfId="0" applyNumberFormat="1" applyFont="1" applyFill="1" applyAlignment="1">
      <alignment horizontal="center"/>
    </xf>
    <xf numFmtId="4" fontId="0" fillId="4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 wrapText="1"/>
    </xf>
    <xf numFmtId="165" fontId="0" fillId="10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" fontId="6" fillId="4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wrapText="1"/>
    </xf>
    <xf numFmtId="0" fontId="6" fillId="9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164" fontId="6" fillId="11" borderId="0" xfId="0" applyNumberFormat="1" applyFont="1" applyFill="1" applyAlignment="1">
      <alignment horizontal="center" vertical="center"/>
    </xf>
    <xf numFmtId="4" fontId="6" fillId="11" borderId="0" xfId="0" applyNumberFormat="1" applyFont="1" applyFill="1" applyAlignment="1">
      <alignment horizontal="center" wrapText="1"/>
    </xf>
    <xf numFmtId="0" fontId="6" fillId="8" borderId="0" xfId="0" applyFont="1" applyFill="1" applyAlignment="1">
      <alignment horizontal="center"/>
    </xf>
    <xf numFmtId="4" fontId="6" fillId="11" borderId="0" xfId="0" applyNumberFormat="1" applyFont="1" applyFill="1" applyAlignment="1">
      <alignment horizontal="center"/>
    </xf>
    <xf numFmtId="4" fontId="6" fillId="11" borderId="0" xfId="0" applyNumberFormat="1" applyFont="1" applyFill="1" applyAlignment="1">
      <alignment horizontal="center" vertical="center" wrapText="1"/>
    </xf>
    <xf numFmtId="165" fontId="0" fillId="11" borderId="0" xfId="0" applyNumberFormat="1" applyFont="1" applyFill="1" applyAlignment="1">
      <alignment horizontal="center"/>
    </xf>
    <xf numFmtId="165" fontId="0" fillId="11" borderId="0" xfId="0" applyNumberFormat="1" applyFont="1" applyFill="1" applyAlignment="1">
      <alignment horizontal="center"/>
    </xf>
    <xf numFmtId="165" fontId="0" fillId="11" borderId="0" xfId="0" applyNumberFormat="1" applyFont="1" applyFill="1" applyAlignment="1">
      <alignment horizontal="center"/>
    </xf>
    <xf numFmtId="0" fontId="5" fillId="9" borderId="0" xfId="0" applyFont="1" applyFill="1" applyAlignment="1">
      <alignment horizontal="center"/>
    </xf>
    <xf numFmtId="164" fontId="6" fillId="9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164" fontId="6" fillId="9" borderId="0" xfId="0" applyNumberFormat="1" applyFont="1" applyFill="1" applyAlignment="1">
      <alignment horizontal="center" vertical="center"/>
    </xf>
    <xf numFmtId="4" fontId="6" fillId="9" borderId="0" xfId="0" applyNumberFormat="1" applyFont="1" applyFill="1" applyAlignment="1">
      <alignment horizontal="center" wrapText="1"/>
    </xf>
    <xf numFmtId="164" fontId="5" fillId="5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 wrapText="1"/>
    </xf>
    <xf numFmtId="165" fontId="0" fillId="9" borderId="0" xfId="0" applyNumberFormat="1" applyFont="1" applyFill="1" applyAlignment="1">
      <alignment horizontal="center"/>
    </xf>
    <xf numFmtId="165" fontId="0" fillId="9" borderId="0" xfId="0" applyNumberFormat="1" applyFont="1" applyFill="1" applyAlignment="1">
      <alignment horizontal="center"/>
    </xf>
    <xf numFmtId="165" fontId="0" fillId="9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4" fontId="6" fillId="9" borderId="0" xfId="0" applyNumberFormat="1" applyFont="1" applyFill="1" applyAlignment="1">
      <alignment horizontal="center" wrapText="1"/>
    </xf>
    <xf numFmtId="0" fontId="6" fillId="6" borderId="0" xfId="0" applyFont="1" applyFill="1" applyAlignment="1"/>
    <xf numFmtId="167" fontId="6" fillId="6" borderId="0" xfId="0" applyNumberFormat="1" applyFont="1" applyFill="1" applyAlignment="1">
      <alignment horizontal="center" vertical="center"/>
    </xf>
    <xf numFmtId="164" fontId="6" fillId="10" borderId="0" xfId="0" applyNumberFormat="1" applyFont="1" applyFill="1" applyAlignment="1">
      <alignment horizontal="center" vertical="center"/>
    </xf>
    <xf numFmtId="4" fontId="6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 wrapText="1"/>
    </xf>
    <xf numFmtId="4" fontId="6" fillId="6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167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4" fontId="6" fillId="5" borderId="0" xfId="0" applyNumberFormat="1" applyFont="1" applyFill="1" applyAlignment="1">
      <alignment horizontal="center"/>
    </xf>
    <xf numFmtId="0" fontId="6" fillId="9" borderId="0" xfId="0" applyFont="1" applyFill="1" applyAlignment="1"/>
    <xf numFmtId="167" fontId="6" fillId="9" borderId="0" xfId="0" applyNumberFormat="1" applyFont="1" applyFill="1" applyAlignment="1"/>
    <xf numFmtId="168" fontId="6" fillId="9" borderId="0" xfId="0" applyNumberFormat="1" applyFont="1" applyFill="1" applyAlignment="1"/>
    <xf numFmtId="4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3" fontId="6" fillId="9" borderId="0" xfId="0" applyNumberFormat="1" applyFont="1" applyFill="1" applyAlignment="1">
      <alignment horizontal="center"/>
    </xf>
    <xf numFmtId="4" fontId="6" fillId="9" borderId="0" xfId="0" applyNumberFormat="1" applyFont="1" applyFill="1" applyAlignment="1">
      <alignment horizontal="center"/>
    </xf>
    <xf numFmtId="4" fontId="6" fillId="9" borderId="0" xfId="0" applyNumberFormat="1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165" fontId="0" fillId="10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wrapText="1"/>
    </xf>
    <xf numFmtId="4" fontId="6" fillId="4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wrapText="1"/>
    </xf>
    <xf numFmtId="4" fontId="6" fillId="10" borderId="0" xfId="0" applyNumberFormat="1" applyFont="1" applyFill="1" applyAlignment="1">
      <alignment horizontal="center" vertical="center" wrapText="1"/>
    </xf>
    <xf numFmtId="4" fontId="6" fillId="9" borderId="0" xfId="0" applyNumberFormat="1" applyFont="1" applyFill="1" applyAlignment="1">
      <alignment horizontal="center" wrapText="1"/>
    </xf>
    <xf numFmtId="165" fontId="6" fillId="5" borderId="0" xfId="0" applyNumberFormat="1" applyFont="1" applyFill="1" applyAlignment="1"/>
    <xf numFmtId="0" fontId="6" fillId="3" borderId="0" xfId="0" applyFont="1" applyFill="1" applyAlignment="1"/>
    <xf numFmtId="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5" fontId="0" fillId="5" borderId="0" xfId="0" applyNumberFormat="1" applyFont="1" applyFill="1" applyAlignment="1">
      <alignment horizontal="center" wrapText="1"/>
    </xf>
    <xf numFmtId="165" fontId="0" fillId="5" borderId="0" xfId="0" applyNumberFormat="1" applyFont="1" applyFill="1" applyAlignment="1">
      <alignment horizontal="center" wrapText="1"/>
    </xf>
    <xf numFmtId="0" fontId="5" fillId="1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166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4" fontId="6" fillId="12" borderId="0" xfId="0" applyNumberFormat="1" applyFont="1" applyFill="1" applyAlignment="1">
      <alignment horizontal="center"/>
    </xf>
    <xf numFmtId="4" fontId="6" fillId="12" borderId="0" xfId="0" applyNumberFormat="1" applyFont="1" applyFill="1" applyAlignment="1">
      <alignment horizontal="center"/>
    </xf>
    <xf numFmtId="4" fontId="6" fillId="12" borderId="0" xfId="0" applyNumberFormat="1" applyFont="1" applyFill="1" applyAlignment="1">
      <alignment horizontal="center" wrapText="1"/>
    </xf>
    <xf numFmtId="0" fontId="5" fillId="9" borderId="0" xfId="0" applyFont="1" applyFill="1" applyAlignment="1">
      <alignment horizontal="center"/>
    </xf>
    <xf numFmtId="49" fontId="6" fillId="12" borderId="0" xfId="0" applyNumberFormat="1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wrapText="1"/>
    </xf>
    <xf numFmtId="4" fontId="6" fillId="12" borderId="0" xfId="0" applyNumberFormat="1" applyFont="1" applyFill="1" applyAlignment="1">
      <alignment horizontal="center" vertical="center"/>
    </xf>
    <xf numFmtId="165" fontId="6" fillId="12" borderId="0" xfId="0" applyNumberFormat="1" applyFont="1" applyFill="1"/>
    <xf numFmtId="0" fontId="6" fillId="1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169" fontId="6" fillId="4" borderId="0" xfId="0" applyNumberFormat="1" applyFont="1" applyFill="1" applyAlignment="1">
      <alignment horizontal="center" vertical="center"/>
    </xf>
    <xf numFmtId="0" fontId="6" fillId="13" borderId="0" xfId="0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169" fontId="6" fillId="6" borderId="0" xfId="0" applyNumberFormat="1" applyFont="1" applyFill="1" applyAlignment="1">
      <alignment horizontal="center" vertical="center"/>
    </xf>
    <xf numFmtId="165" fontId="0" fillId="8" borderId="0" xfId="0" applyNumberFormat="1" applyFont="1" applyFill="1" applyAlignment="1">
      <alignment horizontal="center"/>
    </xf>
    <xf numFmtId="4" fontId="6" fillId="6" borderId="0" xfId="0" applyNumberFormat="1" applyFont="1" applyFill="1" applyAlignment="1">
      <alignment horizontal="center" wrapText="1"/>
    </xf>
    <xf numFmtId="165" fontId="0" fillId="8" borderId="0" xfId="0" applyNumberFormat="1" applyFont="1" applyFill="1" applyAlignment="1">
      <alignment horizontal="center"/>
    </xf>
    <xf numFmtId="4" fontId="6" fillId="6" borderId="0" xfId="0" applyNumberFormat="1" applyFont="1" applyFill="1" applyAlignment="1">
      <alignment horizontal="center" vertical="center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Alignment="1">
      <alignment horizontal="center"/>
    </xf>
    <xf numFmtId="0" fontId="16" fillId="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65" fontId="16" fillId="4" borderId="0" xfId="0" applyNumberFormat="1" applyFont="1" applyFill="1" applyAlignment="1">
      <alignment horizontal="center"/>
    </xf>
    <xf numFmtId="3" fontId="6" fillId="3" borderId="0" xfId="0" applyNumberFormat="1" applyFont="1" applyFill="1" applyAlignment="1">
      <alignment horizontal="center"/>
    </xf>
    <xf numFmtId="0" fontId="16" fillId="6" borderId="0" xfId="0" applyFont="1" applyFill="1"/>
    <xf numFmtId="0" fontId="6" fillId="3" borderId="0" xfId="0" applyFont="1" applyFill="1" applyAlignment="1">
      <alignment horizontal="center" wrapText="1"/>
    </xf>
    <xf numFmtId="4" fontId="16" fillId="6" borderId="0" xfId="0" applyNumberFormat="1" applyFont="1" applyFill="1" applyAlignment="1"/>
    <xf numFmtId="4" fontId="6" fillId="5" borderId="0" xfId="0" applyNumberFormat="1" applyFont="1" applyFill="1" applyAlignment="1">
      <alignment horizontal="center" wrapText="1"/>
    </xf>
    <xf numFmtId="0" fontId="5" fillId="6" borderId="0" xfId="0" applyFont="1" applyFill="1" applyAlignment="1">
      <alignment horizontal="center"/>
    </xf>
    <xf numFmtId="4" fontId="6" fillId="6" borderId="0" xfId="0" applyNumberFormat="1" applyFont="1" applyFill="1" applyAlignment="1">
      <alignment horizontal="center" wrapText="1"/>
    </xf>
    <xf numFmtId="4" fontId="6" fillId="4" borderId="0" xfId="0" applyNumberFormat="1" applyFont="1" applyFill="1" applyAlignment="1">
      <alignment horizontal="center" wrapText="1"/>
    </xf>
    <xf numFmtId="4" fontId="6" fillId="5" borderId="0" xfId="0" applyNumberFormat="1" applyFont="1" applyFill="1" applyAlignment="1">
      <alignment horizontal="center" wrapText="1"/>
    </xf>
    <xf numFmtId="165" fontId="0" fillId="4" borderId="0" xfId="0" applyNumberFormat="1" applyFont="1" applyFill="1" applyAlignment="1">
      <alignment horizontal="center" wrapText="1"/>
    </xf>
    <xf numFmtId="0" fontId="17" fillId="5" borderId="0" xfId="0" applyFont="1" applyFill="1" applyAlignment="1">
      <alignment horizontal="center"/>
    </xf>
    <xf numFmtId="167" fontId="1" fillId="5" borderId="0" xfId="0" applyNumberFormat="1" applyFont="1" applyFill="1" applyAlignment="1">
      <alignment horizontal="center" vertical="center"/>
    </xf>
    <xf numFmtId="170" fontId="6" fillId="5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wrapText="1"/>
    </xf>
    <xf numFmtId="0" fontId="1" fillId="5" borderId="0" xfId="0" applyFont="1" applyFill="1" applyAlignment="1">
      <alignment horizontal="center" vertical="center"/>
    </xf>
    <xf numFmtId="0" fontId="17" fillId="4" borderId="0" xfId="0" applyFont="1" applyFill="1" applyAlignment="1">
      <alignment horizontal="center"/>
    </xf>
    <xf numFmtId="167" fontId="1" fillId="4" borderId="0" xfId="0" applyNumberFormat="1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wrapText="1"/>
    </xf>
    <xf numFmtId="4" fontId="1" fillId="4" borderId="0" xfId="0" applyNumberFormat="1" applyFont="1" applyFill="1" applyAlignment="1">
      <alignment horizontal="center"/>
    </xf>
    <xf numFmtId="166" fontId="1" fillId="4" borderId="0" xfId="0" applyNumberFormat="1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/>
    </xf>
    <xf numFmtId="165" fontId="18" fillId="4" borderId="0" xfId="0" applyNumberFormat="1" applyFont="1" applyFill="1" applyAlignment="1">
      <alignment horizontal="center" wrapText="1"/>
    </xf>
    <xf numFmtId="4" fontId="1" fillId="5" borderId="0" xfId="0" applyNumberFormat="1" applyFont="1" applyFill="1" applyAlignment="1">
      <alignment horizontal="center"/>
    </xf>
    <xf numFmtId="165" fontId="18" fillId="5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165" fontId="18" fillId="5" borderId="0" xfId="0" applyNumberFormat="1" applyFont="1" applyFill="1" applyAlignment="1">
      <alignment horizontal="center" wrapText="1"/>
    </xf>
    <xf numFmtId="0" fontId="5" fillId="8" borderId="0" xfId="0" applyFont="1" applyFill="1" applyAlignment="1">
      <alignment horizontal="center"/>
    </xf>
    <xf numFmtId="171" fontId="6" fillId="4" borderId="0" xfId="0" applyNumberFormat="1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4" fontId="6" fillId="8" borderId="0" xfId="0" applyNumberFormat="1" applyFont="1" applyFill="1" applyAlignment="1">
      <alignment horizontal="center" wrapText="1"/>
    </xf>
    <xf numFmtId="4" fontId="6" fillId="8" borderId="0" xfId="0" applyNumberFormat="1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/>
    </xf>
    <xf numFmtId="165" fontId="0" fillId="8" borderId="0" xfId="0" applyNumberFormat="1" applyFont="1" applyFill="1" applyAlignment="1">
      <alignment horizontal="center"/>
    </xf>
    <xf numFmtId="167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" fontId="1" fillId="6" borderId="0" xfId="0" applyNumberFormat="1" applyFont="1" applyFill="1" applyAlignment="1">
      <alignment horizontal="center" wrapText="1"/>
    </xf>
    <xf numFmtId="4" fontId="1" fillId="6" borderId="0" xfId="0" applyNumberFormat="1" applyFont="1" applyFill="1" applyAlignment="1">
      <alignment horizontal="center"/>
    </xf>
    <xf numFmtId="4" fontId="1" fillId="6" borderId="0" xfId="0" applyNumberFormat="1" applyFont="1" applyFill="1" applyAlignment="1">
      <alignment horizontal="center" vertical="center" wrapText="1"/>
    </xf>
    <xf numFmtId="4" fontId="6" fillId="14" borderId="0" xfId="0" applyNumberFormat="1" applyFont="1" applyFill="1" applyAlignment="1">
      <alignment horizontal="center" vertical="center" wrapText="1"/>
    </xf>
    <xf numFmtId="0" fontId="17" fillId="4" borderId="0" xfId="0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 wrapText="1"/>
    </xf>
    <xf numFmtId="165" fontId="18" fillId="4" borderId="0" xfId="0" applyNumberFormat="1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167" fontId="1" fillId="5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164" fontId="6" fillId="12" borderId="0" xfId="0" applyNumberFormat="1" applyFont="1" applyFill="1" applyAlignment="1">
      <alignment horizontal="center" vertical="center"/>
    </xf>
    <xf numFmtId="167" fontId="1" fillId="4" borderId="0" xfId="0" applyNumberFormat="1" applyFont="1" applyFill="1" applyAlignment="1">
      <alignment horizontal="center"/>
    </xf>
    <xf numFmtId="164" fontId="6" fillId="12" borderId="0" xfId="0" applyNumberFormat="1" applyFont="1" applyFill="1" applyAlignment="1">
      <alignment horizontal="center" vertical="center"/>
    </xf>
    <xf numFmtId="4" fontId="6" fillId="12" borderId="0" xfId="0" applyNumberFormat="1" applyFont="1" applyFill="1" applyAlignment="1">
      <alignment horizontal="center" wrapText="1"/>
    </xf>
    <xf numFmtId="165" fontId="19" fillId="4" borderId="0" xfId="0" applyNumberFormat="1" applyFont="1" applyFill="1" applyAlignment="1">
      <alignment horizontal="center" wrapText="1"/>
    </xf>
    <xf numFmtId="4" fontId="6" fillId="12" borderId="0" xfId="0" applyNumberFormat="1" applyFont="1" applyFill="1" applyAlignment="1">
      <alignment horizontal="center" vertical="center" wrapText="1"/>
    </xf>
    <xf numFmtId="165" fontId="0" fillId="12" borderId="0" xfId="0" applyNumberFormat="1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165" fontId="0" fillId="12" borderId="0" xfId="0" applyNumberFormat="1" applyFont="1" applyFill="1" applyAlignment="1">
      <alignment horizontal="center"/>
    </xf>
    <xf numFmtId="167" fontId="1" fillId="8" borderId="0" xfId="0" applyNumberFormat="1" applyFont="1" applyFill="1" applyAlignment="1">
      <alignment horizontal="center"/>
    </xf>
    <xf numFmtId="165" fontId="0" fillId="12" borderId="0" xfId="0" applyNumberFormat="1" applyFont="1" applyFill="1" applyAlignment="1">
      <alignment horizontal="center"/>
    </xf>
    <xf numFmtId="167" fontId="1" fillId="8" borderId="0" xfId="0" applyNumberFormat="1" applyFont="1" applyFill="1" applyAlignment="1"/>
    <xf numFmtId="4" fontId="1" fillId="8" borderId="0" xfId="0" applyNumberFormat="1" applyFont="1" applyFill="1" applyAlignment="1">
      <alignment horizontal="center" wrapText="1"/>
    </xf>
    <xf numFmtId="4" fontId="1" fillId="8" borderId="0" xfId="0" applyNumberFormat="1" applyFont="1" applyFill="1" applyAlignment="1">
      <alignment horizontal="center"/>
    </xf>
    <xf numFmtId="165" fontId="19" fillId="8" borderId="0" xfId="0" applyNumberFormat="1" applyFont="1" applyFill="1" applyAlignment="1">
      <alignment horizontal="center" wrapText="1"/>
    </xf>
    <xf numFmtId="167" fontId="1" fillId="5" borderId="0" xfId="0" applyNumberFormat="1" applyFont="1" applyFill="1" applyAlignment="1">
      <alignment horizontal="center"/>
    </xf>
    <xf numFmtId="167" fontId="1" fillId="4" borderId="0" xfId="0" applyNumberFormat="1" applyFont="1" applyFill="1" applyAlignment="1">
      <alignment horizontal="center"/>
    </xf>
    <xf numFmtId="167" fontId="1" fillId="4" borderId="0" xfId="0" applyNumberFormat="1" applyFont="1" applyFill="1" applyAlignment="1"/>
    <xf numFmtId="0" fontId="1" fillId="9" borderId="0" xfId="0" applyFont="1" applyFill="1" applyAlignment="1">
      <alignment horizontal="center" wrapText="1"/>
    </xf>
    <xf numFmtId="165" fontId="19" fillId="4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 wrapText="1"/>
    </xf>
    <xf numFmtId="167" fontId="1" fillId="6" borderId="0" xfId="0" applyNumberFormat="1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>
      <alignment horizontal="center" wrapText="1"/>
    </xf>
    <xf numFmtId="165" fontId="19" fillId="6" borderId="0" xfId="0" applyNumberFormat="1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4" fontId="1" fillId="4" borderId="0" xfId="0" applyNumberFormat="1" applyFont="1" applyFill="1" applyAlignment="1"/>
    <xf numFmtId="0" fontId="1" fillId="9" borderId="0" xfId="0" applyFont="1" applyFill="1" applyAlignment="1">
      <alignment horizontal="center" wrapText="1"/>
    </xf>
    <xf numFmtId="167" fontId="1" fillId="8" borderId="0" xfId="0" applyNumberFormat="1" applyFont="1" applyFill="1" applyAlignment="1">
      <alignment horizontal="center"/>
    </xf>
    <xf numFmtId="167" fontId="1" fillId="8" borderId="0" xfId="0" applyNumberFormat="1" applyFont="1" applyFill="1" applyAlignment="1"/>
    <xf numFmtId="4" fontId="1" fillId="8" borderId="0" xfId="0" applyNumberFormat="1" applyFont="1" applyFill="1" applyAlignment="1">
      <alignment horizontal="center"/>
    </xf>
    <xf numFmtId="165" fontId="1" fillId="8" borderId="0" xfId="0" applyNumberFormat="1" applyFont="1" applyFill="1" applyAlignment="1">
      <alignment horizontal="center"/>
    </xf>
    <xf numFmtId="0" fontId="17" fillId="9" borderId="0" xfId="0" applyFont="1" applyFill="1" applyAlignment="1">
      <alignment horizontal="center"/>
    </xf>
    <xf numFmtId="167" fontId="1" fillId="9" borderId="0" xfId="0" applyNumberFormat="1" applyFont="1" applyFill="1" applyAlignment="1">
      <alignment horizontal="center"/>
    </xf>
    <xf numFmtId="4" fontId="1" fillId="9" borderId="0" xfId="0" applyNumberFormat="1" applyFont="1" applyFill="1" applyAlignment="1">
      <alignment horizontal="center" wrapText="1"/>
    </xf>
    <xf numFmtId="165" fontId="19" fillId="9" borderId="0" xfId="0" applyNumberFormat="1" applyFont="1" applyFill="1" applyAlignment="1">
      <alignment horizontal="center"/>
    </xf>
    <xf numFmtId="165" fontId="1" fillId="9" borderId="0" xfId="0" applyNumberFormat="1" applyFont="1" applyFill="1" applyAlignment="1">
      <alignment horizontal="center"/>
    </xf>
    <xf numFmtId="166" fontId="1" fillId="8" borderId="0" xfId="0" applyNumberFormat="1" applyFont="1" applyFill="1" applyAlignment="1"/>
    <xf numFmtId="4" fontId="1" fillId="8" borderId="0" xfId="0" applyNumberFormat="1" applyFont="1" applyFill="1" applyAlignment="1">
      <alignment horizontal="center"/>
    </xf>
    <xf numFmtId="165" fontId="18" fillId="8" borderId="0" xfId="0" applyNumberFormat="1" applyFont="1" applyFill="1" applyAlignment="1">
      <alignment horizontal="center"/>
    </xf>
    <xf numFmtId="166" fontId="1" fillId="5" borderId="0" xfId="0" applyNumberFormat="1" applyFont="1" applyFill="1" applyAlignment="1"/>
    <xf numFmtId="4" fontId="1" fillId="5" borderId="0" xfId="0" applyNumberFormat="1" applyFont="1" applyFill="1" applyAlignment="1"/>
    <xf numFmtId="0" fontId="1" fillId="9" borderId="0" xfId="0" applyFont="1" applyFill="1" applyAlignment="1">
      <alignment horizontal="center" wrapText="1"/>
    </xf>
    <xf numFmtId="166" fontId="1" fillId="6" borderId="0" xfId="0" applyNumberFormat="1" applyFont="1" applyFill="1" applyAlignment="1"/>
    <xf numFmtId="165" fontId="18" fillId="6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 vertical="center"/>
    </xf>
    <xf numFmtId="4" fontId="16" fillId="0" borderId="0" xfId="0" applyNumberFormat="1" applyFont="1"/>
    <xf numFmtId="0" fontId="6" fillId="9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4" fontId="6" fillId="9" borderId="0" xfId="0" applyNumberFormat="1" applyFont="1" applyFill="1" applyAlignment="1">
      <alignment horizontal="center"/>
    </xf>
    <xf numFmtId="165" fontId="16" fillId="0" borderId="0" xfId="0" applyNumberFormat="1" applyFont="1" applyAlignment="1">
      <alignment horizontal="center"/>
    </xf>
    <xf numFmtId="4" fontId="1" fillId="9" borderId="0" xfId="0" applyNumberFormat="1" applyFont="1" applyFill="1" applyAlignment="1">
      <alignment horizontal="center"/>
    </xf>
    <xf numFmtId="166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70" fontId="6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170" fontId="6" fillId="6" borderId="0" xfId="0" applyNumberFormat="1" applyFont="1" applyFill="1" applyAlignment="1">
      <alignment horizontal="center" vertical="center"/>
    </xf>
    <xf numFmtId="165" fontId="7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4" fontId="9" fillId="2" borderId="0" xfId="0" applyNumberFormat="1" applyFont="1" applyFill="1" applyAlignment="1">
      <alignment horizontal="center" vertical="center" wrapText="1"/>
    </xf>
    <xf numFmtId="49" fontId="21" fillId="2" borderId="0" xfId="0" applyNumberFormat="1" applyFont="1" applyFill="1" applyAlignment="1">
      <alignment horizontal="center" vertical="center" wrapText="1"/>
    </xf>
    <xf numFmtId="4" fontId="9" fillId="2" borderId="0" xfId="0" applyNumberFormat="1" applyFont="1" applyFill="1" applyAlignment="1">
      <alignment horizontal="center" vertical="center" wrapText="1"/>
    </xf>
    <xf numFmtId="4" fontId="22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165" fontId="9" fillId="2" borderId="0" xfId="0" applyNumberFormat="1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/>
    </xf>
    <xf numFmtId="164" fontId="6" fillId="13" borderId="0" xfId="0" applyNumberFormat="1" applyFont="1" applyFill="1" applyAlignment="1">
      <alignment horizontal="center" vertical="center"/>
    </xf>
    <xf numFmtId="164" fontId="6" fillId="13" borderId="0" xfId="0" applyNumberFormat="1" applyFont="1" applyFill="1" applyAlignment="1">
      <alignment horizontal="center" wrapText="1"/>
    </xf>
    <xf numFmtId="4" fontId="23" fillId="13" borderId="0" xfId="0" applyNumberFormat="1" applyFont="1" applyFill="1" applyAlignment="1">
      <alignment horizontal="center"/>
    </xf>
    <xf numFmtId="4" fontId="0" fillId="13" borderId="0" xfId="0" applyNumberFormat="1" applyFont="1" applyFill="1" applyAlignment="1">
      <alignment horizontal="center"/>
    </xf>
    <xf numFmtId="165" fontId="0" fillId="13" borderId="0" xfId="0" applyNumberFormat="1" applyFont="1" applyFill="1" applyAlignment="1">
      <alignment horizontal="center"/>
    </xf>
    <xf numFmtId="0" fontId="0" fillId="13" borderId="0" xfId="0" applyFont="1" applyFill="1" applyAlignment="1">
      <alignment horizontal="center"/>
    </xf>
    <xf numFmtId="49" fontId="0" fillId="13" borderId="0" xfId="0" applyNumberFormat="1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165" fontId="16" fillId="13" borderId="0" xfId="0" applyNumberFormat="1" applyFont="1" applyFill="1" applyAlignment="1"/>
    <xf numFmtId="164" fontId="6" fillId="4" borderId="0" xfId="0" applyNumberFormat="1" applyFont="1" applyFill="1" applyAlignment="1">
      <alignment horizontal="center" wrapText="1"/>
    </xf>
    <xf numFmtId="4" fontId="23" fillId="4" borderId="0" xfId="0" applyNumberFormat="1" applyFont="1" applyFill="1" applyAlignment="1">
      <alignment horizontal="center"/>
    </xf>
    <xf numFmtId="4" fontId="0" fillId="4" borderId="0" xfId="0" applyNumberFormat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170" fontId="6" fillId="10" borderId="0" xfId="0" applyNumberFormat="1" applyFont="1" applyFill="1" applyAlignment="1">
      <alignment horizontal="center" vertical="center"/>
    </xf>
    <xf numFmtId="49" fontId="0" fillId="4" borderId="0" xfId="0" applyNumberFormat="1" applyFont="1" applyFill="1" applyAlignment="1">
      <alignment horizontal="center"/>
    </xf>
    <xf numFmtId="0" fontId="6" fillId="10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165" fontId="16" fillId="4" borderId="0" xfId="0" applyNumberFormat="1" applyFont="1" applyFill="1" applyAlignment="1"/>
    <xf numFmtId="164" fontId="6" fillId="3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wrapText="1"/>
    </xf>
    <xf numFmtId="4" fontId="23" fillId="3" borderId="0" xfId="0" applyNumberFormat="1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3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65" fontId="16" fillId="3" borderId="0" xfId="0" applyNumberFormat="1" applyFont="1" applyFill="1" applyAlignment="1"/>
    <xf numFmtId="0" fontId="5" fillId="4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49" fontId="24" fillId="3" borderId="0" xfId="0" applyNumberFormat="1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49" fontId="0" fillId="13" borderId="0" xfId="0" applyNumberFormat="1" applyFont="1" applyFill="1" applyAlignment="1">
      <alignment horizontal="center" vertical="center" wrapText="1"/>
    </xf>
    <xf numFmtId="0" fontId="16" fillId="13" borderId="0" xfId="0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49" fontId="24" fillId="4" borderId="0" xfId="0" applyNumberFormat="1" applyFont="1" applyFill="1" applyAlignment="1">
      <alignment horizontal="center"/>
    </xf>
    <xf numFmtId="0" fontId="25" fillId="4" borderId="0" xfId="0" applyFont="1" applyFill="1" applyAlignment="1">
      <alignment horizontal="center"/>
    </xf>
    <xf numFmtId="0" fontId="16" fillId="3" borderId="0" xfId="0" applyFont="1" applyFill="1" applyAlignment="1">
      <alignment horizontal="center" wrapText="1"/>
    </xf>
    <xf numFmtId="0" fontId="16" fillId="4" borderId="0" xfId="0" applyFont="1" applyFill="1" applyAlignment="1">
      <alignment horizontal="center" wrapText="1"/>
    </xf>
    <xf numFmtId="49" fontId="0" fillId="13" borderId="0" xfId="0" applyNumberFormat="1" applyFont="1" applyFill="1" applyAlignment="1">
      <alignment horizontal="center" wrapText="1"/>
    </xf>
    <xf numFmtId="165" fontId="0" fillId="13" borderId="0" xfId="0" applyNumberFormat="1" applyFont="1" applyFill="1" applyAlignment="1">
      <alignment horizontal="center"/>
    </xf>
    <xf numFmtId="0" fontId="5" fillId="8" borderId="0" xfId="0" applyFont="1" applyFill="1" applyAlignment="1">
      <alignment horizontal="center" wrapText="1"/>
    </xf>
    <xf numFmtId="164" fontId="6" fillId="8" borderId="0" xfId="0" applyNumberFormat="1" applyFont="1" applyFill="1" applyAlignment="1">
      <alignment horizontal="center" wrapText="1"/>
    </xf>
    <xf numFmtId="4" fontId="23" fillId="8" borderId="0" xfId="0" applyNumberFormat="1" applyFont="1" applyFill="1" applyAlignment="1">
      <alignment horizontal="center"/>
    </xf>
    <xf numFmtId="4" fontId="0" fillId="8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165" fontId="16" fillId="8" borderId="0" xfId="0" applyNumberFormat="1" applyFont="1" applyFill="1" applyAlignment="1"/>
    <xf numFmtId="164" fontId="6" fillId="6" borderId="0" xfId="0" applyNumberFormat="1" applyFont="1" applyFill="1" applyAlignment="1">
      <alignment horizontal="center" wrapText="1"/>
    </xf>
    <xf numFmtId="4" fontId="23" fillId="6" borderId="0" xfId="0" applyNumberFormat="1" applyFont="1" applyFill="1" applyAlignment="1">
      <alignment horizontal="center"/>
    </xf>
    <xf numFmtId="4" fontId="0" fillId="6" borderId="0" xfId="0" applyNumberFormat="1" applyFont="1" applyFill="1" applyAlignment="1">
      <alignment horizontal="center"/>
    </xf>
    <xf numFmtId="0" fontId="0" fillId="6" borderId="0" xfId="0" applyFont="1" applyFill="1" applyAlignment="1">
      <alignment horizontal="center"/>
    </xf>
    <xf numFmtId="49" fontId="0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165" fontId="16" fillId="6" borderId="0" xfId="0" applyNumberFormat="1" applyFont="1" applyFill="1" applyAlignment="1"/>
    <xf numFmtId="0" fontId="6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/>
    </xf>
    <xf numFmtId="164" fontId="6" fillId="15" borderId="0" xfId="0" applyNumberFormat="1" applyFont="1" applyFill="1" applyAlignment="1">
      <alignment horizontal="center" vertical="center"/>
    </xf>
    <xf numFmtId="164" fontId="6" fillId="15" borderId="0" xfId="0" applyNumberFormat="1" applyFont="1" applyFill="1" applyAlignment="1">
      <alignment horizontal="center" wrapText="1"/>
    </xf>
    <xf numFmtId="4" fontId="23" fillId="15" borderId="0" xfId="0" applyNumberFormat="1" applyFont="1" applyFill="1" applyAlignment="1">
      <alignment horizontal="center"/>
    </xf>
    <xf numFmtId="4" fontId="0" fillId="15" borderId="0" xfId="0" applyNumberFormat="1" applyFont="1" applyFill="1" applyAlignment="1">
      <alignment horizontal="center"/>
    </xf>
    <xf numFmtId="165" fontId="0" fillId="15" borderId="0" xfId="0" applyNumberFormat="1" applyFont="1" applyFill="1" applyAlignment="1">
      <alignment horizontal="center"/>
    </xf>
    <xf numFmtId="172" fontId="6" fillId="5" borderId="0" xfId="0" applyNumberFormat="1" applyFont="1" applyFill="1" applyAlignment="1">
      <alignment horizontal="center" vertical="center"/>
    </xf>
    <xf numFmtId="0" fontId="0" fillId="15" borderId="0" xfId="0" applyFont="1" applyFill="1" applyAlignment="1">
      <alignment horizontal="center"/>
    </xf>
    <xf numFmtId="49" fontId="0" fillId="15" borderId="0" xfId="0" applyNumberFormat="1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172" fontId="6" fillId="4" borderId="0" xfId="0" applyNumberFormat="1" applyFont="1" applyFill="1" applyAlignment="1">
      <alignment horizontal="center" vertical="center"/>
    </xf>
    <xf numFmtId="165" fontId="16" fillId="15" borderId="0" xfId="0" applyNumberFormat="1" applyFont="1" applyFill="1" applyAlignment="1"/>
    <xf numFmtId="164" fontId="6" fillId="3" borderId="0" xfId="0" applyNumberFormat="1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wrapText="1"/>
    </xf>
    <xf numFmtId="0" fontId="5" fillId="16" borderId="0" xfId="0" applyFont="1" applyFill="1" applyAlignment="1">
      <alignment horizontal="center"/>
    </xf>
    <xf numFmtId="164" fontId="6" fillId="16" borderId="0" xfId="0" applyNumberFormat="1" applyFont="1" applyFill="1" applyAlignment="1">
      <alignment horizontal="center" vertical="center"/>
    </xf>
    <xf numFmtId="164" fontId="6" fillId="16" borderId="0" xfId="0" applyNumberFormat="1" applyFont="1" applyFill="1" applyAlignment="1">
      <alignment horizontal="center" wrapText="1"/>
    </xf>
    <xf numFmtId="170" fontId="1" fillId="4" borderId="0" xfId="0" applyNumberFormat="1" applyFont="1" applyFill="1" applyAlignment="1">
      <alignment horizontal="center"/>
    </xf>
    <xf numFmtId="4" fontId="26" fillId="16" borderId="0" xfId="0" applyNumberFormat="1" applyFont="1" applyFill="1" applyAlignment="1">
      <alignment horizontal="right"/>
    </xf>
    <xf numFmtId="4" fontId="1" fillId="4" borderId="0" xfId="0" applyNumberFormat="1" applyFont="1" applyFill="1" applyAlignment="1">
      <alignment horizontal="center" wrapText="1"/>
    </xf>
    <xf numFmtId="165" fontId="19" fillId="4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4" fontId="9" fillId="16" borderId="0" xfId="0" applyNumberFormat="1" applyFont="1" applyFill="1" applyAlignment="1">
      <alignment horizontal="center"/>
    </xf>
    <xf numFmtId="170" fontId="1" fillId="5" borderId="0" xfId="0" applyNumberFormat="1" applyFont="1" applyFill="1" applyAlignment="1">
      <alignment horizontal="center"/>
    </xf>
    <xf numFmtId="165" fontId="0" fillId="16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 wrapText="1"/>
    </xf>
    <xf numFmtId="0" fontId="0" fillId="16" borderId="0" xfId="0" applyFont="1" applyFill="1" applyAlignment="1">
      <alignment horizontal="center"/>
    </xf>
    <xf numFmtId="49" fontId="0" fillId="16" borderId="0" xfId="0" applyNumberFormat="1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4" fontId="1" fillId="5" borderId="0" xfId="0" applyNumberFormat="1" applyFont="1" applyFill="1" applyAlignment="1">
      <alignment horizontal="center" wrapText="1"/>
    </xf>
    <xf numFmtId="0" fontId="16" fillId="16" borderId="0" xfId="0" applyFont="1" applyFill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6" fillId="16" borderId="0" xfId="0" applyNumberFormat="1" applyFont="1" applyFill="1" applyAlignment="1"/>
    <xf numFmtId="165" fontId="19" fillId="5" borderId="0" xfId="0" applyNumberFormat="1" applyFont="1" applyFill="1" applyAlignment="1">
      <alignment horizontal="center"/>
    </xf>
    <xf numFmtId="164" fontId="0" fillId="4" borderId="0" xfId="0" applyNumberFormat="1" applyFont="1" applyFill="1" applyAlignment="1">
      <alignment horizontal="center" wrapText="1"/>
    </xf>
    <xf numFmtId="0" fontId="0" fillId="4" borderId="0" xfId="0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170" fontId="1" fillId="17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 wrapText="1"/>
    </xf>
    <xf numFmtId="4" fontId="1" fillId="17" borderId="0" xfId="0" applyNumberFormat="1" applyFont="1" applyFill="1" applyAlignment="1">
      <alignment horizontal="center" wrapText="1"/>
    </xf>
    <xf numFmtId="0" fontId="0" fillId="3" borderId="0" xfId="0" applyFont="1" applyFill="1" applyAlignment="1">
      <alignment horizontal="center"/>
    </xf>
    <xf numFmtId="4" fontId="1" fillId="17" borderId="0" xfId="0" applyNumberFormat="1" applyFont="1" applyFill="1" applyAlignment="1">
      <alignment horizontal="center"/>
    </xf>
    <xf numFmtId="165" fontId="19" fillId="17" borderId="0" xfId="0" applyNumberFormat="1" applyFont="1" applyFill="1" applyAlignment="1">
      <alignment horizontal="center"/>
    </xf>
    <xf numFmtId="0" fontId="25" fillId="3" borderId="0" xfId="0" applyFont="1" applyFill="1" applyAlignment="1">
      <alignment horizontal="center" wrapText="1"/>
    </xf>
    <xf numFmtId="165" fontId="19" fillId="17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4" fontId="23" fillId="3" borderId="0" xfId="0" applyNumberFormat="1" applyFont="1" applyFill="1" applyAlignment="1">
      <alignment horizontal="center" vertical="center"/>
    </xf>
    <xf numFmtId="4" fontId="0" fillId="3" borderId="0" xfId="0" applyNumberFormat="1" applyFont="1" applyFill="1" applyAlignment="1">
      <alignment horizontal="center" vertical="center"/>
    </xf>
    <xf numFmtId="165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 wrapText="1"/>
    </xf>
    <xf numFmtId="165" fontId="16" fillId="3" borderId="0" xfId="0" applyNumberFormat="1" applyFont="1" applyFill="1" applyAlignment="1">
      <alignment vertical="center"/>
    </xf>
    <xf numFmtId="170" fontId="1" fillId="3" borderId="0" xfId="0" applyNumberFormat="1" applyFont="1" applyFill="1" applyAlignment="1">
      <alignment horizontal="center"/>
    </xf>
    <xf numFmtId="0" fontId="25" fillId="4" borderId="0" xfId="0" applyFont="1" applyFill="1" applyAlignment="1">
      <alignment horizontal="center" wrapText="1"/>
    </xf>
    <xf numFmtId="4" fontId="1" fillId="3" borderId="0" xfId="0" applyNumberFormat="1" applyFont="1" applyFill="1" applyAlignment="1">
      <alignment horizontal="center" wrapText="1"/>
    </xf>
    <xf numFmtId="4" fontId="1" fillId="3" borderId="0" xfId="0" applyNumberFormat="1" applyFont="1" applyFill="1" applyAlignment="1">
      <alignment horizontal="center"/>
    </xf>
    <xf numFmtId="4" fontId="1" fillId="3" borderId="0" xfId="0" applyNumberFormat="1" applyFont="1" applyFill="1" applyAlignment="1">
      <alignment horizontal="center" wrapText="1"/>
    </xf>
    <xf numFmtId="165" fontId="19" fillId="3" borderId="0" xfId="0" applyNumberFormat="1" applyFont="1" applyFill="1" applyAlignment="1">
      <alignment horizontal="center"/>
    </xf>
    <xf numFmtId="165" fontId="19" fillId="3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 vertical="center" wrapText="1"/>
    </xf>
    <xf numFmtId="4" fontId="1" fillId="9" borderId="0" xfId="0" applyNumberFormat="1" applyFont="1" applyFill="1" applyAlignment="1">
      <alignment horizontal="center" wrapText="1"/>
    </xf>
    <xf numFmtId="10" fontId="0" fillId="3" borderId="0" xfId="0" applyNumberFormat="1" applyFont="1" applyFill="1" applyAlignment="1">
      <alignment horizontal="center" vertical="center"/>
    </xf>
    <xf numFmtId="49" fontId="24" fillId="3" borderId="0" xfId="0" applyNumberFormat="1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166" fontId="1" fillId="5" borderId="0" xfId="0" applyNumberFormat="1" applyFont="1" applyFill="1"/>
    <xf numFmtId="0" fontId="5" fillId="4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 wrapText="1"/>
    </xf>
    <xf numFmtId="165" fontId="1" fillId="5" borderId="0" xfId="0" applyNumberFormat="1" applyFont="1" applyFill="1" applyAlignment="1">
      <alignment horizontal="center"/>
    </xf>
    <xf numFmtId="4" fontId="23" fillId="4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/>
    </xf>
    <xf numFmtId="4" fontId="0" fillId="4" borderId="0" xfId="0" applyNumberFormat="1" applyFont="1" applyFill="1" applyAlignment="1">
      <alignment horizontal="center" vertical="center"/>
    </xf>
    <xf numFmtId="172" fontId="1" fillId="5" borderId="0" xfId="0" applyNumberFormat="1" applyFont="1" applyFill="1" applyAlignment="1">
      <alignment horizontal="center"/>
    </xf>
    <xf numFmtId="49" fontId="22" fillId="2" borderId="0" xfId="0" applyNumberFormat="1" applyFont="1" applyFill="1" applyAlignment="1">
      <alignment horizontal="center" vertical="center" wrapText="1"/>
    </xf>
    <xf numFmtId="0" fontId="1" fillId="10" borderId="0" xfId="0" applyFont="1" applyFill="1" applyAlignment="1"/>
    <xf numFmtId="170" fontId="1" fillId="10" borderId="0" xfId="0" applyNumberFormat="1" applyFont="1" applyFill="1"/>
    <xf numFmtId="10" fontId="0" fillId="4" borderId="0" xfId="0" applyNumberFormat="1" applyFont="1" applyFill="1" applyAlignment="1">
      <alignment horizontal="center" vertical="center"/>
    </xf>
    <xf numFmtId="172" fontId="1" fillId="10" borderId="0" xfId="0" applyNumberFormat="1" applyFont="1" applyFill="1"/>
    <xf numFmtId="0" fontId="0" fillId="4" borderId="0" xfId="0" applyFont="1" applyFill="1" applyAlignment="1">
      <alignment horizontal="center" vertical="center"/>
    </xf>
    <xf numFmtId="4" fontId="1" fillId="10" borderId="0" xfId="0" applyNumberFormat="1" applyFont="1" applyFill="1" applyAlignment="1"/>
    <xf numFmtId="164" fontId="6" fillId="5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 vertical="center"/>
    </xf>
    <xf numFmtId="166" fontId="6" fillId="5" borderId="0" xfId="0" applyNumberFormat="1" applyFont="1" applyFill="1" applyAlignment="1">
      <alignment horizontal="center"/>
    </xf>
    <xf numFmtId="165" fontId="0" fillId="4" borderId="0" xfId="0" applyNumberFormat="1" applyFont="1" applyFill="1" applyAlignment="1">
      <alignment horizontal="center" vertical="center"/>
    </xf>
    <xf numFmtId="4" fontId="1" fillId="10" borderId="0" xfId="0" applyNumberFormat="1" applyFont="1" applyFill="1" applyAlignment="1">
      <alignment horizontal="center" wrapText="1"/>
    </xf>
    <xf numFmtId="0" fontId="16" fillId="4" borderId="0" xfId="0" applyFont="1" applyFill="1" applyAlignment="1">
      <alignment horizontal="center" vertical="center" wrapText="1"/>
    </xf>
    <xf numFmtId="165" fontId="1" fillId="10" borderId="0" xfId="0" applyNumberFormat="1" applyFont="1" applyFill="1" applyAlignment="1"/>
    <xf numFmtId="4" fontId="6" fillId="5" borderId="0" xfId="0" applyNumberFormat="1" applyFont="1" applyFill="1" applyAlignment="1">
      <alignment horizontal="center"/>
    </xf>
    <xf numFmtId="166" fontId="1" fillId="4" borderId="0" xfId="0" applyNumberFormat="1" applyFont="1" applyFill="1" applyAlignment="1"/>
    <xf numFmtId="166" fontId="6" fillId="5" borderId="0" xfId="0" applyNumberFormat="1" applyFont="1" applyFill="1"/>
    <xf numFmtId="165" fontId="16" fillId="4" borderId="0" xfId="0" applyNumberFormat="1" applyFont="1" applyFill="1" applyAlignment="1">
      <alignment vertical="center"/>
    </xf>
    <xf numFmtId="4" fontId="6" fillId="5" borderId="0" xfId="0" applyNumberFormat="1" applyFont="1" applyFill="1" applyAlignment="1"/>
    <xf numFmtId="170" fontId="1" fillId="5" borderId="0" xfId="0" applyNumberFormat="1" applyFont="1" applyFill="1" applyAlignment="1"/>
    <xf numFmtId="165" fontId="6" fillId="5" borderId="0" xfId="0" applyNumberFormat="1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10" fontId="0" fillId="4" borderId="0" xfId="0" applyNumberFormat="1" applyFont="1" applyFill="1" applyAlignment="1">
      <alignment horizontal="center"/>
    </xf>
    <xf numFmtId="170" fontId="1" fillId="18" borderId="0" xfId="0" applyNumberFormat="1" applyFont="1" applyFill="1" applyAlignment="1">
      <alignment horizontal="center"/>
    </xf>
    <xf numFmtId="166" fontId="1" fillId="18" borderId="0" xfId="0" applyNumberFormat="1" applyFont="1" applyFill="1"/>
    <xf numFmtId="164" fontId="6" fillId="9" borderId="0" xfId="0" applyNumberFormat="1" applyFont="1" applyFill="1" applyAlignment="1">
      <alignment horizontal="center"/>
    </xf>
    <xf numFmtId="4" fontId="1" fillId="18" borderId="0" xfId="0" applyNumberFormat="1" applyFont="1" applyFill="1" applyAlignment="1">
      <alignment horizontal="center" wrapText="1"/>
    </xf>
    <xf numFmtId="10" fontId="0" fillId="3" borderId="0" xfId="0" applyNumberFormat="1" applyFont="1" applyFill="1" applyAlignment="1">
      <alignment horizontal="center"/>
    </xf>
    <xf numFmtId="4" fontId="1" fillId="18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/>
    </xf>
    <xf numFmtId="4" fontId="1" fillId="18" borderId="0" xfId="0" applyNumberFormat="1" applyFont="1" applyFill="1" applyAlignment="1">
      <alignment horizontal="center" wrapText="1"/>
    </xf>
    <xf numFmtId="165" fontId="19" fillId="18" borderId="0" xfId="0" applyNumberFormat="1" applyFont="1" applyFill="1" applyAlignment="1">
      <alignment horizontal="center"/>
    </xf>
    <xf numFmtId="166" fontId="6" fillId="9" borderId="0" xfId="0" applyNumberFormat="1" applyFont="1" applyFill="1" applyAlignment="1">
      <alignment horizontal="center"/>
    </xf>
    <xf numFmtId="4" fontId="6" fillId="9" borderId="0" xfId="0" applyNumberFormat="1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166" fontId="6" fillId="9" borderId="0" xfId="0" applyNumberFormat="1" applyFont="1" applyFill="1"/>
    <xf numFmtId="170" fontId="1" fillId="10" borderId="0" xfId="0" applyNumberFormat="1" applyFont="1" applyFill="1" applyAlignment="1">
      <alignment horizontal="center"/>
    </xf>
    <xf numFmtId="4" fontId="6" fillId="9" borderId="0" xfId="0" applyNumberFormat="1" applyFont="1" applyFill="1" applyAlignment="1"/>
    <xf numFmtId="0" fontId="1" fillId="10" borderId="0" xfId="0" applyFont="1" applyFill="1"/>
    <xf numFmtId="165" fontId="6" fillId="9" borderId="0" xfId="0" applyNumberFormat="1" applyFont="1" applyFill="1" applyAlignment="1">
      <alignment horizontal="center"/>
    </xf>
    <xf numFmtId="4" fontId="1" fillId="10" borderId="0" xfId="0" applyNumberFormat="1" applyFont="1" applyFill="1" applyAlignment="1">
      <alignment horizontal="center" wrapText="1"/>
    </xf>
    <xf numFmtId="0" fontId="6" fillId="9" borderId="0" xfId="0" applyFont="1" applyFill="1" applyAlignment="1"/>
    <xf numFmtId="4" fontId="1" fillId="10" borderId="0" xfId="0" applyNumberFormat="1" applyFont="1" applyFill="1" applyAlignment="1">
      <alignment horizontal="center"/>
    </xf>
    <xf numFmtId="165" fontId="6" fillId="9" borderId="0" xfId="0" applyNumberFormat="1" applyFont="1" applyFill="1" applyAlignment="1">
      <alignment horizontal="center"/>
    </xf>
    <xf numFmtId="165" fontId="19" fillId="10" borderId="0" xfId="0" applyNumberFormat="1" applyFont="1" applyFill="1" applyAlignment="1">
      <alignment horizontal="center"/>
    </xf>
    <xf numFmtId="0" fontId="27" fillId="4" borderId="0" xfId="0" applyFont="1" applyFill="1" applyAlignment="1">
      <alignment horizontal="center"/>
    </xf>
    <xf numFmtId="49" fontId="0" fillId="3" borderId="0" xfId="0" applyNumberFormat="1" applyFont="1" applyFill="1" applyAlignment="1">
      <alignment horizontal="center" wrapText="1"/>
    </xf>
    <xf numFmtId="49" fontId="24" fillId="4" borderId="0" xfId="0" applyNumberFormat="1" applyFont="1" applyFill="1" applyAlignment="1">
      <alignment horizontal="center" wrapText="1"/>
    </xf>
    <xf numFmtId="166" fontId="6" fillId="10" borderId="0" xfId="0" applyNumberFormat="1" applyFont="1" applyFill="1" applyAlignment="1">
      <alignment horizontal="center" vertical="center"/>
    </xf>
    <xf numFmtId="165" fontId="28" fillId="10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5" fontId="29" fillId="10" borderId="0" xfId="0" applyNumberFormat="1" applyFont="1" applyFill="1" applyAlignment="1">
      <alignment horizontal="left"/>
    </xf>
    <xf numFmtId="166" fontId="6" fillId="5" borderId="0" xfId="0" applyNumberFormat="1" applyFont="1" applyFill="1" applyAlignment="1">
      <alignment horizontal="center"/>
    </xf>
    <xf numFmtId="170" fontId="6" fillId="8" borderId="0" xfId="0" applyNumberFormat="1" applyFont="1" applyFill="1" applyAlignment="1">
      <alignment horizontal="center" vertical="center"/>
    </xf>
    <xf numFmtId="166" fontId="6" fillId="5" borderId="0" xfId="0" applyNumberFormat="1" applyFont="1" applyFill="1" applyAlignment="1"/>
    <xf numFmtId="4" fontId="6" fillId="8" borderId="0" xfId="0" applyNumberFormat="1" applyFont="1" applyFill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6" fontId="6" fillId="9" borderId="0" xfId="0" applyNumberFormat="1" applyFont="1" applyFill="1" applyAlignment="1">
      <alignment horizontal="center"/>
    </xf>
    <xf numFmtId="166" fontId="6" fillId="9" borderId="0" xfId="0" applyNumberFormat="1" applyFont="1" applyFill="1" applyAlignment="1"/>
    <xf numFmtId="0" fontId="30" fillId="3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 wrapText="1"/>
    </xf>
    <xf numFmtId="0" fontId="30" fillId="4" borderId="0" xfId="0" applyFont="1" applyFill="1" applyAlignment="1">
      <alignment horizontal="center" vertical="center" wrapText="1"/>
    </xf>
    <xf numFmtId="164" fontId="24" fillId="4" borderId="0" xfId="0" applyNumberFormat="1" applyFont="1" applyFill="1" applyAlignment="1">
      <alignment horizontal="center" wrapText="1"/>
    </xf>
    <xf numFmtId="0" fontId="5" fillId="17" borderId="0" xfId="0" applyFont="1" applyFill="1" applyAlignment="1">
      <alignment horizontal="center"/>
    </xf>
    <xf numFmtId="164" fontId="6" fillId="17" borderId="0" xfId="0" applyNumberFormat="1" applyFont="1" applyFill="1" applyAlignment="1">
      <alignment horizontal="center"/>
    </xf>
    <xf numFmtId="166" fontId="6" fillId="17" borderId="0" xfId="0" applyNumberFormat="1" applyFont="1" applyFill="1" applyAlignment="1">
      <alignment horizontal="center"/>
    </xf>
    <xf numFmtId="165" fontId="0" fillId="3" borderId="0" xfId="0" applyNumberFormat="1" applyFont="1" applyFill="1" applyAlignment="1">
      <alignment horizontal="center" vertical="center"/>
    </xf>
    <xf numFmtId="4" fontId="6" fillId="17" borderId="0" xfId="0" applyNumberFormat="1" applyFont="1" applyFill="1" applyAlignment="1">
      <alignment horizontal="center"/>
    </xf>
    <xf numFmtId="0" fontId="32" fillId="3" borderId="0" xfId="0" applyFont="1" applyFill="1" applyAlignment="1">
      <alignment horizontal="center" vertical="center" wrapText="1"/>
    </xf>
    <xf numFmtId="170" fontId="6" fillId="17" borderId="0" xfId="0" applyNumberFormat="1" applyFont="1" applyFill="1" applyAlignment="1">
      <alignment horizontal="center" vertical="center"/>
    </xf>
    <xf numFmtId="166" fontId="6" fillId="17" borderId="0" xfId="0" applyNumberFormat="1" applyFont="1" applyFill="1" applyAlignment="1"/>
    <xf numFmtId="0" fontId="24" fillId="3" borderId="0" xfId="0" applyFont="1" applyFill="1" applyAlignment="1">
      <alignment horizontal="center"/>
    </xf>
    <xf numFmtId="4" fontId="6" fillId="17" borderId="0" xfId="0" applyNumberFormat="1" applyFont="1" applyFill="1" applyAlignment="1">
      <alignment horizontal="center"/>
    </xf>
    <xf numFmtId="165" fontId="24" fillId="3" borderId="0" xfId="0" applyNumberFormat="1" applyFont="1" applyFill="1" applyAlignment="1">
      <alignment horizontal="center"/>
    </xf>
    <xf numFmtId="4" fontId="6" fillId="17" borderId="0" xfId="0" applyNumberFormat="1" applyFont="1" applyFill="1" applyAlignment="1"/>
    <xf numFmtId="165" fontId="33" fillId="3" borderId="0" xfId="0" applyNumberFormat="1" applyFont="1" applyFill="1" applyAlignment="1"/>
    <xf numFmtId="165" fontId="6" fillId="17" borderId="0" xfId="0" applyNumberFormat="1" applyFont="1" applyFill="1" applyAlignment="1">
      <alignment horizontal="center"/>
    </xf>
    <xf numFmtId="0" fontId="6" fillId="17" borderId="0" xfId="0" applyFont="1" applyFill="1" applyAlignment="1"/>
    <xf numFmtId="0" fontId="0" fillId="8" borderId="0" xfId="0" applyFont="1" applyFill="1" applyAlignment="1">
      <alignment horizontal="center"/>
    </xf>
    <xf numFmtId="165" fontId="6" fillId="17" borderId="0" xfId="0" applyNumberFormat="1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4" fontId="6" fillId="17" borderId="0" xfId="0" applyNumberFormat="1" applyFont="1" applyFill="1" applyAlignment="1">
      <alignment horizontal="center" wrapText="1"/>
    </xf>
    <xf numFmtId="164" fontId="6" fillId="13" borderId="0" xfId="0" applyNumberFormat="1" applyFont="1" applyFill="1" applyAlignment="1">
      <alignment horizontal="center"/>
    </xf>
    <xf numFmtId="166" fontId="6" fillId="13" borderId="0" xfId="0" applyNumberFormat="1" applyFont="1" applyFill="1" applyAlignment="1">
      <alignment horizontal="center"/>
    </xf>
    <xf numFmtId="165" fontId="0" fillId="17" borderId="0" xfId="0" applyNumberFormat="1" applyFont="1" applyFill="1" applyAlignment="1">
      <alignment horizontal="center"/>
    </xf>
    <xf numFmtId="4" fontId="6" fillId="13" borderId="0" xfId="0" applyNumberFormat="1" applyFont="1" applyFill="1" applyAlignment="1">
      <alignment horizontal="center"/>
    </xf>
    <xf numFmtId="166" fontId="6" fillId="13" borderId="0" xfId="0" applyNumberFormat="1" applyFont="1" applyFill="1" applyAlignment="1"/>
    <xf numFmtId="4" fontId="6" fillId="13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4" fontId="6" fillId="13" borderId="0" xfId="0" applyNumberFormat="1" applyFont="1" applyFill="1" applyAlignment="1"/>
    <xf numFmtId="165" fontId="6" fillId="13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left"/>
    </xf>
    <xf numFmtId="0" fontId="6" fillId="13" borderId="0" xfId="0" applyFont="1" applyFill="1" applyAlignment="1"/>
    <xf numFmtId="0" fontId="5" fillId="10" borderId="0" xfId="0" applyFont="1" applyFill="1" applyAlignment="1">
      <alignment horizontal="right"/>
    </xf>
    <xf numFmtId="165" fontId="6" fillId="13" borderId="0" xfId="0" applyNumberFormat="1" applyFont="1" applyFill="1" applyAlignment="1">
      <alignment horizontal="center"/>
    </xf>
    <xf numFmtId="0" fontId="5" fillId="19" borderId="0" xfId="0" applyFont="1" applyFill="1" applyAlignment="1">
      <alignment horizontal="center"/>
    </xf>
    <xf numFmtId="4" fontId="5" fillId="10" borderId="0" xfId="0" applyNumberFormat="1" applyFont="1" applyFill="1" applyAlignment="1">
      <alignment horizontal="center" vertical="center" wrapText="1"/>
    </xf>
    <xf numFmtId="166" fontId="6" fillId="4" borderId="0" xfId="0" applyNumberFormat="1" applyFont="1" applyFill="1" applyAlignment="1">
      <alignment horizontal="center" vertical="center"/>
    </xf>
    <xf numFmtId="164" fontId="6" fillId="19" borderId="0" xfId="0" applyNumberFormat="1" applyFont="1" applyFill="1" applyAlignment="1">
      <alignment horizontal="center" vertical="center"/>
    </xf>
    <xf numFmtId="164" fontId="6" fillId="18" borderId="0" xfId="0" applyNumberFormat="1" applyFont="1" applyFill="1" applyAlignment="1">
      <alignment horizontal="center" wrapText="1"/>
    </xf>
    <xf numFmtId="165" fontId="6" fillId="4" borderId="0" xfId="0" applyNumberFormat="1" applyFont="1" applyFill="1" applyAlignment="1">
      <alignment horizontal="center"/>
    </xf>
    <xf numFmtId="4" fontId="23" fillId="19" borderId="0" xfId="0" applyNumberFormat="1" applyFont="1" applyFill="1" applyAlignment="1">
      <alignment horizontal="center"/>
    </xf>
    <xf numFmtId="0" fontId="6" fillId="4" borderId="0" xfId="0" applyFont="1" applyFill="1" applyAlignment="1">
      <alignment wrapText="1"/>
    </xf>
    <xf numFmtId="4" fontId="0" fillId="19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 wrapText="1"/>
    </xf>
    <xf numFmtId="165" fontId="0" fillId="19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49" fontId="0" fillId="19" borderId="0" xfId="0" applyNumberFormat="1" applyFont="1" applyFill="1" applyAlignment="1">
      <alignment horizontal="center"/>
    </xf>
    <xf numFmtId="165" fontId="6" fillId="5" borderId="0" xfId="0" applyNumberFormat="1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6" fillId="5" borderId="0" xfId="0" applyFont="1" applyFill="1" applyAlignment="1">
      <alignment wrapText="1"/>
    </xf>
    <xf numFmtId="0" fontId="16" fillId="19" borderId="0" xfId="0" applyFont="1" applyFill="1" applyAlignment="1">
      <alignment horizontal="center"/>
    </xf>
    <xf numFmtId="165" fontId="6" fillId="5" borderId="0" xfId="0" applyNumberFormat="1" applyFont="1" applyFill="1" applyAlignment="1">
      <alignment horizontal="center" wrapText="1"/>
    </xf>
    <xf numFmtId="165" fontId="16" fillId="19" borderId="0" xfId="0" applyNumberFormat="1" applyFont="1" applyFill="1" applyAlignment="1"/>
    <xf numFmtId="164" fontId="24" fillId="18" borderId="0" xfId="0" applyNumberFormat="1" applyFont="1" applyFill="1" applyAlignment="1">
      <alignment horizontal="center" wrapText="1"/>
    </xf>
    <xf numFmtId="49" fontId="24" fillId="19" borderId="0" xfId="0" applyNumberFormat="1" applyFont="1" applyFill="1" applyAlignment="1">
      <alignment horizontal="center"/>
    </xf>
    <xf numFmtId="170" fontId="6" fillId="3" borderId="0" xfId="0" applyNumberFormat="1" applyFont="1" applyFill="1" applyAlignment="1">
      <alignment horizontal="center" vertical="center"/>
    </xf>
    <xf numFmtId="165" fontId="0" fillId="19" borderId="0" xfId="0" applyNumberFormat="1" applyFont="1" applyFill="1" applyAlignment="1">
      <alignment horizontal="center"/>
    </xf>
    <xf numFmtId="4" fontId="6" fillId="3" borderId="0" xfId="0" applyNumberFormat="1" applyFont="1" applyFill="1" applyAlignment="1">
      <alignment horizontal="center"/>
    </xf>
    <xf numFmtId="0" fontId="25" fillId="19" borderId="0" xfId="0" applyFont="1" applyFill="1" applyAlignment="1">
      <alignment horizontal="center"/>
    </xf>
    <xf numFmtId="0" fontId="24" fillId="4" borderId="0" xfId="0" applyFont="1" applyFill="1" applyAlignment="1">
      <alignment horizontal="center"/>
    </xf>
    <xf numFmtId="165" fontId="24" fillId="4" borderId="0" xfId="0" applyNumberFormat="1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165" fontId="24" fillId="3" borderId="0" xfId="0" applyNumberFormat="1" applyFont="1" applyFill="1" applyAlignment="1">
      <alignment horizontal="center"/>
    </xf>
    <xf numFmtId="0" fontId="16" fillId="0" borderId="0" xfId="0" applyFont="1" applyAlignment="1"/>
    <xf numFmtId="164" fontId="34" fillId="9" borderId="0" xfId="0" applyNumberFormat="1" applyFont="1" applyFill="1" applyAlignment="1">
      <alignment horizontal="center" vertical="center"/>
    </xf>
    <xf numFmtId="166" fontId="6" fillId="9" borderId="0" xfId="0" applyNumberFormat="1" applyFont="1" applyFill="1" applyAlignment="1">
      <alignment horizontal="center" vertical="center"/>
    </xf>
    <xf numFmtId="164" fontId="35" fillId="9" borderId="0" xfId="0" applyNumberFormat="1" applyFont="1" applyFill="1" applyAlignment="1">
      <alignment horizontal="center"/>
    </xf>
    <xf numFmtId="164" fontId="35" fillId="5" borderId="0" xfId="0" applyNumberFormat="1" applyFont="1" applyFill="1" applyAlignment="1">
      <alignment horizontal="center"/>
    </xf>
    <xf numFmtId="170" fontId="16" fillId="5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 wrapText="1"/>
    </xf>
    <xf numFmtId="0" fontId="15" fillId="13" borderId="0" xfId="0" applyFont="1" applyFill="1" applyAlignment="1">
      <alignment horizontal="center"/>
    </xf>
    <xf numFmtId="164" fontId="35" fillId="13" borderId="0" xfId="0" applyNumberFormat="1" applyFont="1" applyFill="1" applyAlignment="1">
      <alignment horizontal="center"/>
    </xf>
    <xf numFmtId="166" fontId="6" fillId="13" borderId="0" xfId="0" applyNumberFormat="1" applyFont="1" applyFill="1" applyAlignment="1">
      <alignment horizontal="center" vertical="center"/>
    </xf>
    <xf numFmtId="4" fontId="6" fillId="13" borderId="0" xfId="0" applyNumberFormat="1" applyFont="1" applyFill="1" applyAlignment="1">
      <alignment horizontal="center" vertical="center"/>
    </xf>
    <xf numFmtId="4" fontId="6" fillId="13" borderId="0" xfId="0" applyNumberFormat="1" applyFont="1" applyFill="1" applyAlignment="1">
      <alignment horizontal="center" wrapText="1"/>
    </xf>
    <xf numFmtId="170" fontId="6" fillId="13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wrapText="1"/>
    </xf>
    <xf numFmtId="0" fontId="16" fillId="13" borderId="0" xfId="0" applyFont="1" applyFill="1" applyAlignment="1"/>
    <xf numFmtId="165" fontId="6" fillId="13" borderId="0" xfId="0" applyNumberFormat="1" applyFont="1" applyFill="1" applyAlignment="1">
      <alignment horizontal="center"/>
    </xf>
    <xf numFmtId="4" fontId="6" fillId="13" borderId="0" xfId="0" applyNumberFormat="1" applyFont="1" applyFill="1" applyAlignment="1">
      <alignment horizontal="center" vertical="center" wrapText="1"/>
    </xf>
    <xf numFmtId="0" fontId="8" fillId="13" borderId="0" xfId="0" applyFont="1" applyFill="1" applyAlignment="1">
      <alignment wrapText="1"/>
    </xf>
    <xf numFmtId="165" fontId="8" fillId="13" borderId="0" xfId="0" applyNumberFormat="1" applyFont="1" applyFill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15" fillId="20" borderId="0" xfId="0" applyFont="1" applyFill="1" applyAlignment="1">
      <alignment horizontal="center"/>
    </xf>
    <xf numFmtId="164" fontId="36" fillId="20" borderId="0" xfId="0" applyNumberFormat="1" applyFont="1" applyFill="1" applyAlignment="1">
      <alignment horizontal="center"/>
    </xf>
    <xf numFmtId="166" fontId="6" fillId="20" borderId="0" xfId="0" applyNumberFormat="1" applyFont="1" applyFill="1" applyAlignment="1">
      <alignment horizontal="center" vertical="center"/>
    </xf>
    <xf numFmtId="4" fontId="6" fillId="20" borderId="0" xfId="0" applyNumberFormat="1" applyFont="1" applyFill="1" applyAlignment="1">
      <alignment horizontal="center" vertical="center"/>
    </xf>
    <xf numFmtId="4" fontId="6" fillId="20" borderId="0" xfId="0" applyNumberFormat="1" applyFont="1" applyFill="1" applyAlignment="1">
      <alignment horizontal="center"/>
    </xf>
    <xf numFmtId="4" fontId="6" fillId="20" borderId="0" xfId="0" applyNumberFormat="1" applyFont="1" applyFill="1" applyAlignment="1">
      <alignment horizontal="center"/>
    </xf>
    <xf numFmtId="4" fontId="6" fillId="20" borderId="0" xfId="0" applyNumberFormat="1" applyFont="1" applyFill="1" applyAlignment="1">
      <alignment horizontal="center" wrapText="1"/>
    </xf>
    <xf numFmtId="165" fontId="6" fillId="20" borderId="0" xfId="0" applyNumberFormat="1" applyFont="1" applyFill="1" applyAlignment="1">
      <alignment horizontal="center"/>
    </xf>
    <xf numFmtId="0" fontId="6" fillId="20" borderId="0" xfId="0" applyFont="1" applyFill="1" applyAlignment="1">
      <alignment wrapText="1"/>
    </xf>
    <xf numFmtId="0" fontId="24" fillId="4" borderId="0" xfId="0" applyFont="1" applyFill="1" applyAlignment="1">
      <alignment horizontal="center"/>
    </xf>
    <xf numFmtId="165" fontId="6" fillId="20" borderId="0" xfId="0" applyNumberFormat="1" applyFont="1" applyFill="1" applyAlignment="1">
      <alignment horizontal="center" wrapText="1"/>
    </xf>
    <xf numFmtId="0" fontId="15" fillId="10" borderId="0" xfId="0" applyFont="1" applyFill="1" applyAlignment="1">
      <alignment horizontal="center"/>
    </xf>
    <xf numFmtId="164" fontId="36" fillId="10" borderId="0" xfId="0" applyNumberFormat="1" applyFont="1" applyFill="1" applyAlignment="1">
      <alignment horizontal="center"/>
    </xf>
    <xf numFmtId="165" fontId="6" fillId="10" borderId="0" xfId="0" applyNumberFormat="1" applyFont="1" applyFill="1" applyAlignment="1">
      <alignment horizontal="center"/>
    </xf>
    <xf numFmtId="0" fontId="6" fillId="10" borderId="0" xfId="0" applyFont="1" applyFill="1" applyAlignment="1">
      <alignment wrapText="1"/>
    </xf>
    <xf numFmtId="165" fontId="6" fillId="10" borderId="0" xfId="0" applyNumberFormat="1" applyFont="1" applyFill="1" applyAlignment="1">
      <alignment horizontal="center" wrapText="1"/>
    </xf>
    <xf numFmtId="4" fontId="6" fillId="17" borderId="0" xfId="0" applyNumberFormat="1" applyFont="1" applyFill="1" applyAlignment="1">
      <alignment horizontal="center" vertical="center"/>
    </xf>
    <xf numFmtId="164" fontId="35" fillId="10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164" fontId="8" fillId="5" borderId="0" xfId="0" applyNumberFormat="1" applyFont="1" applyFill="1" applyAlignment="1">
      <alignment horizontal="center"/>
    </xf>
    <xf numFmtId="0" fontId="0" fillId="3" borderId="0" xfId="0" applyFont="1" applyFill="1" applyAlignment="1">
      <alignment horizontal="center" wrapText="1"/>
    </xf>
    <xf numFmtId="165" fontId="6" fillId="5" borderId="0" xfId="0" applyNumberFormat="1" applyFont="1" applyFill="1" applyAlignment="1">
      <alignment horizontal="center"/>
    </xf>
    <xf numFmtId="164" fontId="8" fillId="4" borderId="0" xfId="0" applyNumberFormat="1" applyFont="1" applyFill="1" applyAlignment="1">
      <alignment horizontal="center"/>
    </xf>
    <xf numFmtId="165" fontId="6" fillId="4" borderId="0" xfId="0" applyNumberFormat="1" applyFont="1" applyFill="1" applyAlignment="1">
      <alignment horizontal="center"/>
    </xf>
    <xf numFmtId="49" fontId="24" fillId="3" borderId="0" xfId="0" applyNumberFormat="1" applyFont="1" applyFill="1" applyAlignment="1">
      <alignment horizontal="center" wrapText="1"/>
    </xf>
    <xf numFmtId="0" fontId="15" fillId="8" borderId="0" xfId="0" applyFont="1" applyFill="1" applyAlignment="1">
      <alignment horizontal="center"/>
    </xf>
    <xf numFmtId="164" fontId="8" fillId="8" borderId="0" xfId="0" applyNumberFormat="1" applyFont="1" applyFill="1" applyAlignment="1">
      <alignment horizontal="center"/>
    </xf>
    <xf numFmtId="166" fontId="6" fillId="8" borderId="0" xfId="0" applyNumberFormat="1" applyFont="1" applyFill="1" applyAlignment="1">
      <alignment horizontal="center" vertical="center"/>
    </xf>
    <xf numFmtId="4" fontId="6" fillId="8" borderId="0" xfId="0" applyNumberFormat="1" applyFont="1" applyFill="1" applyAlignment="1">
      <alignment horizontal="center" wrapText="1"/>
    </xf>
    <xf numFmtId="4" fontId="6" fillId="8" borderId="0" xfId="0" applyNumberFormat="1" applyFont="1" applyFill="1" applyAlignment="1">
      <alignment horizontal="center" vertical="center"/>
    </xf>
    <xf numFmtId="165" fontId="6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wrapText="1"/>
    </xf>
    <xf numFmtId="165" fontId="6" fillId="8" borderId="0" xfId="0" applyNumberFormat="1" applyFont="1" applyFill="1" applyAlignment="1">
      <alignment horizontal="center" wrapText="1"/>
    </xf>
    <xf numFmtId="0" fontId="6" fillId="8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28" fillId="3" borderId="0" xfId="0" applyFont="1" applyFill="1" applyAlignment="1">
      <alignment horizontal="center"/>
    </xf>
    <xf numFmtId="165" fontId="0" fillId="8" borderId="0" xfId="0" applyNumberFormat="1" applyFont="1" applyFill="1" applyAlignment="1">
      <alignment horizontal="center" wrapText="1"/>
    </xf>
    <xf numFmtId="164" fontId="0" fillId="3" borderId="0" xfId="0" applyNumberFormat="1" applyFont="1" applyFill="1" applyAlignment="1">
      <alignment horizontal="center" vertical="center"/>
    </xf>
    <xf numFmtId="4" fontId="18" fillId="3" borderId="0" xfId="0" applyNumberFormat="1" applyFont="1" applyFill="1" applyAlignment="1">
      <alignment horizontal="center"/>
    </xf>
    <xf numFmtId="165" fontId="6" fillId="10" borderId="0" xfId="0" applyNumberFormat="1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165" fontId="27" fillId="3" borderId="0" xfId="0" applyNumberFormat="1" applyFont="1" applyFill="1" applyAlignment="1"/>
    <xf numFmtId="49" fontId="0" fillId="3" borderId="0" xfId="0" applyNumberFormat="1" applyFont="1" applyFill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6" fontId="6" fillId="3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wrapText="1"/>
    </xf>
    <xf numFmtId="165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wrapText="1"/>
    </xf>
    <xf numFmtId="165" fontId="6" fillId="3" borderId="0" xfId="0" applyNumberFormat="1" applyFont="1" applyFill="1" applyAlignment="1">
      <alignment horizontal="center" wrapText="1"/>
    </xf>
    <xf numFmtId="4" fontId="6" fillId="3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4" fontId="23" fillId="5" borderId="0" xfId="0" applyNumberFormat="1" applyFont="1" applyFill="1" applyAlignment="1">
      <alignment horizontal="center"/>
    </xf>
    <xf numFmtId="4" fontId="0" fillId="5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70" fontId="6" fillId="12" borderId="0" xfId="0" applyNumberFormat="1" applyFont="1" applyFill="1" applyAlignment="1">
      <alignment horizontal="center" vertical="center"/>
    </xf>
    <xf numFmtId="49" fontId="0" fillId="5" borderId="0" xfId="0" applyNumberFormat="1" applyFont="1" applyFill="1" applyAlignment="1">
      <alignment horizontal="center"/>
    </xf>
    <xf numFmtId="0" fontId="6" fillId="12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165" fontId="16" fillId="5" borderId="0" xfId="0" applyNumberFormat="1" applyFont="1" applyFill="1" applyAlignment="1"/>
    <xf numFmtId="164" fontId="6" fillId="8" borderId="0" xfId="0" applyNumberFormat="1" applyFont="1" applyFill="1" applyAlignment="1">
      <alignment horizontal="center" vertical="center" wrapText="1"/>
    </xf>
    <xf numFmtId="49" fontId="0" fillId="9" borderId="0" xfId="0" applyNumberFormat="1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165" fontId="0" fillId="3" borderId="0" xfId="0" applyNumberFormat="1" applyFont="1" applyFill="1" applyAlignment="1">
      <alignment horizontal="center"/>
    </xf>
    <xf numFmtId="0" fontId="6" fillId="5" borderId="0" xfId="0" applyFont="1" applyFill="1" applyAlignment="1">
      <alignment wrapText="1"/>
    </xf>
    <xf numFmtId="49" fontId="0" fillId="4" borderId="0" xfId="0" applyNumberFormat="1" applyFont="1" applyFill="1" applyAlignment="1">
      <alignment horizontal="center" wrapText="1"/>
    </xf>
    <xf numFmtId="0" fontId="6" fillId="4" borderId="0" xfId="0" applyFont="1" applyFill="1" applyAlignment="1">
      <alignment wrapText="1"/>
    </xf>
    <xf numFmtId="49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 wrapText="1"/>
    </xf>
    <xf numFmtId="4" fontId="24" fillId="3" borderId="0" xfId="0" applyNumberFormat="1" applyFont="1" applyFill="1" applyAlignment="1">
      <alignment horizontal="center" vertical="center"/>
    </xf>
    <xf numFmtId="165" fontId="24" fillId="3" borderId="0" xfId="0" applyNumberFormat="1" applyFont="1" applyFill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5" fillId="21" borderId="0" xfId="0" applyFont="1" applyFill="1" applyAlignment="1">
      <alignment horizontal="center"/>
    </xf>
    <xf numFmtId="164" fontId="6" fillId="21" borderId="0" xfId="0" applyNumberFormat="1" applyFont="1" applyFill="1" applyAlignment="1">
      <alignment horizontal="center" vertical="center"/>
    </xf>
    <xf numFmtId="4" fontId="23" fillId="21" borderId="0" xfId="0" applyNumberFormat="1" applyFont="1" applyFill="1" applyAlignment="1">
      <alignment horizontal="center"/>
    </xf>
    <xf numFmtId="4" fontId="0" fillId="21" borderId="0" xfId="0" applyNumberFormat="1" applyFont="1" applyFill="1" applyAlignment="1">
      <alignment horizontal="center"/>
    </xf>
    <xf numFmtId="165" fontId="0" fillId="21" borderId="0" xfId="0" applyNumberFormat="1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49" fontId="0" fillId="21" borderId="0" xfId="0" applyNumberFormat="1" applyFont="1" applyFill="1" applyAlignment="1">
      <alignment horizontal="center"/>
    </xf>
    <xf numFmtId="0" fontId="0" fillId="21" borderId="0" xfId="0" applyFont="1" applyFill="1" applyAlignment="1">
      <alignment horizontal="center"/>
    </xf>
    <xf numFmtId="165" fontId="16" fillId="21" borderId="0" xfId="0" applyNumberFormat="1" applyFont="1" applyFill="1"/>
    <xf numFmtId="165" fontId="0" fillId="21" borderId="0" xfId="0" applyNumberFormat="1" applyFont="1" applyFill="1" applyAlignment="1">
      <alignment horizontal="center"/>
    </xf>
    <xf numFmtId="49" fontId="0" fillId="8" borderId="0" xfId="0" applyNumberFormat="1" applyFont="1" applyFill="1" applyAlignment="1">
      <alignment horizontal="center"/>
    </xf>
    <xf numFmtId="165" fontId="16" fillId="3" borderId="0" xfId="0" applyNumberFormat="1" applyFont="1" applyFill="1"/>
    <xf numFmtId="0" fontId="6" fillId="21" borderId="0" xfId="0" applyFont="1" applyFill="1" applyAlignment="1">
      <alignment horizontal="center" wrapText="1"/>
    </xf>
    <xf numFmtId="0" fontId="16" fillId="21" borderId="0" xfId="0" applyFont="1" applyFill="1" applyAlignment="1">
      <alignment horizontal="center"/>
    </xf>
    <xf numFmtId="165" fontId="16" fillId="21" borderId="0" xfId="0" applyNumberFormat="1" applyFont="1" applyFill="1" applyAlignment="1"/>
    <xf numFmtId="0" fontId="6" fillId="8" borderId="0" xfId="0" applyFont="1" applyFill="1" applyAlignment="1">
      <alignment wrapText="1"/>
    </xf>
    <xf numFmtId="164" fontId="6" fillId="21" borderId="0" xfId="0" applyNumberFormat="1" applyFont="1" applyFill="1" applyAlignment="1">
      <alignment horizontal="center" wrapText="1"/>
    </xf>
    <xf numFmtId="165" fontId="16" fillId="4" borderId="0" xfId="0" applyNumberFormat="1" applyFont="1" applyFill="1"/>
    <xf numFmtId="0" fontId="16" fillId="3" borderId="0" xfId="0" applyFont="1" applyFill="1"/>
    <xf numFmtId="173" fontId="6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15" borderId="0" xfId="0" applyNumberFormat="1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165" fontId="16" fillId="15" borderId="0" xfId="0" applyNumberFormat="1" applyFont="1" applyFill="1"/>
    <xf numFmtId="4" fontId="0" fillId="4" borderId="0" xfId="0" applyNumberFormat="1" applyFont="1" applyFill="1" applyAlignment="1">
      <alignment horizontal="center"/>
    </xf>
    <xf numFmtId="4" fontId="0" fillId="3" borderId="0" xfId="0" applyNumberFormat="1" applyFont="1" applyFill="1" applyAlignment="1">
      <alignment horizontal="center"/>
    </xf>
    <xf numFmtId="166" fontId="6" fillId="12" borderId="0" xfId="0" applyNumberFormat="1" applyFont="1" applyFill="1" applyAlignment="1">
      <alignment horizontal="center" vertical="center"/>
    </xf>
    <xf numFmtId="4" fontId="23" fillId="3" borderId="0" xfId="0" applyNumberFormat="1" applyFont="1" applyFill="1" applyAlignment="1">
      <alignment horizontal="center"/>
    </xf>
    <xf numFmtId="165" fontId="6" fillId="12" borderId="0" xfId="0" applyNumberFormat="1" applyFont="1" applyFill="1" applyAlignment="1">
      <alignment horizontal="center"/>
    </xf>
    <xf numFmtId="0" fontId="6" fillId="12" borderId="0" xfId="0" applyFont="1" applyFill="1" applyAlignment="1">
      <alignment wrapText="1"/>
    </xf>
    <xf numFmtId="4" fontId="23" fillId="4" borderId="0" xfId="0" applyNumberFormat="1" applyFont="1" applyFill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wrapText="1"/>
    </xf>
    <xf numFmtId="164" fontId="16" fillId="0" borderId="0" xfId="0" applyNumberFormat="1" applyFont="1"/>
    <xf numFmtId="164" fontId="16" fillId="0" borderId="0" xfId="0" applyNumberFormat="1" applyFont="1" applyAlignment="1">
      <alignment wrapText="1"/>
    </xf>
    <xf numFmtId="0" fontId="37" fillId="0" borderId="0" xfId="0" applyFont="1"/>
    <xf numFmtId="0" fontId="16" fillId="0" borderId="0" xfId="0" applyFont="1"/>
    <xf numFmtId="49" fontId="16" fillId="0" borderId="0" xfId="0" applyNumberFormat="1" applyFont="1"/>
    <xf numFmtId="165" fontId="16" fillId="0" borderId="0" xfId="0" applyNumberFormat="1" applyFont="1"/>
    <xf numFmtId="4" fontId="6" fillId="20" borderId="0" xfId="0" applyNumberFormat="1" applyFont="1" applyFill="1" applyAlignment="1">
      <alignment horizontal="center" vertical="center"/>
    </xf>
    <xf numFmtId="165" fontId="6" fillId="20" borderId="0" xfId="0" applyNumberFormat="1" applyFont="1" applyFill="1" applyAlignment="1">
      <alignment horizontal="center"/>
    </xf>
    <xf numFmtId="165" fontId="6" fillId="20" borderId="0" xfId="0" applyNumberFormat="1" applyFont="1" applyFill="1" applyAlignment="1">
      <alignment wrapText="1"/>
    </xf>
    <xf numFmtId="165" fontId="6" fillId="3" borderId="0" xfId="0" applyNumberFormat="1" applyFont="1" applyFill="1" applyAlignment="1">
      <alignment horizontal="center" wrapText="1"/>
    </xf>
    <xf numFmtId="0" fontId="15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4" fontId="4" fillId="2" borderId="0" xfId="0" applyNumberFormat="1" applyFont="1" applyFill="1" applyAlignment="1">
      <alignment horizontal="center" wrapText="1"/>
    </xf>
    <xf numFmtId="167" fontId="6" fillId="4" borderId="0" xfId="0" applyNumberFormat="1" applyFont="1" applyFill="1" applyAlignment="1">
      <alignment horizontal="center" vertical="center"/>
    </xf>
    <xf numFmtId="167" fontId="6" fillId="5" borderId="0" xfId="0" applyNumberFormat="1" applyFont="1" applyFill="1" applyAlignment="1">
      <alignment horizontal="center" vertical="center"/>
    </xf>
    <xf numFmtId="0" fontId="1" fillId="0" borderId="0" xfId="0" applyFont="1" applyAlignment="1">
      <alignment wrapText="1"/>
    </xf>
    <xf numFmtId="166" fontId="1" fillId="5" borderId="0" xfId="0" applyNumberFormat="1" applyFont="1" applyFill="1" applyAlignment="1">
      <alignment horizontal="center" vertical="center"/>
    </xf>
    <xf numFmtId="4" fontId="38" fillId="5" borderId="0" xfId="0" applyNumberFormat="1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4" fontId="1" fillId="5" borderId="0" xfId="0" applyNumberFormat="1" applyFont="1" applyFill="1" applyAlignment="1">
      <alignment horizontal="center" wrapText="1"/>
    </xf>
    <xf numFmtId="167" fontId="6" fillId="6" borderId="0" xfId="0" applyNumberFormat="1" applyFont="1" applyFill="1" applyAlignment="1">
      <alignment horizontal="center" vertical="center"/>
    </xf>
    <xf numFmtId="165" fontId="1" fillId="5" borderId="0" xfId="0" applyNumberFormat="1" applyFont="1" applyFill="1"/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wrapText="1"/>
    </xf>
    <xf numFmtId="165" fontId="0" fillId="6" borderId="0" xfId="0" applyNumberFormat="1" applyFont="1" applyFill="1" applyAlignment="1">
      <alignment horizontal="center" wrapText="1"/>
    </xf>
    <xf numFmtId="166" fontId="1" fillId="4" borderId="0" xfId="0" applyNumberFormat="1" applyFont="1" applyFill="1" applyAlignment="1">
      <alignment horizontal="center" vertical="center"/>
    </xf>
    <xf numFmtId="4" fontId="38" fillId="4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/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17" fillId="6" borderId="0" xfId="0" applyFont="1" applyFill="1" applyAlignment="1">
      <alignment horizontal="center"/>
    </xf>
    <xf numFmtId="4" fontId="38" fillId="6" borderId="0" xfId="0" applyNumberFormat="1" applyFont="1" applyFill="1" applyAlignment="1">
      <alignment horizontal="center"/>
    </xf>
    <xf numFmtId="4" fontId="1" fillId="6" borderId="0" xfId="0" applyNumberFormat="1" applyFont="1" applyFill="1" applyAlignment="1">
      <alignment horizontal="center" wrapText="1"/>
    </xf>
    <xf numFmtId="165" fontId="1" fillId="6" borderId="0" xfId="0" applyNumberFormat="1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4" fontId="38" fillId="4" borderId="0" xfId="0" applyNumberFormat="1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4" fontId="38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6" fillId="0" borderId="0" xfId="0" applyFont="1" applyAlignment="1"/>
    <xf numFmtId="0" fontId="0" fillId="9" borderId="0" xfId="0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49" fontId="6" fillId="4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4" fontId="6" fillId="14" borderId="0" xfId="0" applyNumberFormat="1" applyFont="1" applyFill="1" applyAlignment="1">
      <alignment horizontal="center"/>
    </xf>
    <xf numFmtId="4" fontId="6" fillId="14" borderId="0" xfId="0" applyNumberFormat="1" applyFont="1" applyFill="1" applyAlignment="1">
      <alignment horizontal="center" wrapText="1"/>
    </xf>
    <xf numFmtId="49" fontId="8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wrapText="1"/>
    </xf>
    <xf numFmtId="4" fontId="6" fillId="3" borderId="0" xfId="0" applyNumberFormat="1" applyFont="1" applyFill="1" applyAlignment="1">
      <alignment horizontal="center" vertical="center" wrapText="1"/>
    </xf>
    <xf numFmtId="4" fontId="1" fillId="6" borderId="0" xfId="0" applyNumberFormat="1" applyFont="1" applyFill="1" applyAlignment="1">
      <alignment vertical="center"/>
    </xf>
    <xf numFmtId="165" fontId="1" fillId="6" borderId="0" xfId="0" applyNumberFormat="1" applyFont="1" applyFill="1" applyAlignment="1"/>
    <xf numFmtId="165" fontId="14" fillId="6" borderId="0" xfId="0" applyNumberFormat="1" applyFont="1" applyFill="1" applyAlignment="1"/>
    <xf numFmtId="0" fontId="39" fillId="5" borderId="0" xfId="0" applyFont="1" applyFill="1" applyAlignment="1">
      <alignment horizontal="center"/>
    </xf>
    <xf numFmtId="166" fontId="23" fillId="5" borderId="0" xfId="0" applyNumberFormat="1" applyFont="1" applyFill="1" applyAlignment="1">
      <alignment horizontal="center" vertical="center"/>
    </xf>
    <xf numFmtId="4" fontId="23" fillId="8" borderId="0" xfId="0" applyNumberFormat="1" applyFont="1" applyFill="1" applyAlignment="1">
      <alignment horizontal="center" wrapText="1"/>
    </xf>
    <xf numFmtId="4" fontId="23" fillId="5" borderId="0" xfId="0" applyNumberFormat="1" applyFont="1" applyFill="1" applyAlignment="1">
      <alignment horizontal="center" vertical="center"/>
    </xf>
    <xf numFmtId="165" fontId="23" fillId="5" borderId="0" xfId="0" applyNumberFormat="1" applyFont="1" applyFill="1"/>
    <xf numFmtId="0" fontId="23" fillId="5" borderId="0" xfId="0" applyFont="1" applyFill="1" applyAlignment="1">
      <alignment wrapText="1"/>
    </xf>
    <xf numFmtId="4" fontId="23" fillId="5" borderId="0" xfId="0" applyNumberFormat="1" applyFont="1" applyFill="1" applyAlignment="1">
      <alignment horizontal="center" wrapText="1"/>
    </xf>
    <xf numFmtId="0" fontId="39" fillId="4" borderId="0" xfId="0" applyFont="1" applyFill="1" applyAlignment="1">
      <alignment horizontal="center"/>
    </xf>
    <xf numFmtId="166" fontId="23" fillId="4" borderId="0" xfId="0" applyNumberFormat="1" applyFont="1" applyFill="1" applyAlignment="1">
      <alignment horizontal="center" vertical="center"/>
    </xf>
    <xf numFmtId="4" fontId="23" fillId="4" borderId="0" xfId="0" applyNumberFormat="1" applyFont="1" applyFill="1" applyAlignment="1">
      <alignment horizontal="center" wrapText="1"/>
    </xf>
    <xf numFmtId="165" fontId="23" fillId="4" borderId="0" xfId="0" applyNumberFormat="1" applyFont="1" applyFill="1"/>
    <xf numFmtId="0" fontId="23" fillId="4" borderId="0" xfId="0" applyFont="1" applyFill="1" applyAlignment="1">
      <alignment wrapText="1"/>
    </xf>
    <xf numFmtId="0" fontId="39" fillId="4" borderId="0" xfId="0" applyFont="1" applyFill="1" applyAlignment="1">
      <alignment horizontal="center"/>
    </xf>
    <xf numFmtId="4" fontId="23" fillId="4" borderId="0" xfId="0" applyNumberFormat="1" applyFont="1" applyFill="1" applyAlignment="1">
      <alignment horizontal="center" wrapText="1"/>
    </xf>
    <xf numFmtId="0" fontId="39" fillId="6" borderId="0" xfId="0" applyFont="1" applyFill="1" applyAlignment="1">
      <alignment horizontal="center"/>
    </xf>
    <xf numFmtId="166" fontId="23" fillId="6" borderId="0" xfId="0" applyNumberFormat="1" applyFont="1" applyFill="1" applyAlignment="1">
      <alignment horizontal="center" vertical="center"/>
    </xf>
    <xf numFmtId="166" fontId="23" fillId="6" borderId="0" xfId="0" applyNumberFormat="1" applyFont="1" applyFill="1" applyAlignment="1">
      <alignment horizontal="center" vertical="center"/>
    </xf>
    <xf numFmtId="4" fontId="23" fillId="6" borderId="0" xfId="0" applyNumberFormat="1" applyFont="1" applyFill="1" applyAlignment="1">
      <alignment horizontal="center"/>
    </xf>
    <xf numFmtId="4" fontId="23" fillId="6" borderId="0" xfId="0" applyNumberFormat="1" applyFont="1" applyFill="1" applyAlignment="1">
      <alignment horizontal="center" wrapText="1"/>
    </xf>
    <xf numFmtId="4" fontId="23" fillId="6" borderId="0" xfId="0" applyNumberFormat="1" applyFont="1" applyFill="1" applyAlignment="1">
      <alignment horizontal="center" vertical="center"/>
    </xf>
    <xf numFmtId="165" fontId="23" fillId="6" borderId="0" xfId="0" applyNumberFormat="1" applyFont="1" applyFill="1"/>
    <xf numFmtId="0" fontId="23" fillId="6" borderId="0" xfId="0" applyFont="1" applyFill="1" applyAlignment="1">
      <alignment wrapText="1"/>
    </xf>
    <xf numFmtId="0" fontId="39" fillId="5" borderId="0" xfId="0" applyFont="1" applyFill="1" applyAlignment="1">
      <alignment horizontal="center"/>
    </xf>
    <xf numFmtId="4" fontId="23" fillId="5" borderId="0" xfId="0" applyNumberFormat="1" applyFont="1" applyFill="1" applyAlignment="1">
      <alignment horizontal="center"/>
    </xf>
    <xf numFmtId="4" fontId="23" fillId="9" borderId="0" xfId="0" applyNumberFormat="1" applyFont="1" applyFill="1" applyAlignment="1">
      <alignment horizontal="center"/>
    </xf>
    <xf numFmtId="4" fontId="23" fillId="9" borderId="0" xfId="0" applyNumberFormat="1" applyFont="1" applyFill="1" applyAlignment="1">
      <alignment horizontal="center" wrapText="1"/>
    </xf>
    <xf numFmtId="0" fontId="39" fillId="6" borderId="0" xfId="0" applyFont="1" applyFill="1" applyAlignment="1">
      <alignment horizontal="center"/>
    </xf>
    <xf numFmtId="4" fontId="23" fillId="6" borderId="0" xfId="0" applyNumberFormat="1" applyFont="1" applyFill="1" applyAlignment="1">
      <alignment horizontal="center" wrapText="1"/>
    </xf>
    <xf numFmtId="4" fontId="23" fillId="6" borderId="0" xfId="0" applyNumberFormat="1" applyFont="1" applyFill="1" applyAlignment="1">
      <alignment horizontal="center" vertical="center"/>
    </xf>
    <xf numFmtId="0" fontId="39" fillId="8" borderId="0" xfId="0" applyFont="1" applyFill="1" applyAlignment="1">
      <alignment horizontal="center"/>
    </xf>
    <xf numFmtId="166" fontId="23" fillId="8" borderId="0" xfId="0" applyNumberFormat="1" applyFont="1" applyFill="1" applyAlignment="1">
      <alignment horizontal="center" vertical="center"/>
    </xf>
    <xf numFmtId="166" fontId="23" fillId="8" borderId="0" xfId="0" applyNumberFormat="1" applyFont="1" applyFill="1" applyAlignment="1">
      <alignment horizontal="center" vertical="center"/>
    </xf>
    <xf numFmtId="4" fontId="23" fillId="8" borderId="0" xfId="0" applyNumberFormat="1" applyFont="1" applyFill="1" applyAlignment="1">
      <alignment horizontal="center" vertical="center"/>
    </xf>
    <xf numFmtId="165" fontId="23" fillId="8" borderId="0" xfId="0" applyNumberFormat="1" applyFont="1" applyFill="1"/>
    <xf numFmtId="0" fontId="23" fillId="8" borderId="0" xfId="0" applyFont="1" applyFill="1" applyAlignment="1">
      <alignment wrapText="1"/>
    </xf>
    <xf numFmtId="0" fontId="39" fillId="10" borderId="0" xfId="0" applyFont="1" applyFill="1" applyAlignment="1">
      <alignment horizontal="center"/>
    </xf>
    <xf numFmtId="166" fontId="23" fillId="10" borderId="0" xfId="0" applyNumberFormat="1" applyFont="1" applyFill="1" applyAlignment="1">
      <alignment horizontal="center" vertical="center"/>
    </xf>
    <xf numFmtId="166" fontId="23" fillId="10" borderId="0" xfId="0" applyNumberFormat="1" applyFont="1" applyFill="1" applyAlignment="1">
      <alignment horizontal="center" vertical="center"/>
    </xf>
    <xf numFmtId="4" fontId="23" fillId="10" borderId="0" xfId="0" applyNumberFormat="1" applyFont="1" applyFill="1" applyAlignment="1">
      <alignment horizontal="center"/>
    </xf>
    <xf numFmtId="4" fontId="23" fillId="10" borderId="0" xfId="0" applyNumberFormat="1" applyFont="1" applyFill="1" applyAlignment="1">
      <alignment horizontal="center" wrapText="1"/>
    </xf>
    <xf numFmtId="165" fontId="23" fillId="10" borderId="0" xfId="0" applyNumberFormat="1" applyFont="1" applyFill="1"/>
    <xf numFmtId="170" fontId="23" fillId="10" borderId="0" xfId="0" applyNumberFormat="1" applyFont="1" applyFill="1" applyAlignment="1">
      <alignment wrapText="1"/>
    </xf>
    <xf numFmtId="174" fontId="23" fillId="5" borderId="0" xfId="0" applyNumberFormat="1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4" fontId="23" fillId="5" borderId="0" xfId="0" applyNumberFormat="1" applyFont="1" applyFill="1" applyAlignment="1">
      <alignment horizontal="center" wrapText="1"/>
    </xf>
    <xf numFmtId="4" fontId="23" fillId="5" borderId="0" xfId="0" applyNumberFormat="1" applyFont="1" applyFill="1" applyAlignment="1">
      <alignment horizontal="center" vertical="center" wrapText="1"/>
    </xf>
    <xf numFmtId="165" fontId="18" fillId="5" borderId="0" xfId="0" applyNumberFormat="1" applyFont="1" applyFill="1" applyAlignment="1">
      <alignment horizontal="center"/>
    </xf>
    <xf numFmtId="167" fontId="23" fillId="5" borderId="0" xfId="0" applyNumberFormat="1" applyFont="1" applyFill="1" applyAlignment="1">
      <alignment horizontal="center" vertical="center"/>
    </xf>
    <xf numFmtId="167" fontId="23" fillId="4" borderId="0" xfId="0" applyNumberFormat="1" applyFont="1" applyFill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4" fontId="23" fillId="4" borderId="0" xfId="0" applyNumberFormat="1" applyFont="1" applyFill="1" applyAlignment="1">
      <alignment horizontal="center" vertical="center" wrapText="1"/>
    </xf>
    <xf numFmtId="165" fontId="18" fillId="4" borderId="0" xfId="0" applyNumberFormat="1" applyFont="1" applyFill="1" applyAlignment="1">
      <alignment horizontal="center"/>
    </xf>
    <xf numFmtId="0" fontId="23" fillId="6" borderId="0" xfId="0" applyFont="1" applyFill="1" applyAlignment="1">
      <alignment horizontal="center" vertical="center"/>
    </xf>
    <xf numFmtId="4" fontId="23" fillId="6" borderId="0" xfId="0" applyNumberFormat="1" applyFont="1" applyFill="1" applyAlignment="1">
      <alignment horizontal="center" wrapText="1"/>
    </xf>
    <xf numFmtId="4" fontId="23" fillId="6" borderId="0" xfId="0" applyNumberFormat="1" applyFont="1" applyFill="1" applyAlignment="1">
      <alignment horizontal="center" vertical="center" wrapText="1"/>
    </xf>
    <xf numFmtId="165" fontId="18" fillId="6" borderId="0" xfId="0" applyNumberFormat="1" applyFont="1" applyFill="1" applyAlignment="1">
      <alignment horizontal="center"/>
    </xf>
    <xf numFmtId="4" fontId="23" fillId="5" borderId="0" xfId="0" applyNumberFormat="1" applyFont="1" applyFill="1" applyAlignment="1">
      <alignment horizontal="center"/>
    </xf>
    <xf numFmtId="4" fontId="38" fillId="14" borderId="0" xfId="0" applyNumberFormat="1" applyFont="1" applyFill="1" applyAlignment="1">
      <alignment horizontal="center"/>
    </xf>
    <xf numFmtId="4" fontId="1" fillId="14" borderId="0" xfId="0" applyNumberFormat="1" applyFont="1" applyFill="1" applyAlignment="1">
      <alignment horizontal="center" wrapText="1"/>
    </xf>
    <xf numFmtId="0" fontId="17" fillId="22" borderId="0" xfId="0" applyFont="1" applyFill="1" applyAlignment="1">
      <alignment horizontal="center" vertical="center"/>
    </xf>
    <xf numFmtId="0" fontId="17" fillId="22" borderId="0" xfId="0" applyFont="1" applyFill="1" applyAlignment="1"/>
    <xf numFmtId="0" fontId="17" fillId="22" borderId="0" xfId="0" applyFont="1" applyFill="1" applyAlignment="1">
      <alignment horizontal="center"/>
    </xf>
    <xf numFmtId="0" fontId="17" fillId="22" borderId="0" xfId="0" applyFont="1" applyFill="1" applyAlignment="1">
      <alignment horizontal="center"/>
    </xf>
    <xf numFmtId="0" fontId="17" fillId="22" borderId="0" xfId="0" applyFont="1" applyFill="1" applyAlignment="1">
      <alignment horizontal="center" wrapText="1"/>
    </xf>
    <xf numFmtId="0" fontId="17" fillId="3" borderId="0" xfId="0" applyFont="1" applyFill="1" applyAlignment="1"/>
    <xf numFmtId="0" fontId="17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1" fillId="4" borderId="0" xfId="0" applyFont="1" applyFill="1" applyAlignment="1"/>
    <xf numFmtId="175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40" fillId="4" borderId="0" xfId="0" applyFont="1" applyFill="1" applyAlignment="1"/>
    <xf numFmtId="175" fontId="40" fillId="4" borderId="0" xfId="0" applyNumberFormat="1" applyFont="1" applyFill="1" applyAlignment="1">
      <alignment horizontal="center"/>
    </xf>
    <xf numFmtId="0" fontId="40" fillId="4" borderId="0" xfId="0" applyFont="1" applyFill="1" applyAlignment="1">
      <alignment horizontal="center"/>
    </xf>
    <xf numFmtId="0" fontId="40" fillId="9" borderId="0" xfId="0" applyFont="1" applyFill="1" applyAlignment="1">
      <alignment horizontal="center"/>
    </xf>
    <xf numFmtId="0" fontId="1" fillId="3" borderId="0" xfId="0" applyFont="1" applyFill="1" applyAlignment="1"/>
    <xf numFmtId="17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0" fillId="3" borderId="0" xfId="0" applyFont="1" applyFill="1" applyAlignment="1"/>
    <xf numFmtId="175" fontId="40" fillId="3" borderId="0" xfId="0" applyNumberFormat="1" applyFont="1" applyFill="1" applyAlignment="1">
      <alignment horizontal="center"/>
    </xf>
    <xf numFmtId="0" fontId="40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40" fillId="3" borderId="0" xfId="0" applyNumberFormat="1" applyFont="1" applyFill="1" applyAlignment="1">
      <alignment horizontal="center"/>
    </xf>
    <xf numFmtId="0" fontId="40" fillId="3" borderId="0" xfId="0" applyFont="1" applyFill="1" applyAlignment="1">
      <alignment horizontal="center"/>
    </xf>
    <xf numFmtId="175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0" borderId="0" xfId="0" applyFont="1" applyAlignment="1"/>
    <xf numFmtId="0" fontId="6" fillId="5" borderId="0" xfId="0" applyFont="1" applyFill="1" applyAlignment="1">
      <alignment horizontal="center" vertical="center"/>
    </xf>
    <xf numFmtId="4" fontId="6" fillId="4" borderId="0" xfId="0" applyNumberFormat="1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166" fontId="6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167" fontId="6" fillId="5" borderId="0" xfId="0" applyNumberFormat="1" applyFont="1" applyFill="1" applyAlignment="1">
      <alignment horizontal="center" vertical="center"/>
    </xf>
    <xf numFmtId="167" fontId="6" fillId="4" borderId="0" xfId="0" applyNumberFormat="1" applyFont="1" applyFill="1" applyAlignment="1">
      <alignment horizontal="center" vertical="center"/>
    </xf>
    <xf numFmtId="4" fontId="1" fillId="9" borderId="0" xfId="0" applyNumberFormat="1" applyFont="1" applyFill="1" applyAlignment="1"/>
    <xf numFmtId="4" fontId="1" fillId="4" borderId="0" xfId="0" applyNumberFormat="1" applyFont="1" applyFill="1" applyAlignment="1"/>
    <xf numFmtId="4" fontId="1" fillId="5" borderId="0" xfId="0" applyNumberFormat="1" applyFont="1" applyFill="1" applyAlignment="1"/>
    <xf numFmtId="4" fontId="6" fillId="9" borderId="0" xfId="0" applyNumberFormat="1" applyFont="1" applyFill="1" applyAlignment="1">
      <alignment horizontal="center" vertical="center" wrapText="1"/>
    </xf>
    <xf numFmtId="4" fontId="6" fillId="5" borderId="0" xfId="0" applyNumberFormat="1" applyFont="1" applyFill="1" applyAlignment="1">
      <alignment horizontal="center" vertical="center" wrapText="1"/>
    </xf>
    <xf numFmtId="4" fontId="6" fillId="4" borderId="0" xfId="0" applyNumberFormat="1" applyFont="1" applyFill="1" applyAlignment="1">
      <alignment horizontal="center" vertical="center" wrapText="1"/>
    </xf>
    <xf numFmtId="4" fontId="1" fillId="5" borderId="0" xfId="0" applyNumberFormat="1" applyFont="1" applyFill="1" applyAlignment="1">
      <alignment horizontal="center" wrapText="1"/>
    </xf>
    <xf numFmtId="4" fontId="6" fillId="3" borderId="0" xfId="0" applyNumberFormat="1" applyFont="1" applyFill="1" applyAlignment="1">
      <alignment horizontal="center" vertical="center"/>
    </xf>
    <xf numFmtId="4" fontId="6" fillId="9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 vertical="center" wrapText="1"/>
    </xf>
    <xf numFmtId="4" fontId="1" fillId="4" borderId="0" xfId="0" applyNumberFormat="1" applyFont="1" applyFill="1" applyAlignment="1">
      <alignment horizontal="center"/>
    </xf>
    <xf numFmtId="4" fontId="1" fillId="5" borderId="0" xfId="0" applyNumberFormat="1" applyFont="1" applyFill="1" applyAlignment="1">
      <alignment horizontal="center"/>
    </xf>
    <xf numFmtId="4" fontId="1" fillId="4" borderId="0" xfId="0" applyNumberFormat="1" applyFont="1" applyFill="1" applyAlignment="1">
      <alignment horizontal="center" wrapText="1"/>
    </xf>
    <xf numFmtId="4" fontId="6" fillId="17" borderId="0" xfId="0" applyNumberFormat="1" applyFont="1" applyFill="1" applyAlignment="1">
      <alignment horizontal="center" vertical="center" wrapText="1"/>
    </xf>
    <xf numFmtId="4" fontId="6" fillId="13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66" fontId="6" fillId="5" borderId="0" xfId="0" applyNumberFormat="1" applyFont="1" applyFill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167" fontId="6" fillId="9" borderId="0" xfId="0" applyNumberFormat="1" applyFont="1" applyFill="1" applyAlignment="1">
      <alignment horizontal="center" vertical="center"/>
    </xf>
    <xf numFmtId="167" fontId="6" fillId="3" borderId="0" xfId="0" applyNumberFormat="1" applyFont="1" applyFill="1" applyAlignment="1">
      <alignment horizontal="center" vertical="center"/>
    </xf>
    <xf numFmtId="167" fontId="6" fillId="3" borderId="0" xfId="0" applyNumberFormat="1" applyFont="1" applyFill="1" applyAlignment="1">
      <alignment vertical="center"/>
    </xf>
    <xf numFmtId="167" fontId="6" fillId="8" borderId="0" xfId="0" applyNumberFormat="1" applyFont="1" applyFill="1" applyAlignment="1">
      <alignment horizontal="center" vertical="center"/>
    </xf>
    <xf numFmtId="168" fontId="6" fillId="5" borderId="0" xfId="0" applyNumberFormat="1" applyFont="1" applyFill="1" applyAlignment="1">
      <alignment horizontal="center" vertical="center"/>
    </xf>
    <xf numFmtId="169" fontId="6" fillId="9" borderId="0" xfId="0" applyNumberFormat="1" applyFont="1" applyFill="1" applyAlignment="1">
      <alignment horizontal="center" vertical="center"/>
    </xf>
    <xf numFmtId="168" fontId="6" fillId="3" borderId="0" xfId="0" applyNumberFormat="1" applyFont="1" applyFill="1" applyAlignment="1">
      <alignment vertical="center"/>
    </xf>
    <xf numFmtId="168" fontId="6" fillId="9" borderId="0" xfId="0" applyNumberFormat="1" applyFont="1" applyFill="1" applyAlignment="1">
      <alignment horizontal="center" vertical="center"/>
    </xf>
    <xf numFmtId="167" fontId="1" fillId="5" borderId="0" xfId="0" applyNumberFormat="1" applyFont="1" applyFill="1" applyAlignment="1">
      <alignment horizontal="center" vertical="center"/>
    </xf>
    <xf numFmtId="167" fontId="1" fillId="4" borderId="0" xfId="0" applyNumberFormat="1" applyFont="1" applyFill="1" applyAlignment="1"/>
    <xf numFmtId="167" fontId="1" fillId="5" borderId="0" xfId="0" applyNumberFormat="1" applyFont="1" applyFill="1" applyAlignment="1"/>
    <xf numFmtId="167" fontId="1" fillId="9" borderId="0" xfId="0" applyNumberFormat="1" applyFont="1" applyFill="1" applyAlignment="1"/>
    <xf numFmtId="166" fontId="1" fillId="9" borderId="0" xfId="0" applyNumberFormat="1" applyFont="1" applyFill="1" applyAlignment="1"/>
    <xf numFmtId="166" fontId="1" fillId="4" borderId="0" xfId="0" applyNumberFormat="1" applyFont="1" applyFill="1" applyAlignment="1"/>
    <xf numFmtId="166" fontId="1" fillId="5" borderId="0" xfId="0" applyNumberFormat="1" applyFont="1" applyFill="1" applyAlignment="1"/>
    <xf numFmtId="170" fontId="6" fillId="4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/>
    </xf>
    <xf numFmtId="168" fontId="6" fillId="3" borderId="0" xfId="0" applyNumberFormat="1" applyFont="1" applyFill="1" applyAlignment="1">
      <alignment horizontal="center" vertical="center" wrapText="1"/>
    </xf>
    <xf numFmtId="170" fontId="6" fillId="5" borderId="0" xfId="0" applyNumberFormat="1" applyFont="1" applyFill="1" applyAlignment="1">
      <alignment horizontal="center" vertical="center"/>
    </xf>
    <xf numFmtId="4" fontId="6" fillId="5" borderId="0" xfId="0" applyNumberFormat="1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170" fontId="1" fillId="5" borderId="0" xfId="0" applyNumberFormat="1" applyFont="1" applyFill="1" applyAlignment="1">
      <alignment horizontal="center"/>
    </xf>
    <xf numFmtId="170" fontId="1" fillId="5" borderId="0" xfId="0" applyNumberFormat="1" applyFont="1" applyFill="1" applyAlignment="1"/>
    <xf numFmtId="170" fontId="6" fillId="17" borderId="0" xfId="0" applyNumberFormat="1" applyFont="1" applyFill="1" applyAlignment="1">
      <alignment horizontal="center" vertical="center"/>
    </xf>
    <xf numFmtId="4" fontId="6" fillId="3" borderId="0" xfId="0" applyNumberFormat="1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4" fontId="8" fillId="5" borderId="0" xfId="0" applyNumberFormat="1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4" fontId="8" fillId="5" borderId="0" xfId="0" applyNumberFormat="1" applyFont="1" applyFill="1" applyAlignment="1">
      <alignment horizontal="center" vertical="center"/>
    </xf>
    <xf numFmtId="3" fontId="8" fillId="5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/>
    </xf>
    <xf numFmtId="164" fontId="8" fillId="4" borderId="0" xfId="0" applyNumberFormat="1" applyFont="1" applyFill="1" applyAlignment="1">
      <alignment horizontal="center" vertical="center"/>
    </xf>
    <xf numFmtId="4" fontId="8" fillId="9" borderId="0" xfId="0" applyNumberFormat="1" applyFont="1" applyFill="1" applyAlignment="1">
      <alignment horizontal="center" vertical="center" wrapText="1"/>
    </xf>
    <xf numFmtId="164" fontId="6" fillId="5" borderId="0" xfId="0" applyNumberFormat="1" applyFont="1" applyFill="1" applyAlignment="1">
      <alignment horizontal="center"/>
    </xf>
    <xf numFmtId="4" fontId="6" fillId="5" borderId="0" xfId="0" applyNumberFormat="1" applyFont="1" applyFill="1" applyAlignment="1">
      <alignment horizontal="center" wrapText="1"/>
    </xf>
    <xf numFmtId="4" fontId="8" fillId="9" borderId="0" xfId="0" applyNumberFormat="1" applyFont="1" applyFill="1" applyAlignment="1">
      <alignment horizontal="center"/>
    </xf>
    <xf numFmtId="0" fontId="8" fillId="9" borderId="0" xfId="0" applyFont="1" applyFill="1" applyAlignment="1">
      <alignment horizontal="center"/>
    </xf>
    <xf numFmtId="165" fontId="8" fillId="9" borderId="0" xfId="0" applyNumberFormat="1" applyFont="1" applyFill="1" applyAlignment="1">
      <alignment horizontal="center"/>
    </xf>
    <xf numFmtId="164" fontId="6" fillId="4" borderId="0" xfId="0" applyNumberFormat="1" applyFont="1" applyFill="1" applyAlignment="1">
      <alignment horizontal="center" vertical="center"/>
    </xf>
    <xf numFmtId="164" fontId="6" fillId="9" borderId="0" xfId="0" applyNumberFormat="1" applyFont="1" applyFill="1" applyAlignment="1">
      <alignment horizontal="center" vertical="center"/>
    </xf>
    <xf numFmtId="164" fontId="6" fillId="8" borderId="0" xfId="0" applyNumberFormat="1" applyFont="1" applyFill="1" applyAlignment="1">
      <alignment horizontal="center" vertical="center"/>
    </xf>
    <xf numFmtId="4" fontId="6" fillId="8" borderId="0" xfId="0" applyNumberFormat="1" applyFont="1" applyFill="1" applyAlignment="1">
      <alignment horizontal="center" vertical="center" wrapText="1"/>
    </xf>
    <xf numFmtId="165" fontId="6" fillId="4" borderId="0" xfId="0" applyNumberFormat="1" applyFont="1" applyFill="1"/>
    <xf numFmtId="165" fontId="6" fillId="5" borderId="0" xfId="0" applyNumberFormat="1" applyFont="1" applyFill="1"/>
    <xf numFmtId="0" fontId="5" fillId="5" borderId="0" xfId="0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/>
    </xf>
    <xf numFmtId="165" fontId="6" fillId="4" borderId="0" xfId="0" applyNumberFormat="1" applyFont="1" applyFill="1" applyAlignment="1">
      <alignment horizontal="center" wrapText="1"/>
    </xf>
    <xf numFmtId="165" fontId="6" fillId="5" borderId="0" xfId="0" applyNumberFormat="1" applyFont="1" applyFill="1" applyAlignment="1">
      <alignment horizontal="center" wrapText="1"/>
    </xf>
    <xf numFmtId="0" fontId="5" fillId="4" borderId="0" xfId="0" applyFont="1" applyFill="1" applyAlignment="1">
      <alignment horizontal="center"/>
    </xf>
    <xf numFmtId="49" fontId="6" fillId="5" borderId="0" xfId="0" applyNumberFormat="1" applyFont="1" applyFill="1" applyAlignment="1">
      <alignment horizontal="center" vertical="center"/>
    </xf>
    <xf numFmtId="166" fontId="6" fillId="9" borderId="0" xfId="0" applyNumberFormat="1" applyFont="1" applyFill="1" applyAlignment="1">
      <alignment horizontal="center" vertical="center"/>
    </xf>
    <xf numFmtId="14" fontId="6" fillId="4" borderId="0" xfId="0" applyNumberFormat="1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164" fontId="20" fillId="0" borderId="0" xfId="0" applyNumberFormat="1" applyFont="1" applyAlignment="1">
      <alignment horizontal="center" vertical="center" wrapText="1"/>
    </xf>
    <xf numFmtId="49" fontId="0" fillId="21" borderId="0" xfId="0" applyNumberFormat="1" applyFont="1" applyFill="1" applyAlignment="1">
      <alignment horizontal="center"/>
    </xf>
    <xf numFmtId="0" fontId="16" fillId="21" borderId="0" xfId="0" applyFont="1" applyFill="1" applyAlignment="1">
      <alignment horizontal="center" vertical="center"/>
    </xf>
    <xf numFmtId="165" fontId="16" fillId="21" borderId="0" xfId="0" applyNumberFormat="1" applyFont="1" applyFill="1"/>
    <xf numFmtId="0" fontId="16" fillId="21" borderId="0" xfId="0" applyFont="1" applyFill="1" applyAlignment="1">
      <alignment horizontal="center" vertical="center" wrapText="1"/>
    </xf>
    <xf numFmtId="0" fontId="6" fillId="21" borderId="0" xfId="0" applyFont="1" applyFill="1" applyAlignment="1">
      <alignment horizontal="center" vertical="center" wrapText="1"/>
    </xf>
    <xf numFmtId="166" fontId="6" fillId="3" borderId="0" xfId="0" applyNumberFormat="1" applyFont="1" applyFill="1" applyAlignment="1">
      <alignment horizontal="center" vertical="center"/>
    </xf>
    <xf numFmtId="173" fontId="6" fillId="5" borderId="0" xfId="0" applyNumberFormat="1" applyFont="1" applyFill="1" applyAlignment="1">
      <alignment horizontal="center" vertical="center"/>
    </xf>
    <xf numFmtId="166" fontId="6" fillId="8" borderId="0" xfId="0" applyNumberFormat="1" applyFont="1" applyFill="1" applyAlignment="1">
      <alignment horizontal="center" vertical="center"/>
    </xf>
    <xf numFmtId="4" fontId="6" fillId="10" borderId="0" xfId="0" applyNumberFormat="1" applyFont="1" applyFill="1" applyAlignment="1">
      <alignment horizontal="center" vertical="center"/>
    </xf>
    <xf numFmtId="172" fontId="6" fillId="4" borderId="0" xfId="0" applyNumberFormat="1" applyFont="1" applyFill="1" applyAlignment="1">
      <alignment horizontal="center" vertical="center"/>
    </xf>
    <xf numFmtId="173" fontId="6" fillId="4" borderId="0" xfId="0" applyNumberFormat="1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 wrapText="1"/>
    </xf>
    <xf numFmtId="167" fontId="6" fillId="5" borderId="0" xfId="0" applyNumberFormat="1" applyFont="1" applyFill="1" applyAlignment="1">
      <alignment horizontal="center" vertical="center" wrapText="1"/>
    </xf>
    <xf numFmtId="165" fontId="1" fillId="5" borderId="0" xfId="0" applyNumberFormat="1" applyFont="1" applyFill="1"/>
    <xf numFmtId="0" fontId="1" fillId="5" borderId="0" xfId="0" applyFont="1" applyFill="1" applyAlignment="1">
      <alignment horizontal="center" wrapText="1"/>
    </xf>
    <xf numFmtId="166" fontId="1" fillId="5" borderId="0" xfId="0" applyNumberFormat="1" applyFont="1" applyFill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166" fontId="1" fillId="4" borderId="0" xfId="0" applyNumberFormat="1" applyFont="1" applyFill="1" applyAlignment="1">
      <alignment horizontal="center" vertical="center"/>
    </xf>
    <xf numFmtId="4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/>
    <xf numFmtId="0" fontId="1" fillId="4" borderId="0" xfId="0" applyFont="1" applyFill="1" applyAlignment="1">
      <alignment horizontal="center" wrapText="1"/>
    </xf>
    <xf numFmtId="49" fontId="6" fillId="4" borderId="0" xfId="0" applyNumberFormat="1" applyFont="1" applyFill="1" applyAlignment="1">
      <alignment horizontal="center"/>
    </xf>
    <xf numFmtId="49" fontId="6" fillId="5" borderId="0" xfId="0" applyNumberFormat="1" applyFont="1" applyFill="1" applyAlignment="1">
      <alignment horizontal="center"/>
    </xf>
    <xf numFmtId="165" fontId="23" fillId="4" borderId="0" xfId="0" applyNumberFormat="1" applyFont="1" applyFill="1"/>
    <xf numFmtId="0" fontId="23" fillId="4" borderId="0" xfId="0" applyFont="1" applyFill="1" applyAlignment="1">
      <alignment wrapText="1"/>
    </xf>
    <xf numFmtId="4" fontId="23" fillId="5" borderId="0" xfId="0" applyNumberFormat="1" applyFont="1" applyFill="1" applyAlignment="1">
      <alignment horizontal="center" vertical="center" wrapText="1"/>
    </xf>
    <xf numFmtId="4" fontId="23" fillId="4" borderId="0" xfId="0" applyNumberFormat="1" applyFont="1" applyFill="1" applyAlignment="1">
      <alignment horizontal="center" vertical="center" wrapText="1"/>
    </xf>
    <xf numFmtId="166" fontId="23" fillId="5" borderId="0" xfId="0" applyNumberFormat="1" applyFont="1" applyFill="1" applyAlignment="1">
      <alignment horizontal="center" vertical="center"/>
    </xf>
    <xf numFmtId="4" fontId="23" fillId="5" borderId="0" xfId="0" applyNumberFormat="1" applyFont="1" applyFill="1" applyAlignment="1">
      <alignment horizontal="center"/>
    </xf>
    <xf numFmtId="4" fontId="23" fillId="5" borderId="0" xfId="0" applyNumberFormat="1" applyFont="1" applyFill="1" applyAlignment="1">
      <alignment horizontal="center" vertical="center"/>
    </xf>
    <xf numFmtId="165" fontId="23" fillId="5" borderId="0" xfId="0" applyNumberFormat="1" applyFont="1" applyFill="1"/>
    <xf numFmtId="0" fontId="23" fillId="5" borderId="0" xfId="0" applyFont="1" applyFill="1" applyAlignment="1">
      <alignment wrapText="1"/>
    </xf>
    <xf numFmtId="166" fontId="23" fillId="4" borderId="0" xfId="0" applyNumberFormat="1" applyFont="1" applyFill="1" applyAlignment="1">
      <alignment horizontal="center" vertical="center"/>
    </xf>
    <xf numFmtId="4" fontId="23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4" borderId="0" xfId="0" applyFont="1" applyFill="1" applyAlignment="1"/>
    <xf numFmtId="167" fontId="1" fillId="3" borderId="0" xfId="0" applyNumberFormat="1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wrapText="1"/>
    </xf>
    <xf numFmtId="170" fontId="1" fillId="4" borderId="0" xfId="0" applyNumberFormat="1" applyFont="1" applyFill="1" applyAlignment="1"/>
    <xf numFmtId="172" fontId="1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771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771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1050" cy="6191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3925" cy="7429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572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95325" cy="5619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7650" cy="2000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42950" cy="59055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771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62025" cy="7715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N1007"/>
  <sheetViews>
    <sheetView tabSelected="1" workbookViewId="0">
      <pane ySplit="2" topLeftCell="A3" activePane="bottomLeft" state="frozen"/>
      <selection pane="bottomLeft" activeCell="B4" sqref="B4:B5"/>
    </sheetView>
  </sheetViews>
  <sheetFormatPr baseColWidth="10" defaultColWidth="14.5" defaultRowHeight="15.75" customHeight="1" x14ac:dyDescent="0.15"/>
  <cols>
    <col min="1" max="2" width="14.5" customWidth="1"/>
    <col min="3" max="3" width="14" hidden="1" customWidth="1"/>
    <col min="4" max="4" width="14.5" customWidth="1"/>
    <col min="5" max="5" width="50.33203125" customWidth="1"/>
    <col min="6" max="7" width="13.33203125" customWidth="1"/>
    <col min="8" max="8" width="11.5" hidden="1" customWidth="1"/>
    <col min="9" max="10" width="13.33203125" hidden="1" customWidth="1"/>
    <col min="11" max="11" width="25.5" customWidth="1"/>
    <col min="12" max="14" width="19.33203125" customWidth="1"/>
  </cols>
  <sheetData>
    <row r="1" spans="1:14" ht="37.5" customHeight="1" x14ac:dyDescent="0.15">
      <c r="A1" s="24" t="s">
        <v>17</v>
      </c>
      <c r="B1" s="996" t="s">
        <v>19</v>
      </c>
      <c r="C1" s="963"/>
      <c r="D1" s="963"/>
      <c r="E1" s="963"/>
      <c r="F1" s="963"/>
      <c r="G1" s="26"/>
      <c r="H1" s="26"/>
      <c r="I1" s="26"/>
      <c r="J1" s="26"/>
      <c r="K1" s="26"/>
      <c r="L1" s="26"/>
      <c r="M1" s="26"/>
      <c r="N1" s="26"/>
    </row>
    <row r="2" spans="1:14" ht="43.5" customHeight="1" x14ac:dyDescent="0.15">
      <c r="A2" s="28" t="s">
        <v>2</v>
      </c>
      <c r="B2" s="28" t="s">
        <v>3</v>
      </c>
      <c r="C2" s="28" t="s">
        <v>4</v>
      </c>
      <c r="D2" s="30" t="s">
        <v>20</v>
      </c>
      <c r="E2" s="7" t="s">
        <v>5</v>
      </c>
      <c r="F2" s="28" t="s">
        <v>7</v>
      </c>
      <c r="G2" s="32" t="s">
        <v>21</v>
      </c>
      <c r="H2" s="32" t="s">
        <v>9</v>
      </c>
      <c r="I2" s="32" t="s">
        <v>23</v>
      </c>
      <c r="J2" s="32" t="s">
        <v>24</v>
      </c>
      <c r="K2" s="32" t="s">
        <v>11</v>
      </c>
      <c r="L2" s="32" t="s">
        <v>12</v>
      </c>
      <c r="M2" s="32"/>
      <c r="N2" s="32"/>
    </row>
    <row r="3" spans="1:14" ht="13" x14ac:dyDescent="0.15">
      <c r="A3" s="34" t="s">
        <v>25</v>
      </c>
      <c r="B3" s="48"/>
      <c r="C3" s="51"/>
      <c r="D3" s="53"/>
      <c r="E3" s="55"/>
      <c r="F3" s="57"/>
      <c r="G3" s="59"/>
      <c r="H3" s="59"/>
      <c r="I3" s="59"/>
      <c r="J3" s="59"/>
      <c r="K3" s="59"/>
      <c r="L3" s="59"/>
      <c r="M3" s="59"/>
      <c r="N3" s="59"/>
    </row>
    <row r="4" spans="1:14" ht="13" x14ac:dyDescent="0.15">
      <c r="A4" s="61" t="s">
        <v>32</v>
      </c>
      <c r="B4" s="997" t="s">
        <v>33</v>
      </c>
      <c r="C4" s="997" t="s">
        <v>33</v>
      </c>
      <c r="D4" s="64">
        <v>33500</v>
      </c>
      <c r="E4" s="66" t="s">
        <v>36</v>
      </c>
      <c r="F4" s="966">
        <f>D4+D5</f>
        <v>67000</v>
      </c>
      <c r="G4" s="72"/>
      <c r="H4" s="72"/>
      <c r="I4" s="72"/>
      <c r="J4" s="72"/>
      <c r="K4" s="989"/>
      <c r="L4" s="72"/>
      <c r="M4" s="72"/>
      <c r="N4" s="72"/>
    </row>
    <row r="5" spans="1:14" ht="13" x14ac:dyDescent="0.15">
      <c r="A5" s="61" t="s">
        <v>32</v>
      </c>
      <c r="B5" s="963"/>
      <c r="C5" s="963"/>
      <c r="D5" s="64">
        <v>33500</v>
      </c>
      <c r="E5" s="66" t="s">
        <v>39</v>
      </c>
      <c r="F5" s="963"/>
      <c r="G5" s="72"/>
      <c r="H5" s="72"/>
      <c r="I5" s="72"/>
      <c r="J5" s="72"/>
      <c r="K5" s="963"/>
      <c r="L5" s="72"/>
      <c r="M5" s="72"/>
      <c r="N5" s="72"/>
    </row>
    <row r="6" spans="1:14" ht="13" x14ac:dyDescent="0.15">
      <c r="A6" s="75" t="s">
        <v>32</v>
      </c>
      <c r="B6" s="968" t="s">
        <v>41</v>
      </c>
      <c r="C6" s="968" t="s">
        <v>42</v>
      </c>
      <c r="D6" s="79">
        <v>34000</v>
      </c>
      <c r="E6" s="81" t="s">
        <v>43</v>
      </c>
      <c r="F6" s="965">
        <f>D6+D7</f>
        <v>68000</v>
      </c>
      <c r="G6" s="87"/>
      <c r="H6" s="87"/>
      <c r="I6" s="87"/>
      <c r="J6" s="87"/>
      <c r="K6" s="992"/>
      <c r="L6" s="87"/>
      <c r="M6" s="87"/>
      <c r="N6" s="87"/>
    </row>
    <row r="7" spans="1:14" ht="13" x14ac:dyDescent="0.15">
      <c r="A7" s="75" t="s">
        <v>32</v>
      </c>
      <c r="B7" s="963"/>
      <c r="C7" s="963"/>
      <c r="D7" s="79">
        <v>34000</v>
      </c>
      <c r="E7" s="81" t="s">
        <v>44</v>
      </c>
      <c r="F7" s="963"/>
      <c r="G7" s="87"/>
      <c r="H7" s="87"/>
      <c r="I7" s="87"/>
      <c r="J7" s="87"/>
      <c r="K7" s="963"/>
      <c r="L7" s="87"/>
      <c r="M7" s="87"/>
      <c r="N7" s="87"/>
    </row>
    <row r="8" spans="1:14" ht="13" x14ac:dyDescent="0.15">
      <c r="A8" s="61" t="s">
        <v>45</v>
      </c>
      <c r="B8" s="997" t="s">
        <v>46</v>
      </c>
      <c r="C8" s="997" t="s">
        <v>42</v>
      </c>
      <c r="D8" s="64">
        <v>32000</v>
      </c>
      <c r="E8" s="89" t="s">
        <v>47</v>
      </c>
      <c r="F8" s="966">
        <f>D8+D9</f>
        <v>64000</v>
      </c>
      <c r="G8" s="72"/>
      <c r="H8" s="72"/>
      <c r="I8" s="72"/>
      <c r="J8" s="72"/>
      <c r="K8" s="989"/>
      <c r="L8" s="72"/>
      <c r="M8" s="72"/>
      <c r="N8" s="72"/>
    </row>
    <row r="9" spans="1:14" ht="13" x14ac:dyDescent="0.15">
      <c r="A9" s="61" t="s">
        <v>32</v>
      </c>
      <c r="B9" s="963"/>
      <c r="C9" s="963"/>
      <c r="D9" s="64">
        <v>32000</v>
      </c>
      <c r="E9" s="89" t="s">
        <v>39</v>
      </c>
      <c r="F9" s="963"/>
      <c r="G9" s="72"/>
      <c r="H9" s="72"/>
      <c r="I9" s="72"/>
      <c r="J9" s="72"/>
      <c r="K9" s="963"/>
      <c r="L9" s="72"/>
      <c r="M9" s="72"/>
      <c r="N9" s="72"/>
    </row>
    <row r="10" spans="1:14" ht="13" x14ac:dyDescent="0.15">
      <c r="A10" s="75" t="s">
        <v>32</v>
      </c>
      <c r="B10" s="968" t="s">
        <v>49</v>
      </c>
      <c r="C10" s="968" t="s">
        <v>42</v>
      </c>
      <c r="D10" s="92">
        <v>33500</v>
      </c>
      <c r="E10" s="102" t="s">
        <v>43</v>
      </c>
      <c r="F10" s="965">
        <f>D10+D11</f>
        <v>67000</v>
      </c>
      <c r="G10" s="87"/>
      <c r="H10" s="87"/>
      <c r="I10" s="87"/>
      <c r="J10" s="87"/>
      <c r="K10" s="992"/>
      <c r="L10" s="87"/>
      <c r="M10" s="87"/>
      <c r="N10" s="87"/>
    </row>
    <row r="11" spans="1:14" ht="13" x14ac:dyDescent="0.15">
      <c r="A11" s="75" t="s">
        <v>32</v>
      </c>
      <c r="B11" s="963"/>
      <c r="C11" s="963"/>
      <c r="D11" s="92">
        <v>33500</v>
      </c>
      <c r="E11" s="102" t="s">
        <v>43</v>
      </c>
      <c r="F11" s="963"/>
      <c r="G11" s="87"/>
      <c r="H11" s="87"/>
      <c r="I11" s="87"/>
      <c r="J11" s="87"/>
      <c r="K11" s="963"/>
      <c r="L11" s="87"/>
      <c r="M11" s="87"/>
      <c r="N11" s="87"/>
    </row>
    <row r="12" spans="1:14" ht="13" x14ac:dyDescent="0.15">
      <c r="A12" s="61" t="s">
        <v>32</v>
      </c>
      <c r="B12" s="997" t="s">
        <v>53</v>
      </c>
      <c r="C12" s="997" t="s">
        <v>42</v>
      </c>
      <c r="D12" s="64">
        <v>31000</v>
      </c>
      <c r="E12" s="66" t="s">
        <v>36</v>
      </c>
      <c r="F12" s="966">
        <f>D12+D13</f>
        <v>62000</v>
      </c>
      <c r="G12" s="72"/>
      <c r="H12" s="72"/>
      <c r="I12" s="72"/>
      <c r="J12" s="72"/>
      <c r="K12" s="989"/>
      <c r="L12" s="72"/>
      <c r="M12" s="72"/>
      <c r="N12" s="72"/>
    </row>
    <row r="13" spans="1:14" ht="13" x14ac:dyDescent="0.15">
      <c r="A13" s="61" t="s">
        <v>32</v>
      </c>
      <c r="B13" s="963"/>
      <c r="C13" s="963"/>
      <c r="D13" s="64">
        <v>31000</v>
      </c>
      <c r="E13" s="66" t="s">
        <v>39</v>
      </c>
      <c r="F13" s="963"/>
      <c r="G13" s="72"/>
      <c r="H13" s="72"/>
      <c r="I13" s="72"/>
      <c r="J13" s="72"/>
      <c r="K13" s="963"/>
      <c r="L13" s="72"/>
      <c r="M13" s="72"/>
      <c r="N13" s="72"/>
    </row>
    <row r="14" spans="1:14" ht="13" x14ac:dyDescent="0.15">
      <c r="A14" s="110" t="s">
        <v>58</v>
      </c>
      <c r="B14" s="112"/>
      <c r="C14" s="112"/>
      <c r="D14" s="114"/>
      <c r="E14" s="116"/>
      <c r="F14" s="118">
        <f>SUM(F4:F13)</f>
        <v>328000</v>
      </c>
      <c r="G14" s="119"/>
      <c r="H14" s="119"/>
      <c r="I14" s="119"/>
      <c r="J14" s="119"/>
      <c r="K14" s="119"/>
      <c r="L14" s="119"/>
      <c r="M14" s="119"/>
      <c r="N14" s="119"/>
    </row>
    <row r="15" spans="1:14" ht="13" x14ac:dyDescent="0.15">
      <c r="A15" s="75" t="s">
        <v>63</v>
      </c>
      <c r="B15" s="968" t="s">
        <v>64</v>
      </c>
      <c r="C15" s="968" t="s">
        <v>42</v>
      </c>
      <c r="D15" s="79">
        <v>27500</v>
      </c>
      <c r="E15" s="81" t="s">
        <v>65</v>
      </c>
      <c r="F15" s="965">
        <f>D15+D16</f>
        <v>55000</v>
      </c>
      <c r="G15" s="87"/>
      <c r="H15" s="87"/>
      <c r="I15" s="87"/>
      <c r="J15" s="87"/>
      <c r="K15" s="992"/>
      <c r="L15" s="87"/>
      <c r="M15" s="87"/>
      <c r="N15" s="87"/>
    </row>
    <row r="16" spans="1:14" ht="13" x14ac:dyDescent="0.15">
      <c r="A16" s="75" t="s">
        <v>63</v>
      </c>
      <c r="B16" s="963"/>
      <c r="C16" s="963"/>
      <c r="D16" s="79">
        <v>27500</v>
      </c>
      <c r="E16" s="81" t="s">
        <v>65</v>
      </c>
      <c r="F16" s="963"/>
      <c r="G16" s="87"/>
      <c r="H16" s="87"/>
      <c r="I16" s="87"/>
      <c r="J16" s="87"/>
      <c r="K16" s="963"/>
      <c r="L16" s="87"/>
      <c r="M16" s="87"/>
      <c r="N16" s="87"/>
    </row>
    <row r="17" spans="1:14" ht="13" x14ac:dyDescent="0.15">
      <c r="A17" s="61" t="s">
        <v>32</v>
      </c>
      <c r="B17" s="964" t="s">
        <v>68</v>
      </c>
      <c r="C17" s="969"/>
      <c r="D17" s="64">
        <v>31000</v>
      </c>
      <c r="E17" s="122" t="s">
        <v>43</v>
      </c>
      <c r="F17" s="966">
        <f>D17+D18</f>
        <v>62000</v>
      </c>
      <c r="G17" s="72"/>
      <c r="H17" s="72"/>
      <c r="I17" s="72"/>
      <c r="J17" s="72"/>
      <c r="K17" s="989"/>
      <c r="L17" s="72"/>
      <c r="M17" s="72"/>
      <c r="N17" s="72"/>
    </row>
    <row r="18" spans="1:14" ht="13" x14ac:dyDescent="0.15">
      <c r="A18" s="61" t="s">
        <v>32</v>
      </c>
      <c r="B18" s="963"/>
      <c r="C18" s="963"/>
      <c r="D18" s="64">
        <v>31000</v>
      </c>
      <c r="E18" s="125" t="s">
        <v>74</v>
      </c>
      <c r="F18" s="963"/>
      <c r="G18" s="72"/>
      <c r="H18" s="72"/>
      <c r="I18" s="72"/>
      <c r="J18" s="72"/>
      <c r="K18" s="963"/>
      <c r="L18" s="72"/>
      <c r="M18" s="72"/>
      <c r="N18" s="72"/>
    </row>
    <row r="19" spans="1:14" ht="13" x14ac:dyDescent="0.15">
      <c r="A19" s="75" t="s">
        <v>32</v>
      </c>
      <c r="B19" s="962" t="s">
        <v>42</v>
      </c>
      <c r="C19" s="967"/>
      <c r="D19" s="79">
        <v>32000</v>
      </c>
      <c r="E19" s="130" t="s">
        <v>36</v>
      </c>
      <c r="F19" s="965">
        <f>D19+D20</f>
        <v>64000</v>
      </c>
      <c r="G19" s="87"/>
      <c r="H19" s="87"/>
      <c r="I19" s="87"/>
      <c r="J19" s="87"/>
      <c r="K19" s="992"/>
      <c r="L19" s="87"/>
      <c r="M19" s="87"/>
      <c r="N19" s="87"/>
    </row>
    <row r="20" spans="1:14" ht="13" x14ac:dyDescent="0.15">
      <c r="A20" s="75" t="s">
        <v>32</v>
      </c>
      <c r="B20" s="963"/>
      <c r="C20" s="963"/>
      <c r="D20" s="79">
        <v>32000</v>
      </c>
      <c r="E20" s="130" t="s">
        <v>39</v>
      </c>
      <c r="F20" s="963"/>
      <c r="G20" s="87"/>
      <c r="H20" s="87"/>
      <c r="I20" s="87"/>
      <c r="J20" s="87"/>
      <c r="K20" s="963"/>
      <c r="L20" s="87"/>
      <c r="M20" s="87"/>
      <c r="N20" s="87"/>
    </row>
    <row r="21" spans="1:14" ht="13" x14ac:dyDescent="0.15">
      <c r="A21" s="61" t="s">
        <v>32</v>
      </c>
      <c r="B21" s="964" t="s">
        <v>82</v>
      </c>
      <c r="C21" s="969"/>
      <c r="D21" s="64">
        <v>30000</v>
      </c>
      <c r="E21" s="122" t="s">
        <v>43</v>
      </c>
      <c r="F21" s="966">
        <f>D21+D22</f>
        <v>60000</v>
      </c>
      <c r="G21" s="72"/>
      <c r="H21" s="72"/>
      <c r="I21" s="72"/>
      <c r="J21" s="72"/>
      <c r="K21" s="989"/>
      <c r="L21" s="72"/>
      <c r="M21" s="72"/>
      <c r="N21" s="72"/>
    </row>
    <row r="22" spans="1:14" ht="13" x14ac:dyDescent="0.15">
      <c r="A22" s="61" t="s">
        <v>32</v>
      </c>
      <c r="B22" s="963"/>
      <c r="C22" s="963"/>
      <c r="D22" s="64">
        <v>30000</v>
      </c>
      <c r="E22" s="125" t="s">
        <v>44</v>
      </c>
      <c r="F22" s="963"/>
      <c r="G22" s="72"/>
      <c r="H22" s="72"/>
      <c r="I22" s="72"/>
      <c r="J22" s="72"/>
      <c r="K22" s="963"/>
      <c r="L22" s="72"/>
      <c r="M22" s="72"/>
      <c r="N22" s="72"/>
    </row>
    <row r="23" spans="1:14" ht="13" x14ac:dyDescent="0.15">
      <c r="A23" s="75" t="s">
        <v>84</v>
      </c>
      <c r="B23" s="962" t="s">
        <v>85</v>
      </c>
      <c r="C23" s="967"/>
      <c r="D23" s="79">
        <v>34000</v>
      </c>
      <c r="E23" s="137" t="s">
        <v>86</v>
      </c>
      <c r="F23" s="965">
        <f>D23+D24</f>
        <v>68000</v>
      </c>
      <c r="G23" s="137"/>
      <c r="H23" s="137"/>
      <c r="I23" s="137"/>
      <c r="J23" s="137"/>
      <c r="K23" s="990"/>
      <c r="L23" s="137"/>
      <c r="M23" s="137"/>
      <c r="N23" s="137"/>
    </row>
    <row r="24" spans="1:14" ht="13" x14ac:dyDescent="0.15">
      <c r="A24" s="75" t="s">
        <v>84</v>
      </c>
      <c r="B24" s="963"/>
      <c r="C24" s="963"/>
      <c r="D24" s="92">
        <v>34000</v>
      </c>
      <c r="E24" s="102" t="s">
        <v>90</v>
      </c>
      <c r="F24" s="963"/>
      <c r="G24" s="137"/>
      <c r="H24" s="137"/>
      <c r="I24" s="137"/>
      <c r="J24" s="137"/>
      <c r="K24" s="963"/>
      <c r="L24" s="137"/>
      <c r="M24" s="137"/>
      <c r="N24" s="137"/>
    </row>
    <row r="25" spans="1:14" ht="13" x14ac:dyDescent="0.15">
      <c r="A25" s="141" t="s">
        <v>91</v>
      </c>
      <c r="B25" s="112"/>
      <c r="C25" s="112"/>
      <c r="D25" s="114"/>
      <c r="E25" s="116"/>
      <c r="F25" s="118">
        <f>SUM(F15:F24)</f>
        <v>309000</v>
      </c>
      <c r="G25" s="145"/>
      <c r="H25" s="145"/>
      <c r="I25" s="145"/>
      <c r="J25" s="145"/>
      <c r="K25" s="145"/>
      <c r="L25" s="145"/>
      <c r="M25" s="145"/>
      <c r="N25" s="145"/>
    </row>
    <row r="26" spans="1:14" ht="13" x14ac:dyDescent="0.15">
      <c r="A26" s="75" t="s">
        <v>32</v>
      </c>
      <c r="B26" s="968" t="s">
        <v>49</v>
      </c>
      <c r="C26" s="968" t="s">
        <v>42</v>
      </c>
      <c r="D26" s="79">
        <v>33500</v>
      </c>
      <c r="E26" s="81" t="s">
        <v>43</v>
      </c>
      <c r="F26" s="965">
        <f>D26+D27</f>
        <v>67000</v>
      </c>
      <c r="G26" s="147"/>
      <c r="H26" s="147"/>
      <c r="I26" s="147"/>
      <c r="J26" s="147"/>
      <c r="K26" s="998"/>
      <c r="L26" s="147"/>
      <c r="M26" s="147"/>
      <c r="N26" s="147"/>
    </row>
    <row r="27" spans="1:14" ht="13" x14ac:dyDescent="0.15">
      <c r="A27" s="75" t="s">
        <v>32</v>
      </c>
      <c r="B27" s="963"/>
      <c r="C27" s="963"/>
      <c r="D27" s="79">
        <v>33500</v>
      </c>
      <c r="E27" s="81" t="s">
        <v>43</v>
      </c>
      <c r="F27" s="963"/>
      <c r="G27" s="147"/>
      <c r="H27" s="147"/>
      <c r="I27" s="147"/>
      <c r="J27" s="147"/>
      <c r="K27" s="963"/>
      <c r="L27" s="147"/>
      <c r="M27" s="147"/>
      <c r="N27" s="147"/>
    </row>
    <row r="28" spans="1:14" ht="13" x14ac:dyDescent="0.15">
      <c r="A28" s="148" t="s">
        <v>84</v>
      </c>
      <c r="B28" s="149">
        <v>43642</v>
      </c>
      <c r="C28" s="77"/>
      <c r="D28" s="79">
        <v>34000</v>
      </c>
      <c r="E28" s="81" t="s">
        <v>90</v>
      </c>
      <c r="F28" s="151">
        <v>34000</v>
      </c>
      <c r="G28" s="147"/>
      <c r="H28" s="147"/>
      <c r="I28" s="147"/>
      <c r="J28" s="147"/>
      <c r="K28" s="147"/>
      <c r="L28" s="147"/>
      <c r="M28" s="147"/>
      <c r="N28" s="147"/>
    </row>
    <row r="29" spans="1:14" ht="13" x14ac:dyDescent="0.15">
      <c r="A29" s="61" t="s">
        <v>32</v>
      </c>
      <c r="B29" s="964" t="s">
        <v>104</v>
      </c>
      <c r="C29" s="969"/>
      <c r="D29" s="64">
        <v>34000</v>
      </c>
      <c r="E29" s="122" t="s">
        <v>39</v>
      </c>
      <c r="F29" s="966">
        <f>D29+D30</f>
        <v>68000</v>
      </c>
      <c r="G29" s="122"/>
      <c r="H29" s="122"/>
      <c r="I29" s="122"/>
      <c r="J29" s="122"/>
      <c r="K29" s="991"/>
      <c r="L29" s="122"/>
      <c r="M29" s="122"/>
      <c r="N29" s="122"/>
    </row>
    <row r="30" spans="1:14" ht="13" x14ac:dyDescent="0.15">
      <c r="A30" s="61" t="s">
        <v>32</v>
      </c>
      <c r="B30" s="963"/>
      <c r="C30" s="963"/>
      <c r="D30" s="64">
        <v>34000</v>
      </c>
      <c r="E30" s="89" t="s">
        <v>43</v>
      </c>
      <c r="F30" s="963"/>
      <c r="G30" s="122"/>
      <c r="H30" s="122"/>
      <c r="I30" s="122"/>
      <c r="J30" s="122"/>
      <c r="K30" s="963"/>
      <c r="L30" s="122"/>
      <c r="M30" s="122"/>
      <c r="N30" s="122"/>
    </row>
    <row r="31" spans="1:14" ht="13" x14ac:dyDescent="0.15">
      <c r="A31" s="75" t="s">
        <v>32</v>
      </c>
      <c r="B31" s="962" t="s">
        <v>104</v>
      </c>
      <c r="C31" s="967"/>
      <c r="D31" s="79">
        <v>30000</v>
      </c>
      <c r="E31" s="130" t="s">
        <v>39</v>
      </c>
      <c r="F31" s="965">
        <f>D31+D32</f>
        <v>60000</v>
      </c>
      <c r="G31" s="87"/>
      <c r="H31" s="87"/>
      <c r="I31" s="87"/>
      <c r="J31" s="87"/>
      <c r="K31" s="992"/>
      <c r="L31" s="87"/>
      <c r="M31" s="87"/>
      <c r="N31" s="87"/>
    </row>
    <row r="32" spans="1:14" ht="13" x14ac:dyDescent="0.15">
      <c r="A32" s="75" t="s">
        <v>45</v>
      </c>
      <c r="B32" s="963"/>
      <c r="C32" s="963"/>
      <c r="D32" s="79">
        <v>30000</v>
      </c>
      <c r="E32" s="81" t="s">
        <v>47</v>
      </c>
      <c r="F32" s="963"/>
      <c r="G32" s="87"/>
      <c r="H32" s="87"/>
      <c r="I32" s="87"/>
      <c r="J32" s="87"/>
      <c r="K32" s="963"/>
      <c r="L32" s="87"/>
      <c r="M32" s="87"/>
      <c r="N32" s="87"/>
    </row>
    <row r="33" spans="1:14" ht="13" x14ac:dyDescent="0.15">
      <c r="A33" s="61" t="s">
        <v>32</v>
      </c>
      <c r="B33" s="964" t="s">
        <v>104</v>
      </c>
      <c r="C33" s="969"/>
      <c r="D33" s="64">
        <v>27000</v>
      </c>
      <c r="E33" s="122" t="s">
        <v>105</v>
      </c>
      <c r="F33" s="966">
        <f>D33+D34</f>
        <v>54000</v>
      </c>
      <c r="G33" s="72"/>
      <c r="H33" s="72"/>
      <c r="I33" s="72"/>
      <c r="J33" s="72"/>
      <c r="K33" s="989"/>
      <c r="L33" s="72"/>
      <c r="M33" s="72"/>
      <c r="N33" s="72"/>
    </row>
    <row r="34" spans="1:14" ht="13" x14ac:dyDescent="0.15">
      <c r="A34" s="61" t="s">
        <v>32</v>
      </c>
      <c r="B34" s="963"/>
      <c r="C34" s="963"/>
      <c r="D34" s="64">
        <v>27000</v>
      </c>
      <c r="E34" s="125" t="s">
        <v>74</v>
      </c>
      <c r="F34" s="963"/>
      <c r="G34" s="72"/>
      <c r="H34" s="72"/>
      <c r="I34" s="72"/>
      <c r="J34" s="72"/>
      <c r="K34" s="963"/>
      <c r="L34" s="72"/>
      <c r="M34" s="72"/>
      <c r="N34" s="72"/>
    </row>
    <row r="35" spans="1:14" ht="13" x14ac:dyDescent="0.15">
      <c r="A35" s="75" t="s">
        <v>63</v>
      </c>
      <c r="B35" s="962" t="s">
        <v>106</v>
      </c>
      <c r="C35" s="962" t="s">
        <v>107</v>
      </c>
      <c r="D35" s="79">
        <v>31500</v>
      </c>
      <c r="E35" s="81" t="s">
        <v>65</v>
      </c>
      <c r="F35" s="965">
        <f>D35+D36</f>
        <v>63000</v>
      </c>
      <c r="G35" s="87"/>
      <c r="H35" s="87"/>
      <c r="I35" s="87"/>
      <c r="J35" s="87"/>
      <c r="K35" s="992"/>
      <c r="L35" s="87"/>
      <c r="M35" s="87"/>
      <c r="N35" s="87"/>
    </row>
    <row r="36" spans="1:14" ht="13" x14ac:dyDescent="0.15">
      <c r="A36" s="75" t="s">
        <v>63</v>
      </c>
      <c r="B36" s="963"/>
      <c r="C36" s="963"/>
      <c r="D36" s="79">
        <v>31500</v>
      </c>
      <c r="E36" s="81" t="s">
        <v>65</v>
      </c>
      <c r="F36" s="963"/>
      <c r="G36" s="87"/>
      <c r="H36" s="87"/>
      <c r="I36" s="87"/>
      <c r="J36" s="87"/>
      <c r="K36" s="963"/>
      <c r="L36" s="87"/>
      <c r="M36" s="87"/>
      <c r="N36" s="87"/>
    </row>
    <row r="37" spans="1:14" ht="13" x14ac:dyDescent="0.15">
      <c r="A37" s="61" t="s">
        <v>32</v>
      </c>
      <c r="B37" s="964" t="s">
        <v>106</v>
      </c>
      <c r="C37" s="964" t="s">
        <v>107</v>
      </c>
      <c r="D37" s="64">
        <v>32000</v>
      </c>
      <c r="E37" s="122" t="s">
        <v>43</v>
      </c>
      <c r="F37" s="966">
        <f>D37+D38</f>
        <v>64000</v>
      </c>
      <c r="G37" s="72"/>
      <c r="H37" s="72"/>
      <c r="I37" s="72"/>
      <c r="J37" s="72"/>
      <c r="K37" s="989"/>
      <c r="L37" s="72"/>
      <c r="M37" s="72"/>
      <c r="N37" s="72"/>
    </row>
    <row r="38" spans="1:14" ht="13" x14ac:dyDescent="0.15">
      <c r="A38" s="61" t="s">
        <v>32</v>
      </c>
      <c r="B38" s="963"/>
      <c r="C38" s="963"/>
      <c r="D38" s="64">
        <v>32000</v>
      </c>
      <c r="E38" s="125" t="s">
        <v>44</v>
      </c>
      <c r="F38" s="963"/>
      <c r="G38" s="72"/>
      <c r="H38" s="72"/>
      <c r="I38" s="72"/>
      <c r="J38" s="72"/>
      <c r="K38" s="963"/>
      <c r="L38" s="72"/>
      <c r="M38" s="72"/>
      <c r="N38" s="72"/>
    </row>
    <row r="39" spans="1:14" ht="13" x14ac:dyDescent="0.15">
      <c r="A39" s="75" t="s">
        <v>32</v>
      </c>
      <c r="B39" s="962" t="s">
        <v>109</v>
      </c>
      <c r="C39" s="962" t="s">
        <v>107</v>
      </c>
      <c r="D39" s="79">
        <v>32000</v>
      </c>
      <c r="E39" s="130" t="s">
        <v>39</v>
      </c>
      <c r="F39" s="965">
        <f>D39+D40</f>
        <v>64000</v>
      </c>
      <c r="G39" s="87"/>
      <c r="H39" s="87"/>
      <c r="I39" s="87"/>
      <c r="J39" s="87"/>
      <c r="K39" s="992"/>
      <c r="L39" s="87"/>
      <c r="M39" s="87"/>
      <c r="N39" s="87"/>
    </row>
    <row r="40" spans="1:14" ht="13" x14ac:dyDescent="0.15">
      <c r="A40" s="75" t="s">
        <v>32</v>
      </c>
      <c r="B40" s="963"/>
      <c r="C40" s="963"/>
      <c r="D40" s="79">
        <v>32000</v>
      </c>
      <c r="E40" s="130" t="s">
        <v>36</v>
      </c>
      <c r="F40" s="963"/>
      <c r="G40" s="87"/>
      <c r="H40" s="87"/>
      <c r="I40" s="87"/>
      <c r="J40" s="87"/>
      <c r="K40" s="963"/>
      <c r="L40" s="87"/>
      <c r="M40" s="87"/>
      <c r="N40" s="87"/>
    </row>
    <row r="41" spans="1:14" ht="13" x14ac:dyDescent="0.15">
      <c r="A41" s="61" t="s">
        <v>32</v>
      </c>
      <c r="B41" s="964" t="s">
        <v>111</v>
      </c>
      <c r="C41" s="964" t="s">
        <v>112</v>
      </c>
      <c r="D41" s="64">
        <v>31500</v>
      </c>
      <c r="E41" s="122" t="s">
        <v>43</v>
      </c>
      <c r="F41" s="966">
        <f>D41+D42</f>
        <v>63000</v>
      </c>
      <c r="G41" s="72"/>
      <c r="H41" s="72"/>
      <c r="I41" s="72"/>
      <c r="J41" s="72"/>
      <c r="K41" s="989"/>
      <c r="L41" s="72"/>
      <c r="M41" s="72"/>
      <c r="N41" s="72"/>
    </row>
    <row r="42" spans="1:14" ht="13" x14ac:dyDescent="0.15">
      <c r="A42" s="61" t="s">
        <v>32</v>
      </c>
      <c r="B42" s="963"/>
      <c r="C42" s="963"/>
      <c r="D42" s="64">
        <v>31500</v>
      </c>
      <c r="E42" s="125" t="s">
        <v>74</v>
      </c>
      <c r="F42" s="963"/>
      <c r="G42" s="72"/>
      <c r="H42" s="72"/>
      <c r="I42" s="72"/>
      <c r="J42" s="72"/>
      <c r="K42" s="963"/>
      <c r="L42" s="72"/>
      <c r="M42" s="72"/>
      <c r="N42" s="72"/>
    </row>
    <row r="43" spans="1:14" ht="13" x14ac:dyDescent="0.15">
      <c r="A43" s="75" t="s">
        <v>32</v>
      </c>
      <c r="B43" s="962" t="s">
        <v>118</v>
      </c>
      <c r="C43" s="962" t="s">
        <v>112</v>
      </c>
      <c r="D43" s="79">
        <v>30000</v>
      </c>
      <c r="E43" s="130" t="s">
        <v>39</v>
      </c>
      <c r="F43" s="965">
        <f>D43+D44</f>
        <v>60000</v>
      </c>
      <c r="G43" s="87"/>
      <c r="H43" s="87"/>
      <c r="I43" s="87"/>
      <c r="J43" s="87"/>
      <c r="K43" s="992"/>
      <c r="L43" s="87"/>
      <c r="M43" s="87"/>
      <c r="N43" s="87"/>
    </row>
    <row r="44" spans="1:14" ht="13" x14ac:dyDescent="0.15">
      <c r="A44" s="75" t="s">
        <v>45</v>
      </c>
      <c r="B44" s="963"/>
      <c r="C44" s="963"/>
      <c r="D44" s="79">
        <v>30000</v>
      </c>
      <c r="E44" s="81" t="s">
        <v>47</v>
      </c>
      <c r="F44" s="963"/>
      <c r="G44" s="87"/>
      <c r="H44" s="87"/>
      <c r="I44" s="87"/>
      <c r="J44" s="87"/>
      <c r="K44" s="963"/>
      <c r="L44" s="87"/>
      <c r="M44" s="87"/>
      <c r="N44" s="87"/>
    </row>
    <row r="45" spans="1:14" ht="13" x14ac:dyDescent="0.15">
      <c r="A45" s="61" t="s">
        <v>63</v>
      </c>
      <c r="B45" s="964" t="s">
        <v>118</v>
      </c>
      <c r="C45" s="964" t="s">
        <v>112</v>
      </c>
      <c r="D45" s="64">
        <v>27000</v>
      </c>
      <c r="E45" s="122" t="s">
        <v>65</v>
      </c>
      <c r="F45" s="966">
        <f>D45+D46</f>
        <v>54000</v>
      </c>
      <c r="G45" s="72"/>
      <c r="H45" s="72"/>
      <c r="I45" s="72"/>
      <c r="J45" s="72"/>
      <c r="K45" s="989"/>
      <c r="L45" s="72"/>
      <c r="M45" s="72"/>
      <c r="N45" s="72"/>
    </row>
    <row r="46" spans="1:14" ht="13" x14ac:dyDescent="0.15">
      <c r="A46" s="61" t="s">
        <v>63</v>
      </c>
      <c r="B46" s="963"/>
      <c r="C46" s="963"/>
      <c r="D46" s="64">
        <v>27000</v>
      </c>
      <c r="E46" s="125" t="s">
        <v>65</v>
      </c>
      <c r="F46" s="963"/>
      <c r="G46" s="72"/>
      <c r="H46" s="72"/>
      <c r="I46" s="72"/>
      <c r="J46" s="72"/>
      <c r="K46" s="963"/>
      <c r="L46" s="72"/>
      <c r="M46" s="72"/>
      <c r="N46" s="72"/>
    </row>
    <row r="47" spans="1:14" ht="13" x14ac:dyDescent="0.15">
      <c r="A47" s="75" t="s">
        <v>32</v>
      </c>
      <c r="B47" s="962" t="s">
        <v>118</v>
      </c>
      <c r="C47" s="962" t="s">
        <v>112</v>
      </c>
      <c r="D47" s="79">
        <v>33500</v>
      </c>
      <c r="E47" s="130" t="s">
        <v>44</v>
      </c>
      <c r="F47" s="965">
        <f>D47+D48</f>
        <v>67000</v>
      </c>
      <c r="G47" s="87"/>
      <c r="H47" s="87"/>
      <c r="I47" s="87"/>
      <c r="J47" s="87"/>
      <c r="K47" s="992"/>
      <c r="L47" s="87"/>
      <c r="M47" s="87"/>
      <c r="N47" s="87"/>
    </row>
    <row r="48" spans="1:14" ht="13" x14ac:dyDescent="0.15">
      <c r="A48" s="75" t="s">
        <v>32</v>
      </c>
      <c r="B48" s="963"/>
      <c r="C48" s="963"/>
      <c r="D48" s="79">
        <v>33500</v>
      </c>
      <c r="E48" s="130" t="s">
        <v>43</v>
      </c>
      <c r="F48" s="963"/>
      <c r="G48" s="87"/>
      <c r="H48" s="87"/>
      <c r="I48" s="87"/>
      <c r="J48" s="87"/>
      <c r="K48" s="963"/>
      <c r="L48" s="87"/>
      <c r="M48" s="87"/>
      <c r="N48" s="87"/>
    </row>
    <row r="49" spans="1:14" ht="13" x14ac:dyDescent="0.15">
      <c r="A49" s="61" t="s">
        <v>32</v>
      </c>
      <c r="B49" s="121" t="s">
        <v>136</v>
      </c>
      <c r="C49" s="970">
        <v>43657</v>
      </c>
      <c r="D49" s="64">
        <v>31500</v>
      </c>
      <c r="E49" s="66" t="s">
        <v>43</v>
      </c>
      <c r="F49" s="966">
        <f>D49+D50</f>
        <v>63000</v>
      </c>
      <c r="G49" s="72"/>
      <c r="H49" s="72"/>
      <c r="I49" s="72"/>
      <c r="J49" s="72"/>
      <c r="K49" s="989"/>
      <c r="L49" s="72"/>
      <c r="M49" s="72"/>
      <c r="N49" s="72"/>
    </row>
    <row r="50" spans="1:14" ht="13" x14ac:dyDescent="0.15">
      <c r="A50" s="61" t="s">
        <v>32</v>
      </c>
      <c r="B50" s="121" t="s">
        <v>112</v>
      </c>
      <c r="C50" s="963"/>
      <c r="D50" s="64">
        <v>31500</v>
      </c>
      <c r="E50" s="66" t="s">
        <v>43</v>
      </c>
      <c r="F50" s="963"/>
      <c r="G50" s="72"/>
      <c r="H50" s="72"/>
      <c r="I50" s="72"/>
      <c r="J50" s="72"/>
      <c r="K50" s="963"/>
      <c r="L50" s="72"/>
      <c r="M50" s="72"/>
      <c r="N50" s="72"/>
    </row>
    <row r="51" spans="1:14" ht="13" x14ac:dyDescent="0.15">
      <c r="A51" s="75" t="s">
        <v>32</v>
      </c>
      <c r="B51" s="962" t="s">
        <v>112</v>
      </c>
      <c r="C51" s="971">
        <v>43657</v>
      </c>
      <c r="D51" s="79">
        <v>31500</v>
      </c>
      <c r="E51" s="81" t="s">
        <v>36</v>
      </c>
      <c r="F51" s="965">
        <f>D51+D52</f>
        <v>63000</v>
      </c>
      <c r="G51" s="137"/>
      <c r="H51" s="137"/>
      <c r="I51" s="137"/>
      <c r="J51" s="137"/>
      <c r="K51" s="990"/>
      <c r="L51" s="137"/>
      <c r="M51" s="137"/>
      <c r="N51" s="137"/>
    </row>
    <row r="52" spans="1:14" ht="13" x14ac:dyDescent="0.15">
      <c r="A52" s="75" t="s">
        <v>32</v>
      </c>
      <c r="B52" s="963"/>
      <c r="C52" s="963"/>
      <c r="D52" s="79">
        <v>31500</v>
      </c>
      <c r="E52" s="81" t="s">
        <v>39</v>
      </c>
      <c r="F52" s="963"/>
      <c r="G52" s="137"/>
      <c r="H52" s="137"/>
      <c r="I52" s="137"/>
      <c r="J52" s="137"/>
      <c r="K52" s="963"/>
      <c r="L52" s="137"/>
      <c r="M52" s="137"/>
      <c r="N52" s="137"/>
    </row>
    <row r="53" spans="1:14" ht="13" x14ac:dyDescent="0.15">
      <c r="A53" s="141" t="s">
        <v>151</v>
      </c>
      <c r="B53" s="112"/>
      <c r="C53" s="112"/>
      <c r="D53" s="114"/>
      <c r="E53" s="116"/>
      <c r="F53" s="118">
        <f>SUM(F26:F52)</f>
        <v>844000</v>
      </c>
      <c r="G53" s="145"/>
      <c r="H53" s="145"/>
      <c r="I53" s="145"/>
      <c r="J53" s="145"/>
      <c r="K53" s="145"/>
      <c r="L53" s="145"/>
      <c r="M53" s="145"/>
      <c r="N53" s="145"/>
    </row>
    <row r="54" spans="1:14" ht="13" x14ac:dyDescent="0.15">
      <c r="A54" s="61" t="s">
        <v>32</v>
      </c>
      <c r="B54" s="964" t="s">
        <v>156</v>
      </c>
      <c r="C54" s="964"/>
      <c r="D54" s="64">
        <v>32500</v>
      </c>
      <c r="E54" s="122" t="s">
        <v>43</v>
      </c>
      <c r="F54" s="966">
        <f>D54+D55</f>
        <v>65000</v>
      </c>
      <c r="G54" s="122"/>
      <c r="H54" s="122"/>
      <c r="I54" s="122"/>
      <c r="J54" s="122"/>
      <c r="K54" s="991"/>
      <c r="L54" s="122"/>
      <c r="M54" s="122"/>
      <c r="N54" s="122"/>
    </row>
    <row r="55" spans="1:14" ht="13" x14ac:dyDescent="0.15">
      <c r="A55" s="61" t="s">
        <v>32</v>
      </c>
      <c r="B55" s="963"/>
      <c r="C55" s="963"/>
      <c r="D55" s="64">
        <v>32500</v>
      </c>
      <c r="E55" s="125" t="s">
        <v>36</v>
      </c>
      <c r="F55" s="963"/>
      <c r="G55" s="122"/>
      <c r="H55" s="122"/>
      <c r="I55" s="122"/>
      <c r="J55" s="122"/>
      <c r="K55" s="963"/>
      <c r="L55" s="122"/>
      <c r="M55" s="122"/>
      <c r="N55" s="122"/>
    </row>
    <row r="56" spans="1:14" ht="13" x14ac:dyDescent="0.15">
      <c r="A56" s="75" t="s">
        <v>32</v>
      </c>
      <c r="B56" s="962" t="s">
        <v>158</v>
      </c>
      <c r="C56" s="962"/>
      <c r="D56" s="79">
        <v>33000</v>
      </c>
      <c r="E56" s="130" t="s">
        <v>43</v>
      </c>
      <c r="F56" s="965">
        <f>D56+D57</f>
        <v>66000</v>
      </c>
      <c r="G56" s="87"/>
      <c r="H56" s="87"/>
      <c r="I56" s="87"/>
      <c r="J56" s="87"/>
      <c r="K56" s="992"/>
      <c r="L56" s="87"/>
      <c r="M56" s="87"/>
      <c r="N56" s="87"/>
    </row>
    <row r="57" spans="1:14" ht="13" x14ac:dyDescent="0.15">
      <c r="A57" s="75" t="s">
        <v>32</v>
      </c>
      <c r="B57" s="963"/>
      <c r="C57" s="963"/>
      <c r="D57" s="79">
        <v>33000</v>
      </c>
      <c r="E57" s="81" t="s">
        <v>74</v>
      </c>
      <c r="F57" s="963"/>
      <c r="G57" s="87"/>
      <c r="H57" s="87"/>
      <c r="I57" s="87"/>
      <c r="J57" s="87"/>
      <c r="K57" s="963"/>
      <c r="L57" s="87"/>
      <c r="M57" s="87"/>
      <c r="N57" s="87"/>
    </row>
    <row r="58" spans="1:14" ht="13" x14ac:dyDescent="0.15">
      <c r="A58" s="61" t="s">
        <v>32</v>
      </c>
      <c r="B58" s="964" t="s">
        <v>159</v>
      </c>
      <c r="C58" s="964"/>
      <c r="D58" s="64">
        <v>32000</v>
      </c>
      <c r="E58" s="122" t="s">
        <v>39</v>
      </c>
      <c r="F58" s="966">
        <f>D58+D59</f>
        <v>64000</v>
      </c>
      <c r="G58" s="72"/>
      <c r="H58" s="72"/>
      <c r="I58" s="72"/>
      <c r="J58" s="72"/>
      <c r="K58" s="989"/>
      <c r="L58" s="72"/>
      <c r="M58" s="72"/>
      <c r="N58" s="72"/>
    </row>
    <row r="59" spans="1:14" ht="13" x14ac:dyDescent="0.15">
      <c r="A59" s="61" t="s">
        <v>45</v>
      </c>
      <c r="B59" s="963"/>
      <c r="C59" s="963"/>
      <c r="D59" s="64">
        <v>32000</v>
      </c>
      <c r="E59" s="125" t="s">
        <v>47</v>
      </c>
      <c r="F59" s="963"/>
      <c r="G59" s="72"/>
      <c r="H59" s="72"/>
      <c r="I59" s="72"/>
      <c r="J59" s="72"/>
      <c r="K59" s="963"/>
      <c r="L59" s="72"/>
      <c r="M59" s="72"/>
      <c r="N59" s="72"/>
    </row>
    <row r="60" spans="1:14" ht="13" x14ac:dyDescent="0.15">
      <c r="A60" s="75" t="s">
        <v>63</v>
      </c>
      <c r="B60" s="962" t="s">
        <v>159</v>
      </c>
      <c r="C60" s="962"/>
      <c r="D60" s="79">
        <v>31500</v>
      </c>
      <c r="E60" s="130" t="s">
        <v>65</v>
      </c>
      <c r="F60" s="965">
        <f>D60+D61</f>
        <v>63000</v>
      </c>
      <c r="G60" s="87"/>
      <c r="H60" s="87"/>
      <c r="I60" s="87"/>
      <c r="J60" s="87"/>
      <c r="K60" s="992"/>
      <c r="L60" s="87"/>
      <c r="M60" s="87"/>
      <c r="N60" s="87"/>
    </row>
    <row r="61" spans="1:14" ht="13" x14ac:dyDescent="0.15">
      <c r="A61" s="75" t="s">
        <v>63</v>
      </c>
      <c r="B61" s="963"/>
      <c r="C61" s="963"/>
      <c r="D61" s="79">
        <v>31500</v>
      </c>
      <c r="E61" s="130" t="s">
        <v>65</v>
      </c>
      <c r="F61" s="963"/>
      <c r="G61" s="87"/>
      <c r="H61" s="87"/>
      <c r="I61" s="87"/>
      <c r="J61" s="87"/>
      <c r="K61" s="963"/>
      <c r="L61" s="87"/>
      <c r="M61" s="87"/>
      <c r="N61" s="87"/>
    </row>
    <row r="62" spans="1:14" ht="13" x14ac:dyDescent="0.15">
      <c r="A62" s="61" t="s">
        <v>32</v>
      </c>
      <c r="B62" s="121" t="s">
        <v>136</v>
      </c>
      <c r="C62" s="964" t="s">
        <v>160</v>
      </c>
      <c r="D62" s="64">
        <v>31500</v>
      </c>
      <c r="E62" s="66" t="s">
        <v>43</v>
      </c>
      <c r="F62" s="966">
        <f>D62+D63</f>
        <v>63000</v>
      </c>
      <c r="G62" s="72"/>
      <c r="H62" s="72"/>
      <c r="I62" s="72"/>
      <c r="J62" s="72"/>
      <c r="K62" s="989"/>
      <c r="L62" s="72"/>
      <c r="M62" s="72"/>
      <c r="N62" s="72"/>
    </row>
    <row r="63" spans="1:14" ht="13" x14ac:dyDescent="0.15">
      <c r="A63" s="61" t="s">
        <v>32</v>
      </c>
      <c r="B63" s="121" t="s">
        <v>112</v>
      </c>
      <c r="C63" s="963"/>
      <c r="D63" s="64">
        <v>31500</v>
      </c>
      <c r="E63" s="66" t="s">
        <v>43</v>
      </c>
      <c r="F63" s="963"/>
      <c r="G63" s="72"/>
      <c r="H63" s="72"/>
      <c r="I63" s="72"/>
      <c r="J63" s="72"/>
      <c r="K63" s="963"/>
      <c r="L63" s="72"/>
      <c r="M63" s="72"/>
      <c r="N63" s="72"/>
    </row>
    <row r="64" spans="1:14" ht="13" x14ac:dyDescent="0.15">
      <c r="A64" s="75" t="s">
        <v>32</v>
      </c>
      <c r="B64" s="962" t="s">
        <v>112</v>
      </c>
      <c r="C64" s="962" t="s">
        <v>160</v>
      </c>
      <c r="D64" s="79">
        <v>31500</v>
      </c>
      <c r="E64" s="81" t="s">
        <v>36</v>
      </c>
      <c r="F64" s="965">
        <f>D64+D65</f>
        <v>63000</v>
      </c>
      <c r="G64" s="137"/>
      <c r="H64" s="137"/>
      <c r="I64" s="137"/>
      <c r="J64" s="137"/>
      <c r="K64" s="990"/>
      <c r="L64" s="137"/>
      <c r="M64" s="137"/>
      <c r="N64" s="137"/>
    </row>
    <row r="65" spans="1:14" ht="13" x14ac:dyDescent="0.15">
      <c r="A65" s="75" t="s">
        <v>32</v>
      </c>
      <c r="B65" s="963"/>
      <c r="C65" s="963"/>
      <c r="D65" s="79">
        <v>31500</v>
      </c>
      <c r="E65" s="81" t="s">
        <v>39</v>
      </c>
      <c r="F65" s="963"/>
      <c r="G65" s="137"/>
      <c r="H65" s="137"/>
      <c r="I65" s="137"/>
      <c r="J65" s="137"/>
      <c r="K65" s="963"/>
      <c r="L65" s="137"/>
      <c r="M65" s="137"/>
      <c r="N65" s="137"/>
    </row>
    <row r="66" spans="1:14" ht="13" x14ac:dyDescent="0.15">
      <c r="A66" s="141" t="s">
        <v>162</v>
      </c>
      <c r="B66" s="112"/>
      <c r="C66" s="112"/>
      <c r="D66" s="114"/>
      <c r="E66" s="116"/>
      <c r="F66" s="118">
        <f>SUM(F54:F61)</f>
        <v>258000</v>
      </c>
      <c r="G66" s="145"/>
      <c r="H66" s="145"/>
      <c r="I66" s="145"/>
      <c r="J66" s="145"/>
      <c r="K66" s="145"/>
      <c r="L66" s="145"/>
      <c r="M66" s="145"/>
      <c r="N66" s="145"/>
    </row>
    <row r="67" spans="1:14" ht="13" x14ac:dyDescent="0.15">
      <c r="A67" s="61" t="s">
        <v>32</v>
      </c>
      <c r="B67" s="964" t="s">
        <v>156</v>
      </c>
      <c r="C67" s="964" t="s">
        <v>166</v>
      </c>
      <c r="D67" s="64">
        <v>32500</v>
      </c>
      <c r="E67" s="122" t="s">
        <v>43</v>
      </c>
      <c r="F67" s="966">
        <f>D67+D68</f>
        <v>65000</v>
      </c>
      <c r="G67" s="122"/>
      <c r="H67" s="122"/>
      <c r="I67" s="122"/>
      <c r="J67" s="122"/>
      <c r="K67" s="991"/>
      <c r="L67" s="122"/>
      <c r="M67" s="122"/>
      <c r="N67" s="122"/>
    </row>
    <row r="68" spans="1:14" ht="13" x14ac:dyDescent="0.15">
      <c r="A68" s="61" t="s">
        <v>32</v>
      </c>
      <c r="B68" s="963"/>
      <c r="C68" s="963"/>
      <c r="D68" s="64">
        <v>32500</v>
      </c>
      <c r="E68" s="125" t="s">
        <v>36</v>
      </c>
      <c r="F68" s="963"/>
      <c r="G68" s="122"/>
      <c r="H68" s="122"/>
      <c r="I68" s="122"/>
      <c r="J68" s="122"/>
      <c r="K68" s="963"/>
      <c r="L68" s="122"/>
      <c r="M68" s="122"/>
      <c r="N68" s="122"/>
    </row>
    <row r="69" spans="1:14" ht="13" x14ac:dyDescent="0.15">
      <c r="A69" s="75" t="s">
        <v>32</v>
      </c>
      <c r="B69" s="962" t="s">
        <v>158</v>
      </c>
      <c r="C69" s="962" t="s">
        <v>166</v>
      </c>
      <c r="D69" s="79">
        <v>33000</v>
      </c>
      <c r="E69" s="130" t="s">
        <v>43</v>
      </c>
      <c r="F69" s="965">
        <f>D69+D70</f>
        <v>66000</v>
      </c>
      <c r="G69" s="87"/>
      <c r="H69" s="87"/>
      <c r="I69" s="87"/>
      <c r="J69" s="87"/>
      <c r="K69" s="992"/>
      <c r="L69" s="87"/>
      <c r="M69" s="87"/>
      <c r="N69" s="87"/>
    </row>
    <row r="70" spans="1:14" ht="13" x14ac:dyDescent="0.15">
      <c r="A70" s="75" t="s">
        <v>32</v>
      </c>
      <c r="B70" s="963"/>
      <c r="C70" s="963"/>
      <c r="D70" s="79">
        <v>33000</v>
      </c>
      <c r="E70" s="81" t="s">
        <v>74</v>
      </c>
      <c r="F70" s="963"/>
      <c r="G70" s="87"/>
      <c r="H70" s="87"/>
      <c r="I70" s="87"/>
      <c r="J70" s="87"/>
      <c r="K70" s="963"/>
      <c r="L70" s="87"/>
      <c r="M70" s="87"/>
      <c r="N70" s="87"/>
    </row>
    <row r="71" spans="1:14" ht="13" x14ac:dyDescent="0.15">
      <c r="A71" s="61" t="s">
        <v>32</v>
      </c>
      <c r="B71" s="964" t="s">
        <v>159</v>
      </c>
      <c r="C71" s="964" t="s">
        <v>166</v>
      </c>
      <c r="D71" s="64">
        <v>32000</v>
      </c>
      <c r="E71" s="122" t="s">
        <v>39</v>
      </c>
      <c r="F71" s="966">
        <f>D71+D72</f>
        <v>64000</v>
      </c>
      <c r="G71" s="72"/>
      <c r="H71" s="72"/>
      <c r="I71" s="72"/>
      <c r="J71" s="72"/>
      <c r="K71" s="989"/>
      <c r="L71" s="72"/>
      <c r="M71" s="72"/>
      <c r="N71" s="72"/>
    </row>
    <row r="72" spans="1:14" ht="13" x14ac:dyDescent="0.15">
      <c r="A72" s="61" t="s">
        <v>45</v>
      </c>
      <c r="B72" s="963"/>
      <c r="C72" s="963"/>
      <c r="D72" s="64">
        <v>32000</v>
      </c>
      <c r="E72" s="125" t="s">
        <v>47</v>
      </c>
      <c r="F72" s="963"/>
      <c r="G72" s="72"/>
      <c r="H72" s="72"/>
      <c r="I72" s="72"/>
      <c r="J72" s="72"/>
      <c r="K72" s="963"/>
      <c r="L72" s="72"/>
      <c r="M72" s="72"/>
      <c r="N72" s="72"/>
    </row>
    <row r="73" spans="1:14" ht="13" x14ac:dyDescent="0.15">
      <c r="A73" s="75" t="s">
        <v>63</v>
      </c>
      <c r="B73" s="962" t="s">
        <v>159</v>
      </c>
      <c r="C73" s="962" t="s">
        <v>166</v>
      </c>
      <c r="D73" s="79">
        <v>31500</v>
      </c>
      <c r="E73" s="130" t="s">
        <v>65</v>
      </c>
      <c r="F73" s="965">
        <f>D73+D74</f>
        <v>63000</v>
      </c>
      <c r="G73" s="87"/>
      <c r="H73" s="87"/>
      <c r="I73" s="87"/>
      <c r="J73" s="87"/>
      <c r="K73" s="992"/>
      <c r="L73" s="87"/>
      <c r="M73" s="87"/>
      <c r="N73" s="87"/>
    </row>
    <row r="74" spans="1:14" ht="13" x14ac:dyDescent="0.15">
      <c r="A74" s="75" t="s">
        <v>63</v>
      </c>
      <c r="B74" s="963"/>
      <c r="C74" s="963"/>
      <c r="D74" s="79">
        <v>31500</v>
      </c>
      <c r="E74" s="130" t="s">
        <v>65</v>
      </c>
      <c r="F74" s="963"/>
      <c r="G74" s="87"/>
      <c r="H74" s="87"/>
      <c r="I74" s="87"/>
      <c r="J74" s="87"/>
      <c r="K74" s="963"/>
      <c r="L74" s="87"/>
      <c r="M74" s="87"/>
      <c r="N74" s="87"/>
    </row>
    <row r="75" spans="1:14" ht="13" x14ac:dyDescent="0.15">
      <c r="A75" s="61" t="s">
        <v>32</v>
      </c>
      <c r="B75" s="121" t="s">
        <v>160</v>
      </c>
      <c r="C75" s="121" t="s">
        <v>187</v>
      </c>
      <c r="D75" s="64">
        <v>30000</v>
      </c>
      <c r="E75" s="122" t="s">
        <v>43</v>
      </c>
      <c r="F75" s="966">
        <f>D75+D76</f>
        <v>60000</v>
      </c>
      <c r="G75" s="72"/>
      <c r="H75" s="72"/>
      <c r="I75" s="72"/>
      <c r="J75" s="72"/>
      <c r="K75" s="989"/>
      <c r="L75" s="72"/>
      <c r="M75" s="72"/>
      <c r="N75" s="72"/>
    </row>
    <row r="76" spans="1:14" ht="13" x14ac:dyDescent="0.15">
      <c r="A76" s="61" t="s">
        <v>32</v>
      </c>
      <c r="B76" s="121" t="s">
        <v>166</v>
      </c>
      <c r="C76" s="121" t="s">
        <v>187</v>
      </c>
      <c r="D76" s="64">
        <v>30000</v>
      </c>
      <c r="E76" s="122" t="s">
        <v>39</v>
      </c>
      <c r="F76" s="963"/>
      <c r="G76" s="72"/>
      <c r="H76" s="72"/>
      <c r="I76" s="72"/>
      <c r="J76" s="72"/>
      <c r="K76" s="963"/>
      <c r="L76" s="72"/>
      <c r="M76" s="72"/>
      <c r="N76" s="72"/>
    </row>
    <row r="77" spans="1:14" ht="13" x14ac:dyDescent="0.15">
      <c r="A77" s="75" t="s">
        <v>32</v>
      </c>
      <c r="B77" s="962" t="s">
        <v>190</v>
      </c>
      <c r="C77" s="962" t="s">
        <v>187</v>
      </c>
      <c r="D77" s="79">
        <v>34000</v>
      </c>
      <c r="E77" s="130" t="s">
        <v>43</v>
      </c>
      <c r="F77" s="965">
        <f>D77+D78</f>
        <v>68000</v>
      </c>
      <c r="G77" s="87"/>
      <c r="H77" s="87"/>
      <c r="I77" s="87"/>
      <c r="J77" s="87"/>
      <c r="K77" s="992"/>
      <c r="L77" s="87"/>
      <c r="M77" s="87"/>
      <c r="N77" s="87"/>
    </row>
    <row r="78" spans="1:14" ht="13" x14ac:dyDescent="0.15">
      <c r="A78" s="75" t="s">
        <v>32</v>
      </c>
      <c r="B78" s="963"/>
      <c r="C78" s="963"/>
      <c r="D78" s="79">
        <v>34000</v>
      </c>
      <c r="E78" s="81" t="s">
        <v>74</v>
      </c>
      <c r="F78" s="963"/>
      <c r="G78" s="87"/>
      <c r="H78" s="87"/>
      <c r="I78" s="87"/>
      <c r="J78" s="87"/>
      <c r="K78" s="963"/>
      <c r="L78" s="87"/>
      <c r="M78" s="87"/>
      <c r="N78" s="87"/>
    </row>
    <row r="79" spans="1:14" ht="13" x14ac:dyDescent="0.15">
      <c r="A79" s="61" t="s">
        <v>63</v>
      </c>
      <c r="B79" s="964" t="s">
        <v>190</v>
      </c>
      <c r="C79" s="964" t="s">
        <v>187</v>
      </c>
      <c r="D79" s="64">
        <v>27500</v>
      </c>
      <c r="E79" s="122" t="s">
        <v>65</v>
      </c>
      <c r="F79" s="966">
        <f>D79+D80</f>
        <v>55000</v>
      </c>
      <c r="G79" s="72"/>
      <c r="H79" s="72"/>
      <c r="I79" s="72"/>
      <c r="J79" s="72"/>
      <c r="K79" s="989"/>
      <c r="L79" s="72"/>
      <c r="M79" s="72"/>
      <c r="N79" s="72"/>
    </row>
    <row r="80" spans="1:14" ht="13" x14ac:dyDescent="0.15">
      <c r="A80" s="61" t="s">
        <v>63</v>
      </c>
      <c r="B80" s="963"/>
      <c r="C80" s="963"/>
      <c r="D80" s="64">
        <v>27500</v>
      </c>
      <c r="E80" s="125" t="s">
        <v>65</v>
      </c>
      <c r="F80" s="963"/>
      <c r="G80" s="72"/>
      <c r="H80" s="72"/>
      <c r="I80" s="72"/>
      <c r="J80" s="72"/>
      <c r="K80" s="963"/>
      <c r="L80" s="72"/>
      <c r="M80" s="72"/>
      <c r="N80" s="72"/>
    </row>
    <row r="81" spans="1:14" ht="13" x14ac:dyDescent="0.15">
      <c r="A81" s="75" t="s">
        <v>32</v>
      </c>
      <c r="B81" s="962" t="s">
        <v>190</v>
      </c>
      <c r="C81" s="962" t="s">
        <v>187</v>
      </c>
      <c r="D81" s="79">
        <v>32000</v>
      </c>
      <c r="E81" s="130" t="s">
        <v>36</v>
      </c>
      <c r="F81" s="965">
        <f>D81+D82</f>
        <v>64000</v>
      </c>
      <c r="G81" s="87"/>
      <c r="H81" s="87"/>
      <c r="I81" s="87"/>
      <c r="J81" s="87"/>
      <c r="K81" s="992"/>
      <c r="L81" s="87"/>
      <c r="M81" s="87"/>
      <c r="N81" s="87"/>
    </row>
    <row r="82" spans="1:14" ht="13" x14ac:dyDescent="0.15">
      <c r="A82" s="75" t="s">
        <v>32</v>
      </c>
      <c r="B82" s="963"/>
      <c r="C82" s="963"/>
      <c r="D82" s="79">
        <v>32000</v>
      </c>
      <c r="E82" s="130" t="s">
        <v>43</v>
      </c>
      <c r="F82" s="963"/>
      <c r="G82" s="87"/>
      <c r="H82" s="87"/>
      <c r="I82" s="87"/>
      <c r="J82" s="87"/>
      <c r="K82" s="963"/>
      <c r="L82" s="87"/>
      <c r="M82" s="87"/>
      <c r="N82" s="87"/>
    </row>
    <row r="83" spans="1:14" ht="13" x14ac:dyDescent="0.15">
      <c r="A83" s="61" t="s">
        <v>32</v>
      </c>
      <c r="B83" s="964" t="s">
        <v>190</v>
      </c>
      <c r="C83" s="964" t="s">
        <v>187</v>
      </c>
      <c r="D83" s="64">
        <v>33500</v>
      </c>
      <c r="E83" s="122" t="s">
        <v>39</v>
      </c>
      <c r="F83" s="966">
        <f>D83+D84</f>
        <v>67000</v>
      </c>
      <c r="G83" s="72"/>
      <c r="H83" s="72"/>
      <c r="I83" s="72"/>
      <c r="J83" s="72"/>
      <c r="K83" s="989"/>
      <c r="L83" s="72"/>
      <c r="M83" s="72"/>
      <c r="N83" s="72"/>
    </row>
    <row r="84" spans="1:14" ht="13" x14ac:dyDescent="0.15">
      <c r="A84" s="61" t="s">
        <v>32</v>
      </c>
      <c r="B84" s="963"/>
      <c r="C84" s="963"/>
      <c r="D84" s="64">
        <v>33500</v>
      </c>
      <c r="E84" s="66" t="s">
        <v>44</v>
      </c>
      <c r="F84" s="963"/>
      <c r="G84" s="72"/>
      <c r="H84" s="72"/>
      <c r="I84" s="72"/>
      <c r="J84" s="72"/>
      <c r="K84" s="963"/>
      <c r="L84" s="72"/>
      <c r="M84" s="72"/>
      <c r="N84" s="72"/>
    </row>
    <row r="85" spans="1:14" ht="13" x14ac:dyDescent="0.15">
      <c r="A85" s="75" t="s">
        <v>32</v>
      </c>
      <c r="B85" s="962" t="s">
        <v>201</v>
      </c>
      <c r="C85" s="962" t="s">
        <v>202</v>
      </c>
      <c r="D85" s="79">
        <v>32000</v>
      </c>
      <c r="E85" s="130" t="s">
        <v>36</v>
      </c>
      <c r="F85" s="965">
        <f>D85+D86</f>
        <v>64000</v>
      </c>
      <c r="G85" s="87"/>
      <c r="H85" s="87"/>
      <c r="I85" s="87"/>
      <c r="J85" s="87"/>
      <c r="K85" s="992"/>
      <c r="L85" s="87"/>
      <c r="M85" s="87"/>
      <c r="N85" s="87"/>
    </row>
    <row r="86" spans="1:14" ht="13" x14ac:dyDescent="0.15">
      <c r="A86" s="75" t="s">
        <v>32</v>
      </c>
      <c r="B86" s="963"/>
      <c r="C86" s="963"/>
      <c r="D86" s="79">
        <v>32000</v>
      </c>
      <c r="E86" s="130" t="s">
        <v>39</v>
      </c>
      <c r="F86" s="963"/>
      <c r="G86" s="87"/>
      <c r="H86" s="87"/>
      <c r="I86" s="87"/>
      <c r="J86" s="87"/>
      <c r="K86" s="963"/>
      <c r="L86" s="87"/>
      <c r="M86" s="87"/>
      <c r="N86" s="87"/>
    </row>
    <row r="87" spans="1:14" ht="13" x14ac:dyDescent="0.15">
      <c r="A87" s="61" t="s">
        <v>45</v>
      </c>
      <c r="B87" s="964" t="s">
        <v>207</v>
      </c>
      <c r="C87" s="964" t="s">
        <v>202</v>
      </c>
      <c r="D87" s="64">
        <v>31000</v>
      </c>
      <c r="E87" s="122" t="s">
        <v>47</v>
      </c>
      <c r="F87" s="966">
        <f>D87+D88</f>
        <v>62000</v>
      </c>
      <c r="G87" s="206"/>
      <c r="H87" s="206"/>
      <c r="I87" s="206"/>
      <c r="J87" s="206"/>
      <c r="K87" s="993" t="s">
        <v>213</v>
      </c>
      <c r="L87" s="206"/>
      <c r="M87" s="206"/>
      <c r="N87" s="206"/>
    </row>
    <row r="88" spans="1:14" ht="13" x14ac:dyDescent="0.15">
      <c r="A88" s="61" t="s">
        <v>32</v>
      </c>
      <c r="B88" s="963"/>
      <c r="C88" s="963"/>
      <c r="D88" s="64">
        <v>31000</v>
      </c>
      <c r="E88" s="66" t="s">
        <v>43</v>
      </c>
      <c r="F88" s="963"/>
      <c r="G88" s="206"/>
      <c r="H88" s="206"/>
      <c r="I88" s="206"/>
      <c r="J88" s="206"/>
      <c r="K88" s="963"/>
      <c r="L88" s="206"/>
      <c r="M88" s="206"/>
      <c r="N88" s="206"/>
    </row>
    <row r="89" spans="1:14" ht="13" x14ac:dyDescent="0.15">
      <c r="A89" s="75" t="s">
        <v>32</v>
      </c>
      <c r="B89" s="127" t="s">
        <v>207</v>
      </c>
      <c r="C89" s="127" t="s">
        <v>202</v>
      </c>
      <c r="D89" s="79">
        <v>33000</v>
      </c>
      <c r="E89" s="130" t="s">
        <v>39</v>
      </c>
      <c r="F89" s="965">
        <f>D89+D90</f>
        <v>33000</v>
      </c>
      <c r="G89" s="137"/>
      <c r="H89" s="137"/>
      <c r="I89" s="137"/>
      <c r="J89" s="137"/>
      <c r="K89" s="990"/>
      <c r="L89" s="137"/>
      <c r="M89" s="137"/>
      <c r="N89" s="137"/>
    </row>
    <row r="90" spans="1:14" ht="13" x14ac:dyDescent="0.15">
      <c r="A90" s="75"/>
      <c r="B90" s="127"/>
      <c r="C90" s="127"/>
      <c r="D90" s="79"/>
      <c r="E90" s="130"/>
      <c r="F90" s="963"/>
      <c r="G90" s="137"/>
      <c r="H90" s="137"/>
      <c r="I90" s="137"/>
      <c r="J90" s="137"/>
      <c r="K90" s="963"/>
      <c r="L90" s="137"/>
      <c r="M90" s="137"/>
      <c r="N90" s="137"/>
    </row>
    <row r="91" spans="1:14" ht="13" x14ac:dyDescent="0.15">
      <c r="A91" s="110" t="s">
        <v>91</v>
      </c>
      <c r="B91" s="112"/>
      <c r="C91" s="112"/>
      <c r="D91" s="114"/>
      <c r="E91" s="116"/>
      <c r="F91" s="118">
        <f>SUM(F67:F90)</f>
        <v>731000</v>
      </c>
      <c r="G91" s="145"/>
      <c r="H91" s="145"/>
      <c r="I91" s="145"/>
      <c r="J91" s="145"/>
      <c r="K91" s="145"/>
      <c r="L91" s="145"/>
      <c r="M91" s="145"/>
      <c r="N91" s="145"/>
    </row>
    <row r="92" spans="1:14" ht="13" x14ac:dyDescent="0.15">
      <c r="A92" s="61" t="s">
        <v>32</v>
      </c>
      <c r="B92" s="964" t="s">
        <v>202</v>
      </c>
      <c r="C92" s="970">
        <v>43668</v>
      </c>
      <c r="D92" s="64">
        <v>32500</v>
      </c>
      <c r="E92" s="122" t="s">
        <v>43</v>
      </c>
      <c r="F92" s="966">
        <f>D92+D93</f>
        <v>65000</v>
      </c>
      <c r="G92" s="72"/>
      <c r="H92" s="72"/>
      <c r="I92" s="72"/>
      <c r="J92" s="72"/>
      <c r="K92" s="989"/>
      <c r="L92" s="72"/>
      <c r="M92" s="72"/>
      <c r="N92" s="72"/>
    </row>
    <row r="93" spans="1:14" ht="13" x14ac:dyDescent="0.15">
      <c r="A93" s="61" t="s">
        <v>32</v>
      </c>
      <c r="B93" s="963"/>
      <c r="C93" s="963"/>
      <c r="D93" s="64">
        <v>32500</v>
      </c>
      <c r="E93" s="66" t="s">
        <v>44</v>
      </c>
      <c r="F93" s="963"/>
      <c r="G93" s="72"/>
      <c r="H93" s="72"/>
      <c r="I93" s="72"/>
      <c r="J93" s="72"/>
      <c r="K93" s="963"/>
      <c r="L93" s="72"/>
      <c r="M93" s="72"/>
      <c r="N93" s="72"/>
    </row>
    <row r="94" spans="1:14" ht="13" x14ac:dyDescent="0.15">
      <c r="A94" s="75" t="s">
        <v>32</v>
      </c>
      <c r="B94" s="962" t="s">
        <v>202</v>
      </c>
      <c r="C94" s="971">
        <v>43668</v>
      </c>
      <c r="D94" s="79">
        <v>27500</v>
      </c>
      <c r="E94" s="81" t="s">
        <v>74</v>
      </c>
      <c r="F94" s="965">
        <f>D94+D95</f>
        <v>55000</v>
      </c>
      <c r="G94" s="87"/>
      <c r="H94" s="87"/>
      <c r="I94" s="87"/>
      <c r="J94" s="87"/>
      <c r="K94" s="992"/>
      <c r="L94" s="87"/>
      <c r="M94" s="87"/>
      <c r="N94" s="87"/>
    </row>
    <row r="95" spans="1:14" ht="13" x14ac:dyDescent="0.15">
      <c r="A95" s="75" t="s">
        <v>32</v>
      </c>
      <c r="B95" s="963"/>
      <c r="C95" s="963"/>
      <c r="D95" s="79">
        <v>27500</v>
      </c>
      <c r="E95" s="130" t="s">
        <v>236</v>
      </c>
      <c r="F95" s="963"/>
      <c r="G95" s="87"/>
      <c r="H95" s="87"/>
      <c r="I95" s="87"/>
      <c r="J95" s="87"/>
      <c r="K95" s="963"/>
      <c r="L95" s="87"/>
      <c r="M95" s="87"/>
      <c r="N95" s="87"/>
    </row>
    <row r="96" spans="1:14" ht="13" x14ac:dyDescent="0.15">
      <c r="A96" s="61" t="s">
        <v>84</v>
      </c>
      <c r="B96" s="964" t="s">
        <v>202</v>
      </c>
      <c r="C96" s="173">
        <v>43670</v>
      </c>
      <c r="D96" s="64">
        <v>32000</v>
      </c>
      <c r="E96" s="122" t="s">
        <v>86</v>
      </c>
      <c r="F96" s="966">
        <f>D96+D97</f>
        <v>64000</v>
      </c>
      <c r="G96" s="72"/>
      <c r="H96" s="72"/>
      <c r="I96" s="72"/>
      <c r="J96" s="72"/>
      <c r="K96" s="989"/>
      <c r="L96" s="72"/>
      <c r="M96" s="72"/>
      <c r="N96" s="72"/>
    </row>
    <row r="97" spans="1:14" ht="13" x14ac:dyDescent="0.15">
      <c r="A97" s="61" t="s">
        <v>84</v>
      </c>
      <c r="B97" s="963"/>
      <c r="C97" s="173">
        <v>43668</v>
      </c>
      <c r="D97" s="64">
        <v>32000</v>
      </c>
      <c r="E97" s="66" t="s">
        <v>245</v>
      </c>
      <c r="F97" s="963"/>
      <c r="G97" s="72"/>
      <c r="H97" s="72"/>
      <c r="I97" s="72"/>
      <c r="J97" s="72"/>
      <c r="K97" s="963"/>
      <c r="L97" s="72"/>
      <c r="M97" s="72"/>
      <c r="N97" s="72"/>
    </row>
    <row r="98" spans="1:14" ht="13" x14ac:dyDescent="0.15">
      <c r="A98" s="75" t="s">
        <v>32</v>
      </c>
      <c r="B98" s="962" t="s">
        <v>202</v>
      </c>
      <c r="C98" s="971">
        <v>43668</v>
      </c>
      <c r="D98" s="79">
        <v>31000</v>
      </c>
      <c r="E98" s="130" t="s">
        <v>39</v>
      </c>
      <c r="F98" s="965">
        <f>D98+D99</f>
        <v>31000</v>
      </c>
      <c r="G98" s="209"/>
      <c r="H98" s="209"/>
      <c r="I98" s="209"/>
      <c r="J98" s="209"/>
      <c r="K98" s="992" t="s">
        <v>251</v>
      </c>
      <c r="L98" s="209"/>
      <c r="M98" s="209"/>
      <c r="N98" s="209"/>
    </row>
    <row r="99" spans="1:14" ht="13" x14ac:dyDescent="0.15">
      <c r="A99" s="75"/>
      <c r="B99" s="963"/>
      <c r="C99" s="963"/>
      <c r="D99" s="79"/>
      <c r="E99" s="130"/>
      <c r="F99" s="963"/>
      <c r="G99" s="209"/>
      <c r="H99" s="209"/>
      <c r="I99" s="209"/>
      <c r="J99" s="209"/>
      <c r="K99" s="963"/>
      <c r="L99" s="209"/>
      <c r="M99" s="209"/>
      <c r="N99" s="209"/>
    </row>
    <row r="100" spans="1:14" ht="19.5" customHeight="1" x14ac:dyDescent="0.15">
      <c r="A100" s="214" t="s">
        <v>32</v>
      </c>
      <c r="B100" s="1002">
        <v>43665</v>
      </c>
      <c r="C100" s="970">
        <v>43670</v>
      </c>
      <c r="D100" s="215">
        <v>33500</v>
      </c>
      <c r="E100" s="125" t="s">
        <v>36</v>
      </c>
      <c r="F100" s="966">
        <f>D100+D101</f>
        <v>67000</v>
      </c>
      <c r="G100" s="217"/>
      <c r="H100" s="217"/>
      <c r="I100" s="217"/>
      <c r="J100" s="217"/>
      <c r="K100" s="989" t="s">
        <v>270</v>
      </c>
      <c r="L100" s="217"/>
      <c r="M100" s="217"/>
      <c r="N100" s="217"/>
    </row>
    <row r="101" spans="1:14" ht="13" x14ac:dyDescent="0.15">
      <c r="A101" s="214" t="s">
        <v>32</v>
      </c>
      <c r="B101" s="963"/>
      <c r="C101" s="963"/>
      <c r="D101" s="215">
        <v>33500</v>
      </c>
      <c r="E101" s="219" t="s">
        <v>39</v>
      </c>
      <c r="F101" s="963"/>
      <c r="G101" s="217"/>
      <c r="H101" s="217"/>
      <c r="I101" s="217"/>
      <c r="J101" s="217"/>
      <c r="K101" s="963"/>
      <c r="L101" s="217"/>
      <c r="M101" s="217"/>
      <c r="N101" s="217"/>
    </row>
    <row r="102" spans="1:14" ht="13" x14ac:dyDescent="0.15">
      <c r="A102" s="148" t="s">
        <v>275</v>
      </c>
      <c r="B102" s="971">
        <v>43667</v>
      </c>
      <c r="C102" s="971">
        <v>43670</v>
      </c>
      <c r="D102" s="221">
        <v>27500</v>
      </c>
      <c r="E102" s="223" t="s">
        <v>65</v>
      </c>
      <c r="F102" s="965">
        <f>D102+D103</f>
        <v>55000</v>
      </c>
      <c r="G102" s="209"/>
      <c r="H102" s="209"/>
      <c r="I102" s="209"/>
      <c r="J102" s="209"/>
      <c r="K102" s="992" t="s">
        <v>60</v>
      </c>
      <c r="L102" s="209"/>
      <c r="M102" s="209"/>
      <c r="N102" s="209"/>
    </row>
    <row r="103" spans="1:14" ht="13" x14ac:dyDescent="0.15">
      <c r="A103" s="148" t="s">
        <v>275</v>
      </c>
      <c r="B103" s="963"/>
      <c r="C103" s="963"/>
      <c r="D103" s="221">
        <v>27500</v>
      </c>
      <c r="E103" s="223" t="s">
        <v>65</v>
      </c>
      <c r="F103" s="963"/>
      <c r="G103" s="209"/>
      <c r="H103" s="209"/>
      <c r="I103" s="209"/>
      <c r="J103" s="209"/>
      <c r="K103" s="963"/>
      <c r="L103" s="209"/>
      <c r="M103" s="209"/>
      <c r="N103" s="209"/>
    </row>
    <row r="104" spans="1:14" ht="13" x14ac:dyDescent="0.15">
      <c r="A104" s="214" t="s">
        <v>32</v>
      </c>
      <c r="B104" s="970">
        <v>43667</v>
      </c>
      <c r="C104" s="970">
        <v>43670</v>
      </c>
      <c r="D104" s="215">
        <v>34000</v>
      </c>
      <c r="E104" s="226" t="s">
        <v>43</v>
      </c>
      <c r="F104" s="966">
        <f>D104+D105</f>
        <v>68000</v>
      </c>
      <c r="G104" s="217"/>
      <c r="H104" s="217"/>
      <c r="I104" s="217"/>
      <c r="J104" s="217"/>
      <c r="K104" s="989" t="s">
        <v>283</v>
      </c>
      <c r="L104" s="217"/>
      <c r="M104" s="217"/>
      <c r="N104" s="217"/>
    </row>
    <row r="105" spans="1:14" ht="13" x14ac:dyDescent="0.15">
      <c r="A105" s="214" t="s">
        <v>32</v>
      </c>
      <c r="B105" s="963"/>
      <c r="C105" s="963"/>
      <c r="D105" s="215">
        <v>34000</v>
      </c>
      <c r="E105" s="125" t="s">
        <v>36</v>
      </c>
      <c r="F105" s="963"/>
      <c r="G105" s="217"/>
      <c r="H105" s="217"/>
      <c r="I105" s="217"/>
      <c r="J105" s="217"/>
      <c r="K105" s="963"/>
      <c r="L105" s="217"/>
      <c r="M105" s="217"/>
      <c r="N105" s="217"/>
    </row>
    <row r="106" spans="1:14" ht="13" x14ac:dyDescent="0.15">
      <c r="A106" s="110" t="s">
        <v>91</v>
      </c>
      <c r="B106" s="112"/>
      <c r="C106" s="112"/>
      <c r="D106" s="114"/>
      <c r="E106" s="116"/>
      <c r="F106" s="118">
        <f>SUM(F92:F105)</f>
        <v>405000</v>
      </c>
      <c r="G106" s="145"/>
      <c r="H106" s="145"/>
      <c r="I106" s="145"/>
      <c r="J106" s="145"/>
      <c r="K106" s="145"/>
      <c r="L106" s="145"/>
      <c r="M106" s="145"/>
      <c r="N106" s="145"/>
    </row>
    <row r="107" spans="1:14" ht="13" x14ac:dyDescent="0.15">
      <c r="A107" s="148" t="s">
        <v>32</v>
      </c>
      <c r="B107" s="971">
        <v>43669</v>
      </c>
      <c r="C107" s="971">
        <v>43675</v>
      </c>
      <c r="D107" s="221">
        <v>33500</v>
      </c>
      <c r="E107" s="228" t="s">
        <v>39</v>
      </c>
      <c r="F107" s="965">
        <f>D107+D108</f>
        <v>67000</v>
      </c>
      <c r="G107" s="229"/>
      <c r="H107" s="229"/>
      <c r="I107" s="229"/>
      <c r="J107" s="229"/>
      <c r="K107" s="994" t="s">
        <v>302</v>
      </c>
      <c r="L107" s="229"/>
      <c r="M107" s="229"/>
      <c r="N107" s="229"/>
    </row>
    <row r="108" spans="1:14" ht="13" x14ac:dyDescent="0.15">
      <c r="A108" s="148" t="s">
        <v>303</v>
      </c>
      <c r="B108" s="963"/>
      <c r="C108" s="963"/>
      <c r="D108" s="221">
        <v>33500</v>
      </c>
      <c r="E108" s="230" t="s">
        <v>47</v>
      </c>
      <c r="F108" s="963"/>
      <c r="G108" s="229"/>
      <c r="H108" s="229"/>
      <c r="I108" s="229"/>
      <c r="J108" s="229"/>
      <c r="K108" s="963"/>
      <c r="L108" s="229"/>
      <c r="M108" s="229"/>
      <c r="N108" s="229"/>
    </row>
    <row r="109" spans="1:14" ht="13" x14ac:dyDescent="0.15">
      <c r="A109" s="226" t="s">
        <v>32</v>
      </c>
      <c r="B109" s="970">
        <v>43669</v>
      </c>
      <c r="C109" s="970">
        <v>43675</v>
      </c>
      <c r="D109" s="215">
        <v>30000</v>
      </c>
      <c r="E109" s="217" t="s">
        <v>43</v>
      </c>
      <c r="F109" s="966">
        <f>D109+D110</f>
        <v>60000</v>
      </c>
      <c r="G109" s="217"/>
      <c r="H109" s="217"/>
      <c r="I109" s="217"/>
      <c r="J109" s="217"/>
      <c r="K109" s="989" t="s">
        <v>307</v>
      </c>
      <c r="L109" s="217"/>
      <c r="M109" s="217"/>
      <c r="N109" s="217"/>
    </row>
    <row r="110" spans="1:14" ht="13" x14ac:dyDescent="0.15">
      <c r="A110" s="226" t="s">
        <v>32</v>
      </c>
      <c r="B110" s="963"/>
      <c r="C110" s="963"/>
      <c r="D110" s="215">
        <v>30000</v>
      </c>
      <c r="E110" s="122" t="s">
        <v>74</v>
      </c>
      <c r="F110" s="963"/>
      <c r="G110" s="217"/>
      <c r="H110" s="217"/>
      <c r="I110" s="217"/>
      <c r="J110" s="217"/>
      <c r="K110" s="963"/>
      <c r="L110" s="217"/>
      <c r="M110" s="217"/>
      <c r="N110" s="217"/>
    </row>
    <row r="111" spans="1:14" ht="13" x14ac:dyDescent="0.15">
      <c r="A111" s="228" t="s">
        <v>32</v>
      </c>
      <c r="B111" s="971">
        <v>43671</v>
      </c>
      <c r="C111" s="971">
        <v>43675</v>
      </c>
      <c r="D111" s="221">
        <v>33000</v>
      </c>
      <c r="E111" s="229" t="s">
        <v>43</v>
      </c>
      <c r="F111" s="965">
        <f>D111+D112</f>
        <v>66000</v>
      </c>
      <c r="G111" s="229"/>
      <c r="H111" s="229"/>
      <c r="I111" s="229"/>
      <c r="J111" s="229"/>
      <c r="K111" s="994" t="s">
        <v>312</v>
      </c>
      <c r="L111" s="229"/>
      <c r="M111" s="229"/>
      <c r="N111" s="229"/>
    </row>
    <row r="112" spans="1:14" ht="13" x14ac:dyDescent="0.15">
      <c r="A112" s="228" t="s">
        <v>32</v>
      </c>
      <c r="B112" s="963"/>
      <c r="C112" s="963"/>
      <c r="D112" s="221">
        <v>33000</v>
      </c>
      <c r="E112" s="229" t="s">
        <v>43</v>
      </c>
      <c r="F112" s="963"/>
      <c r="G112" s="229"/>
      <c r="H112" s="229"/>
      <c r="I112" s="229"/>
      <c r="J112" s="229"/>
      <c r="K112" s="963"/>
      <c r="L112" s="229"/>
      <c r="M112" s="229"/>
      <c r="N112" s="229"/>
    </row>
    <row r="113" spans="1:14" ht="13" x14ac:dyDescent="0.15">
      <c r="A113" s="226" t="s">
        <v>32</v>
      </c>
      <c r="B113" s="970">
        <v>43671</v>
      </c>
      <c r="C113" s="970">
        <v>43676</v>
      </c>
      <c r="D113" s="215">
        <v>31000</v>
      </c>
      <c r="E113" s="217" t="s">
        <v>39</v>
      </c>
      <c r="F113" s="966">
        <f>D113+D114</f>
        <v>62000</v>
      </c>
      <c r="G113" s="217"/>
      <c r="H113" s="217"/>
      <c r="I113" s="217"/>
      <c r="J113" s="217"/>
      <c r="K113" s="989" t="s">
        <v>320</v>
      </c>
      <c r="L113" s="217"/>
      <c r="M113" s="217"/>
      <c r="N113" s="217"/>
    </row>
    <row r="114" spans="1:14" ht="13" x14ac:dyDescent="0.15">
      <c r="A114" s="226" t="s">
        <v>32</v>
      </c>
      <c r="B114" s="963"/>
      <c r="C114" s="963"/>
      <c r="D114" s="215">
        <v>31000</v>
      </c>
      <c r="E114" s="66" t="s">
        <v>44</v>
      </c>
      <c r="F114" s="963"/>
      <c r="G114" s="217"/>
      <c r="H114" s="217"/>
      <c r="I114" s="217"/>
      <c r="J114" s="217"/>
      <c r="K114" s="963"/>
      <c r="L114" s="217"/>
      <c r="M114" s="217"/>
      <c r="N114" s="217"/>
    </row>
    <row r="115" spans="1:14" ht="52" x14ac:dyDescent="0.15">
      <c r="A115" s="228" t="s">
        <v>275</v>
      </c>
      <c r="B115" s="175">
        <v>43307</v>
      </c>
      <c r="C115" s="175">
        <v>43676</v>
      </c>
      <c r="D115" s="221">
        <v>31500</v>
      </c>
      <c r="E115" s="223" t="s">
        <v>65</v>
      </c>
      <c r="F115" s="85">
        <f>D115</f>
        <v>31500</v>
      </c>
      <c r="G115" s="229"/>
      <c r="H115" s="229"/>
      <c r="I115" s="229"/>
      <c r="J115" s="229"/>
      <c r="K115" s="229" t="s">
        <v>323</v>
      </c>
      <c r="L115" s="229"/>
      <c r="M115" s="229"/>
      <c r="N115" s="229"/>
    </row>
    <row r="116" spans="1:14" ht="13" x14ac:dyDescent="0.15">
      <c r="A116" s="228" t="s">
        <v>325</v>
      </c>
      <c r="B116" s="175">
        <v>43307</v>
      </c>
      <c r="C116" s="175"/>
      <c r="D116" s="221">
        <v>31500</v>
      </c>
      <c r="E116" s="235" t="s">
        <v>326</v>
      </c>
      <c r="F116" s="85"/>
      <c r="G116" s="229"/>
      <c r="H116" s="229"/>
      <c r="I116" s="229"/>
      <c r="J116" s="229"/>
      <c r="K116" s="229" t="s">
        <v>328</v>
      </c>
      <c r="L116" s="229"/>
      <c r="M116" s="229"/>
      <c r="N116" s="229"/>
    </row>
    <row r="117" spans="1:14" ht="13" x14ac:dyDescent="0.15">
      <c r="A117" s="226" t="s">
        <v>32</v>
      </c>
      <c r="B117" s="970">
        <v>43672</v>
      </c>
      <c r="C117" s="970">
        <v>43676</v>
      </c>
      <c r="D117" s="215">
        <v>31000</v>
      </c>
      <c r="E117" s="217" t="s">
        <v>39</v>
      </c>
      <c r="F117" s="966">
        <f>D117+D118</f>
        <v>62000</v>
      </c>
      <c r="G117" s="217"/>
      <c r="H117" s="217"/>
      <c r="I117" s="217"/>
      <c r="J117" s="217"/>
      <c r="K117" s="989" t="s">
        <v>329</v>
      </c>
      <c r="L117" s="217"/>
      <c r="M117" s="217"/>
      <c r="N117" s="217"/>
    </row>
    <row r="118" spans="1:14" ht="13" x14ac:dyDescent="0.15">
      <c r="A118" s="226" t="s">
        <v>32</v>
      </c>
      <c r="B118" s="963"/>
      <c r="C118" s="963"/>
      <c r="D118" s="215">
        <v>31000</v>
      </c>
      <c r="E118" s="125" t="s">
        <v>36</v>
      </c>
      <c r="F118" s="963"/>
      <c r="G118" s="217"/>
      <c r="H118" s="217"/>
      <c r="I118" s="217"/>
      <c r="J118" s="217"/>
      <c r="K118" s="963"/>
      <c r="L118" s="217"/>
      <c r="M118" s="217"/>
      <c r="N118" s="217"/>
    </row>
    <row r="119" spans="1:14" ht="13" x14ac:dyDescent="0.15">
      <c r="A119" s="228" t="s">
        <v>32</v>
      </c>
      <c r="B119" s="971">
        <v>43672</v>
      </c>
      <c r="C119" s="971">
        <v>43677</v>
      </c>
      <c r="D119" s="221">
        <v>30000</v>
      </c>
      <c r="E119" s="130" t="s">
        <v>236</v>
      </c>
      <c r="F119" s="965">
        <f>D119+D120</f>
        <v>60000</v>
      </c>
      <c r="G119" s="229"/>
      <c r="H119" s="229"/>
      <c r="I119" s="229"/>
      <c r="J119" s="229"/>
      <c r="K119" s="994" t="s">
        <v>337</v>
      </c>
      <c r="L119" s="229"/>
      <c r="M119" s="229"/>
      <c r="N119" s="229"/>
    </row>
    <row r="120" spans="1:14" ht="13" x14ac:dyDescent="0.15">
      <c r="A120" s="228" t="s">
        <v>32</v>
      </c>
      <c r="B120" s="963"/>
      <c r="C120" s="963"/>
      <c r="D120" s="221">
        <v>30000</v>
      </c>
      <c r="E120" s="229" t="s">
        <v>43</v>
      </c>
      <c r="F120" s="963"/>
      <c r="G120" s="229"/>
      <c r="H120" s="229"/>
      <c r="I120" s="229"/>
      <c r="J120" s="229"/>
      <c r="K120" s="963"/>
      <c r="L120" s="229"/>
      <c r="M120" s="229"/>
      <c r="N120" s="229"/>
    </row>
    <row r="121" spans="1:14" ht="13" x14ac:dyDescent="0.15">
      <c r="A121" s="243" t="s">
        <v>32</v>
      </c>
      <c r="B121" s="1000">
        <v>43673</v>
      </c>
      <c r="C121" s="1000">
        <v>43677</v>
      </c>
      <c r="D121" s="247">
        <v>30500</v>
      </c>
      <c r="E121" s="248" t="s">
        <v>43</v>
      </c>
      <c r="F121" s="979">
        <f>D121+D122</f>
        <v>61000</v>
      </c>
      <c r="G121" s="248"/>
      <c r="H121" s="248"/>
      <c r="I121" s="248"/>
      <c r="J121" s="248"/>
      <c r="K121" s="995" t="s">
        <v>347</v>
      </c>
      <c r="L121" s="248"/>
      <c r="M121" s="248"/>
      <c r="N121" s="248"/>
    </row>
    <row r="122" spans="1:14" ht="13" x14ac:dyDescent="0.15">
      <c r="A122" s="243" t="s">
        <v>32</v>
      </c>
      <c r="B122" s="963"/>
      <c r="C122" s="963"/>
      <c r="D122" s="247">
        <v>30500</v>
      </c>
      <c r="E122" s="252" t="s">
        <v>74</v>
      </c>
      <c r="F122" s="963"/>
      <c r="G122" s="248"/>
      <c r="H122" s="248"/>
      <c r="I122" s="248"/>
      <c r="J122" s="248"/>
      <c r="K122" s="963"/>
      <c r="L122" s="248"/>
      <c r="M122" s="248"/>
      <c r="N122" s="248"/>
    </row>
    <row r="123" spans="1:14" ht="13" x14ac:dyDescent="0.15">
      <c r="A123" s="254"/>
      <c r="B123" s="255"/>
      <c r="C123" s="255"/>
      <c r="D123" s="257"/>
      <c r="E123" s="258"/>
      <c r="F123" s="259">
        <f>SUM(F107:F122)</f>
        <v>469500</v>
      </c>
      <c r="G123" s="258"/>
      <c r="H123" s="258"/>
      <c r="I123" s="258"/>
      <c r="J123" s="258"/>
      <c r="K123" s="258"/>
      <c r="L123" s="258"/>
      <c r="M123" s="258"/>
      <c r="N123" s="258"/>
    </row>
    <row r="124" spans="1:14" ht="13" x14ac:dyDescent="0.15">
      <c r="A124" s="260" t="s">
        <v>325</v>
      </c>
      <c r="B124" s="261">
        <v>43307</v>
      </c>
      <c r="C124" s="226" t="s">
        <v>355</v>
      </c>
      <c r="D124" s="64">
        <v>31500</v>
      </c>
      <c r="E124" s="262" t="s">
        <v>326</v>
      </c>
      <c r="F124" s="263">
        <v>31500</v>
      </c>
      <c r="G124" s="264"/>
      <c r="H124" s="264"/>
      <c r="I124" s="264"/>
      <c r="J124" s="264"/>
      <c r="K124" s="264" t="s">
        <v>360</v>
      </c>
      <c r="L124" s="264"/>
      <c r="M124" s="264"/>
      <c r="N124" s="264"/>
    </row>
    <row r="125" spans="1:14" ht="13" x14ac:dyDescent="0.15">
      <c r="A125" s="266" t="s">
        <v>32</v>
      </c>
      <c r="B125" s="267">
        <v>43675</v>
      </c>
      <c r="C125" s="268">
        <v>43679</v>
      </c>
      <c r="D125" s="269">
        <v>35000</v>
      </c>
      <c r="E125" s="270" t="s">
        <v>39</v>
      </c>
      <c r="F125" s="271">
        <v>35000</v>
      </c>
      <c r="G125" s="228"/>
      <c r="H125" s="228"/>
      <c r="I125" s="228"/>
      <c r="J125" s="228"/>
      <c r="K125" s="228" t="s">
        <v>51</v>
      </c>
      <c r="L125" s="228"/>
      <c r="M125" s="228"/>
      <c r="N125" s="228"/>
    </row>
    <row r="126" spans="1:14" ht="39" x14ac:dyDescent="0.15">
      <c r="A126" s="266" t="s">
        <v>32</v>
      </c>
      <c r="B126" s="267">
        <v>43675</v>
      </c>
      <c r="C126" s="268">
        <v>43679</v>
      </c>
      <c r="D126" s="272">
        <v>30000</v>
      </c>
      <c r="E126" s="273" t="s">
        <v>36</v>
      </c>
      <c r="F126" s="230"/>
      <c r="G126" s="274"/>
      <c r="H126" s="274"/>
      <c r="I126" s="274"/>
      <c r="J126" s="274"/>
      <c r="K126" s="274" t="s">
        <v>377</v>
      </c>
      <c r="L126" s="274"/>
      <c r="M126" s="274"/>
      <c r="N126" s="274"/>
    </row>
    <row r="127" spans="1:14" ht="13" x14ac:dyDescent="0.15">
      <c r="A127" s="219" t="s">
        <v>84</v>
      </c>
      <c r="B127" s="970">
        <v>43676</v>
      </c>
      <c r="C127" s="970">
        <v>43679</v>
      </c>
      <c r="D127" s="215">
        <v>32373</v>
      </c>
      <c r="E127" s="226" t="s">
        <v>378</v>
      </c>
      <c r="F127" s="966">
        <f>D127+D128</f>
        <v>64746</v>
      </c>
      <c r="G127" s="217"/>
      <c r="H127" s="217"/>
      <c r="I127" s="217"/>
      <c r="J127" s="217"/>
      <c r="K127" s="989" t="s">
        <v>379</v>
      </c>
      <c r="L127" s="217"/>
      <c r="M127" s="217"/>
      <c r="N127" s="217"/>
    </row>
    <row r="128" spans="1:14" ht="13" x14ac:dyDescent="0.15">
      <c r="A128" s="219" t="s">
        <v>84</v>
      </c>
      <c r="B128" s="963"/>
      <c r="C128" s="963"/>
      <c r="D128" s="215">
        <v>32373</v>
      </c>
      <c r="E128" s="277" t="s">
        <v>86</v>
      </c>
      <c r="F128" s="963"/>
      <c r="G128" s="217"/>
      <c r="H128" s="217"/>
      <c r="I128" s="217"/>
      <c r="J128" s="217"/>
      <c r="K128" s="963"/>
      <c r="L128" s="217"/>
      <c r="M128" s="217"/>
      <c r="N128" s="217"/>
    </row>
    <row r="129" spans="1:14" ht="13" x14ac:dyDescent="0.15">
      <c r="A129" s="266" t="s">
        <v>32</v>
      </c>
      <c r="B129" s="999">
        <v>43677</v>
      </c>
      <c r="C129" s="1004">
        <v>43679</v>
      </c>
      <c r="D129" s="272">
        <v>31000</v>
      </c>
      <c r="E129" s="279" t="s">
        <v>105</v>
      </c>
      <c r="F129" s="980">
        <f>D129+D130</f>
        <v>62000</v>
      </c>
      <c r="G129" s="229"/>
      <c r="H129" s="229"/>
      <c r="I129" s="229"/>
      <c r="J129" s="229"/>
      <c r="K129" s="994" t="s">
        <v>390</v>
      </c>
      <c r="L129" s="229"/>
      <c r="M129" s="229"/>
      <c r="N129" s="229"/>
    </row>
    <row r="130" spans="1:14" ht="13" x14ac:dyDescent="0.15">
      <c r="A130" s="266" t="s">
        <v>32</v>
      </c>
      <c r="B130" s="963"/>
      <c r="C130" s="963"/>
      <c r="D130" s="272">
        <v>31000</v>
      </c>
      <c r="E130" s="281" t="s">
        <v>36</v>
      </c>
      <c r="F130" s="963"/>
      <c r="G130" s="229"/>
      <c r="H130" s="229"/>
      <c r="I130" s="229"/>
      <c r="J130" s="229"/>
      <c r="K130" s="963"/>
      <c r="L130" s="229"/>
      <c r="M130" s="229"/>
      <c r="N130" s="229"/>
    </row>
    <row r="131" spans="1:14" ht="13" x14ac:dyDescent="0.15">
      <c r="A131" s="283" t="s">
        <v>32</v>
      </c>
      <c r="B131" s="1001">
        <v>43677</v>
      </c>
      <c r="C131" s="1005">
        <v>43679</v>
      </c>
      <c r="D131" s="284">
        <v>31500</v>
      </c>
      <c r="E131" s="285" t="s">
        <v>39</v>
      </c>
      <c r="F131" s="979">
        <f>D131+D132</f>
        <v>63000</v>
      </c>
      <c r="G131" s="248"/>
      <c r="H131" s="248"/>
      <c r="I131" s="248"/>
      <c r="J131" s="248"/>
      <c r="K131" s="995" t="s">
        <v>403</v>
      </c>
      <c r="L131" s="248"/>
      <c r="M131" s="248"/>
      <c r="N131" s="248"/>
    </row>
    <row r="132" spans="1:14" ht="13" x14ac:dyDescent="0.15">
      <c r="A132" s="283" t="s">
        <v>45</v>
      </c>
      <c r="B132" s="963"/>
      <c r="C132" s="963"/>
      <c r="D132" s="284">
        <v>31500</v>
      </c>
      <c r="E132" s="252" t="s">
        <v>47</v>
      </c>
      <c r="F132" s="963"/>
      <c r="G132" s="248"/>
      <c r="H132" s="248"/>
      <c r="I132" s="248"/>
      <c r="J132" s="248"/>
      <c r="K132" s="963"/>
      <c r="L132" s="248"/>
      <c r="M132" s="248"/>
      <c r="N132" s="248"/>
    </row>
    <row r="133" spans="1:14" ht="13" x14ac:dyDescent="0.15">
      <c r="A133" s="228" t="s">
        <v>32</v>
      </c>
      <c r="B133" s="999">
        <v>43676</v>
      </c>
      <c r="C133" s="1006">
        <v>43678</v>
      </c>
      <c r="D133" s="272">
        <v>31000</v>
      </c>
      <c r="E133" s="229" t="s">
        <v>43</v>
      </c>
      <c r="F133" s="980">
        <f>D133+D134</f>
        <v>62000</v>
      </c>
      <c r="G133" s="229"/>
      <c r="H133" s="229"/>
      <c r="I133" s="229"/>
      <c r="J133" s="229"/>
      <c r="K133" s="994" t="s">
        <v>408</v>
      </c>
      <c r="L133" s="229"/>
      <c r="M133" s="229"/>
      <c r="N133" s="229"/>
    </row>
    <row r="134" spans="1:14" ht="13" x14ac:dyDescent="0.15">
      <c r="A134" s="228" t="s">
        <v>32</v>
      </c>
      <c r="B134" s="963"/>
      <c r="C134" s="963"/>
      <c r="D134" s="272">
        <v>31000</v>
      </c>
      <c r="E134" s="230" t="s">
        <v>74</v>
      </c>
      <c r="F134" s="963"/>
      <c r="G134" s="229"/>
      <c r="H134" s="229"/>
      <c r="I134" s="229"/>
      <c r="J134" s="229"/>
      <c r="K134" s="963"/>
      <c r="L134" s="229"/>
      <c r="M134" s="229"/>
      <c r="N134" s="229"/>
    </row>
    <row r="135" spans="1:14" ht="13" x14ac:dyDescent="0.15">
      <c r="A135" s="214" t="s">
        <v>32</v>
      </c>
      <c r="B135" s="1003">
        <v>43678</v>
      </c>
      <c r="C135" s="964" t="s">
        <v>411</v>
      </c>
      <c r="D135" s="215">
        <v>33800</v>
      </c>
      <c r="E135" s="217" t="s">
        <v>43</v>
      </c>
      <c r="F135" s="966">
        <f>D135+D136</f>
        <v>67600</v>
      </c>
      <c r="G135" s="217"/>
      <c r="H135" s="217"/>
      <c r="I135" s="217"/>
      <c r="J135" s="217"/>
      <c r="K135" s="989" t="s">
        <v>415</v>
      </c>
      <c r="L135" s="217"/>
      <c r="M135" s="217"/>
      <c r="N135" s="217"/>
    </row>
    <row r="136" spans="1:14" ht="13" x14ac:dyDescent="0.15">
      <c r="A136" s="214" t="s">
        <v>32</v>
      </c>
      <c r="B136" s="963"/>
      <c r="C136" s="963"/>
      <c r="D136" s="215">
        <v>33800</v>
      </c>
      <c r="E136" s="66" t="s">
        <v>44</v>
      </c>
      <c r="F136" s="963"/>
      <c r="G136" s="217"/>
      <c r="H136" s="217"/>
      <c r="I136" s="217"/>
      <c r="J136" s="217"/>
      <c r="K136" s="963"/>
      <c r="L136" s="217"/>
      <c r="M136" s="217"/>
      <c r="N136" s="217"/>
    </row>
    <row r="137" spans="1:14" ht="13" x14ac:dyDescent="0.15">
      <c r="A137" s="289" t="s">
        <v>275</v>
      </c>
      <c r="B137" s="970">
        <v>43679</v>
      </c>
      <c r="C137" s="970">
        <v>43684</v>
      </c>
      <c r="D137" s="215">
        <v>32942</v>
      </c>
      <c r="E137" s="217" t="s">
        <v>65</v>
      </c>
      <c r="F137" s="966">
        <f>D137+D138</f>
        <v>65884</v>
      </c>
      <c r="G137" s="217"/>
      <c r="H137" s="217"/>
      <c r="I137" s="217"/>
      <c r="J137" s="217"/>
      <c r="K137" s="989" t="s">
        <v>420</v>
      </c>
      <c r="L137" s="217"/>
      <c r="M137" s="217"/>
      <c r="N137" s="217"/>
    </row>
    <row r="138" spans="1:14" ht="13" x14ac:dyDescent="0.15">
      <c r="A138" s="289" t="s">
        <v>275</v>
      </c>
      <c r="B138" s="963"/>
      <c r="C138" s="963"/>
      <c r="D138" s="215">
        <v>32942</v>
      </c>
      <c r="E138" s="217" t="s">
        <v>65</v>
      </c>
      <c r="F138" s="963"/>
      <c r="G138" s="217"/>
      <c r="H138" s="217"/>
      <c r="I138" s="217"/>
      <c r="J138" s="217"/>
      <c r="K138" s="963"/>
      <c r="L138" s="217"/>
      <c r="M138" s="217"/>
      <c r="N138" s="217"/>
    </row>
    <row r="139" spans="1:14" ht="13" x14ac:dyDescent="0.15">
      <c r="A139" s="295" t="s">
        <v>32</v>
      </c>
      <c r="B139" s="971">
        <v>43679</v>
      </c>
      <c r="C139" s="971">
        <v>43684</v>
      </c>
      <c r="D139" s="221">
        <v>32000</v>
      </c>
      <c r="E139" s="297" t="s">
        <v>39</v>
      </c>
      <c r="F139" s="965">
        <f>D139+D140</f>
        <v>64000</v>
      </c>
      <c r="G139" s="229"/>
      <c r="H139" s="229"/>
      <c r="I139" s="229"/>
      <c r="J139" s="229"/>
      <c r="K139" s="994" t="s">
        <v>423</v>
      </c>
      <c r="L139" s="229"/>
      <c r="M139" s="229"/>
      <c r="N139" s="229"/>
    </row>
    <row r="140" spans="1:14" ht="13" x14ac:dyDescent="0.15">
      <c r="A140" s="295" t="s">
        <v>32</v>
      </c>
      <c r="B140" s="963"/>
      <c r="C140" s="963"/>
      <c r="D140" s="221">
        <v>32000</v>
      </c>
      <c r="E140" s="279" t="s">
        <v>36</v>
      </c>
      <c r="F140" s="963"/>
      <c r="G140" s="229"/>
      <c r="H140" s="229"/>
      <c r="I140" s="229"/>
      <c r="J140" s="229"/>
      <c r="K140" s="963"/>
      <c r="L140" s="229"/>
      <c r="M140" s="229"/>
      <c r="N140" s="229"/>
    </row>
    <row r="141" spans="1:14" ht="13" x14ac:dyDescent="0.15">
      <c r="A141" s="301" t="s">
        <v>32</v>
      </c>
      <c r="B141" s="1000">
        <v>43681</v>
      </c>
      <c r="C141" s="1000">
        <v>43684</v>
      </c>
      <c r="D141" s="247">
        <v>33500</v>
      </c>
      <c r="E141" s="217" t="s">
        <v>43</v>
      </c>
      <c r="F141" s="979">
        <f>D141+D142</f>
        <v>67000</v>
      </c>
      <c r="G141" s="248"/>
      <c r="H141" s="248"/>
      <c r="I141" s="248"/>
      <c r="J141" s="248"/>
      <c r="K141" s="995" t="s">
        <v>430</v>
      </c>
      <c r="L141" s="248"/>
      <c r="M141" s="248"/>
      <c r="N141" s="248"/>
    </row>
    <row r="142" spans="1:14" ht="13" x14ac:dyDescent="0.15">
      <c r="A142" s="301" t="s">
        <v>32</v>
      </c>
      <c r="B142" s="963"/>
      <c r="C142" s="963"/>
      <c r="D142" s="247">
        <v>33500</v>
      </c>
      <c r="E142" s="252" t="s">
        <v>236</v>
      </c>
      <c r="F142" s="963"/>
      <c r="G142" s="248"/>
      <c r="H142" s="248"/>
      <c r="I142" s="248"/>
      <c r="J142" s="248"/>
      <c r="K142" s="963"/>
      <c r="L142" s="248"/>
      <c r="M142" s="248"/>
      <c r="N142" s="248"/>
    </row>
    <row r="143" spans="1:14" ht="13" x14ac:dyDescent="0.15">
      <c r="A143" s="295" t="s">
        <v>32</v>
      </c>
      <c r="B143" s="303">
        <v>43681</v>
      </c>
      <c r="C143" s="175">
        <v>43686</v>
      </c>
      <c r="D143" s="221">
        <v>32000</v>
      </c>
      <c r="E143" s="304" t="s">
        <v>36</v>
      </c>
      <c r="F143" s="965">
        <f>D143+D144</f>
        <v>64000</v>
      </c>
      <c r="G143" s="229"/>
      <c r="H143" s="229"/>
      <c r="I143" s="229"/>
      <c r="J143" s="229"/>
      <c r="K143" s="994" t="s">
        <v>436</v>
      </c>
      <c r="L143" s="229"/>
      <c r="M143" s="229"/>
      <c r="N143" s="229"/>
    </row>
    <row r="144" spans="1:14" ht="13" x14ac:dyDescent="0.15">
      <c r="A144" s="295" t="s">
        <v>32</v>
      </c>
      <c r="B144" s="303">
        <v>43682</v>
      </c>
      <c r="C144" s="175">
        <v>43684</v>
      </c>
      <c r="D144" s="221">
        <v>32000</v>
      </c>
      <c r="E144" s="297" t="s">
        <v>39</v>
      </c>
      <c r="F144" s="963"/>
      <c r="G144" s="229"/>
      <c r="H144" s="229"/>
      <c r="I144" s="229"/>
      <c r="J144" s="229"/>
      <c r="K144" s="963"/>
      <c r="L144" s="229"/>
      <c r="M144" s="229"/>
      <c r="N144" s="229"/>
    </row>
    <row r="145" spans="1:14" ht="13" x14ac:dyDescent="0.15">
      <c r="A145" s="305"/>
      <c r="B145" s="306"/>
      <c r="C145" s="255"/>
      <c r="D145" s="257"/>
      <c r="E145" s="308"/>
      <c r="F145" s="310">
        <f>SUM(F124:F144)-D143</f>
        <v>614730</v>
      </c>
      <c r="G145" s="258"/>
      <c r="H145" s="258"/>
      <c r="I145" s="258"/>
      <c r="J145" s="258"/>
      <c r="K145" s="258"/>
      <c r="L145" s="258"/>
      <c r="M145" s="258"/>
      <c r="N145" s="258"/>
    </row>
    <row r="146" spans="1:14" ht="13" x14ac:dyDescent="0.15">
      <c r="A146" s="243" t="s">
        <v>32</v>
      </c>
      <c r="B146" s="1000">
        <v>43684</v>
      </c>
      <c r="C146" s="1000">
        <v>43686</v>
      </c>
      <c r="D146" s="247">
        <v>32000</v>
      </c>
      <c r="E146" s="217" t="s">
        <v>43</v>
      </c>
      <c r="F146" s="979">
        <f>D146+D147</f>
        <v>64000</v>
      </c>
      <c r="G146" s="248"/>
      <c r="H146" s="248"/>
      <c r="I146" s="248"/>
      <c r="J146" s="248"/>
      <c r="K146" s="995" t="s">
        <v>454</v>
      </c>
      <c r="L146" s="248"/>
      <c r="M146" s="248"/>
      <c r="N146" s="248"/>
    </row>
    <row r="147" spans="1:14" ht="13" x14ac:dyDescent="0.15">
      <c r="A147" s="243" t="s">
        <v>32</v>
      </c>
      <c r="B147" s="963"/>
      <c r="C147" s="963"/>
      <c r="D147" s="247">
        <v>32000</v>
      </c>
      <c r="E147" s="252" t="s">
        <v>74</v>
      </c>
      <c r="F147" s="963"/>
      <c r="G147" s="248"/>
      <c r="H147" s="248"/>
      <c r="I147" s="248"/>
      <c r="J147" s="248"/>
      <c r="K147" s="963"/>
      <c r="L147" s="248"/>
      <c r="M147" s="248"/>
      <c r="N147" s="248"/>
    </row>
    <row r="148" spans="1:14" ht="13" x14ac:dyDescent="0.15">
      <c r="A148" s="228" t="s">
        <v>45</v>
      </c>
      <c r="B148" s="971">
        <v>43684</v>
      </c>
      <c r="C148" s="971">
        <v>43691</v>
      </c>
      <c r="D148" s="221">
        <v>33500</v>
      </c>
      <c r="E148" s="297" t="s">
        <v>47</v>
      </c>
      <c r="F148" s="965">
        <f>D148+D149</f>
        <v>67000</v>
      </c>
      <c r="G148" s="229"/>
      <c r="H148" s="229"/>
      <c r="I148" s="229"/>
      <c r="J148" s="229"/>
      <c r="K148" s="994" t="s">
        <v>459</v>
      </c>
      <c r="L148" s="229"/>
      <c r="M148" s="229"/>
      <c r="N148" s="229"/>
    </row>
    <row r="149" spans="1:14" ht="13" x14ac:dyDescent="0.15">
      <c r="A149" s="228" t="s">
        <v>32</v>
      </c>
      <c r="B149" s="963"/>
      <c r="C149" s="963"/>
      <c r="D149" s="221">
        <v>33500</v>
      </c>
      <c r="E149" s="297" t="s">
        <v>39</v>
      </c>
      <c r="F149" s="963"/>
      <c r="G149" s="229"/>
      <c r="H149" s="229"/>
      <c r="I149" s="229"/>
      <c r="J149" s="229"/>
      <c r="K149" s="963"/>
      <c r="L149" s="229"/>
      <c r="M149" s="229"/>
      <c r="N149" s="229"/>
    </row>
    <row r="150" spans="1:14" ht="13" x14ac:dyDescent="0.15">
      <c r="A150" s="243" t="s">
        <v>32</v>
      </c>
      <c r="B150" s="1000">
        <v>43686</v>
      </c>
      <c r="C150" s="1000">
        <v>43691</v>
      </c>
      <c r="D150" s="247">
        <v>33000</v>
      </c>
      <c r="E150" s="66" t="s">
        <v>44</v>
      </c>
      <c r="F150" s="979">
        <f>D150+D151</f>
        <v>66000</v>
      </c>
      <c r="G150" s="248"/>
      <c r="H150" s="248"/>
      <c r="I150" s="248"/>
      <c r="J150" s="248"/>
      <c r="K150" s="995" t="s">
        <v>462</v>
      </c>
      <c r="L150" s="248"/>
      <c r="M150" s="248"/>
      <c r="N150" s="248"/>
    </row>
    <row r="151" spans="1:14" ht="13" x14ac:dyDescent="0.15">
      <c r="A151" s="243" t="s">
        <v>32</v>
      </c>
      <c r="B151" s="963"/>
      <c r="C151" s="963"/>
      <c r="D151" s="247">
        <v>33000</v>
      </c>
      <c r="E151" s="217" t="s">
        <v>43</v>
      </c>
      <c r="F151" s="963"/>
      <c r="G151" s="248"/>
      <c r="H151" s="248"/>
      <c r="I151" s="248"/>
      <c r="J151" s="248"/>
      <c r="K151" s="963"/>
      <c r="L151" s="248"/>
      <c r="M151" s="248"/>
      <c r="N151" s="248"/>
    </row>
    <row r="152" spans="1:14" ht="13" x14ac:dyDescent="0.15">
      <c r="A152" s="228" t="s">
        <v>63</v>
      </c>
      <c r="B152" s="999">
        <v>43685</v>
      </c>
      <c r="C152" s="999">
        <v>43691</v>
      </c>
      <c r="D152" s="272">
        <v>32000</v>
      </c>
      <c r="E152" s="228" t="s">
        <v>65</v>
      </c>
      <c r="F152" s="980">
        <f>D152+D153</f>
        <v>64000</v>
      </c>
      <c r="G152" s="229"/>
      <c r="H152" s="229"/>
      <c r="I152" s="229"/>
      <c r="J152" s="229"/>
      <c r="K152" s="994" t="s">
        <v>464</v>
      </c>
      <c r="L152" s="229"/>
      <c r="M152" s="229"/>
      <c r="N152" s="229"/>
    </row>
    <row r="153" spans="1:14" ht="13" x14ac:dyDescent="0.15">
      <c r="A153" s="228" t="s">
        <v>325</v>
      </c>
      <c r="B153" s="963"/>
      <c r="C153" s="963"/>
      <c r="D153" s="272">
        <v>32000</v>
      </c>
      <c r="E153" s="315" t="s">
        <v>326</v>
      </c>
      <c r="F153" s="963"/>
      <c r="G153" s="229"/>
      <c r="H153" s="229"/>
      <c r="I153" s="229"/>
      <c r="J153" s="229"/>
      <c r="K153" s="963"/>
      <c r="L153" s="229"/>
      <c r="M153" s="229"/>
      <c r="N153" s="229"/>
    </row>
    <row r="154" spans="1:14" ht="13" x14ac:dyDescent="0.15">
      <c r="A154" s="243" t="s">
        <v>32</v>
      </c>
      <c r="B154" s="1001">
        <v>43686</v>
      </c>
      <c r="C154" s="1005">
        <v>43691</v>
      </c>
      <c r="D154" s="317">
        <v>32000</v>
      </c>
      <c r="E154" s="285" t="s">
        <v>39</v>
      </c>
      <c r="F154" s="981">
        <f>D154+D155</f>
        <v>64000</v>
      </c>
      <c r="G154" s="248"/>
      <c r="H154" s="248"/>
      <c r="I154" s="248"/>
      <c r="J154" s="248"/>
      <c r="K154" s="995" t="s">
        <v>466</v>
      </c>
      <c r="L154" s="248"/>
      <c r="M154" s="248"/>
      <c r="N154" s="248"/>
    </row>
    <row r="155" spans="1:14" ht="13" x14ac:dyDescent="0.15">
      <c r="A155" s="243" t="s">
        <v>32</v>
      </c>
      <c r="B155" s="963"/>
      <c r="C155" s="963"/>
      <c r="D155" s="284">
        <v>32000</v>
      </c>
      <c r="E155" s="319" t="s">
        <v>36</v>
      </c>
      <c r="F155" s="963"/>
      <c r="G155" s="248"/>
      <c r="H155" s="248"/>
      <c r="I155" s="248"/>
      <c r="J155" s="248"/>
      <c r="K155" s="963"/>
      <c r="L155" s="248"/>
      <c r="M155" s="248"/>
      <c r="N155" s="248"/>
    </row>
    <row r="156" spans="1:14" ht="13" x14ac:dyDescent="0.15">
      <c r="A156" s="228" t="s">
        <v>32</v>
      </c>
      <c r="B156" s="999">
        <v>43687</v>
      </c>
      <c r="C156" s="1006">
        <v>43691</v>
      </c>
      <c r="D156" s="272">
        <v>31500</v>
      </c>
      <c r="E156" s="279" t="s">
        <v>74</v>
      </c>
      <c r="F156" s="980">
        <f>D156+D157</f>
        <v>63000</v>
      </c>
      <c r="G156" s="229"/>
      <c r="H156" s="229"/>
      <c r="I156" s="229"/>
      <c r="J156" s="229"/>
      <c r="K156" s="994" t="s">
        <v>467</v>
      </c>
      <c r="L156" s="229"/>
      <c r="M156" s="229"/>
      <c r="N156" s="229"/>
    </row>
    <row r="157" spans="1:14" ht="13" x14ac:dyDescent="0.15">
      <c r="A157" s="228" t="s">
        <v>32</v>
      </c>
      <c r="B157" s="963"/>
      <c r="C157" s="963"/>
      <c r="D157" s="272">
        <v>31500</v>
      </c>
      <c r="E157" s="270" t="s">
        <v>43</v>
      </c>
      <c r="F157" s="963"/>
      <c r="G157" s="229"/>
      <c r="H157" s="229"/>
      <c r="I157" s="229"/>
      <c r="J157" s="229"/>
      <c r="K157" s="963"/>
      <c r="L157" s="229"/>
      <c r="M157" s="229"/>
      <c r="N157" s="229"/>
    </row>
    <row r="158" spans="1:14" ht="13" x14ac:dyDescent="0.15">
      <c r="A158" s="214" t="s">
        <v>32</v>
      </c>
      <c r="B158" s="970">
        <v>43687</v>
      </c>
      <c r="C158" s="970">
        <v>43691</v>
      </c>
      <c r="D158" s="215">
        <v>32000</v>
      </c>
      <c r="E158" s="122" t="s">
        <v>36</v>
      </c>
      <c r="F158" s="966">
        <f>D158+D159</f>
        <v>64000</v>
      </c>
      <c r="G158" s="217"/>
      <c r="H158" s="217"/>
      <c r="I158" s="217"/>
      <c r="J158" s="217"/>
      <c r="K158" s="989" t="s">
        <v>51</v>
      </c>
      <c r="L158" s="217"/>
      <c r="M158" s="217"/>
      <c r="N158" s="217"/>
    </row>
    <row r="159" spans="1:14" ht="13" x14ac:dyDescent="0.15">
      <c r="A159" s="214" t="s">
        <v>32</v>
      </c>
      <c r="B159" s="963"/>
      <c r="C159" s="963"/>
      <c r="D159" s="215">
        <v>32000</v>
      </c>
      <c r="E159" s="321" t="s">
        <v>39</v>
      </c>
      <c r="F159" s="963"/>
      <c r="G159" s="217"/>
      <c r="H159" s="217"/>
      <c r="I159" s="217"/>
      <c r="J159" s="217"/>
      <c r="K159" s="963"/>
      <c r="L159" s="217"/>
      <c r="M159" s="217"/>
      <c r="N159" s="217"/>
    </row>
    <row r="160" spans="1:14" ht="13" x14ac:dyDescent="0.15">
      <c r="A160" s="322"/>
      <c r="B160" s="255"/>
      <c r="C160" s="255"/>
      <c r="D160" s="257"/>
      <c r="E160" s="323"/>
      <c r="F160" s="259">
        <f>SUM(F146:F159)+32000+30000</f>
        <v>514000</v>
      </c>
      <c r="G160" s="258"/>
      <c r="H160" s="258"/>
      <c r="I160" s="258"/>
      <c r="J160" s="258"/>
      <c r="K160" s="258"/>
      <c r="L160" s="258"/>
      <c r="M160" s="258"/>
      <c r="N160" s="258"/>
    </row>
    <row r="161" spans="1:14" ht="13" x14ac:dyDescent="0.15">
      <c r="A161" s="148" t="s">
        <v>32</v>
      </c>
      <c r="B161" s="971">
        <v>43689</v>
      </c>
      <c r="C161" s="971">
        <v>43692</v>
      </c>
      <c r="D161" s="221">
        <v>32000</v>
      </c>
      <c r="E161" s="324" t="s">
        <v>39</v>
      </c>
      <c r="F161" s="965">
        <f>D161+D162</f>
        <v>64000</v>
      </c>
      <c r="G161" s="209"/>
      <c r="H161" s="209"/>
      <c r="I161" s="209"/>
      <c r="J161" s="209"/>
      <c r="K161" s="992" t="s">
        <v>474</v>
      </c>
      <c r="L161" s="209"/>
      <c r="M161" s="209"/>
      <c r="N161" s="209"/>
    </row>
    <row r="162" spans="1:14" ht="13" x14ac:dyDescent="0.15">
      <c r="A162" s="148" t="s">
        <v>32</v>
      </c>
      <c r="B162" s="963"/>
      <c r="C162" s="963"/>
      <c r="D162" s="221">
        <v>32000</v>
      </c>
      <c r="E162" s="297" t="s">
        <v>475</v>
      </c>
      <c r="F162" s="963"/>
      <c r="G162" s="209"/>
      <c r="H162" s="209"/>
      <c r="I162" s="209"/>
      <c r="J162" s="209"/>
      <c r="K162" s="963"/>
      <c r="L162" s="209"/>
      <c r="M162" s="209"/>
      <c r="N162" s="209"/>
    </row>
    <row r="163" spans="1:14" ht="26" x14ac:dyDescent="0.15">
      <c r="A163" s="214" t="s">
        <v>32</v>
      </c>
      <c r="B163" s="173">
        <v>43691</v>
      </c>
      <c r="C163" s="173">
        <v>43692</v>
      </c>
      <c r="D163" s="325">
        <v>32000</v>
      </c>
      <c r="E163" s="215" t="s">
        <v>43</v>
      </c>
      <c r="F163" s="976">
        <f>D163+D164</f>
        <v>64000</v>
      </c>
      <c r="G163" s="286"/>
      <c r="H163" s="286"/>
      <c r="I163" s="286"/>
      <c r="J163" s="286"/>
      <c r="K163" s="286" t="s">
        <v>480</v>
      </c>
      <c r="L163" s="286"/>
      <c r="M163" s="286"/>
      <c r="N163" s="286"/>
    </row>
    <row r="164" spans="1:14" ht="26" x14ac:dyDescent="0.15">
      <c r="A164" s="214" t="s">
        <v>32</v>
      </c>
      <c r="B164" s="173">
        <v>43691</v>
      </c>
      <c r="C164" s="173">
        <v>43692</v>
      </c>
      <c r="D164" s="325">
        <v>32000</v>
      </c>
      <c r="E164" s="122" t="s">
        <v>236</v>
      </c>
      <c r="F164" s="963"/>
      <c r="G164" s="286"/>
      <c r="H164" s="286"/>
      <c r="I164" s="286"/>
      <c r="J164" s="286"/>
      <c r="K164" s="286" t="s">
        <v>482</v>
      </c>
      <c r="L164" s="286"/>
      <c r="M164" s="286"/>
      <c r="N164" s="286"/>
    </row>
    <row r="165" spans="1:14" ht="26" x14ac:dyDescent="0.15">
      <c r="A165" s="148" t="s">
        <v>45</v>
      </c>
      <c r="B165" s="175">
        <v>43691</v>
      </c>
      <c r="C165" s="175">
        <v>43692</v>
      </c>
      <c r="D165" s="324">
        <v>32000</v>
      </c>
      <c r="E165" s="221" t="s">
        <v>47</v>
      </c>
      <c r="F165" s="977">
        <f>D165+D166</f>
        <v>64000</v>
      </c>
      <c r="G165" s="326"/>
      <c r="H165" s="326"/>
      <c r="I165" s="326"/>
      <c r="J165" s="326"/>
      <c r="K165" s="326" t="s">
        <v>483</v>
      </c>
      <c r="L165" s="326"/>
      <c r="M165" s="326"/>
      <c r="N165" s="326"/>
    </row>
    <row r="166" spans="1:14" ht="26" x14ac:dyDescent="0.15">
      <c r="A166" s="148" t="s">
        <v>32</v>
      </c>
      <c r="B166" s="175">
        <v>43691</v>
      </c>
      <c r="C166" s="149">
        <v>43692</v>
      </c>
      <c r="D166" s="324">
        <v>32000</v>
      </c>
      <c r="E166" s="324" t="s">
        <v>39</v>
      </c>
      <c r="F166" s="963"/>
      <c r="G166" s="326"/>
      <c r="H166" s="326"/>
      <c r="I166" s="326"/>
      <c r="J166" s="326"/>
      <c r="K166" s="326" t="s">
        <v>484</v>
      </c>
      <c r="L166" s="326"/>
      <c r="M166" s="326"/>
      <c r="N166" s="326"/>
    </row>
    <row r="167" spans="1:14" ht="13" x14ac:dyDescent="0.15">
      <c r="A167" s="327" t="s">
        <v>32</v>
      </c>
      <c r="B167" s="328">
        <v>43692</v>
      </c>
      <c r="C167" s="328">
        <v>43698</v>
      </c>
      <c r="D167" s="330">
        <v>31500</v>
      </c>
      <c r="E167" s="215" t="s">
        <v>43</v>
      </c>
      <c r="F167" s="982">
        <f>D168+D167</f>
        <v>63000</v>
      </c>
      <c r="G167" s="195"/>
      <c r="H167" s="195"/>
      <c r="I167" s="195"/>
      <c r="J167" s="195"/>
      <c r="K167" s="195" t="s">
        <v>489</v>
      </c>
      <c r="L167" s="195"/>
      <c r="M167" s="195"/>
      <c r="N167" s="195"/>
    </row>
    <row r="168" spans="1:14" ht="26" x14ac:dyDescent="0.15">
      <c r="A168" s="327" t="s">
        <v>32</v>
      </c>
      <c r="B168" s="328">
        <v>43692</v>
      </c>
      <c r="C168" s="331" t="s">
        <v>490</v>
      </c>
      <c r="D168" s="330">
        <v>31500</v>
      </c>
      <c r="E168" s="66" t="s">
        <v>44</v>
      </c>
      <c r="F168" s="963"/>
      <c r="G168" s="286"/>
      <c r="H168" s="286"/>
      <c r="I168" s="286"/>
      <c r="J168" s="286"/>
      <c r="K168" s="286" t="s">
        <v>491</v>
      </c>
      <c r="L168" s="286"/>
      <c r="M168" s="286"/>
      <c r="N168" s="286"/>
    </row>
    <row r="169" spans="1:14" ht="13" x14ac:dyDescent="0.15">
      <c r="A169" s="332" t="s">
        <v>63</v>
      </c>
      <c r="B169" s="333">
        <v>43692</v>
      </c>
      <c r="C169" s="333">
        <v>43697</v>
      </c>
      <c r="D169" s="334">
        <v>55000</v>
      </c>
      <c r="E169" s="335" t="s">
        <v>65</v>
      </c>
      <c r="F169" s="983">
        <f>D170+D169</f>
        <v>85000</v>
      </c>
      <c r="G169" s="200"/>
      <c r="H169" s="200"/>
      <c r="I169" s="200"/>
      <c r="J169" s="200"/>
      <c r="K169" s="200" t="s">
        <v>498</v>
      </c>
      <c r="L169" s="200"/>
      <c r="M169" s="200"/>
      <c r="N169" s="200"/>
    </row>
    <row r="170" spans="1:14" ht="28" x14ac:dyDescent="0.15">
      <c r="A170" s="332" t="s">
        <v>32</v>
      </c>
      <c r="B170" s="333">
        <v>43694</v>
      </c>
      <c r="C170" s="336">
        <v>43697</v>
      </c>
      <c r="D170" s="334">
        <v>30000</v>
      </c>
      <c r="E170" s="337" t="s">
        <v>36</v>
      </c>
      <c r="F170" s="963"/>
      <c r="G170" s="338"/>
      <c r="H170" s="338"/>
      <c r="I170" s="338"/>
      <c r="J170" s="338"/>
      <c r="K170" s="338" t="s">
        <v>501</v>
      </c>
      <c r="L170" s="338"/>
      <c r="M170" s="338"/>
      <c r="N170" s="338"/>
    </row>
    <row r="171" spans="1:14" ht="14" x14ac:dyDescent="0.15">
      <c r="A171" s="327" t="s">
        <v>32</v>
      </c>
      <c r="B171" s="328">
        <v>43694</v>
      </c>
      <c r="C171" s="328">
        <v>43697</v>
      </c>
      <c r="D171" s="330">
        <v>30000</v>
      </c>
      <c r="E171" s="339" t="s">
        <v>36</v>
      </c>
      <c r="F171" s="982">
        <f>D172+D171</f>
        <v>63000</v>
      </c>
      <c r="G171" s="340"/>
      <c r="H171" s="340"/>
      <c r="I171" s="340"/>
      <c r="J171" s="340"/>
      <c r="K171" s="340" t="s">
        <v>503</v>
      </c>
      <c r="L171" s="340"/>
      <c r="M171" s="340"/>
      <c r="N171" s="340"/>
    </row>
    <row r="172" spans="1:14" ht="28" x14ac:dyDescent="0.15">
      <c r="A172" s="327" t="s">
        <v>32</v>
      </c>
      <c r="B172" s="328">
        <v>43694</v>
      </c>
      <c r="C172" s="328">
        <v>43697</v>
      </c>
      <c r="D172" s="330">
        <v>33000</v>
      </c>
      <c r="E172" s="341" t="s">
        <v>39</v>
      </c>
      <c r="F172" s="963"/>
      <c r="G172" s="342"/>
      <c r="H172" s="342"/>
      <c r="I172" s="342"/>
      <c r="J172" s="342"/>
      <c r="K172" s="342" t="s">
        <v>506</v>
      </c>
      <c r="L172" s="342"/>
      <c r="M172" s="342"/>
      <c r="N172" s="342"/>
    </row>
    <row r="173" spans="1:14" ht="13" x14ac:dyDescent="0.15">
      <c r="A173" s="148" t="s">
        <v>32</v>
      </c>
      <c r="B173" s="175">
        <v>43694</v>
      </c>
      <c r="C173" s="344">
        <v>43697</v>
      </c>
      <c r="D173" s="324">
        <v>33000</v>
      </c>
      <c r="E173" s="279" t="s">
        <v>74</v>
      </c>
      <c r="F173" s="977">
        <f>D173+D174</f>
        <v>93000</v>
      </c>
      <c r="G173" s="326"/>
      <c r="H173" s="326"/>
      <c r="I173" s="326"/>
      <c r="J173" s="326"/>
      <c r="K173" s="326" t="s">
        <v>507</v>
      </c>
      <c r="L173" s="326"/>
      <c r="M173" s="326"/>
      <c r="N173" s="326"/>
    </row>
    <row r="174" spans="1:14" ht="26" x14ac:dyDescent="0.15">
      <c r="A174" s="148" t="s">
        <v>32</v>
      </c>
      <c r="B174" s="175">
        <v>43694</v>
      </c>
      <c r="C174" s="149">
        <v>43697</v>
      </c>
      <c r="D174" s="324">
        <v>60000</v>
      </c>
      <c r="E174" s="324" t="s">
        <v>43</v>
      </c>
      <c r="F174" s="963"/>
      <c r="G174" s="326"/>
      <c r="H174" s="326"/>
      <c r="I174" s="326"/>
      <c r="J174" s="326"/>
      <c r="K174" s="326" t="s">
        <v>508</v>
      </c>
      <c r="L174" s="326"/>
      <c r="M174" s="326"/>
      <c r="N174" s="326"/>
    </row>
    <row r="175" spans="1:14" ht="13" x14ac:dyDescent="0.15">
      <c r="A175" s="348"/>
      <c r="B175" s="350"/>
      <c r="C175" s="351"/>
      <c r="D175" s="352"/>
      <c r="E175" s="353"/>
      <c r="F175" s="354">
        <f>SUM(F161:F174)</f>
        <v>496000</v>
      </c>
      <c r="G175" s="191"/>
      <c r="H175" s="191"/>
      <c r="I175" s="191"/>
      <c r="J175" s="191"/>
      <c r="K175" s="191"/>
      <c r="L175" s="191"/>
      <c r="M175" s="191"/>
      <c r="N175" s="191"/>
    </row>
    <row r="176" spans="1:14" ht="14" x14ac:dyDescent="0.15">
      <c r="A176" s="327" t="s">
        <v>32</v>
      </c>
      <c r="B176" s="328">
        <v>43696</v>
      </c>
      <c r="C176" s="1007">
        <v>43699</v>
      </c>
      <c r="D176" s="330">
        <v>33000</v>
      </c>
      <c r="E176" s="341" t="s">
        <v>39</v>
      </c>
      <c r="F176" s="982">
        <f>D176+D177</f>
        <v>66000</v>
      </c>
      <c r="G176" s="340"/>
      <c r="H176" s="340"/>
      <c r="I176" s="340"/>
      <c r="J176" s="340"/>
      <c r="K176" s="340" t="s">
        <v>515</v>
      </c>
      <c r="L176" s="340"/>
      <c r="M176" s="340"/>
      <c r="N176" s="340"/>
    </row>
    <row r="177" spans="1:14" ht="14" x14ac:dyDescent="0.15">
      <c r="A177" s="327" t="s">
        <v>32</v>
      </c>
      <c r="B177" s="328">
        <v>43696</v>
      </c>
      <c r="C177" s="963"/>
      <c r="D177" s="330">
        <v>33000</v>
      </c>
      <c r="E177" s="339" t="s">
        <v>36</v>
      </c>
      <c r="F177" s="963"/>
      <c r="G177" s="340"/>
      <c r="H177" s="340"/>
      <c r="I177" s="340"/>
      <c r="J177" s="340"/>
      <c r="K177" s="340" t="s">
        <v>517</v>
      </c>
      <c r="L177" s="340"/>
      <c r="M177" s="340"/>
      <c r="N177" s="340"/>
    </row>
    <row r="178" spans="1:14" ht="14" x14ac:dyDescent="0.15">
      <c r="A178" s="356" t="s">
        <v>32</v>
      </c>
      <c r="B178" s="357">
        <v>43697</v>
      </c>
      <c r="C178" s="1008">
        <v>43699</v>
      </c>
      <c r="D178" s="358">
        <v>31000</v>
      </c>
      <c r="E178" s="279" t="s">
        <v>43</v>
      </c>
      <c r="F178" s="984">
        <f>D178+D179</f>
        <v>62000</v>
      </c>
      <c r="G178" s="359"/>
      <c r="H178" s="359"/>
      <c r="I178" s="359"/>
      <c r="J178" s="359"/>
      <c r="K178" s="359" t="s">
        <v>524</v>
      </c>
      <c r="L178" s="359"/>
      <c r="M178" s="359"/>
      <c r="N178" s="359"/>
    </row>
    <row r="179" spans="1:14" ht="14" x14ac:dyDescent="0.15">
      <c r="A179" s="360" t="s">
        <v>32</v>
      </c>
      <c r="B179" s="357">
        <v>43697</v>
      </c>
      <c r="C179" s="963"/>
      <c r="D179" s="358">
        <v>31000</v>
      </c>
      <c r="E179" s="337" t="s">
        <v>74</v>
      </c>
      <c r="F179" s="963"/>
      <c r="G179" s="359"/>
      <c r="H179" s="359"/>
      <c r="I179" s="359"/>
      <c r="J179" s="359"/>
      <c r="K179" s="359" t="s">
        <v>525</v>
      </c>
      <c r="L179" s="359"/>
      <c r="M179" s="359"/>
      <c r="N179" s="359"/>
    </row>
    <row r="180" spans="1:14" ht="14" x14ac:dyDescent="0.15">
      <c r="A180" s="327" t="s">
        <v>32</v>
      </c>
      <c r="B180" s="361">
        <v>43698</v>
      </c>
      <c r="C180" s="1009">
        <v>43701</v>
      </c>
      <c r="D180" s="330">
        <v>33000</v>
      </c>
      <c r="E180" s="341" t="s">
        <v>39</v>
      </c>
      <c r="F180" s="985">
        <f>D180+D181</f>
        <v>66000</v>
      </c>
      <c r="G180" s="340"/>
      <c r="H180" s="340"/>
      <c r="I180" s="340"/>
      <c r="J180" s="340"/>
      <c r="K180" s="340" t="s">
        <v>530</v>
      </c>
      <c r="L180" s="340"/>
      <c r="M180" s="340"/>
      <c r="N180" s="340"/>
    </row>
    <row r="181" spans="1:14" ht="14" x14ac:dyDescent="0.15">
      <c r="A181" s="327" t="s">
        <v>45</v>
      </c>
      <c r="B181" s="361">
        <v>43698</v>
      </c>
      <c r="C181" s="963"/>
      <c r="D181" s="330">
        <v>33000</v>
      </c>
      <c r="E181" s="341" t="s">
        <v>47</v>
      </c>
      <c r="F181" s="963"/>
      <c r="G181" s="340"/>
      <c r="H181" s="340"/>
      <c r="I181" s="340"/>
      <c r="J181" s="340"/>
      <c r="K181" s="340" t="s">
        <v>531</v>
      </c>
      <c r="L181" s="340"/>
      <c r="M181" s="340"/>
      <c r="N181" s="340"/>
    </row>
    <row r="182" spans="1:14" ht="26" x14ac:dyDescent="0.15">
      <c r="A182" s="332" t="s">
        <v>32</v>
      </c>
      <c r="B182" s="364">
        <v>43699</v>
      </c>
      <c r="C182" s="1008">
        <v>43701</v>
      </c>
      <c r="D182" s="334">
        <v>33500</v>
      </c>
      <c r="E182" s="279" t="s">
        <v>43</v>
      </c>
      <c r="F182" s="984">
        <f>D182+D183</f>
        <v>67000</v>
      </c>
      <c r="G182" s="367"/>
      <c r="H182" s="367"/>
      <c r="I182" s="367"/>
      <c r="J182" s="367"/>
      <c r="K182" s="367" t="s">
        <v>532</v>
      </c>
      <c r="L182" s="367"/>
      <c r="M182" s="367"/>
      <c r="N182" s="367"/>
    </row>
    <row r="183" spans="1:14" ht="28" x14ac:dyDescent="0.15">
      <c r="A183" s="332" t="s">
        <v>32</v>
      </c>
      <c r="B183" s="364">
        <v>43699</v>
      </c>
      <c r="C183" s="963"/>
      <c r="D183" s="334">
        <v>33500</v>
      </c>
      <c r="E183" s="337" t="s">
        <v>44</v>
      </c>
      <c r="F183" s="963"/>
      <c r="G183" s="338"/>
      <c r="H183" s="338"/>
      <c r="I183" s="338"/>
      <c r="J183" s="338"/>
      <c r="K183" s="338" t="s">
        <v>533</v>
      </c>
      <c r="L183" s="338"/>
      <c r="M183" s="338"/>
      <c r="N183" s="338"/>
    </row>
    <row r="184" spans="1:14" ht="14" x14ac:dyDescent="0.15">
      <c r="A184" s="327" t="s">
        <v>63</v>
      </c>
      <c r="B184" s="361">
        <v>43699</v>
      </c>
      <c r="C184" s="1009">
        <v>43701</v>
      </c>
      <c r="D184" s="330">
        <v>55000</v>
      </c>
      <c r="E184" s="341" t="s">
        <v>65</v>
      </c>
      <c r="F184" s="985">
        <f>D184+D185</f>
        <v>82000</v>
      </c>
      <c r="G184" s="340"/>
      <c r="H184" s="340"/>
      <c r="I184" s="340"/>
      <c r="J184" s="340"/>
      <c r="K184" s="340" t="s">
        <v>534</v>
      </c>
      <c r="L184" s="340"/>
      <c r="M184" s="340"/>
      <c r="N184" s="340"/>
    </row>
    <row r="185" spans="1:14" ht="14" x14ac:dyDescent="0.15">
      <c r="A185" s="327" t="s">
        <v>84</v>
      </c>
      <c r="B185" s="361">
        <v>43699</v>
      </c>
      <c r="C185" s="963"/>
      <c r="D185" s="330">
        <v>27000</v>
      </c>
      <c r="E185" s="341" t="s">
        <v>86</v>
      </c>
      <c r="F185" s="963"/>
      <c r="G185" s="340"/>
      <c r="H185" s="340"/>
      <c r="I185" s="340"/>
      <c r="J185" s="340"/>
      <c r="K185" s="340" t="s">
        <v>535</v>
      </c>
      <c r="L185" s="340"/>
      <c r="M185" s="340"/>
      <c r="N185" s="340"/>
    </row>
    <row r="186" spans="1:14" ht="26" x14ac:dyDescent="0.15">
      <c r="A186" s="370" t="s">
        <v>84</v>
      </c>
      <c r="B186" s="372">
        <v>43699</v>
      </c>
      <c r="C186" s="374">
        <v>43706</v>
      </c>
      <c r="D186" s="375">
        <v>27000</v>
      </c>
      <c r="E186" s="274" t="s">
        <v>537</v>
      </c>
      <c r="F186" s="376">
        <v>27000</v>
      </c>
      <c r="G186" s="377"/>
      <c r="H186" s="377"/>
      <c r="I186" s="377"/>
      <c r="J186" s="377"/>
      <c r="K186" s="377" t="s">
        <v>539</v>
      </c>
      <c r="L186" s="377"/>
      <c r="M186" s="377"/>
      <c r="N186" s="377"/>
    </row>
    <row r="187" spans="1:14" ht="28" x14ac:dyDescent="0.15">
      <c r="A187" s="327" t="s">
        <v>32</v>
      </c>
      <c r="B187" s="378">
        <v>43700</v>
      </c>
      <c r="C187" s="1009">
        <v>43704</v>
      </c>
      <c r="D187" s="330">
        <v>32000</v>
      </c>
      <c r="E187" s="339" t="s">
        <v>36</v>
      </c>
      <c r="F187" s="985">
        <f>D188+D187</f>
        <v>64000</v>
      </c>
      <c r="G187" s="342"/>
      <c r="H187" s="342"/>
      <c r="I187" s="342"/>
      <c r="J187" s="342"/>
      <c r="K187" s="342" t="s">
        <v>542</v>
      </c>
      <c r="L187" s="342"/>
      <c r="M187" s="342"/>
      <c r="N187" s="342"/>
    </row>
    <row r="188" spans="1:14" ht="28" x14ac:dyDescent="0.15">
      <c r="A188" s="327" t="s">
        <v>32</v>
      </c>
      <c r="B188" s="378">
        <v>43700</v>
      </c>
      <c r="C188" s="963"/>
      <c r="D188" s="330">
        <v>32000</v>
      </c>
      <c r="E188" s="339" t="s">
        <v>36</v>
      </c>
      <c r="F188" s="963"/>
      <c r="G188" s="342"/>
      <c r="H188" s="342"/>
      <c r="I188" s="342"/>
      <c r="J188" s="342"/>
      <c r="K188" s="342" t="s">
        <v>543</v>
      </c>
      <c r="L188" s="342"/>
      <c r="M188" s="342"/>
      <c r="N188" s="342"/>
    </row>
    <row r="189" spans="1:14" ht="13" x14ac:dyDescent="0.15">
      <c r="A189" s="332" t="s">
        <v>32</v>
      </c>
      <c r="B189" s="379">
        <v>43700</v>
      </c>
      <c r="C189" s="1008">
        <v>43704</v>
      </c>
      <c r="D189" s="334">
        <v>31000</v>
      </c>
      <c r="E189" s="381" t="s">
        <v>39</v>
      </c>
      <c r="F189" s="984">
        <f>D189+D190</f>
        <v>62000</v>
      </c>
      <c r="G189" s="382"/>
      <c r="H189" s="382"/>
      <c r="I189" s="382"/>
      <c r="J189" s="382"/>
      <c r="K189" s="382" t="s">
        <v>548</v>
      </c>
      <c r="L189" s="382"/>
      <c r="M189" s="382"/>
      <c r="N189" s="382"/>
    </row>
    <row r="190" spans="1:14" ht="26" x14ac:dyDescent="0.15">
      <c r="A190" s="332" t="s">
        <v>32</v>
      </c>
      <c r="B190" s="379">
        <v>43700</v>
      </c>
      <c r="C190" s="963"/>
      <c r="D190" s="334">
        <v>31000</v>
      </c>
      <c r="E190" s="297" t="s">
        <v>475</v>
      </c>
      <c r="F190" s="963"/>
      <c r="G190" s="383"/>
      <c r="H190" s="383"/>
      <c r="I190" s="383"/>
      <c r="J190" s="383"/>
      <c r="K190" s="383" t="s">
        <v>550</v>
      </c>
      <c r="L190" s="383"/>
      <c r="M190" s="383"/>
      <c r="N190" s="383"/>
    </row>
    <row r="191" spans="1:14" ht="14" x14ac:dyDescent="0.15">
      <c r="A191" s="327" t="s">
        <v>32</v>
      </c>
      <c r="B191" s="378">
        <v>43701</v>
      </c>
      <c r="C191" s="1009">
        <v>43704</v>
      </c>
      <c r="D191" s="330">
        <v>31000</v>
      </c>
      <c r="E191" s="339" t="s">
        <v>43</v>
      </c>
      <c r="F191" s="985">
        <f>D191+D192</f>
        <v>62000</v>
      </c>
      <c r="G191" s="340"/>
      <c r="H191" s="340"/>
      <c r="I191" s="340"/>
      <c r="J191" s="340"/>
      <c r="K191" s="340" t="s">
        <v>551</v>
      </c>
      <c r="L191" s="340"/>
      <c r="M191" s="340"/>
      <c r="N191" s="340"/>
    </row>
    <row r="192" spans="1:14" ht="14" x14ac:dyDescent="0.15">
      <c r="A192" s="327" t="s">
        <v>32</v>
      </c>
      <c r="B192" s="378">
        <v>43701</v>
      </c>
      <c r="C192" s="963"/>
      <c r="D192" s="330">
        <v>31000</v>
      </c>
      <c r="E192" s="339" t="s">
        <v>74</v>
      </c>
      <c r="F192" s="963"/>
      <c r="G192" s="340"/>
      <c r="H192" s="340"/>
      <c r="I192" s="340"/>
      <c r="J192" s="340"/>
      <c r="K192" s="340" t="s">
        <v>552</v>
      </c>
      <c r="L192" s="340"/>
      <c r="M192" s="340"/>
      <c r="N192" s="340"/>
    </row>
    <row r="193" spans="1:14" ht="13" x14ac:dyDescent="0.15">
      <c r="A193" s="348"/>
      <c r="B193" s="384"/>
      <c r="C193" s="385"/>
      <c r="D193" s="352"/>
      <c r="E193" s="386"/>
      <c r="F193" s="55">
        <f>SUM(F176:F192)-27000</f>
        <v>531000</v>
      </c>
      <c r="G193" s="387"/>
      <c r="H193" s="387"/>
      <c r="I193" s="387"/>
      <c r="J193" s="387"/>
      <c r="K193" s="387"/>
      <c r="L193" s="387"/>
      <c r="M193" s="387"/>
      <c r="N193" s="387"/>
    </row>
    <row r="194" spans="1:14" ht="13" x14ac:dyDescent="0.15">
      <c r="A194" s="332" t="s">
        <v>32</v>
      </c>
      <c r="B194" s="379">
        <v>43338</v>
      </c>
      <c r="C194" s="1010">
        <v>43706</v>
      </c>
      <c r="D194" s="334">
        <v>32000</v>
      </c>
      <c r="E194" s="381" t="s">
        <v>39</v>
      </c>
      <c r="F194" s="973">
        <f>D195+D194</f>
        <v>64000</v>
      </c>
      <c r="G194" s="382"/>
      <c r="H194" s="382"/>
      <c r="I194" s="382"/>
      <c r="J194" s="382"/>
      <c r="K194" s="382" t="s">
        <v>557</v>
      </c>
      <c r="L194" s="382"/>
      <c r="M194" s="382"/>
      <c r="N194" s="382"/>
    </row>
    <row r="195" spans="1:14" ht="13" x14ac:dyDescent="0.15">
      <c r="A195" s="332" t="s">
        <v>32</v>
      </c>
      <c r="B195" s="379">
        <v>43703</v>
      </c>
      <c r="C195" s="963"/>
      <c r="D195" s="334">
        <v>32000</v>
      </c>
      <c r="E195" s="337" t="s">
        <v>36</v>
      </c>
      <c r="F195" s="963"/>
      <c r="G195" s="388"/>
      <c r="H195" s="388"/>
      <c r="I195" s="388"/>
      <c r="J195" s="388"/>
      <c r="K195" s="388" t="s">
        <v>558</v>
      </c>
      <c r="L195" s="388"/>
      <c r="M195" s="388"/>
      <c r="N195" s="388"/>
    </row>
    <row r="196" spans="1:14" ht="14" x14ac:dyDescent="0.15">
      <c r="A196" s="327" t="s">
        <v>32</v>
      </c>
      <c r="B196" s="378">
        <v>43704</v>
      </c>
      <c r="C196" s="1009">
        <v>43706</v>
      </c>
      <c r="D196" s="330">
        <v>31000</v>
      </c>
      <c r="E196" s="339" t="s">
        <v>43</v>
      </c>
      <c r="F196" s="974">
        <f>D197+D196</f>
        <v>62000</v>
      </c>
      <c r="G196" s="340"/>
      <c r="H196" s="340"/>
      <c r="I196" s="340"/>
      <c r="J196" s="340"/>
      <c r="K196" s="340" t="s">
        <v>559</v>
      </c>
      <c r="L196" s="340"/>
      <c r="M196" s="340"/>
      <c r="N196" s="340"/>
    </row>
    <row r="197" spans="1:14" ht="14" x14ac:dyDescent="0.15">
      <c r="A197" s="327" t="s">
        <v>32</v>
      </c>
      <c r="B197" s="378">
        <v>43704</v>
      </c>
      <c r="C197" s="963"/>
      <c r="D197" s="330">
        <v>31000</v>
      </c>
      <c r="E197" s="339" t="s">
        <v>74</v>
      </c>
      <c r="F197" s="963"/>
      <c r="G197" s="340"/>
      <c r="H197" s="340"/>
      <c r="I197" s="340"/>
      <c r="J197" s="340"/>
      <c r="K197" s="340" t="s">
        <v>560</v>
      </c>
      <c r="L197" s="340"/>
      <c r="M197" s="340"/>
      <c r="N197" s="340"/>
    </row>
    <row r="198" spans="1:14" ht="18.75" customHeight="1" x14ac:dyDescent="0.15">
      <c r="A198" s="332" t="s">
        <v>63</v>
      </c>
      <c r="B198" s="379">
        <v>43704</v>
      </c>
      <c r="C198" s="380">
        <v>43708</v>
      </c>
      <c r="D198" s="334">
        <v>60000</v>
      </c>
      <c r="E198" s="381" t="s">
        <v>65</v>
      </c>
      <c r="F198" s="389">
        <v>60000</v>
      </c>
      <c r="G198" s="382"/>
      <c r="H198" s="382"/>
      <c r="I198" s="382"/>
      <c r="J198" s="382"/>
      <c r="K198" s="382" t="s">
        <v>561</v>
      </c>
      <c r="L198" s="382"/>
      <c r="M198" s="382"/>
      <c r="N198" s="382"/>
    </row>
    <row r="199" spans="1:14" ht="14" x14ac:dyDescent="0.15">
      <c r="A199" s="327" t="s">
        <v>32</v>
      </c>
      <c r="B199" s="378">
        <v>43705</v>
      </c>
      <c r="C199" s="1009">
        <v>43708</v>
      </c>
      <c r="D199" s="330">
        <v>31000</v>
      </c>
      <c r="E199" s="341" t="s">
        <v>39</v>
      </c>
      <c r="F199" s="974">
        <f>D199+D200</f>
        <v>62000</v>
      </c>
      <c r="G199" s="340"/>
      <c r="H199" s="340"/>
      <c r="I199" s="340"/>
      <c r="J199" s="340"/>
      <c r="K199" s="340" t="s">
        <v>562</v>
      </c>
      <c r="L199" s="340"/>
      <c r="M199" s="340"/>
      <c r="N199" s="340"/>
    </row>
    <row r="200" spans="1:14" ht="14" x14ac:dyDescent="0.15">
      <c r="A200" s="327" t="s">
        <v>45</v>
      </c>
      <c r="B200" s="378">
        <v>43705</v>
      </c>
      <c r="C200" s="963"/>
      <c r="D200" s="330">
        <v>31000</v>
      </c>
      <c r="E200" s="341" t="s">
        <v>47</v>
      </c>
      <c r="F200" s="963"/>
      <c r="G200" s="340"/>
      <c r="H200" s="340"/>
      <c r="I200" s="340"/>
      <c r="J200" s="340"/>
      <c r="K200" s="340" t="s">
        <v>563</v>
      </c>
      <c r="L200" s="340"/>
      <c r="M200" s="340"/>
      <c r="N200" s="340"/>
    </row>
    <row r="201" spans="1:14" ht="21.75" customHeight="1" x14ac:dyDescent="0.15">
      <c r="A201" s="332" t="s">
        <v>84</v>
      </c>
      <c r="B201" s="379">
        <v>43705</v>
      </c>
      <c r="C201" s="380">
        <v>43708</v>
      </c>
      <c r="D201" s="334">
        <v>26000</v>
      </c>
      <c r="E201" s="390" t="s">
        <v>564</v>
      </c>
      <c r="F201" s="389">
        <v>28000</v>
      </c>
      <c r="G201" s="367"/>
      <c r="H201" s="367"/>
      <c r="I201" s="367"/>
      <c r="J201" s="367"/>
      <c r="K201" s="367" t="s">
        <v>565</v>
      </c>
      <c r="L201" s="367"/>
      <c r="M201" s="367"/>
      <c r="N201" s="367"/>
    </row>
    <row r="202" spans="1:14" ht="13" x14ac:dyDescent="0.15">
      <c r="A202" s="370" t="s">
        <v>84</v>
      </c>
      <c r="B202" s="391">
        <v>43705</v>
      </c>
      <c r="C202" s="392">
        <v>43717</v>
      </c>
      <c r="D202" s="375">
        <v>28000</v>
      </c>
      <c r="E202" s="393" t="s">
        <v>566</v>
      </c>
      <c r="F202" s="375">
        <f>D202</f>
        <v>28000</v>
      </c>
      <c r="G202" s="394"/>
      <c r="H202" s="394"/>
      <c r="I202" s="394"/>
      <c r="J202" s="394"/>
      <c r="K202" s="394" t="s">
        <v>567</v>
      </c>
      <c r="L202" s="394"/>
      <c r="M202" s="394"/>
      <c r="N202" s="394"/>
    </row>
    <row r="203" spans="1:14" ht="14" x14ac:dyDescent="0.15">
      <c r="A203" s="327" t="s">
        <v>32</v>
      </c>
      <c r="B203" s="378">
        <v>43706</v>
      </c>
      <c r="C203" s="1009">
        <v>43708</v>
      </c>
      <c r="D203" s="330">
        <v>32000</v>
      </c>
      <c r="E203" s="339" t="s">
        <v>43</v>
      </c>
      <c r="F203" s="974">
        <f>D203+D204</f>
        <v>64000</v>
      </c>
      <c r="G203" s="340"/>
      <c r="H203" s="340"/>
      <c r="I203" s="340"/>
      <c r="J203" s="340"/>
      <c r="K203" s="340" t="s">
        <v>568</v>
      </c>
      <c r="L203" s="340"/>
      <c r="M203" s="340"/>
      <c r="N203" s="340"/>
    </row>
    <row r="204" spans="1:14" ht="14" x14ac:dyDescent="0.15">
      <c r="A204" s="327" t="s">
        <v>32</v>
      </c>
      <c r="B204" s="378">
        <v>43706</v>
      </c>
      <c r="C204" s="963"/>
      <c r="D204" s="330">
        <v>32000</v>
      </c>
      <c r="E204" s="339" t="s">
        <v>44</v>
      </c>
      <c r="F204" s="963"/>
      <c r="G204" s="340"/>
      <c r="H204" s="340"/>
      <c r="I204" s="340"/>
      <c r="J204" s="340"/>
      <c r="K204" s="340" t="s">
        <v>569</v>
      </c>
      <c r="L204" s="340"/>
      <c r="M204" s="340"/>
      <c r="N204" s="340"/>
    </row>
    <row r="205" spans="1:14" ht="13" x14ac:dyDescent="0.15">
      <c r="A205" s="395" t="s">
        <v>32</v>
      </c>
      <c r="B205" s="396">
        <v>43707</v>
      </c>
      <c r="C205" s="1011">
        <v>43712</v>
      </c>
      <c r="D205" s="397">
        <v>30000</v>
      </c>
      <c r="E205" s="381" t="s">
        <v>39</v>
      </c>
      <c r="F205" s="972">
        <f>D206+D205</f>
        <v>60000</v>
      </c>
      <c r="G205" s="398"/>
      <c r="H205" s="398"/>
      <c r="I205" s="398"/>
      <c r="J205" s="398"/>
      <c r="K205" s="398" t="s">
        <v>570</v>
      </c>
      <c r="L205" s="398"/>
      <c r="M205" s="398"/>
      <c r="N205" s="398"/>
    </row>
    <row r="206" spans="1:14" ht="13" x14ac:dyDescent="0.15">
      <c r="A206" s="395" t="s">
        <v>32</v>
      </c>
      <c r="B206" s="396">
        <v>43707</v>
      </c>
      <c r="C206" s="963"/>
      <c r="D206" s="397">
        <v>30000</v>
      </c>
      <c r="E206" s="381" t="s">
        <v>39</v>
      </c>
      <c r="F206" s="963"/>
      <c r="G206" s="399"/>
      <c r="H206" s="399"/>
      <c r="I206" s="399"/>
      <c r="J206" s="399"/>
      <c r="K206" s="399" t="s">
        <v>571</v>
      </c>
      <c r="L206" s="399"/>
      <c r="M206" s="399"/>
      <c r="N206" s="399"/>
    </row>
    <row r="207" spans="1:14" ht="14" x14ac:dyDescent="0.15">
      <c r="A207" s="370" t="s">
        <v>32</v>
      </c>
      <c r="B207" s="391">
        <v>43707</v>
      </c>
      <c r="C207" s="400">
        <v>43717</v>
      </c>
      <c r="D207" s="375">
        <v>31000</v>
      </c>
      <c r="E207" s="401" t="s">
        <v>43</v>
      </c>
      <c r="F207" s="375">
        <f>D207</f>
        <v>31000</v>
      </c>
      <c r="G207" s="402"/>
      <c r="H207" s="402"/>
      <c r="I207" s="402"/>
      <c r="J207" s="402"/>
      <c r="K207" s="402" t="s">
        <v>572</v>
      </c>
      <c r="L207" s="402"/>
      <c r="M207" s="402"/>
      <c r="N207" s="402"/>
    </row>
    <row r="208" spans="1:14" ht="14" x14ac:dyDescent="0.15">
      <c r="A208" s="327" t="s">
        <v>32</v>
      </c>
      <c r="B208" s="378">
        <v>43708</v>
      </c>
      <c r="C208" s="403">
        <v>43712</v>
      </c>
      <c r="D208" s="330">
        <v>66000</v>
      </c>
      <c r="E208" s="339" t="s">
        <v>36</v>
      </c>
      <c r="F208" s="404">
        <v>66000</v>
      </c>
      <c r="G208" s="340"/>
      <c r="H208" s="340"/>
      <c r="I208" s="340"/>
      <c r="J208" s="340"/>
      <c r="K208" s="340" t="s">
        <v>573</v>
      </c>
      <c r="L208" s="340"/>
      <c r="M208" s="340"/>
      <c r="N208" s="340"/>
    </row>
    <row r="209" spans="1:14" ht="13" x14ac:dyDescent="0.15">
      <c r="A209" s="332" t="s">
        <v>32</v>
      </c>
      <c r="B209" s="379">
        <v>43708</v>
      </c>
      <c r="C209" s="1012">
        <v>43712</v>
      </c>
      <c r="D209" s="334">
        <v>31500</v>
      </c>
      <c r="E209" s="405" t="s">
        <v>43</v>
      </c>
      <c r="F209" s="973">
        <f>D209+D210</f>
        <v>63000</v>
      </c>
      <c r="G209" s="382"/>
      <c r="H209" s="382"/>
      <c r="I209" s="382"/>
      <c r="J209" s="382"/>
      <c r="K209" s="382" t="s">
        <v>574</v>
      </c>
      <c r="L209" s="382"/>
      <c r="M209" s="382"/>
      <c r="N209" s="382"/>
    </row>
    <row r="210" spans="1:14" ht="13" x14ac:dyDescent="0.15">
      <c r="A210" s="332" t="s">
        <v>32</v>
      </c>
      <c r="B210" s="379">
        <v>43708</v>
      </c>
      <c r="C210" s="963"/>
      <c r="D210" s="334">
        <v>31500</v>
      </c>
      <c r="E210" s="337" t="s">
        <v>74</v>
      </c>
      <c r="F210" s="963"/>
      <c r="G210" s="388"/>
      <c r="H210" s="388"/>
      <c r="I210" s="388"/>
      <c r="J210" s="388"/>
      <c r="K210" s="388" t="s">
        <v>575</v>
      </c>
      <c r="L210" s="388"/>
      <c r="M210" s="388"/>
      <c r="N210" s="388"/>
    </row>
    <row r="211" spans="1:14" ht="14" x14ac:dyDescent="0.15">
      <c r="A211" s="327" t="s">
        <v>63</v>
      </c>
      <c r="B211" s="378">
        <v>43708</v>
      </c>
      <c r="C211" s="1013">
        <v>43712</v>
      </c>
      <c r="D211" s="330">
        <v>30000</v>
      </c>
      <c r="E211" s="341" t="s">
        <v>65</v>
      </c>
      <c r="F211" s="974">
        <f>D211+D212</f>
        <v>60000</v>
      </c>
      <c r="G211" s="340"/>
      <c r="H211" s="340"/>
      <c r="I211" s="340"/>
      <c r="J211" s="340"/>
      <c r="K211" s="340" t="s">
        <v>576</v>
      </c>
      <c r="L211" s="340"/>
      <c r="M211" s="340"/>
      <c r="N211" s="340"/>
    </row>
    <row r="212" spans="1:14" ht="1.5" customHeight="1" x14ac:dyDescent="0.15">
      <c r="A212" s="327" t="s">
        <v>325</v>
      </c>
      <c r="B212" s="378">
        <v>43708</v>
      </c>
      <c r="C212" s="963"/>
      <c r="D212" s="330">
        <v>30000</v>
      </c>
      <c r="E212" s="341" t="s">
        <v>577</v>
      </c>
      <c r="F212" s="963"/>
      <c r="G212" s="340"/>
      <c r="H212" s="340"/>
      <c r="I212" s="340"/>
      <c r="J212" s="340"/>
      <c r="K212" s="340" t="s">
        <v>578</v>
      </c>
      <c r="L212" s="340"/>
      <c r="M212" s="340"/>
      <c r="N212" s="340"/>
    </row>
    <row r="213" spans="1:14" ht="14" x14ac:dyDescent="0.15">
      <c r="A213" s="348"/>
      <c r="B213" s="384"/>
      <c r="C213" s="406"/>
      <c r="D213" s="352"/>
      <c r="E213" s="353"/>
      <c r="F213" s="55">
        <f>SUM(F194:F212)+F186-F202-F207</f>
        <v>616000</v>
      </c>
      <c r="G213" s="407"/>
      <c r="H213" s="407"/>
      <c r="I213" s="407"/>
      <c r="J213" s="407"/>
      <c r="K213" s="407"/>
      <c r="L213" s="407"/>
      <c r="M213" s="407"/>
      <c r="N213" s="407"/>
    </row>
    <row r="214" spans="1:14" ht="13" x14ac:dyDescent="0.15">
      <c r="A214" s="241" t="s">
        <v>32</v>
      </c>
      <c r="B214" s="411" t="s">
        <v>579</v>
      </c>
      <c r="C214" s="163">
        <v>43717</v>
      </c>
      <c r="D214" s="253">
        <v>32000</v>
      </c>
      <c r="E214" s="413" t="s">
        <v>43</v>
      </c>
      <c r="F214" s="975">
        <f>D214+D215</f>
        <v>64000</v>
      </c>
      <c r="G214" s="250"/>
      <c r="H214" s="250"/>
      <c r="I214" s="250"/>
      <c r="J214" s="250"/>
      <c r="K214" s="250" t="s">
        <v>580</v>
      </c>
      <c r="L214" s="250"/>
      <c r="M214" s="250"/>
      <c r="N214" s="250"/>
    </row>
    <row r="215" spans="1:14" ht="13" x14ac:dyDescent="0.15">
      <c r="A215" s="241" t="s">
        <v>32</v>
      </c>
      <c r="B215" s="165" t="s">
        <v>579</v>
      </c>
      <c r="C215" s="163">
        <v>43717</v>
      </c>
      <c r="D215" s="253">
        <v>32000</v>
      </c>
      <c r="E215" s="415" t="s">
        <v>74</v>
      </c>
      <c r="F215" s="963"/>
      <c r="G215" s="250"/>
      <c r="H215" s="250"/>
      <c r="I215" s="250"/>
      <c r="J215" s="250"/>
      <c r="K215" s="250" t="s">
        <v>581</v>
      </c>
      <c r="L215" s="250"/>
      <c r="M215" s="250"/>
      <c r="N215" s="250"/>
    </row>
    <row r="216" spans="1:14" ht="13" x14ac:dyDescent="0.15">
      <c r="A216" s="40" t="s">
        <v>32</v>
      </c>
      <c r="B216" s="62" t="s">
        <v>582</v>
      </c>
      <c r="C216" s="997">
        <v>43717</v>
      </c>
      <c r="D216" s="44">
        <v>31500</v>
      </c>
      <c r="E216" s="63" t="s">
        <v>39</v>
      </c>
      <c r="F216" s="976">
        <f>D216+D217</f>
        <v>63000</v>
      </c>
      <c r="G216" s="195"/>
      <c r="H216" s="195"/>
      <c r="I216" s="195"/>
      <c r="J216" s="195"/>
      <c r="K216" s="195" t="s">
        <v>583</v>
      </c>
      <c r="L216" s="195"/>
      <c r="M216" s="195"/>
      <c r="N216" s="195"/>
    </row>
    <row r="217" spans="1:14" ht="13" x14ac:dyDescent="0.15">
      <c r="A217" s="40" t="s">
        <v>32</v>
      </c>
      <c r="B217" s="62" t="s">
        <v>582</v>
      </c>
      <c r="C217" s="963"/>
      <c r="D217" s="44">
        <v>31500</v>
      </c>
      <c r="E217" s="339" t="s">
        <v>36</v>
      </c>
      <c r="F217" s="963"/>
      <c r="G217" s="195"/>
      <c r="H217" s="195"/>
      <c r="I217" s="195"/>
      <c r="J217" s="195"/>
      <c r="K217" s="195" t="s">
        <v>584</v>
      </c>
      <c r="L217" s="195"/>
      <c r="M217" s="195"/>
      <c r="N217" s="195"/>
    </row>
    <row r="218" spans="1:14" ht="13" x14ac:dyDescent="0.15">
      <c r="A218" s="18" t="s">
        <v>32</v>
      </c>
      <c r="B218" s="83">
        <v>43712</v>
      </c>
      <c r="C218" s="968">
        <v>43717</v>
      </c>
      <c r="D218" s="20">
        <v>31000</v>
      </c>
      <c r="E218" s="21" t="s">
        <v>43</v>
      </c>
      <c r="F218" s="977">
        <f>D218+D219</f>
        <v>62000</v>
      </c>
      <c r="G218" s="200"/>
      <c r="H218" s="200"/>
      <c r="I218" s="200"/>
      <c r="J218" s="200"/>
      <c r="K218" s="200" t="s">
        <v>585</v>
      </c>
      <c r="L218" s="200"/>
      <c r="M218" s="200"/>
      <c r="N218" s="200"/>
    </row>
    <row r="219" spans="1:14" ht="13" x14ac:dyDescent="0.15">
      <c r="A219" s="18" t="s">
        <v>32</v>
      </c>
      <c r="B219" s="83">
        <v>43712</v>
      </c>
      <c r="C219" s="963"/>
      <c r="D219" s="20">
        <v>31000</v>
      </c>
      <c r="E219" s="21" t="s">
        <v>44</v>
      </c>
      <c r="F219" s="963"/>
      <c r="G219" s="200"/>
      <c r="H219" s="200"/>
      <c r="I219" s="200"/>
      <c r="J219" s="200"/>
      <c r="K219" s="200" t="s">
        <v>586</v>
      </c>
      <c r="L219" s="200"/>
      <c r="M219" s="200"/>
      <c r="N219" s="200"/>
    </row>
    <row r="220" spans="1:14" ht="13" x14ac:dyDescent="0.15">
      <c r="A220" s="40" t="s">
        <v>84</v>
      </c>
      <c r="B220" s="60">
        <v>43712</v>
      </c>
      <c r="C220" s="997">
        <v>43717</v>
      </c>
      <c r="D220" s="44">
        <v>40000</v>
      </c>
      <c r="E220" s="63" t="s">
        <v>86</v>
      </c>
      <c r="F220" s="976">
        <f>D220+D221</f>
        <v>70033</v>
      </c>
      <c r="G220" s="195"/>
      <c r="H220" s="195"/>
      <c r="I220" s="195"/>
      <c r="J220" s="195"/>
      <c r="K220" s="195" t="s">
        <v>587</v>
      </c>
      <c r="L220" s="195"/>
      <c r="M220" s="195"/>
      <c r="N220" s="195"/>
    </row>
    <row r="221" spans="1:14" ht="13" x14ac:dyDescent="0.15">
      <c r="A221" s="40" t="s">
        <v>32</v>
      </c>
      <c r="B221" s="60">
        <v>43712</v>
      </c>
      <c r="C221" s="963"/>
      <c r="D221" s="44">
        <v>30033</v>
      </c>
      <c r="E221" s="63" t="s">
        <v>39</v>
      </c>
      <c r="F221" s="963"/>
      <c r="G221" s="195"/>
      <c r="H221" s="195"/>
      <c r="I221" s="195"/>
      <c r="J221" s="195"/>
      <c r="K221" s="195" t="s">
        <v>588</v>
      </c>
      <c r="L221" s="195"/>
      <c r="M221" s="195"/>
      <c r="N221" s="195"/>
    </row>
    <row r="222" spans="1:14" ht="13" x14ac:dyDescent="0.15">
      <c r="A222" s="18" t="s">
        <v>45</v>
      </c>
      <c r="B222" s="83">
        <v>43713</v>
      </c>
      <c r="C222" s="968">
        <v>43717</v>
      </c>
      <c r="D222" s="20">
        <v>29588</v>
      </c>
      <c r="E222" s="88" t="s">
        <v>47</v>
      </c>
      <c r="F222" s="977">
        <f>D222+D223</f>
        <v>60588</v>
      </c>
      <c r="G222" s="200"/>
      <c r="H222" s="200"/>
      <c r="I222" s="200"/>
      <c r="J222" s="200"/>
      <c r="K222" s="200" t="s">
        <v>589</v>
      </c>
      <c r="L222" s="200"/>
      <c r="M222" s="200"/>
      <c r="N222" s="200"/>
    </row>
    <row r="223" spans="1:14" ht="13" x14ac:dyDescent="0.15">
      <c r="A223" s="18" t="s">
        <v>32</v>
      </c>
      <c r="B223" s="83">
        <v>43714</v>
      </c>
      <c r="C223" s="963"/>
      <c r="D223" s="20">
        <v>31000</v>
      </c>
      <c r="E223" s="21" t="s">
        <v>43</v>
      </c>
      <c r="F223" s="963"/>
      <c r="G223" s="200"/>
      <c r="H223" s="200"/>
      <c r="I223" s="200"/>
      <c r="J223" s="200"/>
      <c r="K223" s="200" t="s">
        <v>590</v>
      </c>
      <c r="L223" s="200"/>
      <c r="M223" s="200"/>
      <c r="N223" s="200"/>
    </row>
    <row r="224" spans="1:14" ht="13" x14ac:dyDescent="0.15">
      <c r="A224" s="179"/>
      <c r="B224" s="416"/>
      <c r="C224" s="417"/>
      <c r="D224" s="185"/>
      <c r="E224" s="207"/>
      <c r="F224" s="202">
        <f>SUM(F214:F223)+F202+F207</f>
        <v>378621</v>
      </c>
      <c r="G224" s="191"/>
      <c r="H224" s="191"/>
      <c r="I224" s="191"/>
      <c r="J224" s="191"/>
      <c r="K224" s="191"/>
      <c r="L224" s="191"/>
      <c r="M224" s="191"/>
      <c r="N224" s="191"/>
    </row>
    <row r="225" spans="1:14" ht="13" x14ac:dyDescent="0.15">
      <c r="A225" s="18" t="s">
        <v>32</v>
      </c>
      <c r="B225" s="83">
        <v>43714</v>
      </c>
      <c r="C225" s="418">
        <v>43727</v>
      </c>
      <c r="D225" s="20">
        <v>32500</v>
      </c>
      <c r="E225" s="88" t="s">
        <v>39</v>
      </c>
      <c r="F225" s="977">
        <f>D225+D226</f>
        <v>65000</v>
      </c>
      <c r="G225" s="200"/>
      <c r="H225" s="200"/>
      <c r="I225" s="200"/>
      <c r="J225" s="200"/>
      <c r="K225" s="200" t="s">
        <v>591</v>
      </c>
      <c r="L225" s="200"/>
      <c r="M225" s="200"/>
      <c r="N225" s="200"/>
    </row>
    <row r="226" spans="1:14" ht="13" x14ac:dyDescent="0.15">
      <c r="A226" s="18" t="s">
        <v>32</v>
      </c>
      <c r="B226" s="83">
        <v>43714</v>
      </c>
      <c r="C226" s="418">
        <v>43727</v>
      </c>
      <c r="D226" s="20">
        <v>32500</v>
      </c>
      <c r="E226" s="21" t="s">
        <v>36</v>
      </c>
      <c r="F226" s="963"/>
      <c r="G226" s="200"/>
      <c r="H226" s="200"/>
      <c r="I226" s="200"/>
      <c r="J226" s="200"/>
      <c r="K226" s="200" t="s">
        <v>592</v>
      </c>
      <c r="L226" s="200"/>
      <c r="M226" s="200"/>
      <c r="N226" s="200"/>
    </row>
    <row r="227" spans="1:14" ht="13" x14ac:dyDescent="0.15">
      <c r="A227" s="40" t="s">
        <v>32</v>
      </c>
      <c r="B227" s="60">
        <v>43714</v>
      </c>
      <c r="C227" s="329">
        <v>43727</v>
      </c>
      <c r="D227" s="44">
        <v>31000</v>
      </c>
      <c r="E227" s="46" t="s">
        <v>74</v>
      </c>
      <c r="F227" s="44">
        <v>31000</v>
      </c>
      <c r="G227" s="195"/>
      <c r="H227" s="195"/>
      <c r="I227" s="195"/>
      <c r="J227" s="195"/>
      <c r="K227" s="195" t="s">
        <v>593</v>
      </c>
      <c r="L227" s="195"/>
      <c r="M227" s="195"/>
      <c r="N227" s="195"/>
    </row>
    <row r="228" spans="1:14" ht="13" x14ac:dyDescent="0.15">
      <c r="A228" s="18" t="s">
        <v>275</v>
      </c>
      <c r="B228" s="83">
        <v>43715</v>
      </c>
      <c r="C228" s="418">
        <v>43727</v>
      </c>
      <c r="D228" s="20">
        <v>56000</v>
      </c>
      <c r="E228" s="88" t="s">
        <v>65</v>
      </c>
      <c r="F228" s="977">
        <f>D228+D229</f>
        <v>89000</v>
      </c>
      <c r="G228" s="200"/>
      <c r="H228" s="200"/>
      <c r="I228" s="200"/>
      <c r="J228" s="200"/>
      <c r="K228" s="200" t="s">
        <v>594</v>
      </c>
      <c r="L228" s="200"/>
      <c r="M228" s="200"/>
      <c r="N228" s="200"/>
    </row>
    <row r="229" spans="1:14" ht="13" x14ac:dyDescent="0.15">
      <c r="A229" s="18" t="s">
        <v>32</v>
      </c>
      <c r="B229" s="83">
        <v>43717</v>
      </c>
      <c r="C229" s="418">
        <v>43727</v>
      </c>
      <c r="D229" s="20">
        <v>33000</v>
      </c>
      <c r="E229" s="88" t="s">
        <v>39</v>
      </c>
      <c r="F229" s="963"/>
      <c r="G229" s="200"/>
      <c r="H229" s="200"/>
      <c r="I229" s="200"/>
      <c r="J229" s="200"/>
      <c r="K229" s="200" t="s">
        <v>595</v>
      </c>
      <c r="L229" s="200"/>
      <c r="M229" s="200"/>
      <c r="N229" s="200"/>
    </row>
    <row r="230" spans="1:14" ht="13" x14ac:dyDescent="0.15">
      <c r="A230" s="40" t="s">
        <v>32</v>
      </c>
      <c r="B230" s="329">
        <v>43718</v>
      </c>
      <c r="C230" s="329">
        <v>43727</v>
      </c>
      <c r="D230" s="44">
        <v>33000</v>
      </c>
      <c r="E230" s="46" t="s">
        <v>36</v>
      </c>
      <c r="F230" s="976">
        <f>D230+D231</f>
        <v>65500</v>
      </c>
      <c r="G230" s="195"/>
      <c r="H230" s="195"/>
      <c r="I230" s="195"/>
      <c r="J230" s="195"/>
      <c r="K230" s="195" t="s">
        <v>596</v>
      </c>
      <c r="L230" s="195"/>
      <c r="M230" s="195"/>
      <c r="N230" s="195"/>
    </row>
    <row r="231" spans="1:14" ht="13" x14ac:dyDescent="0.15">
      <c r="A231" s="40" t="s">
        <v>32</v>
      </c>
      <c r="B231" s="60">
        <v>43717</v>
      </c>
      <c r="C231" s="329">
        <v>43727</v>
      </c>
      <c r="D231" s="44">
        <v>32500</v>
      </c>
      <c r="E231" s="46" t="s">
        <v>43</v>
      </c>
      <c r="F231" s="963"/>
      <c r="G231" s="195"/>
      <c r="H231" s="195"/>
      <c r="I231" s="195"/>
      <c r="J231" s="195"/>
      <c r="K231" s="195" t="s">
        <v>597</v>
      </c>
      <c r="L231" s="195"/>
      <c r="M231" s="195"/>
      <c r="N231" s="195"/>
    </row>
    <row r="232" spans="1:14" ht="13" x14ac:dyDescent="0.15">
      <c r="A232" s="18" t="s">
        <v>32</v>
      </c>
      <c r="B232" s="83">
        <v>43717</v>
      </c>
      <c r="C232" s="418">
        <v>43727</v>
      </c>
      <c r="D232" s="20">
        <v>32500</v>
      </c>
      <c r="E232" s="21" t="s">
        <v>74</v>
      </c>
      <c r="F232" s="977">
        <f>D232+D233</f>
        <v>62500</v>
      </c>
      <c r="G232" s="200"/>
      <c r="H232" s="200"/>
      <c r="I232" s="200"/>
      <c r="J232" s="200"/>
      <c r="K232" s="200" t="s">
        <v>598</v>
      </c>
      <c r="L232" s="200"/>
      <c r="M232" s="200"/>
      <c r="N232" s="200"/>
    </row>
    <row r="233" spans="1:14" ht="13" x14ac:dyDescent="0.15">
      <c r="A233" s="18" t="s">
        <v>32</v>
      </c>
      <c r="B233" s="418">
        <v>43719</v>
      </c>
      <c r="C233" s="418">
        <v>43727</v>
      </c>
      <c r="D233" s="20">
        <v>30000</v>
      </c>
      <c r="E233" s="88" t="s">
        <v>39</v>
      </c>
      <c r="F233" s="963"/>
      <c r="G233" s="200"/>
      <c r="H233" s="200"/>
      <c r="I233" s="200"/>
      <c r="J233" s="200"/>
      <c r="K233" s="200" t="s">
        <v>599</v>
      </c>
      <c r="L233" s="200"/>
      <c r="M233" s="200"/>
      <c r="N233" s="200"/>
    </row>
    <row r="234" spans="1:14" ht="13" x14ac:dyDescent="0.15">
      <c r="A234" s="40" t="s">
        <v>32</v>
      </c>
      <c r="B234" s="329">
        <v>43719</v>
      </c>
      <c r="C234" s="329">
        <v>43727</v>
      </c>
      <c r="D234" s="44">
        <v>30000</v>
      </c>
      <c r="E234" s="63" t="s">
        <v>39</v>
      </c>
      <c r="F234" s="976">
        <f>D234+D235</f>
        <v>61000</v>
      </c>
      <c r="G234" s="195"/>
      <c r="H234" s="195"/>
      <c r="I234" s="195"/>
      <c r="J234" s="195"/>
      <c r="K234" s="195" t="s">
        <v>600</v>
      </c>
      <c r="L234" s="195"/>
      <c r="M234" s="195"/>
      <c r="N234" s="195"/>
    </row>
    <row r="235" spans="1:14" ht="13" x14ac:dyDescent="0.15">
      <c r="A235" s="40" t="s">
        <v>32</v>
      </c>
      <c r="B235" s="329">
        <v>43719</v>
      </c>
      <c r="C235" s="329">
        <v>43727</v>
      </c>
      <c r="D235" s="44">
        <v>31000</v>
      </c>
      <c r="E235" s="46" t="s">
        <v>43</v>
      </c>
      <c r="F235" s="963"/>
      <c r="G235" s="195"/>
      <c r="H235" s="195"/>
      <c r="I235" s="195"/>
      <c r="J235" s="195"/>
      <c r="K235" s="195" t="s">
        <v>601</v>
      </c>
      <c r="L235" s="195"/>
      <c r="M235" s="195"/>
      <c r="N235" s="195"/>
    </row>
    <row r="236" spans="1:14" ht="13" x14ac:dyDescent="0.15">
      <c r="A236" s="18" t="s">
        <v>32</v>
      </c>
      <c r="B236" s="418">
        <v>43719</v>
      </c>
      <c r="C236" s="418">
        <v>43727</v>
      </c>
      <c r="D236" s="20">
        <v>31000</v>
      </c>
      <c r="E236" s="88" t="s">
        <v>602</v>
      </c>
      <c r="F236" s="977">
        <f>D236+D237</f>
        <v>61000</v>
      </c>
      <c r="G236" s="200"/>
      <c r="H236" s="200"/>
      <c r="I236" s="200"/>
      <c r="J236" s="200"/>
      <c r="K236" s="200" t="s">
        <v>603</v>
      </c>
      <c r="L236" s="200"/>
      <c r="M236" s="200"/>
      <c r="N236" s="200"/>
    </row>
    <row r="237" spans="1:14" ht="13" x14ac:dyDescent="0.15">
      <c r="A237" s="18" t="s">
        <v>84</v>
      </c>
      <c r="B237" s="418">
        <v>43720</v>
      </c>
      <c r="C237" s="418">
        <v>43727</v>
      </c>
      <c r="D237" s="20">
        <v>30000</v>
      </c>
      <c r="E237" s="88" t="s">
        <v>86</v>
      </c>
      <c r="F237" s="963"/>
      <c r="G237" s="200"/>
      <c r="H237" s="200"/>
      <c r="I237" s="200"/>
      <c r="J237" s="200"/>
      <c r="K237" s="200" t="s">
        <v>604</v>
      </c>
      <c r="L237" s="200"/>
      <c r="M237" s="200"/>
      <c r="N237" s="200"/>
    </row>
    <row r="238" spans="1:14" ht="13" x14ac:dyDescent="0.15">
      <c r="A238" s="40" t="s">
        <v>32</v>
      </c>
      <c r="B238" s="329">
        <v>43721</v>
      </c>
      <c r="C238" s="329">
        <v>43727</v>
      </c>
      <c r="D238" s="44">
        <v>30000</v>
      </c>
      <c r="E238" s="63" t="s">
        <v>605</v>
      </c>
      <c r="F238" s="976">
        <f>D238+D239</f>
        <v>63500</v>
      </c>
      <c r="G238" s="195"/>
      <c r="H238" s="195"/>
      <c r="I238" s="195"/>
      <c r="J238" s="195"/>
      <c r="K238" s="195" t="s">
        <v>606</v>
      </c>
      <c r="L238" s="195"/>
      <c r="M238" s="195"/>
      <c r="N238" s="195"/>
    </row>
    <row r="239" spans="1:14" ht="13" x14ac:dyDescent="0.15">
      <c r="A239" s="40" t="s">
        <v>32</v>
      </c>
      <c r="B239" s="329">
        <v>43721</v>
      </c>
      <c r="C239" s="329">
        <v>43727</v>
      </c>
      <c r="D239" s="44">
        <v>33500</v>
      </c>
      <c r="E239" s="63" t="s">
        <v>39</v>
      </c>
      <c r="F239" s="963"/>
      <c r="G239" s="195"/>
      <c r="H239" s="195"/>
      <c r="I239" s="195"/>
      <c r="J239" s="195"/>
      <c r="K239" s="195" t="s">
        <v>607</v>
      </c>
      <c r="L239" s="195"/>
      <c r="M239" s="195"/>
      <c r="N239" s="195"/>
    </row>
    <row r="240" spans="1:14" ht="13" x14ac:dyDescent="0.15">
      <c r="A240" s="18" t="s">
        <v>32</v>
      </c>
      <c r="B240" s="418">
        <v>43722</v>
      </c>
      <c r="C240" s="418">
        <v>43727</v>
      </c>
      <c r="D240" s="20">
        <v>33500</v>
      </c>
      <c r="E240" s="21" t="s">
        <v>36</v>
      </c>
      <c r="F240" s="977">
        <f>D240+D241</f>
        <v>66000</v>
      </c>
      <c r="G240" s="200"/>
      <c r="H240" s="200"/>
      <c r="I240" s="200"/>
      <c r="J240" s="200"/>
      <c r="K240" s="200" t="s">
        <v>608</v>
      </c>
      <c r="L240" s="200"/>
      <c r="M240" s="200"/>
      <c r="N240" s="200"/>
    </row>
    <row r="241" spans="1:14" ht="13" x14ac:dyDescent="0.15">
      <c r="A241" s="18" t="s">
        <v>32</v>
      </c>
      <c r="B241" s="418">
        <v>43721</v>
      </c>
      <c r="C241" s="418">
        <v>43727</v>
      </c>
      <c r="D241" s="20">
        <v>32500</v>
      </c>
      <c r="E241" s="21" t="s">
        <v>43</v>
      </c>
      <c r="F241" s="963"/>
      <c r="G241" s="200"/>
      <c r="H241" s="200"/>
      <c r="I241" s="200"/>
      <c r="J241" s="200"/>
      <c r="K241" s="200" t="s">
        <v>609</v>
      </c>
      <c r="L241" s="200"/>
      <c r="M241" s="200"/>
      <c r="N241" s="200"/>
    </row>
    <row r="242" spans="1:14" ht="13" x14ac:dyDescent="0.15">
      <c r="A242" s="40" t="s">
        <v>32</v>
      </c>
      <c r="B242" s="329">
        <v>43721</v>
      </c>
      <c r="C242" s="329">
        <v>43727</v>
      </c>
      <c r="D242" s="44">
        <v>32500</v>
      </c>
      <c r="E242" s="46" t="s">
        <v>74</v>
      </c>
      <c r="F242" s="976">
        <f>D242+D243</f>
        <v>72500</v>
      </c>
      <c r="G242" s="195"/>
      <c r="H242" s="195"/>
      <c r="I242" s="195"/>
      <c r="J242" s="195"/>
      <c r="K242" s="195" t="s">
        <v>610</v>
      </c>
      <c r="L242" s="195"/>
      <c r="M242" s="195"/>
      <c r="N242" s="195"/>
    </row>
    <row r="243" spans="1:14" ht="13" x14ac:dyDescent="0.15">
      <c r="A243" s="40" t="s">
        <v>45</v>
      </c>
      <c r="B243" s="329">
        <v>43721</v>
      </c>
      <c r="C243" s="329">
        <v>43727</v>
      </c>
      <c r="D243" s="44">
        <v>40000</v>
      </c>
      <c r="E243" s="63" t="s">
        <v>47</v>
      </c>
      <c r="F243" s="963"/>
      <c r="G243" s="195"/>
      <c r="H243" s="195"/>
      <c r="I243" s="195"/>
      <c r="J243" s="195"/>
      <c r="K243" s="195" t="s">
        <v>611</v>
      </c>
      <c r="L243" s="195"/>
      <c r="M243" s="195"/>
      <c r="N243" s="195"/>
    </row>
    <row r="244" spans="1:14" ht="13" x14ac:dyDescent="0.15">
      <c r="A244" s="18" t="s">
        <v>32</v>
      </c>
      <c r="B244" s="418">
        <v>43722</v>
      </c>
      <c r="C244" s="418">
        <v>43727</v>
      </c>
      <c r="D244" s="20">
        <v>28000</v>
      </c>
      <c r="E244" s="88" t="s">
        <v>39</v>
      </c>
      <c r="F244" s="977">
        <f>D244+D245</f>
        <v>56000</v>
      </c>
      <c r="G244" s="200"/>
      <c r="H244" s="200"/>
      <c r="I244" s="200"/>
      <c r="J244" s="200"/>
      <c r="K244" s="200" t="s">
        <v>612</v>
      </c>
      <c r="L244" s="200"/>
      <c r="M244" s="200"/>
      <c r="N244" s="200"/>
    </row>
    <row r="245" spans="1:14" ht="13" x14ac:dyDescent="0.15">
      <c r="A245" s="18" t="s">
        <v>32</v>
      </c>
      <c r="B245" s="418">
        <v>43722</v>
      </c>
      <c r="C245" s="418">
        <v>43727</v>
      </c>
      <c r="D245" s="20">
        <v>28000</v>
      </c>
      <c r="E245" s="88" t="s">
        <v>613</v>
      </c>
      <c r="F245" s="963"/>
      <c r="G245" s="200"/>
      <c r="H245" s="200"/>
      <c r="I245" s="200"/>
      <c r="J245" s="200"/>
      <c r="K245" s="200" t="s">
        <v>614</v>
      </c>
      <c r="L245" s="200"/>
      <c r="M245" s="200"/>
      <c r="N245" s="200"/>
    </row>
    <row r="246" spans="1:14" ht="13" x14ac:dyDescent="0.15">
      <c r="A246" s="179"/>
      <c r="B246" s="420"/>
      <c r="C246" s="417"/>
      <c r="D246" s="185"/>
      <c r="E246" s="187"/>
      <c r="F246" s="202">
        <f>SUM(F225:F245)</f>
        <v>693000</v>
      </c>
      <c r="G246" s="191"/>
      <c r="H246" s="191"/>
      <c r="I246" s="191"/>
      <c r="J246" s="191"/>
      <c r="K246" s="191"/>
      <c r="L246" s="191"/>
      <c r="M246" s="191"/>
      <c r="N246" s="191"/>
    </row>
    <row r="247" spans="1:14" ht="13" x14ac:dyDescent="0.15">
      <c r="A247" s="40" t="s">
        <v>275</v>
      </c>
      <c r="B247" s="329">
        <v>43723</v>
      </c>
      <c r="C247" s="329">
        <v>43728</v>
      </c>
      <c r="D247" s="44">
        <v>62000</v>
      </c>
      <c r="E247" s="63" t="s">
        <v>65</v>
      </c>
      <c r="F247" s="276">
        <v>62000</v>
      </c>
      <c r="G247" s="195"/>
      <c r="H247" s="195"/>
      <c r="I247" s="195"/>
      <c r="J247" s="195"/>
      <c r="K247" s="195" t="s">
        <v>616</v>
      </c>
      <c r="L247" s="195"/>
      <c r="M247" s="195"/>
      <c r="N247" s="195"/>
    </row>
    <row r="248" spans="1:14" ht="13" x14ac:dyDescent="0.15">
      <c r="A248" s="18" t="s">
        <v>32</v>
      </c>
      <c r="B248" s="418">
        <v>43724</v>
      </c>
      <c r="C248" s="418">
        <v>43728</v>
      </c>
      <c r="D248" s="20">
        <v>32000</v>
      </c>
      <c r="E248" s="88" t="s">
        <v>39</v>
      </c>
      <c r="F248" s="977">
        <f>D248+D249</f>
        <v>64000</v>
      </c>
      <c r="G248" s="200"/>
      <c r="H248" s="200"/>
      <c r="I248" s="200"/>
      <c r="J248" s="200"/>
      <c r="K248" s="200" t="s">
        <v>617</v>
      </c>
      <c r="L248" s="200"/>
      <c r="M248" s="200"/>
      <c r="N248" s="200"/>
    </row>
    <row r="249" spans="1:14" ht="13" x14ac:dyDescent="0.15">
      <c r="A249" s="18" t="s">
        <v>32</v>
      </c>
      <c r="B249" s="418">
        <v>43724</v>
      </c>
      <c r="C249" s="418">
        <v>43728</v>
      </c>
      <c r="D249" s="20">
        <v>32000</v>
      </c>
      <c r="E249" s="21" t="s">
        <v>36</v>
      </c>
      <c r="F249" s="963"/>
      <c r="G249" s="200"/>
      <c r="H249" s="200"/>
      <c r="I249" s="200"/>
      <c r="J249" s="200"/>
      <c r="K249" s="200" t="s">
        <v>618</v>
      </c>
      <c r="L249" s="200"/>
      <c r="M249" s="200"/>
      <c r="N249" s="200"/>
    </row>
    <row r="250" spans="1:14" ht="13" x14ac:dyDescent="0.15">
      <c r="A250" s="40" t="s">
        <v>32</v>
      </c>
      <c r="B250" s="329">
        <v>43725</v>
      </c>
      <c r="C250" s="329">
        <v>43728</v>
      </c>
      <c r="D250" s="44">
        <v>32500</v>
      </c>
      <c r="E250" s="46" t="s">
        <v>43</v>
      </c>
      <c r="F250" s="976">
        <f>D250+D251</f>
        <v>65000</v>
      </c>
      <c r="G250" s="195"/>
      <c r="H250" s="195"/>
      <c r="I250" s="195"/>
      <c r="J250" s="195"/>
      <c r="K250" s="195" t="s">
        <v>619</v>
      </c>
      <c r="L250" s="195"/>
      <c r="M250" s="195"/>
      <c r="N250" s="195"/>
    </row>
    <row r="251" spans="1:14" ht="13" x14ac:dyDescent="0.15">
      <c r="A251" s="40" t="s">
        <v>32</v>
      </c>
      <c r="B251" s="329">
        <v>43725</v>
      </c>
      <c r="C251" s="329">
        <v>43728</v>
      </c>
      <c r="D251" s="44">
        <v>32500</v>
      </c>
      <c r="E251" s="46" t="s">
        <v>74</v>
      </c>
      <c r="F251" s="963"/>
      <c r="G251" s="195"/>
      <c r="H251" s="195"/>
      <c r="I251" s="195"/>
      <c r="J251" s="195"/>
      <c r="K251" s="195" t="s">
        <v>621</v>
      </c>
      <c r="L251" s="195"/>
      <c r="M251" s="195"/>
      <c r="N251" s="195"/>
    </row>
    <row r="252" spans="1:14" ht="13" x14ac:dyDescent="0.15">
      <c r="A252" s="18" t="s">
        <v>32</v>
      </c>
      <c r="B252" s="418">
        <v>43727</v>
      </c>
      <c r="C252" s="1014">
        <v>43733</v>
      </c>
      <c r="D252" s="20">
        <v>30000</v>
      </c>
      <c r="E252" s="21" t="s">
        <v>43</v>
      </c>
      <c r="F252" s="977">
        <f>D252+D253</f>
        <v>60000</v>
      </c>
      <c r="G252" s="200"/>
      <c r="H252" s="200"/>
      <c r="I252" s="200"/>
      <c r="J252" s="200"/>
      <c r="K252" s="200" t="s">
        <v>622</v>
      </c>
      <c r="L252" s="200"/>
      <c r="M252" s="200"/>
      <c r="N252" s="200"/>
    </row>
    <row r="253" spans="1:14" ht="13" x14ac:dyDescent="0.15">
      <c r="A253" s="18" t="s">
        <v>32</v>
      </c>
      <c r="B253" s="418">
        <v>43727</v>
      </c>
      <c r="C253" s="963"/>
      <c r="D253" s="20">
        <v>30000</v>
      </c>
      <c r="E253" s="21" t="s">
        <v>43</v>
      </c>
      <c r="F253" s="963"/>
      <c r="G253" s="200"/>
      <c r="H253" s="200"/>
      <c r="I253" s="200"/>
      <c r="J253" s="200"/>
      <c r="K253" s="200" t="s">
        <v>623</v>
      </c>
      <c r="L253" s="200"/>
      <c r="M253" s="200"/>
      <c r="N253" s="200"/>
    </row>
    <row r="254" spans="1:14" ht="13" x14ac:dyDescent="0.15">
      <c r="A254" s="40" t="s">
        <v>32</v>
      </c>
      <c r="B254" s="329">
        <v>43727</v>
      </c>
      <c r="C254" s="1019">
        <v>43733</v>
      </c>
      <c r="D254" s="44">
        <v>32500</v>
      </c>
      <c r="E254" s="63" t="s">
        <v>39</v>
      </c>
      <c r="F254" s="976">
        <f>D254+D255</f>
        <v>65000</v>
      </c>
      <c r="G254" s="195"/>
      <c r="H254" s="195"/>
      <c r="I254" s="195"/>
      <c r="J254" s="195"/>
      <c r="K254" s="195" t="s">
        <v>625</v>
      </c>
      <c r="L254" s="195"/>
      <c r="M254" s="195"/>
      <c r="N254" s="195"/>
    </row>
    <row r="255" spans="1:14" ht="13" x14ac:dyDescent="0.15">
      <c r="A255" s="40" t="s">
        <v>32</v>
      </c>
      <c r="B255" s="329">
        <v>43727</v>
      </c>
      <c r="C255" s="963"/>
      <c r="D255" s="44">
        <v>32500</v>
      </c>
      <c r="E255" s="46" t="s">
        <v>36</v>
      </c>
      <c r="F255" s="963"/>
      <c r="G255" s="195"/>
      <c r="H255" s="195"/>
      <c r="I255" s="195"/>
      <c r="J255" s="195"/>
      <c r="K255" s="195" t="s">
        <v>626</v>
      </c>
      <c r="L255" s="195"/>
      <c r="M255" s="195"/>
      <c r="N255" s="195"/>
    </row>
    <row r="256" spans="1:14" ht="13" x14ac:dyDescent="0.15">
      <c r="A256" s="18" t="s">
        <v>45</v>
      </c>
      <c r="B256" s="418">
        <v>43728</v>
      </c>
      <c r="C256" s="1014">
        <v>43733</v>
      </c>
      <c r="D256" s="20">
        <v>27000</v>
      </c>
      <c r="E256" s="88" t="s">
        <v>47</v>
      </c>
      <c r="F256" s="977">
        <f>D256+D257</f>
        <v>54000</v>
      </c>
      <c r="G256" s="200"/>
      <c r="H256" s="200"/>
      <c r="I256" s="200"/>
      <c r="J256" s="200"/>
      <c r="K256" s="200" t="s">
        <v>629</v>
      </c>
      <c r="L256" s="200"/>
      <c r="M256" s="200"/>
      <c r="N256" s="200"/>
    </row>
    <row r="257" spans="1:14" ht="13" x14ac:dyDescent="0.15">
      <c r="A257" s="18" t="s">
        <v>32</v>
      </c>
      <c r="B257" s="418">
        <v>43728</v>
      </c>
      <c r="C257" s="963"/>
      <c r="D257" s="20">
        <v>27000</v>
      </c>
      <c r="E257" s="21" t="s">
        <v>36</v>
      </c>
      <c r="F257" s="963"/>
      <c r="G257" s="200"/>
      <c r="H257" s="200"/>
      <c r="I257" s="200"/>
      <c r="J257" s="200"/>
      <c r="K257" s="200" t="s">
        <v>630</v>
      </c>
      <c r="L257" s="200"/>
      <c r="M257" s="200"/>
      <c r="N257" s="200"/>
    </row>
    <row r="258" spans="1:14" ht="13" x14ac:dyDescent="0.15">
      <c r="A258" s="40" t="s">
        <v>32</v>
      </c>
      <c r="B258" s="329">
        <v>43729</v>
      </c>
      <c r="C258" s="329">
        <v>43733</v>
      </c>
      <c r="D258" s="44">
        <v>33000</v>
      </c>
      <c r="E258" s="46" t="s">
        <v>43</v>
      </c>
      <c r="F258" s="44">
        <v>33000</v>
      </c>
      <c r="G258" s="195"/>
      <c r="H258" s="195"/>
      <c r="I258" s="195"/>
      <c r="J258" s="195"/>
      <c r="K258" s="195" t="s">
        <v>632</v>
      </c>
      <c r="L258" s="195"/>
      <c r="M258" s="195"/>
      <c r="N258" s="195"/>
    </row>
    <row r="259" spans="1:14" ht="13" x14ac:dyDescent="0.15">
      <c r="A259" s="176"/>
      <c r="B259" s="444"/>
      <c r="C259" s="446"/>
      <c r="D259" s="204"/>
      <c r="E259" s="182"/>
      <c r="F259" s="218">
        <f>SUM(F247:F258)</f>
        <v>403000</v>
      </c>
      <c r="G259" s="222"/>
      <c r="H259" s="222"/>
      <c r="I259" s="222"/>
      <c r="J259" s="222"/>
      <c r="K259" s="222"/>
      <c r="L259" s="222"/>
      <c r="M259" s="222"/>
      <c r="N259" s="222"/>
    </row>
    <row r="260" spans="1:14" ht="13" x14ac:dyDescent="0.15">
      <c r="A260" s="40" t="s">
        <v>32</v>
      </c>
      <c r="B260" s="329">
        <v>43730</v>
      </c>
      <c r="C260" s="329">
        <v>43734</v>
      </c>
      <c r="D260" s="44">
        <v>33000</v>
      </c>
      <c r="E260" s="339" t="s">
        <v>44</v>
      </c>
      <c r="F260" s="44">
        <v>33000</v>
      </c>
      <c r="G260" s="195"/>
      <c r="H260" s="195"/>
      <c r="I260" s="195"/>
      <c r="J260" s="195"/>
      <c r="K260" s="195" t="s">
        <v>635</v>
      </c>
      <c r="L260" s="195"/>
      <c r="M260" s="195"/>
      <c r="N260" s="195"/>
    </row>
    <row r="261" spans="1:14" ht="13" x14ac:dyDescent="0.15">
      <c r="A261" s="18" t="s">
        <v>275</v>
      </c>
      <c r="B261" s="418">
        <v>43730</v>
      </c>
      <c r="C261" s="1014" t="s">
        <v>637</v>
      </c>
      <c r="D261" s="20">
        <v>32500</v>
      </c>
      <c r="E261" s="88" t="s">
        <v>65</v>
      </c>
      <c r="F261" s="977">
        <f>D261+D262</f>
        <v>65000</v>
      </c>
      <c r="G261" s="200"/>
      <c r="H261" s="200"/>
      <c r="I261" s="200"/>
      <c r="J261" s="200"/>
      <c r="K261" s="200" t="s">
        <v>639</v>
      </c>
      <c r="L261" s="200"/>
      <c r="M261" s="200"/>
      <c r="N261" s="200"/>
    </row>
    <row r="262" spans="1:14" ht="13" x14ac:dyDescent="0.15">
      <c r="A262" s="18" t="s">
        <v>325</v>
      </c>
      <c r="B262" s="418">
        <v>43730</v>
      </c>
      <c r="C262" s="963"/>
      <c r="D262" s="20">
        <v>32500</v>
      </c>
      <c r="E262" s="88" t="s">
        <v>326</v>
      </c>
      <c r="F262" s="963"/>
      <c r="G262" s="200"/>
      <c r="H262" s="200"/>
      <c r="I262" s="200"/>
      <c r="J262" s="200"/>
      <c r="K262" s="200" t="s">
        <v>640</v>
      </c>
      <c r="L262" s="200"/>
      <c r="M262" s="200"/>
      <c r="N262" s="200"/>
    </row>
    <row r="263" spans="1:14" ht="13" x14ac:dyDescent="0.15">
      <c r="A263" s="40" t="s">
        <v>84</v>
      </c>
      <c r="B263" s="329">
        <v>43730</v>
      </c>
      <c r="C263" s="1019">
        <v>43734</v>
      </c>
      <c r="D263" s="44">
        <v>33000</v>
      </c>
      <c r="E263" s="63" t="s">
        <v>641</v>
      </c>
      <c r="F263" s="976">
        <f>D263+D264</f>
        <v>66000</v>
      </c>
      <c r="G263" s="195"/>
      <c r="H263" s="195"/>
      <c r="I263" s="195"/>
      <c r="J263" s="195"/>
      <c r="K263" s="195" t="s">
        <v>645</v>
      </c>
      <c r="L263" s="195"/>
      <c r="M263" s="195"/>
      <c r="N263" s="195"/>
    </row>
    <row r="264" spans="1:14" ht="13" x14ac:dyDescent="0.15">
      <c r="A264" s="40" t="s">
        <v>32</v>
      </c>
      <c r="B264" s="329">
        <v>43731</v>
      </c>
      <c r="C264" s="963"/>
      <c r="D264" s="44">
        <v>33000</v>
      </c>
      <c r="E264" s="63" t="s">
        <v>39</v>
      </c>
      <c r="F264" s="963"/>
      <c r="G264" s="195"/>
      <c r="H264" s="195"/>
      <c r="I264" s="195"/>
      <c r="J264" s="195"/>
      <c r="K264" s="195" t="s">
        <v>648</v>
      </c>
      <c r="L264" s="195"/>
      <c r="M264" s="195"/>
      <c r="N264" s="195"/>
    </row>
    <row r="265" spans="1:14" ht="13" x14ac:dyDescent="0.15">
      <c r="A265" s="18" t="s">
        <v>32</v>
      </c>
      <c r="B265" s="418">
        <v>43731</v>
      </c>
      <c r="C265" s="1014">
        <v>43734</v>
      </c>
      <c r="D265" s="20">
        <v>33000</v>
      </c>
      <c r="E265" s="21" t="s">
        <v>36</v>
      </c>
      <c r="F265" s="977">
        <f>D265+D266</f>
        <v>96000</v>
      </c>
      <c r="G265" s="200"/>
      <c r="H265" s="200"/>
      <c r="I265" s="200"/>
      <c r="J265" s="200"/>
      <c r="K265" s="200" t="s">
        <v>653</v>
      </c>
      <c r="L265" s="200"/>
      <c r="M265" s="200"/>
      <c r="N265" s="200"/>
    </row>
    <row r="266" spans="1:14" ht="13" x14ac:dyDescent="0.15">
      <c r="A266" s="18" t="s">
        <v>32</v>
      </c>
      <c r="B266" s="418">
        <v>43732</v>
      </c>
      <c r="C266" s="963"/>
      <c r="D266" s="20">
        <v>63000</v>
      </c>
      <c r="E266" s="88" t="s">
        <v>39</v>
      </c>
      <c r="F266" s="963"/>
      <c r="G266" s="200"/>
      <c r="H266" s="200"/>
      <c r="I266" s="200"/>
      <c r="J266" s="200"/>
      <c r="K266" s="200" t="s">
        <v>654</v>
      </c>
      <c r="L266" s="200"/>
      <c r="M266" s="200"/>
      <c r="N266" s="200"/>
    </row>
    <row r="267" spans="1:14" ht="13" x14ac:dyDescent="0.15">
      <c r="A267" s="40" t="s">
        <v>32</v>
      </c>
      <c r="B267" s="329">
        <v>43732</v>
      </c>
      <c r="C267" s="1019">
        <v>43734</v>
      </c>
      <c r="D267" s="44">
        <v>31000</v>
      </c>
      <c r="E267" s="46" t="s">
        <v>43</v>
      </c>
      <c r="F267" s="976">
        <f>D267+D268</f>
        <v>62000</v>
      </c>
      <c r="G267" s="195"/>
      <c r="H267" s="195"/>
      <c r="I267" s="195"/>
      <c r="J267" s="195"/>
      <c r="K267" s="195" t="s">
        <v>660</v>
      </c>
      <c r="L267" s="195"/>
      <c r="M267" s="195"/>
      <c r="N267" s="195"/>
    </row>
    <row r="268" spans="1:14" ht="13" x14ac:dyDescent="0.15">
      <c r="A268" s="40" t="s">
        <v>32</v>
      </c>
      <c r="B268" s="329">
        <v>43732</v>
      </c>
      <c r="C268" s="963"/>
      <c r="D268" s="44">
        <v>31000</v>
      </c>
      <c r="E268" s="63" t="s">
        <v>74</v>
      </c>
      <c r="F268" s="963"/>
      <c r="G268" s="195"/>
      <c r="H268" s="195"/>
      <c r="I268" s="195"/>
      <c r="J268" s="195"/>
      <c r="K268" s="195" t="s">
        <v>663</v>
      </c>
      <c r="L268" s="195"/>
      <c r="M268" s="195"/>
      <c r="N268" s="195"/>
    </row>
    <row r="269" spans="1:14" ht="13" x14ac:dyDescent="0.15">
      <c r="A269" s="18" t="s">
        <v>303</v>
      </c>
      <c r="B269" s="418">
        <v>43733</v>
      </c>
      <c r="C269" s="1014">
        <v>43734</v>
      </c>
      <c r="D269" s="20">
        <v>31000</v>
      </c>
      <c r="E269" s="88" t="s">
        <v>47</v>
      </c>
      <c r="F269" s="977">
        <f>D269+D270</f>
        <v>62000</v>
      </c>
      <c r="G269" s="200"/>
      <c r="H269" s="200"/>
      <c r="I269" s="200"/>
      <c r="J269" s="200"/>
      <c r="K269" s="200" t="s">
        <v>666</v>
      </c>
      <c r="L269" s="200"/>
      <c r="M269" s="200"/>
      <c r="N269" s="200"/>
    </row>
    <row r="270" spans="1:14" ht="13" x14ac:dyDescent="0.15">
      <c r="A270" s="18" t="s">
        <v>32</v>
      </c>
      <c r="B270" s="418">
        <v>40446</v>
      </c>
      <c r="C270" s="963"/>
      <c r="D270" s="20">
        <v>31000</v>
      </c>
      <c r="E270" s="21" t="s">
        <v>43</v>
      </c>
      <c r="F270" s="963"/>
      <c r="G270" s="200"/>
      <c r="H270" s="200"/>
      <c r="I270" s="200"/>
      <c r="J270" s="200"/>
      <c r="K270" s="200" t="s">
        <v>668</v>
      </c>
      <c r="L270" s="200"/>
      <c r="M270" s="200"/>
      <c r="N270" s="200"/>
    </row>
    <row r="271" spans="1:14" ht="13" x14ac:dyDescent="0.15">
      <c r="A271" s="40" t="s">
        <v>32</v>
      </c>
      <c r="B271" s="329">
        <v>43734</v>
      </c>
      <c r="C271" s="1019">
        <v>43738</v>
      </c>
      <c r="D271" s="44">
        <v>30500</v>
      </c>
      <c r="E271" s="63" t="s">
        <v>39</v>
      </c>
      <c r="F271" s="976">
        <f>D271+D272</f>
        <v>61000</v>
      </c>
      <c r="G271" s="195"/>
      <c r="H271" s="195"/>
      <c r="I271" s="195"/>
      <c r="J271" s="195"/>
      <c r="K271" s="195" t="s">
        <v>670</v>
      </c>
      <c r="L271" s="195"/>
      <c r="M271" s="195"/>
      <c r="N271" s="195"/>
    </row>
    <row r="272" spans="1:14" ht="13" x14ac:dyDescent="0.15">
      <c r="A272" s="40" t="s">
        <v>32</v>
      </c>
      <c r="B272" s="329">
        <v>43734</v>
      </c>
      <c r="C272" s="963"/>
      <c r="D272" s="44">
        <v>30500</v>
      </c>
      <c r="E272" s="63" t="s">
        <v>671</v>
      </c>
      <c r="F272" s="963"/>
      <c r="G272" s="195"/>
      <c r="H272" s="195"/>
      <c r="I272" s="195"/>
      <c r="J272" s="195"/>
      <c r="K272" s="195" t="s">
        <v>672</v>
      </c>
      <c r="L272" s="195"/>
      <c r="M272" s="195"/>
      <c r="N272" s="195"/>
    </row>
    <row r="273" spans="1:14" ht="13" x14ac:dyDescent="0.15">
      <c r="A273" s="18" t="s">
        <v>84</v>
      </c>
      <c r="B273" s="418">
        <v>43733</v>
      </c>
      <c r="C273" s="1014">
        <v>43738</v>
      </c>
      <c r="D273" s="20">
        <v>33000</v>
      </c>
      <c r="E273" s="88" t="s">
        <v>675</v>
      </c>
      <c r="F273" s="977">
        <f>D273+D274</f>
        <v>65000</v>
      </c>
      <c r="G273" s="200"/>
      <c r="H273" s="200"/>
      <c r="I273" s="200"/>
      <c r="J273" s="200"/>
      <c r="K273" s="200" t="s">
        <v>681</v>
      </c>
      <c r="L273" s="200"/>
      <c r="M273" s="200"/>
      <c r="N273" s="200"/>
    </row>
    <row r="274" spans="1:14" ht="13" x14ac:dyDescent="0.15">
      <c r="A274" s="18" t="s">
        <v>32</v>
      </c>
      <c r="B274" s="418">
        <v>43734</v>
      </c>
      <c r="C274" s="963"/>
      <c r="D274" s="20">
        <v>32000</v>
      </c>
      <c r="E274" s="21" t="s">
        <v>43</v>
      </c>
      <c r="F274" s="963"/>
      <c r="G274" s="200"/>
      <c r="H274" s="200"/>
      <c r="I274" s="200"/>
      <c r="J274" s="200"/>
      <c r="K274" s="200" t="s">
        <v>683</v>
      </c>
      <c r="L274" s="200"/>
      <c r="M274" s="200"/>
      <c r="N274" s="200"/>
    </row>
    <row r="275" spans="1:14" ht="13" x14ac:dyDescent="0.15">
      <c r="A275" s="40" t="s">
        <v>32</v>
      </c>
      <c r="B275" s="329">
        <v>43735</v>
      </c>
      <c r="C275" s="1019">
        <v>43738</v>
      </c>
      <c r="D275" s="44">
        <v>32000</v>
      </c>
      <c r="E275" s="63" t="s">
        <v>602</v>
      </c>
      <c r="F275" s="976">
        <f>D275+D276</f>
        <v>65000</v>
      </c>
      <c r="G275" s="195"/>
      <c r="H275" s="195"/>
      <c r="I275" s="195"/>
      <c r="J275" s="195"/>
      <c r="K275" s="195" t="s">
        <v>688</v>
      </c>
      <c r="L275" s="195"/>
      <c r="M275" s="195"/>
      <c r="N275" s="195"/>
    </row>
    <row r="276" spans="1:14" ht="13" x14ac:dyDescent="0.15">
      <c r="A276" s="40" t="s">
        <v>32</v>
      </c>
      <c r="B276" s="329">
        <v>43735</v>
      </c>
      <c r="C276" s="963"/>
      <c r="D276" s="44">
        <v>33000</v>
      </c>
      <c r="E276" s="63" t="s">
        <v>39</v>
      </c>
      <c r="F276" s="963"/>
      <c r="G276" s="195"/>
      <c r="H276" s="195"/>
      <c r="I276" s="195"/>
      <c r="J276" s="195"/>
      <c r="K276" s="195" t="s">
        <v>690</v>
      </c>
      <c r="L276" s="195"/>
      <c r="M276" s="195"/>
      <c r="N276" s="195"/>
    </row>
    <row r="277" spans="1:14" ht="13" x14ac:dyDescent="0.15">
      <c r="A277" s="18" t="s">
        <v>32</v>
      </c>
      <c r="B277" s="418">
        <v>43735</v>
      </c>
      <c r="C277" s="968">
        <v>43739</v>
      </c>
      <c r="D277" s="20">
        <v>33000</v>
      </c>
      <c r="E277" s="21" t="s">
        <v>36</v>
      </c>
      <c r="F277" s="977">
        <f>D277+D278</f>
        <v>66000</v>
      </c>
      <c r="G277" s="200"/>
      <c r="H277" s="200"/>
      <c r="I277" s="200"/>
      <c r="J277" s="200"/>
      <c r="K277" s="200" t="s">
        <v>696</v>
      </c>
      <c r="L277" s="200"/>
      <c r="M277" s="200"/>
      <c r="N277" s="200"/>
    </row>
    <row r="278" spans="1:14" ht="13" x14ac:dyDescent="0.15">
      <c r="A278" s="18" t="s">
        <v>32</v>
      </c>
      <c r="B278" s="418">
        <v>43736</v>
      </c>
      <c r="C278" s="963"/>
      <c r="D278" s="20">
        <v>33000</v>
      </c>
      <c r="E278" s="21" t="s">
        <v>43</v>
      </c>
      <c r="F278" s="963"/>
      <c r="G278" s="200"/>
      <c r="H278" s="200"/>
      <c r="I278" s="200"/>
      <c r="J278" s="200"/>
      <c r="K278" s="200" t="s">
        <v>698</v>
      </c>
      <c r="L278" s="200"/>
      <c r="M278" s="200"/>
      <c r="N278" s="200"/>
    </row>
    <row r="279" spans="1:14" ht="13" x14ac:dyDescent="0.15">
      <c r="A279" s="40" t="s">
        <v>32</v>
      </c>
      <c r="B279" s="329">
        <v>43736</v>
      </c>
      <c r="C279" s="997">
        <v>43739</v>
      </c>
      <c r="D279" s="44">
        <v>33000</v>
      </c>
      <c r="E279" s="63" t="s">
        <v>74</v>
      </c>
      <c r="F279" s="976">
        <f>D279+D280</f>
        <v>60000</v>
      </c>
      <c r="G279" s="195"/>
      <c r="H279" s="195"/>
      <c r="I279" s="195"/>
      <c r="J279" s="195"/>
      <c r="K279" s="195" t="s">
        <v>703</v>
      </c>
      <c r="L279" s="195"/>
      <c r="M279" s="195"/>
      <c r="N279" s="195"/>
    </row>
    <row r="280" spans="1:14" ht="13" x14ac:dyDescent="0.15">
      <c r="A280" s="40" t="s">
        <v>275</v>
      </c>
      <c r="B280" s="329">
        <v>43736</v>
      </c>
      <c r="C280" s="963"/>
      <c r="D280" s="44">
        <v>27000</v>
      </c>
      <c r="E280" s="63" t="s">
        <v>65</v>
      </c>
      <c r="F280" s="963"/>
      <c r="G280" s="195"/>
      <c r="H280" s="195"/>
      <c r="I280" s="195"/>
      <c r="J280" s="195"/>
      <c r="K280" s="195" t="s">
        <v>704</v>
      </c>
      <c r="L280" s="195"/>
      <c r="M280" s="195"/>
      <c r="N280" s="195"/>
    </row>
    <row r="281" spans="1:14" ht="13" x14ac:dyDescent="0.15">
      <c r="A281" s="18" t="s">
        <v>275</v>
      </c>
      <c r="B281" s="418">
        <v>43736</v>
      </c>
      <c r="C281" s="83">
        <v>43739</v>
      </c>
      <c r="D281" s="20">
        <v>27000</v>
      </c>
      <c r="E281" s="88" t="s">
        <v>65</v>
      </c>
      <c r="F281" s="20">
        <v>27000</v>
      </c>
      <c r="G281" s="200"/>
      <c r="H281" s="200"/>
      <c r="I281" s="200"/>
      <c r="J281" s="200"/>
      <c r="K281" s="200" t="s">
        <v>706</v>
      </c>
      <c r="L281" s="200"/>
      <c r="M281" s="200"/>
      <c r="N281" s="200"/>
    </row>
    <row r="282" spans="1:14" ht="13" x14ac:dyDescent="0.15">
      <c r="A282" s="40" t="s">
        <v>32</v>
      </c>
      <c r="B282" s="329">
        <v>43738</v>
      </c>
      <c r="C282" s="60">
        <v>43741</v>
      </c>
      <c r="D282" s="44">
        <v>33500</v>
      </c>
      <c r="E282" s="63" t="s">
        <v>39</v>
      </c>
      <c r="F282" s="976">
        <f>D282+D283</f>
        <v>67000</v>
      </c>
      <c r="G282" s="195"/>
      <c r="H282" s="195"/>
      <c r="I282" s="195"/>
      <c r="J282" s="195"/>
      <c r="K282" s="195" t="s">
        <v>708</v>
      </c>
      <c r="L282" s="195"/>
      <c r="M282" s="195"/>
      <c r="N282" s="195"/>
    </row>
    <row r="283" spans="1:14" ht="13" x14ac:dyDescent="0.15">
      <c r="A283" s="40" t="s">
        <v>32</v>
      </c>
      <c r="B283" s="329">
        <v>43738</v>
      </c>
      <c r="C283" s="60">
        <v>43741</v>
      </c>
      <c r="D283" s="44">
        <v>33500</v>
      </c>
      <c r="E283" s="46" t="s">
        <v>36</v>
      </c>
      <c r="F283" s="963"/>
      <c r="G283" s="195"/>
      <c r="H283" s="195"/>
      <c r="I283" s="195"/>
      <c r="J283" s="195"/>
      <c r="K283" s="195" t="s">
        <v>710</v>
      </c>
      <c r="L283" s="195"/>
      <c r="M283" s="195"/>
      <c r="N283" s="195"/>
    </row>
    <row r="284" spans="1:14" ht="13" x14ac:dyDescent="0.15">
      <c r="A284" s="179"/>
      <c r="B284" s="420"/>
      <c r="C284" s="417"/>
      <c r="D284" s="185"/>
      <c r="E284" s="187"/>
      <c r="F284" s="202">
        <f>SUM(F260:F283)</f>
        <v>795000</v>
      </c>
      <c r="G284" s="191"/>
      <c r="H284" s="191"/>
      <c r="I284" s="191"/>
      <c r="J284" s="191"/>
      <c r="K284" s="191"/>
      <c r="L284" s="191"/>
      <c r="M284" s="191"/>
      <c r="N284" s="191"/>
    </row>
    <row r="285" spans="1:14" ht="13" x14ac:dyDescent="0.15">
      <c r="A285" s="18" t="s">
        <v>32</v>
      </c>
      <c r="B285" s="418">
        <v>43739</v>
      </c>
      <c r="C285" s="83">
        <v>43747</v>
      </c>
      <c r="D285" s="20">
        <v>31500</v>
      </c>
      <c r="E285" s="21" t="s">
        <v>43</v>
      </c>
      <c r="F285" s="20">
        <v>31500</v>
      </c>
      <c r="G285" s="200"/>
      <c r="H285" s="200"/>
      <c r="I285" s="200"/>
      <c r="J285" s="200"/>
      <c r="K285" s="200" t="s">
        <v>714</v>
      </c>
      <c r="L285" s="200"/>
      <c r="M285" s="200"/>
      <c r="N285" s="200"/>
    </row>
    <row r="286" spans="1:14" ht="13" x14ac:dyDescent="0.15">
      <c r="A286" s="40" t="s">
        <v>32</v>
      </c>
      <c r="B286" s="329">
        <v>43741</v>
      </c>
      <c r="C286" s="997">
        <v>43747</v>
      </c>
      <c r="D286" s="44">
        <v>33500</v>
      </c>
      <c r="E286" s="63" t="s">
        <v>39</v>
      </c>
      <c r="F286" s="976">
        <f>D286+D287</f>
        <v>67000</v>
      </c>
      <c r="G286" s="195"/>
      <c r="H286" s="195"/>
      <c r="I286" s="195"/>
      <c r="J286" s="195"/>
      <c r="K286" s="195" t="s">
        <v>719</v>
      </c>
      <c r="L286" s="195"/>
      <c r="M286" s="195"/>
      <c r="N286" s="195"/>
    </row>
    <row r="287" spans="1:14" ht="13" x14ac:dyDescent="0.15">
      <c r="A287" s="40" t="s">
        <v>45</v>
      </c>
      <c r="B287" s="60">
        <v>43741</v>
      </c>
      <c r="C287" s="963"/>
      <c r="D287" s="44">
        <v>33500</v>
      </c>
      <c r="E287" s="63" t="s">
        <v>47</v>
      </c>
      <c r="F287" s="963"/>
      <c r="G287" s="195"/>
      <c r="H287" s="195"/>
      <c r="I287" s="195"/>
      <c r="J287" s="195"/>
      <c r="K287" s="195" t="s">
        <v>720</v>
      </c>
      <c r="L287" s="195">
        <v>619181.04</v>
      </c>
      <c r="M287" s="195"/>
      <c r="N287" s="195"/>
    </row>
    <row r="288" spans="1:14" ht="13" x14ac:dyDescent="0.15">
      <c r="A288" s="18" t="s">
        <v>32</v>
      </c>
      <c r="B288" s="418">
        <v>43741</v>
      </c>
      <c r="C288" s="968">
        <v>43747</v>
      </c>
      <c r="D288" s="20">
        <v>40000</v>
      </c>
      <c r="E288" s="21" t="s">
        <v>43</v>
      </c>
      <c r="F288" s="977">
        <f>D288+D289</f>
        <v>67000</v>
      </c>
      <c r="G288" s="200"/>
      <c r="H288" s="200"/>
      <c r="I288" s="200"/>
      <c r="J288" s="200"/>
      <c r="K288" s="200" t="s">
        <v>721</v>
      </c>
      <c r="L288" s="200">
        <v>743157.92</v>
      </c>
      <c r="M288" s="200"/>
      <c r="N288" s="200"/>
    </row>
    <row r="289" spans="1:14" ht="13" x14ac:dyDescent="0.15">
      <c r="A289" s="18" t="s">
        <v>32</v>
      </c>
      <c r="B289" s="418">
        <v>43742</v>
      </c>
      <c r="C289" s="963"/>
      <c r="D289" s="20">
        <v>27000</v>
      </c>
      <c r="E289" s="88" t="s">
        <v>602</v>
      </c>
      <c r="F289" s="963"/>
      <c r="G289" s="200"/>
      <c r="H289" s="200"/>
      <c r="I289" s="200"/>
      <c r="J289" s="200"/>
      <c r="K289" s="200" t="s">
        <v>723</v>
      </c>
      <c r="L289" s="200">
        <v>500579.24</v>
      </c>
      <c r="M289" s="200"/>
      <c r="N289" s="200"/>
    </row>
    <row r="290" spans="1:14" ht="13" x14ac:dyDescent="0.15">
      <c r="A290" s="40" t="s">
        <v>32</v>
      </c>
      <c r="B290" s="329">
        <v>43739</v>
      </c>
      <c r="C290" s="60"/>
      <c r="D290" s="44">
        <v>31500</v>
      </c>
      <c r="E290" s="63" t="s">
        <v>74</v>
      </c>
      <c r="F290" s="44">
        <v>31500</v>
      </c>
      <c r="G290" s="195"/>
      <c r="H290" s="195"/>
      <c r="I290" s="195"/>
      <c r="J290" s="195"/>
      <c r="K290" s="195" t="s">
        <v>724</v>
      </c>
      <c r="L290" s="195">
        <v>588798.02</v>
      </c>
      <c r="M290" s="195"/>
      <c r="N290" s="195"/>
    </row>
    <row r="291" spans="1:14" ht="13" x14ac:dyDescent="0.15">
      <c r="A291" s="40" t="s">
        <v>32</v>
      </c>
      <c r="B291" s="60">
        <v>43744</v>
      </c>
      <c r="C291" s="487"/>
      <c r="D291" s="44">
        <v>64000</v>
      </c>
      <c r="E291" s="46" t="s">
        <v>43</v>
      </c>
      <c r="F291" s="44">
        <v>64000</v>
      </c>
      <c r="G291" s="195"/>
      <c r="H291" s="195"/>
      <c r="I291" s="195"/>
      <c r="J291" s="195"/>
      <c r="K291" s="195" t="s">
        <v>727</v>
      </c>
      <c r="L291" s="195">
        <v>1184895.97</v>
      </c>
      <c r="M291" s="195"/>
      <c r="N291" s="195"/>
    </row>
    <row r="292" spans="1:14" ht="13" x14ac:dyDescent="0.15">
      <c r="A292" s="18" t="s">
        <v>32</v>
      </c>
      <c r="B292" s="418">
        <v>43744</v>
      </c>
      <c r="C292" s="83">
        <v>43747</v>
      </c>
      <c r="D292" s="20">
        <v>35961</v>
      </c>
      <c r="E292" s="88" t="s">
        <v>39</v>
      </c>
      <c r="F292" s="20">
        <v>35961</v>
      </c>
      <c r="G292" s="200"/>
      <c r="H292" s="200"/>
      <c r="I292" s="200"/>
      <c r="J292" s="200"/>
      <c r="K292" s="200" t="s">
        <v>730</v>
      </c>
      <c r="L292" s="200">
        <v>665781.93999999994</v>
      </c>
      <c r="M292" s="200"/>
      <c r="N292" s="200"/>
    </row>
    <row r="293" spans="1:14" ht="13" x14ac:dyDescent="0.15">
      <c r="A293" s="18" t="s">
        <v>32</v>
      </c>
      <c r="B293" s="418">
        <v>43744</v>
      </c>
      <c r="C293" s="83">
        <v>43747</v>
      </c>
      <c r="D293" s="20">
        <v>28400</v>
      </c>
      <c r="E293" s="88" t="s">
        <v>74</v>
      </c>
      <c r="F293" s="20">
        <v>28400</v>
      </c>
      <c r="G293" s="200"/>
      <c r="H293" s="200"/>
      <c r="I293" s="200"/>
      <c r="J293" s="200"/>
      <c r="K293" s="200" t="s">
        <v>732</v>
      </c>
      <c r="L293" s="200">
        <v>525797.57999999996</v>
      </c>
      <c r="M293" s="200"/>
      <c r="N293" s="200"/>
    </row>
    <row r="294" spans="1:14" ht="13" x14ac:dyDescent="0.15">
      <c r="A294" s="179"/>
      <c r="B294" s="420"/>
      <c r="C294" s="417"/>
      <c r="D294" s="185"/>
      <c r="E294" s="187"/>
      <c r="F294" s="188">
        <v>229861</v>
      </c>
      <c r="G294" s="191"/>
      <c r="H294" s="191"/>
      <c r="I294" s="191"/>
      <c r="J294" s="191"/>
      <c r="K294" s="191"/>
      <c r="L294" s="191"/>
      <c r="M294" s="191"/>
      <c r="N294" s="191"/>
    </row>
    <row r="295" spans="1:14" ht="13" x14ac:dyDescent="0.15">
      <c r="A295" s="40" t="s">
        <v>63</v>
      </c>
      <c r="B295" s="329">
        <v>43745</v>
      </c>
      <c r="C295" s="487"/>
      <c r="D295" s="44">
        <v>65000</v>
      </c>
      <c r="E295" s="63" t="s">
        <v>65</v>
      </c>
      <c r="F295" s="976">
        <f>D295+D296</f>
        <v>92000</v>
      </c>
      <c r="G295" s="195"/>
      <c r="H295" s="195"/>
      <c r="I295" s="195"/>
      <c r="J295" s="195"/>
      <c r="K295" s="195" t="s">
        <v>733</v>
      </c>
      <c r="L295" s="195">
        <v>1215499.99</v>
      </c>
      <c r="M295" s="195"/>
      <c r="N295" s="195"/>
    </row>
    <row r="296" spans="1:14" ht="13" x14ac:dyDescent="0.15">
      <c r="A296" s="40" t="s">
        <v>32</v>
      </c>
      <c r="B296" s="60">
        <v>43742</v>
      </c>
      <c r="C296" s="494">
        <v>43753</v>
      </c>
      <c r="D296" s="44">
        <v>27000</v>
      </c>
      <c r="E296" s="46" t="s">
        <v>36</v>
      </c>
      <c r="F296" s="963"/>
      <c r="G296" s="195"/>
      <c r="H296" s="195"/>
      <c r="I296" s="195"/>
      <c r="J296" s="195"/>
      <c r="K296" s="195" t="s">
        <v>734</v>
      </c>
      <c r="L296" s="195">
        <v>500579.24</v>
      </c>
      <c r="M296" s="195"/>
      <c r="N296" s="195"/>
    </row>
    <row r="297" spans="1:14" ht="13" x14ac:dyDescent="0.15">
      <c r="A297" s="18" t="s">
        <v>736</v>
      </c>
      <c r="B297" s="418">
        <v>43746</v>
      </c>
      <c r="C297" s="498">
        <v>43753</v>
      </c>
      <c r="D297" s="20">
        <v>30000</v>
      </c>
      <c r="E297" s="88" t="s">
        <v>86</v>
      </c>
      <c r="F297" s="977">
        <f>D297+D298</f>
        <v>60000</v>
      </c>
      <c r="G297" s="200"/>
      <c r="H297" s="200"/>
      <c r="I297" s="200"/>
      <c r="J297" s="200"/>
      <c r="K297" s="200" t="s">
        <v>738</v>
      </c>
      <c r="L297" s="200">
        <v>565918.80000000005</v>
      </c>
      <c r="M297" s="200"/>
      <c r="N297" s="200"/>
    </row>
    <row r="298" spans="1:14" ht="13" x14ac:dyDescent="0.15">
      <c r="A298" s="18" t="s">
        <v>736</v>
      </c>
      <c r="B298" s="418">
        <v>43746</v>
      </c>
      <c r="C298" s="83">
        <v>43753</v>
      </c>
      <c r="D298" s="20">
        <v>30000</v>
      </c>
      <c r="E298" s="88" t="s">
        <v>740</v>
      </c>
      <c r="F298" s="963"/>
      <c r="G298" s="200"/>
      <c r="H298" s="200"/>
      <c r="I298" s="200"/>
      <c r="J298" s="200"/>
      <c r="K298" s="200" t="s">
        <v>742</v>
      </c>
      <c r="L298" s="200">
        <v>565918.80000000005</v>
      </c>
      <c r="M298" s="200"/>
      <c r="N298" s="200"/>
    </row>
    <row r="299" spans="1:14" ht="13" x14ac:dyDescent="0.15">
      <c r="A299" s="40" t="s">
        <v>32</v>
      </c>
      <c r="B299" s="329">
        <v>43746</v>
      </c>
      <c r="C299" s="494">
        <v>43753</v>
      </c>
      <c r="D299" s="44">
        <v>26000</v>
      </c>
      <c r="E299" s="63" t="s">
        <v>74</v>
      </c>
      <c r="F299" s="976">
        <f>D299+D300</f>
        <v>52000</v>
      </c>
      <c r="G299" s="195"/>
      <c r="H299" s="195"/>
      <c r="I299" s="195"/>
      <c r="J299" s="195"/>
      <c r="K299" s="195" t="s">
        <v>747</v>
      </c>
      <c r="L299" s="195">
        <v>479231.38</v>
      </c>
      <c r="M299" s="195"/>
      <c r="N299" s="195"/>
    </row>
    <row r="300" spans="1:14" ht="13" x14ac:dyDescent="0.15">
      <c r="A300" s="40" t="s">
        <v>32</v>
      </c>
      <c r="B300" s="60">
        <v>43746</v>
      </c>
      <c r="C300" s="494">
        <v>43753</v>
      </c>
      <c r="D300" s="44">
        <v>26000</v>
      </c>
      <c r="E300" s="46" t="s">
        <v>43</v>
      </c>
      <c r="F300" s="963"/>
      <c r="G300" s="195"/>
      <c r="H300" s="195"/>
      <c r="I300" s="195"/>
      <c r="J300" s="195"/>
      <c r="K300" s="195" t="s">
        <v>749</v>
      </c>
      <c r="L300" s="195">
        <v>479231.38</v>
      </c>
      <c r="M300" s="195"/>
      <c r="N300" s="195"/>
    </row>
    <row r="301" spans="1:14" ht="13" x14ac:dyDescent="0.15">
      <c r="A301" s="18" t="s">
        <v>32</v>
      </c>
      <c r="B301" s="418">
        <v>43746</v>
      </c>
      <c r="C301" s="498">
        <v>43753</v>
      </c>
      <c r="D301" s="20">
        <v>31500</v>
      </c>
      <c r="E301" s="88" t="s">
        <v>39</v>
      </c>
      <c r="F301" s="20">
        <v>31500</v>
      </c>
      <c r="G301" s="200"/>
      <c r="H301" s="200"/>
      <c r="I301" s="200"/>
      <c r="J301" s="200"/>
      <c r="K301" s="200" t="s">
        <v>752</v>
      </c>
      <c r="L301" s="200">
        <v>580607.24</v>
      </c>
      <c r="M301" s="200"/>
      <c r="N301" s="200"/>
    </row>
    <row r="302" spans="1:14" ht="13" x14ac:dyDescent="0.15">
      <c r="A302" s="343" t="s">
        <v>32</v>
      </c>
      <c r="B302" s="418">
        <v>43746</v>
      </c>
      <c r="C302" s="83"/>
      <c r="D302" s="20">
        <v>31500</v>
      </c>
      <c r="E302" s="88" t="s">
        <v>756</v>
      </c>
      <c r="F302" s="20">
        <v>31500</v>
      </c>
      <c r="G302" s="200"/>
      <c r="H302" s="200"/>
      <c r="I302" s="200"/>
      <c r="J302" s="200"/>
      <c r="K302" s="200" t="s">
        <v>757</v>
      </c>
      <c r="L302" s="200">
        <v>580607.24</v>
      </c>
      <c r="M302" s="200"/>
      <c r="N302" s="200"/>
    </row>
    <row r="303" spans="1:14" ht="13" x14ac:dyDescent="0.15">
      <c r="A303" s="40" t="s">
        <v>32</v>
      </c>
      <c r="B303" s="329" t="s">
        <v>761</v>
      </c>
      <c r="C303" s="494">
        <v>43753</v>
      </c>
      <c r="D303" s="44">
        <v>30957</v>
      </c>
      <c r="E303" s="46" t="s">
        <v>36</v>
      </c>
      <c r="F303" s="976">
        <f>D303+D304</f>
        <v>63957</v>
      </c>
      <c r="G303" s="195"/>
      <c r="H303" s="195"/>
      <c r="I303" s="195"/>
      <c r="J303" s="195"/>
      <c r="K303" s="195" t="s">
        <v>766</v>
      </c>
      <c r="L303" s="195">
        <v>567628.91</v>
      </c>
      <c r="M303" s="195"/>
      <c r="N303" s="195"/>
    </row>
    <row r="304" spans="1:14" ht="13" x14ac:dyDescent="0.15">
      <c r="A304" s="40" t="s">
        <v>32</v>
      </c>
      <c r="B304" s="60">
        <v>43747</v>
      </c>
      <c r="C304" s="494">
        <v>43753</v>
      </c>
      <c r="D304" s="44">
        <v>33000</v>
      </c>
      <c r="E304" s="63" t="s">
        <v>602</v>
      </c>
      <c r="F304" s="963"/>
      <c r="G304" s="195"/>
      <c r="H304" s="195"/>
      <c r="I304" s="195"/>
      <c r="J304" s="195"/>
      <c r="K304" s="195" t="s">
        <v>768</v>
      </c>
      <c r="L304" s="195">
        <v>605089.44999999995</v>
      </c>
      <c r="M304" s="195"/>
      <c r="N304" s="195"/>
    </row>
    <row r="305" spans="1:14" ht="13" x14ac:dyDescent="0.15">
      <c r="A305" s="18" t="s">
        <v>45</v>
      </c>
      <c r="B305" s="418">
        <v>43747</v>
      </c>
      <c r="C305" s="498">
        <v>43753</v>
      </c>
      <c r="D305" s="20">
        <v>30000</v>
      </c>
      <c r="E305" s="88" t="s">
        <v>47</v>
      </c>
      <c r="F305" s="977">
        <f>D305+D306</f>
        <v>60000</v>
      </c>
      <c r="G305" s="200"/>
      <c r="H305" s="200"/>
      <c r="I305" s="200"/>
      <c r="J305" s="200"/>
      <c r="K305" s="200" t="s">
        <v>773</v>
      </c>
      <c r="L305" s="200">
        <v>549569.76</v>
      </c>
      <c r="M305" s="200"/>
      <c r="N305" s="200"/>
    </row>
    <row r="306" spans="1:14" ht="13" x14ac:dyDescent="0.15">
      <c r="A306" s="18" t="s">
        <v>32</v>
      </c>
      <c r="B306" s="418">
        <v>43747</v>
      </c>
      <c r="C306" s="83">
        <v>43753</v>
      </c>
      <c r="D306" s="20">
        <v>30000</v>
      </c>
      <c r="E306" s="21" t="s">
        <v>36</v>
      </c>
      <c r="F306" s="963"/>
      <c r="G306" s="200"/>
      <c r="H306" s="200"/>
      <c r="I306" s="200"/>
      <c r="J306" s="200"/>
      <c r="K306" s="200" t="s">
        <v>776</v>
      </c>
      <c r="L306" s="200">
        <v>550081.31999999995</v>
      </c>
      <c r="M306" s="200"/>
      <c r="N306" s="200"/>
    </row>
    <row r="307" spans="1:14" ht="13" x14ac:dyDescent="0.15">
      <c r="A307" s="40" t="s">
        <v>32</v>
      </c>
      <c r="B307" s="329">
        <v>43747</v>
      </c>
      <c r="C307" s="494">
        <v>43753</v>
      </c>
      <c r="D307" s="44">
        <v>30000</v>
      </c>
      <c r="E307" s="63" t="s">
        <v>39</v>
      </c>
      <c r="F307" s="976">
        <f>D307+D308</f>
        <v>60000</v>
      </c>
      <c r="G307" s="195"/>
      <c r="H307" s="195"/>
      <c r="I307" s="195"/>
      <c r="J307" s="195"/>
      <c r="K307" s="195" t="s">
        <v>780</v>
      </c>
      <c r="L307" s="195">
        <v>550081.31999999995</v>
      </c>
      <c r="M307" s="195"/>
      <c r="N307" s="195"/>
    </row>
    <row r="308" spans="1:14" ht="13" x14ac:dyDescent="0.15">
      <c r="A308" s="40" t="s">
        <v>32</v>
      </c>
      <c r="B308" s="60">
        <v>43747</v>
      </c>
      <c r="C308" s="494">
        <v>43753</v>
      </c>
      <c r="D308" s="44">
        <v>30000</v>
      </c>
      <c r="E308" s="63" t="s">
        <v>39</v>
      </c>
      <c r="F308" s="963"/>
      <c r="G308" s="195"/>
      <c r="H308" s="195"/>
      <c r="I308" s="195"/>
      <c r="J308" s="195"/>
      <c r="K308" s="195" t="s">
        <v>782</v>
      </c>
      <c r="L308" s="195">
        <v>550081.31999999995</v>
      </c>
      <c r="M308" s="195"/>
      <c r="N308" s="195"/>
    </row>
    <row r="309" spans="1:14" ht="13" x14ac:dyDescent="0.15">
      <c r="A309" s="18" t="s">
        <v>32</v>
      </c>
      <c r="B309" s="418">
        <v>43748</v>
      </c>
      <c r="C309" s="498">
        <v>43753</v>
      </c>
      <c r="D309" s="20">
        <v>32000</v>
      </c>
      <c r="E309" s="21" t="s">
        <v>43</v>
      </c>
      <c r="F309" s="977">
        <f>D309+D310</f>
        <v>64000</v>
      </c>
      <c r="G309" s="200"/>
      <c r="H309" s="200"/>
      <c r="I309" s="200"/>
      <c r="J309" s="200"/>
      <c r="K309" s="200" t="s">
        <v>788</v>
      </c>
      <c r="L309" s="200">
        <v>586174.34</v>
      </c>
      <c r="M309" s="200"/>
      <c r="N309" s="200"/>
    </row>
    <row r="310" spans="1:14" ht="13" x14ac:dyDescent="0.15">
      <c r="A310" s="18" t="s">
        <v>32</v>
      </c>
      <c r="B310" s="418">
        <v>43748</v>
      </c>
      <c r="C310" s="83">
        <v>43753</v>
      </c>
      <c r="D310" s="20">
        <v>32000</v>
      </c>
      <c r="E310" s="21" t="s">
        <v>44</v>
      </c>
      <c r="F310" s="963"/>
      <c r="G310" s="200"/>
      <c r="H310" s="200"/>
      <c r="I310" s="200"/>
      <c r="J310" s="200"/>
      <c r="K310" s="200" t="s">
        <v>790</v>
      </c>
      <c r="L310" s="200">
        <v>586174.34</v>
      </c>
      <c r="M310" s="200"/>
      <c r="N310" s="200"/>
    </row>
    <row r="311" spans="1:14" ht="13" x14ac:dyDescent="0.15">
      <c r="A311" s="40" t="s">
        <v>32</v>
      </c>
      <c r="B311" s="329">
        <v>43748</v>
      </c>
      <c r="C311" s="494">
        <v>43753</v>
      </c>
      <c r="D311" s="44">
        <v>33000</v>
      </c>
      <c r="E311" s="63" t="s">
        <v>39</v>
      </c>
      <c r="F311" s="976">
        <f>D311+D312</f>
        <v>66000</v>
      </c>
      <c r="G311" s="195"/>
      <c r="H311" s="195"/>
      <c r="I311" s="195"/>
      <c r="J311" s="195"/>
      <c r="K311" s="195" t="s">
        <v>799</v>
      </c>
      <c r="L311" s="195">
        <v>604492.28</v>
      </c>
      <c r="M311" s="195"/>
      <c r="N311" s="195"/>
    </row>
    <row r="312" spans="1:14" ht="13" x14ac:dyDescent="0.15">
      <c r="A312" s="40" t="s">
        <v>32</v>
      </c>
      <c r="B312" s="329">
        <v>43748</v>
      </c>
      <c r="C312" s="494">
        <v>43753</v>
      </c>
      <c r="D312" s="44">
        <v>33000</v>
      </c>
      <c r="E312" s="46" t="s">
        <v>36</v>
      </c>
      <c r="F312" s="963"/>
      <c r="G312" s="195"/>
      <c r="H312" s="195"/>
      <c r="I312" s="195"/>
      <c r="J312" s="195"/>
      <c r="K312" s="195" t="s">
        <v>802</v>
      </c>
      <c r="L312" s="195">
        <v>604492.28</v>
      </c>
      <c r="M312" s="195"/>
      <c r="N312" s="195"/>
    </row>
    <row r="313" spans="1:14" ht="13" x14ac:dyDescent="0.15">
      <c r="A313" s="176"/>
      <c r="B313" s="444"/>
      <c r="C313" s="446"/>
      <c r="D313" s="204"/>
      <c r="E313" s="180"/>
      <c r="F313" s="280">
        <f>SUM(F295:F312)</f>
        <v>580957</v>
      </c>
      <c r="G313" s="222"/>
      <c r="H313" s="222"/>
      <c r="I313" s="222"/>
      <c r="J313" s="222"/>
      <c r="K313" s="222"/>
      <c r="L313" s="222"/>
      <c r="M313" s="222"/>
      <c r="N313" s="222"/>
    </row>
    <row r="314" spans="1:14" ht="13" x14ac:dyDescent="0.15">
      <c r="A314" s="356" t="s">
        <v>63</v>
      </c>
      <c r="B314" s="505">
        <v>43750</v>
      </c>
      <c r="C314" s="1022">
        <v>43755</v>
      </c>
      <c r="D314" s="358">
        <v>62000</v>
      </c>
      <c r="E314" s="337" t="s">
        <v>65</v>
      </c>
      <c r="F314" s="986">
        <f>D314+D315</f>
        <v>95000</v>
      </c>
      <c r="G314" s="508"/>
      <c r="H314" s="508"/>
      <c r="I314" s="508"/>
      <c r="J314" s="508"/>
      <c r="K314" s="508" t="s">
        <v>805</v>
      </c>
      <c r="L314" s="382">
        <v>1163862.26</v>
      </c>
      <c r="M314" s="508"/>
      <c r="N314" s="508"/>
    </row>
    <row r="315" spans="1:14" ht="13" x14ac:dyDescent="0.15">
      <c r="A315" s="356" t="s">
        <v>32</v>
      </c>
      <c r="B315" s="505">
        <v>43750</v>
      </c>
      <c r="C315" s="963"/>
      <c r="D315" s="358">
        <v>33000</v>
      </c>
      <c r="E315" s="337" t="s">
        <v>806</v>
      </c>
      <c r="F315" s="963"/>
      <c r="G315" s="508"/>
      <c r="H315" s="508"/>
      <c r="I315" s="508"/>
      <c r="J315" s="508"/>
      <c r="K315" s="508" t="s">
        <v>807</v>
      </c>
      <c r="L315" s="382">
        <v>610234.28</v>
      </c>
      <c r="M315" s="508"/>
      <c r="N315" s="508"/>
    </row>
    <row r="316" spans="1:14" ht="13" x14ac:dyDescent="0.15">
      <c r="A316" s="509" t="s">
        <v>32</v>
      </c>
      <c r="B316" s="511">
        <v>43750</v>
      </c>
      <c r="C316" s="1023">
        <v>43755</v>
      </c>
      <c r="D316" s="513">
        <v>33000</v>
      </c>
      <c r="E316" s="339" t="s">
        <v>74</v>
      </c>
      <c r="F316" s="978">
        <f>D316+D317</f>
        <v>65000</v>
      </c>
      <c r="G316" s="519"/>
      <c r="H316" s="521"/>
      <c r="I316" s="519"/>
      <c r="J316" s="519"/>
      <c r="K316" s="519" t="s">
        <v>808</v>
      </c>
      <c r="L316" s="521">
        <v>610234.28</v>
      </c>
      <c r="M316" s="519"/>
      <c r="N316" s="519"/>
    </row>
    <row r="317" spans="1:14" ht="13" x14ac:dyDescent="0.15">
      <c r="A317" s="509" t="s">
        <v>32</v>
      </c>
      <c r="B317" s="511">
        <v>43750</v>
      </c>
      <c r="C317" s="963"/>
      <c r="D317" s="513">
        <v>32000</v>
      </c>
      <c r="E317" s="339" t="s">
        <v>39</v>
      </c>
      <c r="F317" s="963"/>
      <c r="G317" s="519"/>
      <c r="H317" s="519"/>
      <c r="I317" s="519"/>
      <c r="J317" s="519"/>
      <c r="K317" s="519" t="s">
        <v>809</v>
      </c>
      <c r="L317" s="521">
        <v>591742.34</v>
      </c>
      <c r="M317" s="519"/>
      <c r="N317" s="519"/>
    </row>
    <row r="318" spans="1:14" ht="13" x14ac:dyDescent="0.15">
      <c r="A318" s="524" t="s">
        <v>32</v>
      </c>
      <c r="B318" s="525">
        <v>43750</v>
      </c>
      <c r="C318" s="525">
        <v>43759</v>
      </c>
      <c r="D318" s="527">
        <v>32000</v>
      </c>
      <c r="E318" s="529" t="s">
        <v>39</v>
      </c>
      <c r="F318" s="527">
        <v>32000</v>
      </c>
      <c r="G318" s="530"/>
      <c r="H318" s="530"/>
      <c r="I318" s="530"/>
      <c r="J318" s="530"/>
      <c r="K318" s="530" t="s">
        <v>816</v>
      </c>
      <c r="L318" s="532">
        <v>591742.34</v>
      </c>
      <c r="M318" s="530"/>
      <c r="N318" s="530"/>
    </row>
    <row r="319" spans="1:14" ht="13" x14ac:dyDescent="0.15">
      <c r="A319" s="356" t="s">
        <v>32</v>
      </c>
      <c r="B319" s="505">
        <v>43752</v>
      </c>
      <c r="C319" s="1022">
        <v>43755</v>
      </c>
      <c r="D319" s="358">
        <v>31500</v>
      </c>
      <c r="E319" s="337" t="s">
        <v>39</v>
      </c>
      <c r="F319" s="986">
        <f>D319+D320</f>
        <v>64000</v>
      </c>
      <c r="G319" s="508"/>
      <c r="H319" s="508"/>
      <c r="I319" s="508"/>
      <c r="J319" s="508"/>
      <c r="K319" s="508" t="s">
        <v>817</v>
      </c>
      <c r="L319" s="382">
        <v>582496.36</v>
      </c>
      <c r="M319" s="508"/>
      <c r="N319" s="508"/>
    </row>
    <row r="320" spans="1:14" ht="13" x14ac:dyDescent="0.15">
      <c r="A320" s="356" t="s">
        <v>32</v>
      </c>
      <c r="B320" s="505">
        <v>43752</v>
      </c>
      <c r="C320" s="963"/>
      <c r="D320" s="358">
        <v>32500</v>
      </c>
      <c r="E320" s="337" t="s">
        <v>74</v>
      </c>
      <c r="F320" s="963"/>
      <c r="G320" s="508"/>
      <c r="H320" s="508"/>
      <c r="I320" s="508"/>
      <c r="J320" s="508"/>
      <c r="K320" s="508" t="s">
        <v>818</v>
      </c>
      <c r="L320" s="382">
        <v>600988.31000000006</v>
      </c>
      <c r="M320" s="508"/>
      <c r="N320" s="508"/>
    </row>
    <row r="321" spans="1:14" ht="13" x14ac:dyDescent="0.15">
      <c r="A321" s="509" t="s">
        <v>32</v>
      </c>
      <c r="B321" s="511">
        <v>43752</v>
      </c>
      <c r="C321" s="511">
        <v>43755</v>
      </c>
      <c r="D321" s="513">
        <v>31500</v>
      </c>
      <c r="E321" s="339" t="s">
        <v>36</v>
      </c>
      <c r="F321" s="978">
        <f>D321+D322</f>
        <v>64000</v>
      </c>
      <c r="G321" s="519"/>
      <c r="H321" s="519"/>
      <c r="I321" s="519"/>
      <c r="J321" s="519"/>
      <c r="K321" s="519" t="s">
        <v>820</v>
      </c>
      <c r="L321" s="521">
        <v>582496.36</v>
      </c>
      <c r="M321" s="519"/>
      <c r="N321" s="519"/>
    </row>
    <row r="322" spans="1:14" ht="13" x14ac:dyDescent="0.15">
      <c r="A322" s="509" t="s">
        <v>32</v>
      </c>
      <c r="B322" s="511">
        <v>43752</v>
      </c>
      <c r="C322" s="511">
        <v>43759</v>
      </c>
      <c r="D322" s="513">
        <v>32500</v>
      </c>
      <c r="E322" s="339" t="s">
        <v>822</v>
      </c>
      <c r="F322" s="963"/>
      <c r="G322" s="519"/>
      <c r="H322" s="519"/>
      <c r="I322" s="519"/>
      <c r="J322" s="519"/>
      <c r="K322" s="519" t="s">
        <v>823</v>
      </c>
      <c r="L322" s="521">
        <v>600826.19999999995</v>
      </c>
      <c r="M322" s="519"/>
      <c r="N322" s="519"/>
    </row>
    <row r="323" spans="1:14" ht="13" x14ac:dyDescent="0.15">
      <c r="A323" s="356" t="s">
        <v>303</v>
      </c>
      <c r="B323" s="505">
        <v>43754</v>
      </c>
      <c r="C323" s="1022">
        <v>43759</v>
      </c>
      <c r="D323" s="358">
        <v>30000</v>
      </c>
      <c r="E323" s="337" t="s">
        <v>47</v>
      </c>
      <c r="F323" s="986">
        <f>D323+D324</f>
        <v>60000</v>
      </c>
      <c r="G323" s="508"/>
      <c r="H323" s="508"/>
      <c r="I323" s="508"/>
      <c r="J323" s="508"/>
      <c r="K323" s="508" t="s">
        <v>826</v>
      </c>
      <c r="L323" s="382">
        <v>554100.72</v>
      </c>
      <c r="M323" s="508"/>
      <c r="N323" s="508"/>
    </row>
    <row r="324" spans="1:14" ht="13" x14ac:dyDescent="0.15">
      <c r="A324" s="356" t="s">
        <v>32</v>
      </c>
      <c r="B324" s="505">
        <v>43754</v>
      </c>
      <c r="C324" s="963"/>
      <c r="D324" s="358">
        <v>30000</v>
      </c>
      <c r="E324" s="337" t="s">
        <v>828</v>
      </c>
      <c r="F324" s="963"/>
      <c r="G324" s="508"/>
      <c r="H324" s="508"/>
      <c r="I324" s="508"/>
      <c r="J324" s="508"/>
      <c r="K324" s="508" t="s">
        <v>830</v>
      </c>
      <c r="L324" s="382">
        <v>553829.28</v>
      </c>
      <c r="M324" s="508"/>
      <c r="N324" s="508"/>
    </row>
    <row r="325" spans="1:14" ht="13" x14ac:dyDescent="0.15">
      <c r="A325" s="509" t="s">
        <v>32</v>
      </c>
      <c r="B325" s="542">
        <v>43754</v>
      </c>
      <c r="C325" s="542">
        <v>43762</v>
      </c>
      <c r="D325" s="544">
        <v>30000</v>
      </c>
      <c r="E325" s="545" t="s">
        <v>833</v>
      </c>
      <c r="F325" s="546">
        <v>30000</v>
      </c>
      <c r="G325" s="547"/>
      <c r="H325" s="547"/>
      <c r="I325" s="547"/>
      <c r="J325" s="547"/>
      <c r="K325" s="547" t="s">
        <v>836</v>
      </c>
      <c r="L325" s="548">
        <v>553829.28</v>
      </c>
      <c r="M325" s="547"/>
      <c r="N325" s="547"/>
    </row>
    <row r="326" spans="1:14" ht="13" x14ac:dyDescent="0.15">
      <c r="A326" s="356" t="s">
        <v>84</v>
      </c>
      <c r="B326" s="505">
        <v>43759</v>
      </c>
      <c r="C326" s="1022">
        <v>43762</v>
      </c>
      <c r="D326" s="550">
        <v>31000</v>
      </c>
      <c r="E326" s="337" t="s">
        <v>839</v>
      </c>
      <c r="F326" s="986">
        <f>D326+D327</f>
        <v>71000</v>
      </c>
      <c r="G326" s="508"/>
      <c r="H326" s="508"/>
      <c r="I326" s="508"/>
      <c r="J326" s="508"/>
      <c r="K326" s="508" t="s">
        <v>841</v>
      </c>
      <c r="L326" s="382">
        <v>589248.99</v>
      </c>
      <c r="M326" s="508"/>
      <c r="N326" s="508"/>
    </row>
    <row r="327" spans="1:14" ht="13" x14ac:dyDescent="0.15">
      <c r="A327" s="356" t="s">
        <v>32</v>
      </c>
      <c r="B327" s="505">
        <v>43759</v>
      </c>
      <c r="C327" s="963"/>
      <c r="D327" s="358">
        <v>40000</v>
      </c>
      <c r="E327" s="337" t="s">
        <v>39</v>
      </c>
      <c r="F327" s="963"/>
      <c r="G327" s="508"/>
      <c r="H327" s="508"/>
      <c r="I327" s="508"/>
      <c r="J327" s="508"/>
      <c r="K327" s="508" t="s">
        <v>842</v>
      </c>
      <c r="L327" s="382">
        <v>739320.64</v>
      </c>
      <c r="M327" s="508"/>
      <c r="N327" s="508"/>
    </row>
    <row r="328" spans="1:14" ht="13" x14ac:dyDescent="0.15">
      <c r="A328" s="509" t="s">
        <v>84</v>
      </c>
      <c r="B328" s="511">
        <v>43759</v>
      </c>
      <c r="C328" s="554"/>
      <c r="D328" s="513">
        <v>31000</v>
      </c>
      <c r="E328" s="339" t="s">
        <v>86</v>
      </c>
      <c r="F328" s="978">
        <f>D328+D329</f>
        <v>62000</v>
      </c>
      <c r="G328" s="557"/>
      <c r="H328" s="557"/>
      <c r="I328" s="557"/>
      <c r="J328" s="557"/>
      <c r="K328" s="557" t="s">
        <v>844</v>
      </c>
      <c r="L328" s="559">
        <v>589248.99</v>
      </c>
      <c r="M328" s="557"/>
      <c r="N328" s="557"/>
    </row>
    <row r="329" spans="1:14" ht="13" x14ac:dyDescent="0.15">
      <c r="A329" s="509" t="s">
        <v>32</v>
      </c>
      <c r="B329" s="511">
        <v>43757</v>
      </c>
      <c r="C329" s="561">
        <v>43762</v>
      </c>
      <c r="D329" s="513">
        <v>31000</v>
      </c>
      <c r="E329" s="339" t="s">
        <v>822</v>
      </c>
      <c r="F329" s="963"/>
      <c r="G329" s="519"/>
      <c r="H329" s="519"/>
      <c r="I329" s="519"/>
      <c r="J329" s="519"/>
      <c r="K329" s="519" t="s">
        <v>847</v>
      </c>
      <c r="L329" s="521">
        <v>572973.5</v>
      </c>
      <c r="M329" s="519"/>
      <c r="N329" s="519"/>
    </row>
    <row r="330" spans="1:14" ht="13" x14ac:dyDescent="0.15">
      <c r="A330" s="563"/>
      <c r="B330" s="564"/>
      <c r="C330" s="566"/>
      <c r="D330" s="568"/>
      <c r="E330" s="568"/>
      <c r="F330" s="573">
        <f>SUM(F314:F329)+F290+F291+F302</f>
        <v>670000</v>
      </c>
      <c r="G330" s="575"/>
      <c r="H330" s="575"/>
      <c r="I330" s="575"/>
      <c r="J330" s="575"/>
      <c r="K330" s="575"/>
      <c r="L330" s="575"/>
      <c r="M330" s="575"/>
      <c r="N330" s="575"/>
    </row>
    <row r="331" spans="1:14" ht="13" x14ac:dyDescent="0.15">
      <c r="A331" s="356" t="s">
        <v>32</v>
      </c>
      <c r="B331" s="505">
        <v>43757</v>
      </c>
      <c r="C331" s="1012">
        <v>43767</v>
      </c>
      <c r="D331" s="358">
        <v>31000</v>
      </c>
      <c r="E331" s="337" t="s">
        <v>851</v>
      </c>
      <c r="F331" s="986">
        <f>D331+D332</f>
        <v>61000</v>
      </c>
      <c r="G331" s="508"/>
      <c r="H331" s="508"/>
      <c r="I331" s="508"/>
      <c r="J331" s="508"/>
      <c r="K331" s="508" t="s">
        <v>852</v>
      </c>
      <c r="L331" s="382">
        <v>572973.5</v>
      </c>
      <c r="M331" s="508"/>
      <c r="N331" s="508"/>
    </row>
    <row r="332" spans="1:14" ht="13" x14ac:dyDescent="0.15">
      <c r="A332" s="356" t="s">
        <v>32</v>
      </c>
      <c r="B332" s="505">
        <v>43756</v>
      </c>
      <c r="C332" s="963"/>
      <c r="D332" s="358">
        <v>30000</v>
      </c>
      <c r="E332" s="337" t="s">
        <v>39</v>
      </c>
      <c r="F332" s="963"/>
      <c r="G332" s="508"/>
      <c r="H332" s="508"/>
      <c r="I332" s="508"/>
      <c r="J332" s="508"/>
      <c r="K332" s="508" t="s">
        <v>855</v>
      </c>
      <c r="L332" s="382">
        <v>552691.31999999995</v>
      </c>
      <c r="M332" s="508"/>
      <c r="N332" s="508"/>
    </row>
    <row r="333" spans="1:14" ht="13" x14ac:dyDescent="0.15">
      <c r="A333" s="509" t="s">
        <v>32</v>
      </c>
      <c r="B333" s="511">
        <v>43757</v>
      </c>
      <c r="C333" s="1024">
        <v>43767</v>
      </c>
      <c r="D333" s="513">
        <v>30000</v>
      </c>
      <c r="E333" s="339" t="s">
        <v>36</v>
      </c>
      <c r="F333" s="513">
        <v>30000</v>
      </c>
      <c r="G333" s="519"/>
      <c r="H333" s="519"/>
      <c r="I333" s="519"/>
      <c r="J333" s="519"/>
      <c r="K333" s="519" t="s">
        <v>856</v>
      </c>
      <c r="L333" s="521">
        <v>554490.48</v>
      </c>
      <c r="M333" s="519"/>
      <c r="N333" s="519"/>
    </row>
    <row r="334" spans="1:14" ht="13" x14ac:dyDescent="0.15">
      <c r="A334" s="509" t="s">
        <v>63</v>
      </c>
      <c r="B334" s="511">
        <v>43761</v>
      </c>
      <c r="C334" s="963"/>
      <c r="D334" s="513">
        <v>60000</v>
      </c>
      <c r="E334" s="339" t="s">
        <v>65</v>
      </c>
      <c r="F334" s="517">
        <v>60000</v>
      </c>
      <c r="G334" s="519"/>
      <c r="H334" s="519"/>
      <c r="I334" s="519"/>
      <c r="J334" s="519"/>
      <c r="K334" s="519" t="s">
        <v>858</v>
      </c>
      <c r="L334" s="521">
        <v>560100</v>
      </c>
      <c r="M334" s="519"/>
      <c r="N334" s="519"/>
    </row>
    <row r="335" spans="1:14" ht="13" x14ac:dyDescent="0.15">
      <c r="A335" s="583" t="s">
        <v>32</v>
      </c>
      <c r="B335" s="585">
        <v>43753</v>
      </c>
      <c r="C335" s="586"/>
      <c r="D335" s="588">
        <v>32500</v>
      </c>
      <c r="E335" s="590" t="s">
        <v>822</v>
      </c>
      <c r="F335" s="592"/>
      <c r="G335" s="593"/>
      <c r="H335" s="593"/>
      <c r="I335" s="593"/>
      <c r="J335" s="593"/>
      <c r="K335" s="593" t="s">
        <v>861</v>
      </c>
      <c r="L335" s="593">
        <v>600826.19999999995</v>
      </c>
      <c r="M335" s="593"/>
      <c r="N335" s="593"/>
    </row>
    <row r="336" spans="1:14" ht="13" x14ac:dyDescent="0.15">
      <c r="A336" s="356" t="s">
        <v>32</v>
      </c>
      <c r="B336" s="505">
        <v>43766</v>
      </c>
      <c r="C336" s="577">
        <v>43769</v>
      </c>
      <c r="D336" s="358">
        <v>40000</v>
      </c>
      <c r="E336" s="337" t="s">
        <v>36</v>
      </c>
      <c r="F336" s="507">
        <v>40000</v>
      </c>
      <c r="G336" s="382"/>
      <c r="H336" s="382"/>
      <c r="I336" s="382"/>
      <c r="J336" s="382"/>
      <c r="K336" s="382" t="s">
        <v>863</v>
      </c>
      <c r="L336" s="382">
        <v>725519.98</v>
      </c>
      <c r="M336" s="382"/>
      <c r="N336" s="382"/>
    </row>
    <row r="337" spans="1:14" ht="13" x14ac:dyDescent="0.15">
      <c r="A337" s="509" t="s">
        <v>32</v>
      </c>
      <c r="B337" s="511">
        <v>43766</v>
      </c>
      <c r="C337" s="581">
        <v>43769</v>
      </c>
      <c r="D337" s="513">
        <v>31000</v>
      </c>
      <c r="E337" s="339" t="s">
        <v>39</v>
      </c>
      <c r="F337" s="517">
        <v>31000</v>
      </c>
      <c r="G337" s="521"/>
      <c r="H337" s="521"/>
      <c r="I337" s="521"/>
      <c r="J337" s="521"/>
      <c r="K337" s="521" t="s">
        <v>865</v>
      </c>
      <c r="L337" s="521">
        <v>562277.98</v>
      </c>
      <c r="M337" s="521"/>
      <c r="N337" s="521"/>
    </row>
    <row r="338" spans="1:14" ht="13" x14ac:dyDescent="0.15">
      <c r="A338" s="596"/>
      <c r="B338" s="598"/>
      <c r="C338" s="600"/>
      <c r="D338" s="602"/>
      <c r="E338" s="604"/>
      <c r="F338" s="573">
        <f>SUM(F331:F337)</f>
        <v>222000</v>
      </c>
      <c r="G338" s="606"/>
      <c r="H338" s="606"/>
      <c r="I338" s="606"/>
      <c r="J338" s="606"/>
      <c r="K338" s="606"/>
      <c r="L338" s="606"/>
      <c r="M338" s="606"/>
      <c r="N338" s="606"/>
    </row>
    <row r="339" spans="1:14" ht="13" x14ac:dyDescent="0.15">
      <c r="A339" s="18" t="s">
        <v>32</v>
      </c>
      <c r="B339" s="418">
        <v>43768</v>
      </c>
      <c r="C339" s="968">
        <v>43775</v>
      </c>
      <c r="D339" s="20">
        <v>31500</v>
      </c>
      <c r="E339" s="21" t="s">
        <v>39</v>
      </c>
      <c r="F339" s="977">
        <f>D339+D340</f>
        <v>94500</v>
      </c>
      <c r="G339" s="200"/>
      <c r="H339" s="200"/>
      <c r="I339" s="200"/>
      <c r="J339" s="200"/>
      <c r="K339" s="200" t="s">
        <v>884</v>
      </c>
      <c r="L339" s="200">
        <v>571757.26</v>
      </c>
      <c r="M339" s="200"/>
      <c r="N339" s="200"/>
    </row>
    <row r="340" spans="1:14" ht="13" x14ac:dyDescent="0.15">
      <c r="A340" s="18" t="s">
        <v>63</v>
      </c>
      <c r="B340" s="418">
        <v>43766</v>
      </c>
      <c r="C340" s="963"/>
      <c r="D340" s="20">
        <v>63000</v>
      </c>
      <c r="E340" s="21" t="s">
        <v>65</v>
      </c>
      <c r="F340" s="963"/>
      <c r="G340" s="200"/>
      <c r="H340" s="200"/>
      <c r="I340" s="200"/>
      <c r="J340" s="200"/>
      <c r="K340" s="200" t="s">
        <v>888</v>
      </c>
      <c r="L340" s="200">
        <v>1160271.76</v>
      </c>
      <c r="M340" s="200"/>
      <c r="N340" s="200"/>
    </row>
    <row r="341" spans="1:14" ht="13" x14ac:dyDescent="0.15">
      <c r="A341" s="40" t="s">
        <v>32</v>
      </c>
      <c r="B341" s="329">
        <v>43768</v>
      </c>
      <c r="C341" s="997">
        <v>43775</v>
      </c>
      <c r="D341" s="44">
        <v>31000</v>
      </c>
      <c r="E341" s="1020" t="s">
        <v>36</v>
      </c>
      <c r="F341" s="976">
        <f>D341+D342</f>
        <v>61000</v>
      </c>
      <c r="G341" s="195"/>
      <c r="H341" s="195"/>
      <c r="I341" s="195"/>
      <c r="J341" s="195"/>
      <c r="K341" s="195" t="s">
        <v>892</v>
      </c>
      <c r="L341" s="195">
        <v>562681.74</v>
      </c>
      <c r="M341" s="195"/>
      <c r="N341" s="195"/>
    </row>
    <row r="342" spans="1:14" ht="13" x14ac:dyDescent="0.15">
      <c r="A342" s="40" t="s">
        <v>32</v>
      </c>
      <c r="B342" s="329">
        <v>43768</v>
      </c>
      <c r="C342" s="963"/>
      <c r="D342" s="44">
        <v>30000</v>
      </c>
      <c r="E342" s="963"/>
      <c r="F342" s="963"/>
      <c r="G342" s="195"/>
      <c r="H342" s="195"/>
      <c r="I342" s="195"/>
      <c r="J342" s="195"/>
      <c r="K342" s="195" t="s">
        <v>895</v>
      </c>
      <c r="L342" s="195">
        <v>544530.72</v>
      </c>
      <c r="M342" s="195"/>
      <c r="N342" s="195"/>
    </row>
    <row r="343" spans="1:14" ht="13" x14ac:dyDescent="0.15">
      <c r="A343" s="18" t="s">
        <v>32</v>
      </c>
      <c r="B343" s="418">
        <v>43770</v>
      </c>
      <c r="C343" s="968">
        <v>43775</v>
      </c>
      <c r="D343" s="20">
        <v>31500</v>
      </c>
      <c r="E343" s="1021" t="s">
        <v>897</v>
      </c>
      <c r="F343" s="977">
        <f>D343+D344</f>
        <v>63000</v>
      </c>
      <c r="G343" s="200"/>
      <c r="H343" s="200"/>
      <c r="I343" s="200"/>
      <c r="J343" s="200"/>
      <c r="K343" s="200" t="s">
        <v>901</v>
      </c>
      <c r="L343" s="200">
        <v>569992.37</v>
      </c>
      <c r="M343" s="200"/>
      <c r="N343" s="200"/>
    </row>
    <row r="344" spans="1:14" ht="13" x14ac:dyDescent="0.15">
      <c r="A344" s="18" t="s">
        <v>32</v>
      </c>
      <c r="B344" s="418">
        <v>43770</v>
      </c>
      <c r="C344" s="963"/>
      <c r="D344" s="20">
        <v>31500</v>
      </c>
      <c r="E344" s="963"/>
      <c r="F344" s="963"/>
      <c r="G344" s="200"/>
      <c r="H344" s="200"/>
      <c r="I344" s="200"/>
      <c r="J344" s="200"/>
      <c r="K344" s="200" t="s">
        <v>902</v>
      </c>
      <c r="L344" s="200">
        <v>569992.37</v>
      </c>
      <c r="M344" s="200"/>
      <c r="N344" s="200"/>
    </row>
    <row r="345" spans="1:14" ht="13" x14ac:dyDescent="0.15">
      <c r="A345" s="176"/>
      <c r="B345" s="444"/>
      <c r="C345" s="610"/>
      <c r="D345" s="346">
        <f>SUM(D285:D344)</f>
        <v>1922318</v>
      </c>
      <c r="E345" s="180"/>
      <c r="F345" s="218">
        <f>SUM(F339:F344)</f>
        <v>218500</v>
      </c>
      <c r="G345" s="611" t="e">
        <f>#REF!-#REF!</f>
        <v>#REF!</v>
      </c>
      <c r="H345" s="611"/>
      <c r="I345" s="611"/>
      <c r="J345" s="611"/>
      <c r="K345" s="613" t="s">
        <v>916</v>
      </c>
      <c r="L345" s="222"/>
      <c r="M345" s="222"/>
      <c r="N345" s="222"/>
    </row>
    <row r="346" spans="1:14" ht="13" x14ac:dyDescent="0.15">
      <c r="A346" s="343" t="s">
        <v>32</v>
      </c>
      <c r="B346" s="615">
        <v>43754</v>
      </c>
      <c r="C346" s="615"/>
      <c r="D346" s="346">
        <v>30000</v>
      </c>
      <c r="E346" s="617" t="s">
        <v>822</v>
      </c>
      <c r="F346" s="347"/>
      <c r="G346" s="307"/>
      <c r="H346" s="307"/>
      <c r="I346" s="307"/>
      <c r="J346" s="307"/>
      <c r="K346" s="307" t="s">
        <v>924</v>
      </c>
      <c r="L346" s="307"/>
      <c r="M346" s="307"/>
      <c r="N346" s="307"/>
    </row>
    <row r="347" spans="1:14" ht="13" x14ac:dyDescent="0.15">
      <c r="A347" s="40" t="s">
        <v>63</v>
      </c>
      <c r="B347" s="329">
        <v>43774</v>
      </c>
      <c r="C347" s="615">
        <v>43752</v>
      </c>
      <c r="D347" s="44">
        <v>66000</v>
      </c>
      <c r="E347" s="46" t="s">
        <v>65</v>
      </c>
      <c r="F347" s="276">
        <v>66000</v>
      </c>
      <c r="G347" s="195"/>
      <c r="H347" s="195"/>
      <c r="I347" s="195"/>
      <c r="J347" s="195"/>
      <c r="K347" s="195" t="s">
        <v>926</v>
      </c>
      <c r="L347" s="195">
        <v>1207797.8899999999</v>
      </c>
      <c r="M347" s="195"/>
      <c r="N347" s="195"/>
    </row>
    <row r="348" spans="1:14" ht="13" x14ac:dyDescent="0.15">
      <c r="A348" s="18" t="s">
        <v>32</v>
      </c>
      <c r="B348" s="418">
        <v>43775</v>
      </c>
      <c r="C348" s="1014">
        <v>43752</v>
      </c>
      <c r="D348" s="20">
        <v>32500</v>
      </c>
      <c r="E348" s="21" t="s">
        <v>822</v>
      </c>
      <c r="F348" s="977">
        <f>D348+D349</f>
        <v>65000</v>
      </c>
      <c r="G348" s="200"/>
      <c r="H348" s="200"/>
      <c r="I348" s="200"/>
      <c r="J348" s="200"/>
      <c r="K348" s="200" t="s">
        <v>930</v>
      </c>
      <c r="L348" s="200">
        <v>584284.98</v>
      </c>
      <c r="M348" s="200"/>
      <c r="N348" s="200"/>
    </row>
    <row r="349" spans="1:14" ht="13" x14ac:dyDescent="0.15">
      <c r="A349" s="18" t="s">
        <v>32</v>
      </c>
      <c r="B349" s="418">
        <v>43775</v>
      </c>
      <c r="C349" s="963"/>
      <c r="D349" s="20">
        <v>32500</v>
      </c>
      <c r="E349" s="337" t="s">
        <v>851</v>
      </c>
      <c r="F349" s="963"/>
      <c r="G349" s="200"/>
      <c r="H349" s="200"/>
      <c r="I349" s="200"/>
      <c r="J349" s="200"/>
      <c r="K349" s="200" t="s">
        <v>932</v>
      </c>
      <c r="L349" s="200">
        <v>584284.98</v>
      </c>
      <c r="M349" s="200"/>
      <c r="N349" s="200"/>
    </row>
    <row r="350" spans="1:14" ht="13" x14ac:dyDescent="0.15">
      <c r="A350" s="40" t="s">
        <v>32</v>
      </c>
      <c r="B350" s="329">
        <v>43773</v>
      </c>
      <c r="C350" s="1019" t="s">
        <v>937</v>
      </c>
      <c r="D350" s="44">
        <v>33000</v>
      </c>
      <c r="E350" s="46" t="s">
        <v>822</v>
      </c>
      <c r="F350" s="976">
        <f>D350+D351</f>
        <v>66000</v>
      </c>
      <c r="G350" s="195"/>
      <c r="H350" s="195"/>
      <c r="I350" s="195"/>
      <c r="J350" s="195"/>
      <c r="K350" s="195" t="s">
        <v>940</v>
      </c>
      <c r="L350" s="195"/>
      <c r="M350" s="195"/>
      <c r="N350" s="195"/>
    </row>
    <row r="351" spans="1:14" ht="13" x14ac:dyDescent="0.15">
      <c r="A351" s="40" t="s">
        <v>32</v>
      </c>
      <c r="B351" s="329">
        <v>43773</v>
      </c>
      <c r="C351" s="963"/>
      <c r="D351" s="44">
        <v>33000</v>
      </c>
      <c r="E351" s="46" t="s">
        <v>851</v>
      </c>
      <c r="F351" s="963"/>
      <c r="G351" s="195"/>
      <c r="H351" s="195"/>
      <c r="I351" s="195"/>
      <c r="J351" s="195"/>
      <c r="K351" s="195" t="s">
        <v>941</v>
      </c>
      <c r="L351" s="195">
        <v>599643.01</v>
      </c>
      <c r="M351" s="195"/>
      <c r="N351" s="195"/>
    </row>
    <row r="352" spans="1:14" ht="13" x14ac:dyDescent="0.15">
      <c r="A352" s="18" t="s">
        <v>32</v>
      </c>
      <c r="B352" s="418">
        <v>43774</v>
      </c>
      <c r="C352" s="1014">
        <v>43752</v>
      </c>
      <c r="D352" s="20">
        <v>33000</v>
      </c>
      <c r="E352" s="21" t="s">
        <v>822</v>
      </c>
      <c r="F352" s="977">
        <f>D352+D353</f>
        <v>66000</v>
      </c>
      <c r="G352" s="200"/>
      <c r="H352" s="200"/>
      <c r="I352" s="200"/>
      <c r="J352" s="200"/>
      <c r="K352" s="200" t="s">
        <v>943</v>
      </c>
      <c r="L352" s="200">
        <v>599643.01</v>
      </c>
      <c r="M352" s="200"/>
      <c r="N352" s="200"/>
    </row>
    <row r="353" spans="1:14" ht="13" x14ac:dyDescent="0.15">
      <c r="A353" s="18" t="s">
        <v>32</v>
      </c>
      <c r="B353" s="418">
        <v>43774</v>
      </c>
      <c r="C353" s="963"/>
      <c r="D353" s="20">
        <v>33000</v>
      </c>
      <c r="E353" s="337" t="s">
        <v>828</v>
      </c>
      <c r="F353" s="963"/>
      <c r="G353" s="200"/>
      <c r="H353" s="200"/>
      <c r="I353" s="200"/>
      <c r="J353" s="200"/>
      <c r="K353" s="200" t="s">
        <v>946</v>
      </c>
      <c r="L353" s="200">
        <v>594659.99</v>
      </c>
      <c r="M353" s="200"/>
      <c r="N353" s="200"/>
    </row>
    <row r="354" spans="1:14" ht="13" x14ac:dyDescent="0.15">
      <c r="A354" s="625" t="s">
        <v>32</v>
      </c>
      <c r="B354" s="631">
        <v>43779</v>
      </c>
      <c r="C354" s="1025">
        <v>43753</v>
      </c>
      <c r="D354" s="643">
        <v>31000</v>
      </c>
      <c r="E354" s="634" t="s">
        <v>897</v>
      </c>
      <c r="F354" s="987">
        <v>62000</v>
      </c>
      <c r="G354" s="646"/>
      <c r="H354" s="646"/>
      <c r="I354" s="646"/>
      <c r="J354" s="646"/>
      <c r="K354" s="646" t="s">
        <v>959</v>
      </c>
      <c r="L354" s="646">
        <v>594659.99</v>
      </c>
      <c r="M354" s="646"/>
      <c r="N354" s="646"/>
    </row>
    <row r="355" spans="1:14" ht="13" x14ac:dyDescent="0.15">
      <c r="A355" s="625" t="s">
        <v>32</v>
      </c>
      <c r="B355" s="631">
        <v>43779</v>
      </c>
      <c r="C355" s="963"/>
      <c r="D355" s="643">
        <v>31000</v>
      </c>
      <c r="E355" s="629" t="s">
        <v>851</v>
      </c>
      <c r="F355" s="963"/>
      <c r="G355" s="646"/>
      <c r="H355" s="646"/>
      <c r="I355" s="646"/>
      <c r="J355" s="646"/>
      <c r="K355" s="646" t="s">
        <v>962</v>
      </c>
      <c r="L355" s="646">
        <v>560912.51</v>
      </c>
      <c r="M355" s="646"/>
      <c r="N355" s="646"/>
    </row>
    <row r="356" spans="1:14" ht="13" x14ac:dyDescent="0.15">
      <c r="A356" s="18" t="s">
        <v>32</v>
      </c>
      <c r="B356" s="418">
        <v>43781</v>
      </c>
      <c r="C356" s="1014">
        <v>43753</v>
      </c>
      <c r="D356" s="20">
        <v>32000</v>
      </c>
      <c r="E356" s="21" t="s">
        <v>822</v>
      </c>
      <c r="F356" s="977">
        <f>D356+D357</f>
        <v>64000</v>
      </c>
      <c r="G356" s="200"/>
      <c r="H356" s="200"/>
      <c r="I356" s="200"/>
      <c r="J356" s="200"/>
      <c r="K356" s="200" t="s">
        <v>965</v>
      </c>
      <c r="L356" s="200">
        <v>579934.46</v>
      </c>
      <c r="M356" s="200"/>
      <c r="N356" s="200"/>
    </row>
    <row r="357" spans="1:14" ht="13" x14ac:dyDescent="0.15">
      <c r="A357" s="18" t="s">
        <v>32</v>
      </c>
      <c r="B357" s="418">
        <v>43781</v>
      </c>
      <c r="C357" s="963"/>
      <c r="D357" s="20">
        <v>32000</v>
      </c>
      <c r="E357" s="337" t="s">
        <v>851</v>
      </c>
      <c r="F357" s="963"/>
      <c r="G357" s="200"/>
      <c r="H357" s="200"/>
      <c r="I357" s="200"/>
      <c r="J357" s="200"/>
      <c r="K357" s="200" t="s">
        <v>968</v>
      </c>
      <c r="L357" s="200">
        <v>579934.46</v>
      </c>
      <c r="M357" s="200"/>
      <c r="N357" s="200"/>
    </row>
    <row r="358" spans="1:14" ht="13" x14ac:dyDescent="0.15">
      <c r="A358" s="653"/>
      <c r="B358" s="444"/>
      <c r="C358" s="610"/>
      <c r="D358" s="204"/>
      <c r="E358" s="655" t="s">
        <v>970</v>
      </c>
      <c r="F358" s="658">
        <f>SUM(F346:F357)</f>
        <v>389000</v>
      </c>
      <c r="G358" s="611" t="e">
        <f>#REF!-#REF!-#REF!</f>
        <v>#REF!</v>
      </c>
      <c r="H358" s="611"/>
      <c r="I358" s="611">
        <f>((F358+63000)*0.05)/1.04</f>
        <v>21730.76923076923</v>
      </c>
      <c r="J358" s="611"/>
      <c r="K358" s="613" t="s">
        <v>976</v>
      </c>
      <c r="L358" s="222"/>
      <c r="M358" s="222"/>
      <c r="N358" s="222"/>
    </row>
    <row r="359" spans="1:14" ht="13" x14ac:dyDescent="0.15">
      <c r="A359" s="40" t="s">
        <v>32</v>
      </c>
      <c r="B359" s="329">
        <v>43782</v>
      </c>
      <c r="C359" s="1019">
        <v>43788</v>
      </c>
      <c r="D359" s="44">
        <v>33000</v>
      </c>
      <c r="E359" s="63" t="s">
        <v>822</v>
      </c>
      <c r="F359" s="976">
        <f>D359+D360</f>
        <v>66000</v>
      </c>
      <c r="G359" s="195"/>
      <c r="H359" s="195"/>
      <c r="I359" s="195"/>
      <c r="J359" s="195"/>
      <c r="K359" s="195" t="s">
        <v>977</v>
      </c>
      <c r="L359" s="195">
        <v>598685.21</v>
      </c>
      <c r="M359" s="195"/>
      <c r="N359" s="195"/>
    </row>
    <row r="360" spans="1:14" ht="13" x14ac:dyDescent="0.15">
      <c r="A360" s="40" t="s">
        <v>32</v>
      </c>
      <c r="B360" s="329">
        <v>43782</v>
      </c>
      <c r="C360" s="963"/>
      <c r="D360" s="44">
        <v>33000</v>
      </c>
      <c r="E360" s="63" t="s">
        <v>822</v>
      </c>
      <c r="F360" s="963"/>
      <c r="G360" s="195"/>
      <c r="H360" s="195"/>
      <c r="I360" s="195"/>
      <c r="J360" s="195"/>
      <c r="K360" s="195" t="s">
        <v>979</v>
      </c>
      <c r="L360" s="195">
        <v>598685.21</v>
      </c>
      <c r="M360" s="195"/>
      <c r="N360" s="195"/>
    </row>
    <row r="361" spans="1:14" ht="13" x14ac:dyDescent="0.15">
      <c r="A361" s="18" t="s">
        <v>63</v>
      </c>
      <c r="B361" s="418">
        <v>43782</v>
      </c>
      <c r="C361" s="418">
        <v>43788</v>
      </c>
      <c r="D361" s="20">
        <v>40000</v>
      </c>
      <c r="E361" s="88" t="s">
        <v>981</v>
      </c>
      <c r="F361" s="278">
        <v>40000</v>
      </c>
      <c r="G361" s="200"/>
      <c r="H361" s="200"/>
      <c r="I361" s="200"/>
      <c r="J361" s="200"/>
      <c r="K361" s="200" t="s">
        <v>983</v>
      </c>
      <c r="L361" s="200">
        <v>736838.24</v>
      </c>
      <c r="M361" s="200"/>
      <c r="N361" s="200"/>
    </row>
    <row r="362" spans="1:14" ht="13" x14ac:dyDescent="0.15">
      <c r="A362" s="18" t="s">
        <v>325</v>
      </c>
      <c r="B362" s="418">
        <v>43784</v>
      </c>
      <c r="C362" s="83">
        <v>43790</v>
      </c>
      <c r="D362" s="20">
        <v>31000</v>
      </c>
      <c r="E362" s="88" t="s">
        <v>985</v>
      </c>
      <c r="F362" s="278">
        <v>31000</v>
      </c>
      <c r="G362" s="200"/>
      <c r="H362" s="200"/>
      <c r="I362" s="200"/>
      <c r="J362" s="200"/>
      <c r="K362" s="200" t="s">
        <v>986</v>
      </c>
      <c r="L362" s="200">
        <v>571578.25</v>
      </c>
      <c r="M362" s="200"/>
      <c r="N362" s="200"/>
    </row>
    <row r="363" spans="1:14" ht="13" x14ac:dyDescent="0.15">
      <c r="A363" s="40" t="s">
        <v>32</v>
      </c>
      <c r="B363" s="329">
        <v>43785</v>
      </c>
      <c r="C363" s="1019">
        <v>43790</v>
      </c>
      <c r="D363" s="44">
        <v>30000</v>
      </c>
      <c r="E363" s="63" t="s">
        <v>987</v>
      </c>
      <c r="F363" s="976">
        <f>D363+D364</f>
        <v>63000</v>
      </c>
      <c r="G363" s="195"/>
      <c r="H363" s="195"/>
      <c r="I363" s="195"/>
      <c r="J363" s="195"/>
      <c r="K363" s="195" t="s">
        <v>989</v>
      </c>
      <c r="L363" s="195">
        <v>547648.80000000005</v>
      </c>
      <c r="M363" s="195"/>
      <c r="N363" s="195"/>
    </row>
    <row r="364" spans="1:14" ht="13" x14ac:dyDescent="0.15">
      <c r="A364" s="40" t="s">
        <v>32</v>
      </c>
      <c r="B364" s="329">
        <v>43785</v>
      </c>
      <c r="C364" s="963"/>
      <c r="D364" s="44">
        <v>33000</v>
      </c>
      <c r="E364" s="63" t="s">
        <v>990</v>
      </c>
      <c r="F364" s="963"/>
      <c r="G364" s="195"/>
      <c r="H364" s="195"/>
      <c r="I364" s="195"/>
      <c r="J364" s="195"/>
      <c r="K364" s="195" t="s">
        <v>991</v>
      </c>
      <c r="L364" s="195">
        <v>602413.68000000005</v>
      </c>
      <c r="M364" s="195"/>
      <c r="N364" s="195"/>
    </row>
    <row r="365" spans="1:14" ht="13" x14ac:dyDescent="0.15">
      <c r="A365" s="18" t="s">
        <v>63</v>
      </c>
      <c r="B365" s="418">
        <v>43783</v>
      </c>
      <c r="C365" s="1014">
        <v>43790</v>
      </c>
      <c r="D365" s="20">
        <v>31000</v>
      </c>
      <c r="E365" s="88" t="s">
        <v>981</v>
      </c>
      <c r="F365" s="977">
        <f>D365+D366</f>
        <v>61000</v>
      </c>
      <c r="G365" s="200"/>
      <c r="H365" s="200"/>
      <c r="I365" s="200"/>
      <c r="J365" s="200"/>
      <c r="K365" s="200" t="s">
        <v>993</v>
      </c>
      <c r="L365" s="200">
        <v>571391.26</v>
      </c>
      <c r="M365" s="200"/>
      <c r="N365" s="200"/>
    </row>
    <row r="366" spans="1:14" ht="13" x14ac:dyDescent="0.15">
      <c r="A366" s="18" t="s">
        <v>32</v>
      </c>
      <c r="B366" s="418">
        <v>43784</v>
      </c>
      <c r="C366" s="963"/>
      <c r="D366" s="20">
        <v>30000</v>
      </c>
      <c r="E366" s="88" t="s">
        <v>995</v>
      </c>
      <c r="F366" s="963"/>
      <c r="G366" s="200"/>
      <c r="H366" s="200"/>
      <c r="I366" s="200"/>
      <c r="J366" s="200"/>
      <c r="K366" s="200" t="s">
        <v>996</v>
      </c>
      <c r="L366" s="200">
        <v>544739.52</v>
      </c>
      <c r="M366" s="200"/>
      <c r="N366" s="200"/>
    </row>
    <row r="367" spans="1:14" ht="13" x14ac:dyDescent="0.15">
      <c r="A367" s="40" t="s">
        <v>32</v>
      </c>
      <c r="B367" s="329">
        <v>43784</v>
      </c>
      <c r="C367" s="1019">
        <v>43790</v>
      </c>
      <c r="D367" s="44">
        <v>31500</v>
      </c>
      <c r="E367" s="63" t="s">
        <v>998</v>
      </c>
      <c r="F367" s="276">
        <v>31500</v>
      </c>
      <c r="G367" s="195"/>
      <c r="H367" s="195"/>
      <c r="I367" s="195"/>
      <c r="J367" s="195"/>
      <c r="K367" s="195" t="s">
        <v>1000</v>
      </c>
      <c r="L367" s="195">
        <v>571976.5</v>
      </c>
      <c r="M367" s="195"/>
      <c r="N367" s="195"/>
    </row>
    <row r="368" spans="1:14" ht="13" x14ac:dyDescent="0.15">
      <c r="A368" s="12" t="s">
        <v>32</v>
      </c>
      <c r="B368" s="678">
        <v>43784</v>
      </c>
      <c r="C368" s="963"/>
      <c r="D368" s="14">
        <v>30000</v>
      </c>
      <c r="E368" s="680" t="s">
        <v>897</v>
      </c>
      <c r="F368" s="16"/>
      <c r="G368" s="453"/>
      <c r="H368" s="453"/>
      <c r="I368" s="453"/>
      <c r="J368" s="453"/>
      <c r="K368" s="453" t="s">
        <v>1005</v>
      </c>
      <c r="L368" s="453">
        <v>599213.47</v>
      </c>
      <c r="M368" s="453"/>
      <c r="N368" s="453"/>
    </row>
    <row r="369" spans="1:14" ht="13" x14ac:dyDescent="0.15">
      <c r="A369" s="18" t="s">
        <v>32</v>
      </c>
      <c r="B369" s="418">
        <v>43787</v>
      </c>
      <c r="C369" s="1014">
        <v>43790</v>
      </c>
      <c r="D369" s="20">
        <v>33500</v>
      </c>
      <c r="E369" s="88" t="s">
        <v>987</v>
      </c>
      <c r="F369" s="977">
        <f>D369+D370</f>
        <v>67000</v>
      </c>
      <c r="G369" s="200"/>
      <c r="H369" s="200"/>
      <c r="I369" s="200"/>
      <c r="J369" s="200"/>
      <c r="K369" s="200" t="s">
        <v>1008</v>
      </c>
      <c r="L369" s="200">
        <v>611541.16</v>
      </c>
      <c r="M369" s="200"/>
      <c r="N369" s="200"/>
    </row>
    <row r="370" spans="1:14" ht="13" x14ac:dyDescent="0.15">
      <c r="A370" s="18" t="s">
        <v>32</v>
      </c>
      <c r="B370" s="418">
        <v>43787</v>
      </c>
      <c r="C370" s="963"/>
      <c r="D370" s="20">
        <v>33500</v>
      </c>
      <c r="E370" s="88" t="s">
        <v>822</v>
      </c>
      <c r="F370" s="963"/>
      <c r="G370" s="200"/>
      <c r="H370" s="200"/>
      <c r="I370" s="200"/>
      <c r="J370" s="200"/>
      <c r="K370" s="200" t="s">
        <v>1010</v>
      </c>
      <c r="L370" s="200">
        <v>611541.16</v>
      </c>
      <c r="M370" s="200"/>
      <c r="N370" s="200"/>
    </row>
    <row r="371" spans="1:14" ht="13" x14ac:dyDescent="0.15">
      <c r="A371" s="40" t="s">
        <v>84</v>
      </c>
      <c r="B371" s="329">
        <v>43784</v>
      </c>
      <c r="C371" s="1019">
        <v>43790</v>
      </c>
      <c r="D371" s="44">
        <v>30000</v>
      </c>
      <c r="E371" s="63" t="s">
        <v>1012</v>
      </c>
      <c r="F371" s="976">
        <f>D371+D372</f>
        <v>62000</v>
      </c>
      <c r="G371" s="195"/>
      <c r="H371" s="195"/>
      <c r="I371" s="195"/>
      <c r="J371" s="195"/>
      <c r="K371" s="453" t="s">
        <v>1014</v>
      </c>
      <c r="L371" s="195">
        <v>560458.68000000005</v>
      </c>
      <c r="M371" s="195"/>
      <c r="N371" s="195"/>
    </row>
    <row r="372" spans="1:14" ht="13" x14ac:dyDescent="0.15">
      <c r="A372" s="40" t="s">
        <v>32</v>
      </c>
      <c r="B372" s="329">
        <v>43788</v>
      </c>
      <c r="C372" s="963"/>
      <c r="D372" s="44">
        <v>32000</v>
      </c>
      <c r="E372" s="63" t="s">
        <v>822</v>
      </c>
      <c r="F372" s="963"/>
      <c r="G372" s="195"/>
      <c r="H372" s="195"/>
      <c r="I372" s="195"/>
      <c r="J372" s="195"/>
      <c r="K372" s="195" t="s">
        <v>1015</v>
      </c>
      <c r="L372" s="195">
        <v>583713.28000000003</v>
      </c>
      <c r="M372" s="195"/>
      <c r="N372" s="195"/>
    </row>
    <row r="373" spans="1:14" ht="13" x14ac:dyDescent="0.15">
      <c r="A373" s="18" t="s">
        <v>32</v>
      </c>
      <c r="B373" s="418">
        <v>43788</v>
      </c>
      <c r="C373" s="1014">
        <v>43790</v>
      </c>
      <c r="D373" s="20">
        <v>32000</v>
      </c>
      <c r="E373" s="88" t="s">
        <v>1018</v>
      </c>
      <c r="F373" s="977">
        <f>D373+D374</f>
        <v>64000</v>
      </c>
      <c r="G373" s="200"/>
      <c r="H373" s="200"/>
      <c r="I373" s="200"/>
      <c r="J373" s="200"/>
      <c r="K373" s="200" t="s">
        <v>1020</v>
      </c>
      <c r="L373" s="200">
        <v>583713.28000000003</v>
      </c>
      <c r="M373" s="200"/>
      <c r="N373" s="200"/>
    </row>
    <row r="374" spans="1:14" ht="13" x14ac:dyDescent="0.15">
      <c r="A374" s="18" t="s">
        <v>32</v>
      </c>
      <c r="B374" s="418">
        <v>43788</v>
      </c>
      <c r="C374" s="963"/>
      <c r="D374" s="20">
        <v>32000</v>
      </c>
      <c r="E374" s="686" t="s">
        <v>1022</v>
      </c>
      <c r="F374" s="963"/>
      <c r="G374" s="200"/>
      <c r="H374" s="200"/>
      <c r="I374" s="200"/>
      <c r="J374" s="200"/>
      <c r="K374" s="200" t="s">
        <v>1023</v>
      </c>
      <c r="L374" s="200">
        <v>583713.28000000003</v>
      </c>
      <c r="M374" s="200"/>
      <c r="N374" s="200"/>
    </row>
    <row r="375" spans="1:14" ht="13" x14ac:dyDescent="0.15">
      <c r="A375" s="176"/>
      <c r="B375" s="444"/>
      <c r="C375" s="446"/>
      <c r="D375" s="204"/>
      <c r="E375" s="180"/>
      <c r="F375" s="218">
        <f>SUM(F359:F374)</f>
        <v>485500</v>
      </c>
      <c r="G375" s="222">
        <f>F375*0.3</f>
        <v>145650</v>
      </c>
      <c r="H375" s="222">
        <f>F375*0.1</f>
        <v>48550</v>
      </c>
      <c r="I375" s="611">
        <f>((F375+63000)*0.05)/1.04</f>
        <v>26370.192307692309</v>
      </c>
      <c r="J375" s="611"/>
      <c r="K375" s="222"/>
      <c r="L375" s="222"/>
      <c r="M375" s="222"/>
      <c r="N375" s="222"/>
    </row>
    <row r="376" spans="1:14" ht="13" x14ac:dyDescent="0.15">
      <c r="A376" s="40" t="s">
        <v>32</v>
      </c>
      <c r="B376" s="329">
        <v>43788</v>
      </c>
      <c r="C376" s="329">
        <v>43791</v>
      </c>
      <c r="D376" s="44">
        <v>32000</v>
      </c>
      <c r="E376" s="63" t="s">
        <v>990</v>
      </c>
      <c r="F376" s="44">
        <v>32000</v>
      </c>
      <c r="G376" s="195"/>
      <c r="H376" s="195"/>
      <c r="I376" s="195"/>
      <c r="J376" s="195"/>
      <c r="K376" s="195" t="s">
        <v>1032</v>
      </c>
      <c r="L376" s="195">
        <v>583713.28000000003</v>
      </c>
      <c r="M376" s="195"/>
      <c r="N376" s="195"/>
    </row>
    <row r="377" spans="1:14" ht="13" x14ac:dyDescent="0.15">
      <c r="A377" s="18" t="s">
        <v>32</v>
      </c>
      <c r="B377" s="418">
        <v>43788</v>
      </c>
      <c r="C377" s="1014">
        <v>43791</v>
      </c>
      <c r="D377" s="20">
        <v>32000</v>
      </c>
      <c r="E377" s="88" t="s">
        <v>990</v>
      </c>
      <c r="F377" s="977">
        <f>D377+D378</f>
        <v>65000</v>
      </c>
      <c r="G377" s="200"/>
      <c r="H377" s="200"/>
      <c r="I377" s="200"/>
      <c r="J377" s="200"/>
      <c r="K377" s="200" t="s">
        <v>1037</v>
      </c>
      <c r="L377" s="200">
        <v>583713.28000000003</v>
      </c>
      <c r="M377" s="200"/>
      <c r="N377" s="200"/>
    </row>
    <row r="378" spans="1:14" ht="13" x14ac:dyDescent="0.15">
      <c r="A378" s="18" t="s">
        <v>32</v>
      </c>
      <c r="B378" s="418">
        <v>43784</v>
      </c>
      <c r="C378" s="963"/>
      <c r="D378" s="20">
        <v>33000</v>
      </c>
      <c r="E378" s="88" t="s">
        <v>990</v>
      </c>
      <c r="F378" s="963"/>
      <c r="G378" s="200"/>
      <c r="H378" s="200"/>
      <c r="I378" s="200"/>
      <c r="J378" s="200"/>
      <c r="K378" s="200" t="s">
        <v>1039</v>
      </c>
      <c r="L378" s="200">
        <v>599213.47</v>
      </c>
      <c r="M378" s="200"/>
      <c r="N378" s="200"/>
    </row>
    <row r="379" spans="1:14" ht="13" x14ac:dyDescent="0.15">
      <c r="A379" s="40" t="s">
        <v>32</v>
      </c>
      <c r="B379" s="329">
        <v>43790</v>
      </c>
      <c r="C379" s="691">
        <v>43791</v>
      </c>
      <c r="D379" s="44">
        <v>33000</v>
      </c>
      <c r="E379" s="63" t="s">
        <v>822</v>
      </c>
      <c r="F379" s="976">
        <f>D379+D380</f>
        <v>73000</v>
      </c>
      <c r="G379" s="195"/>
      <c r="H379" s="195"/>
      <c r="I379" s="195"/>
      <c r="J379" s="195"/>
      <c r="K379" s="195" t="s">
        <v>1043</v>
      </c>
      <c r="L379" s="195">
        <v>601357.15</v>
      </c>
      <c r="M379" s="195"/>
      <c r="N379" s="195"/>
    </row>
    <row r="380" spans="1:14" ht="13" x14ac:dyDescent="0.15">
      <c r="A380" s="40" t="s">
        <v>32</v>
      </c>
      <c r="B380" s="329">
        <v>43790</v>
      </c>
      <c r="C380" s="329">
        <v>43797</v>
      </c>
      <c r="D380" s="44">
        <v>40000</v>
      </c>
      <c r="E380" s="63" t="s">
        <v>1018</v>
      </c>
      <c r="F380" s="963"/>
      <c r="G380" s="195"/>
      <c r="H380" s="195"/>
      <c r="I380" s="195"/>
      <c r="J380" s="195"/>
      <c r="K380" s="195" t="s">
        <v>1045</v>
      </c>
      <c r="L380" s="195">
        <v>728959.52</v>
      </c>
      <c r="M380" s="195"/>
      <c r="N380" s="195"/>
    </row>
    <row r="381" spans="1:14" ht="13" x14ac:dyDescent="0.15">
      <c r="A381" s="18" t="s">
        <v>32</v>
      </c>
      <c r="B381" s="418">
        <v>43791</v>
      </c>
      <c r="C381" s="1014">
        <v>43432</v>
      </c>
      <c r="D381" s="20">
        <v>31000</v>
      </c>
      <c r="E381" s="88" t="s">
        <v>822</v>
      </c>
      <c r="F381" s="977">
        <f>SUM(D381+D382)</f>
        <v>62000</v>
      </c>
      <c r="G381" s="200"/>
      <c r="H381" s="200"/>
      <c r="I381" s="200"/>
      <c r="J381" s="200"/>
      <c r="K381" s="200" t="s">
        <v>1048</v>
      </c>
      <c r="L381" s="200">
        <v>564943.63</v>
      </c>
      <c r="M381" s="200"/>
      <c r="N381" s="200"/>
    </row>
    <row r="382" spans="1:14" ht="13" x14ac:dyDescent="0.15">
      <c r="A382" s="18" t="s">
        <v>32</v>
      </c>
      <c r="B382" s="418">
        <v>43791</v>
      </c>
      <c r="C382" s="963"/>
      <c r="D382" s="20">
        <v>31000</v>
      </c>
      <c r="E382" s="88" t="s">
        <v>998</v>
      </c>
      <c r="F382" s="963"/>
      <c r="G382" s="200"/>
      <c r="H382" s="200"/>
      <c r="I382" s="200"/>
      <c r="J382" s="200"/>
      <c r="K382" s="200" t="s">
        <v>1050</v>
      </c>
      <c r="L382" s="200">
        <v>564943.63</v>
      </c>
      <c r="M382" s="200"/>
      <c r="N382" s="200"/>
    </row>
    <row r="383" spans="1:14" ht="13" x14ac:dyDescent="0.15">
      <c r="A383" s="40" t="s">
        <v>32</v>
      </c>
      <c r="B383" s="329">
        <v>43791</v>
      </c>
      <c r="C383" s="329">
        <v>43797</v>
      </c>
      <c r="D383" s="44">
        <v>27000</v>
      </c>
      <c r="E383" s="63" t="s">
        <v>1051</v>
      </c>
      <c r="F383" s="276">
        <v>27000</v>
      </c>
      <c r="G383" s="195"/>
      <c r="H383" s="195"/>
      <c r="I383" s="195"/>
      <c r="J383" s="195"/>
      <c r="K383" s="195" t="s">
        <v>1053</v>
      </c>
      <c r="L383" s="195">
        <v>492047.68</v>
      </c>
      <c r="M383" s="195"/>
      <c r="N383" s="195"/>
    </row>
    <row r="384" spans="1:14" ht="13" x14ac:dyDescent="0.15">
      <c r="A384" s="40" t="s">
        <v>32</v>
      </c>
      <c r="B384" s="329">
        <v>43791</v>
      </c>
      <c r="C384" s="329">
        <v>43797</v>
      </c>
      <c r="D384" s="44">
        <v>31000</v>
      </c>
      <c r="E384" s="63" t="s">
        <v>1055</v>
      </c>
      <c r="F384" s="44">
        <v>31000</v>
      </c>
      <c r="G384" s="195"/>
      <c r="H384" s="195"/>
      <c r="I384" s="195"/>
      <c r="J384" s="195"/>
      <c r="K384" s="195" t="s">
        <v>1056</v>
      </c>
      <c r="L384" s="195">
        <v>564943.63</v>
      </c>
      <c r="M384" s="195"/>
      <c r="N384" s="195"/>
    </row>
    <row r="385" spans="1:14" ht="13" x14ac:dyDescent="0.15">
      <c r="A385" s="18" t="s">
        <v>32</v>
      </c>
      <c r="B385" s="418">
        <v>43784</v>
      </c>
      <c r="C385" s="418">
        <v>43797</v>
      </c>
      <c r="D385" s="20">
        <v>19640</v>
      </c>
      <c r="E385" s="88" t="s">
        <v>1055</v>
      </c>
      <c r="F385" s="20">
        <v>19640</v>
      </c>
      <c r="G385" s="200"/>
      <c r="H385" s="200"/>
      <c r="I385" s="200"/>
      <c r="J385" s="200"/>
      <c r="K385" s="200" t="s">
        <v>1057</v>
      </c>
      <c r="L385" s="200">
        <v>356622.81</v>
      </c>
      <c r="M385" s="200"/>
      <c r="N385" s="200"/>
    </row>
    <row r="386" spans="1:14" ht="13" x14ac:dyDescent="0.15">
      <c r="A386" s="430" t="s">
        <v>32</v>
      </c>
      <c r="B386" s="698">
        <v>43769</v>
      </c>
      <c r="C386" s="695"/>
      <c r="D386" s="697">
        <v>30000</v>
      </c>
      <c r="E386" s="700" t="s">
        <v>1022</v>
      </c>
      <c r="F386" s="702">
        <f>D386</f>
        <v>30000</v>
      </c>
      <c r="G386" s="435"/>
      <c r="H386" s="435"/>
      <c r="I386" s="435"/>
      <c r="J386" s="435"/>
      <c r="K386" s="435" t="s">
        <v>1062</v>
      </c>
      <c r="L386" s="435">
        <v>543960</v>
      </c>
      <c r="M386" s="435"/>
      <c r="N386" s="435"/>
    </row>
    <row r="387" spans="1:14" ht="13" x14ac:dyDescent="0.15">
      <c r="A387" s="40" t="s">
        <v>32</v>
      </c>
      <c r="B387" s="329">
        <v>43792</v>
      </c>
      <c r="C387" s="329">
        <v>43797</v>
      </c>
      <c r="D387" s="44">
        <v>33500</v>
      </c>
      <c r="E387" s="63" t="s">
        <v>1022</v>
      </c>
      <c r="F387" s="44">
        <v>33500</v>
      </c>
      <c r="G387" s="195"/>
      <c r="H387" s="195"/>
      <c r="I387" s="195"/>
      <c r="J387" s="195"/>
      <c r="K387" s="195" t="s">
        <v>1063</v>
      </c>
      <c r="L387" s="195">
        <v>612411.62</v>
      </c>
      <c r="M387" s="195"/>
      <c r="N387" s="195"/>
    </row>
    <row r="388" spans="1:14" ht="13" x14ac:dyDescent="0.15">
      <c r="A388" s="18" t="s">
        <v>63</v>
      </c>
      <c r="B388" s="418">
        <v>43792</v>
      </c>
      <c r="C388" s="705"/>
      <c r="D388" s="20">
        <v>64000</v>
      </c>
      <c r="E388" s="88" t="s">
        <v>981</v>
      </c>
      <c r="F388" s="22"/>
      <c r="G388" s="200"/>
      <c r="H388" s="200"/>
      <c r="I388" s="200"/>
      <c r="J388" s="200"/>
      <c r="K388" s="200" t="s">
        <v>1068</v>
      </c>
      <c r="L388" s="200">
        <v>1187901.95</v>
      </c>
      <c r="M388" s="200"/>
      <c r="N388" s="200"/>
    </row>
    <row r="389" spans="1:14" ht="13" x14ac:dyDescent="0.15">
      <c r="A389" s="18" t="s">
        <v>45</v>
      </c>
      <c r="B389" s="418">
        <v>43768</v>
      </c>
      <c r="C389" s="418">
        <v>43797</v>
      </c>
      <c r="D389" s="20">
        <v>31500</v>
      </c>
      <c r="E389" s="88" t="s">
        <v>1069</v>
      </c>
      <c r="F389" s="20">
        <v>31500</v>
      </c>
      <c r="G389" s="200"/>
      <c r="H389" s="200"/>
      <c r="I389" s="200"/>
      <c r="J389" s="200"/>
      <c r="K389" s="200" t="s">
        <v>1073</v>
      </c>
      <c r="L389" s="200">
        <v>571220.12</v>
      </c>
      <c r="M389" s="200"/>
      <c r="N389" s="200"/>
    </row>
    <row r="390" spans="1:14" ht="13" x14ac:dyDescent="0.15">
      <c r="A390" s="176"/>
      <c r="B390" s="444"/>
      <c r="C390" s="446"/>
      <c r="D390" s="204"/>
      <c r="E390" s="180"/>
      <c r="F390" s="280">
        <v>404640</v>
      </c>
      <c r="G390" s="222">
        <f>F390*0.3</f>
        <v>121392</v>
      </c>
      <c r="H390" s="222">
        <f>F390*0.1</f>
        <v>40464</v>
      </c>
      <c r="I390" s="611">
        <f>((F390+63000)*0.05)/1.04</f>
        <v>22482.692307692309</v>
      </c>
      <c r="J390" s="611"/>
      <c r="K390" s="222"/>
      <c r="L390" s="222"/>
      <c r="M390" s="222"/>
      <c r="N390" s="222"/>
    </row>
    <row r="391" spans="1:14" ht="13" x14ac:dyDescent="0.15">
      <c r="A391" s="18" t="s">
        <v>32</v>
      </c>
      <c r="B391" s="418">
        <v>43795</v>
      </c>
      <c r="C391" s="83">
        <v>43797</v>
      </c>
      <c r="D391" s="20">
        <v>19640</v>
      </c>
      <c r="E391" s="88" t="s">
        <v>822</v>
      </c>
      <c r="F391" s="22">
        <f>D391</f>
        <v>19640</v>
      </c>
      <c r="G391" s="200"/>
      <c r="H391" s="200"/>
      <c r="I391" s="200">
        <f>I390+I375</f>
        <v>48852.884615384617</v>
      </c>
      <c r="J391" s="200"/>
      <c r="K391" s="200" t="s">
        <v>1082</v>
      </c>
      <c r="L391" s="200">
        <v>360689.46</v>
      </c>
      <c r="M391" s="200"/>
      <c r="N391" s="200"/>
    </row>
    <row r="392" spans="1:14" ht="13" x14ac:dyDescent="0.15">
      <c r="A392" s="40" t="s">
        <v>32</v>
      </c>
      <c r="B392" s="329">
        <v>43795</v>
      </c>
      <c r="C392" s="329">
        <v>43797</v>
      </c>
      <c r="D392" s="44">
        <v>19640</v>
      </c>
      <c r="E392" s="63" t="s">
        <v>1055</v>
      </c>
      <c r="F392" s="976">
        <f>D392+D393</f>
        <v>51640</v>
      </c>
      <c r="G392" s="195"/>
      <c r="H392" s="195"/>
      <c r="I392" s="195"/>
      <c r="J392" s="195"/>
      <c r="K392" s="195" t="s">
        <v>1084</v>
      </c>
      <c r="L392" s="195">
        <v>360689.46</v>
      </c>
      <c r="M392" s="195"/>
      <c r="N392" s="195"/>
    </row>
    <row r="393" spans="1:14" ht="13" x14ac:dyDescent="0.15">
      <c r="A393" s="40" t="s">
        <v>32</v>
      </c>
      <c r="B393" s="329">
        <v>43797</v>
      </c>
      <c r="C393" s="60">
        <v>43801</v>
      </c>
      <c r="D393" s="44">
        <v>32000</v>
      </c>
      <c r="E393" s="63" t="s">
        <v>1018</v>
      </c>
      <c r="F393" s="963"/>
      <c r="G393" s="195"/>
      <c r="H393" s="195"/>
      <c r="I393" s="195"/>
      <c r="J393" s="195"/>
      <c r="K393" s="195" t="s">
        <v>1086</v>
      </c>
      <c r="L393" s="195">
        <v>589982.85</v>
      </c>
      <c r="M393" s="195"/>
      <c r="N393" s="195"/>
    </row>
    <row r="394" spans="1:14" ht="13" x14ac:dyDescent="0.15">
      <c r="A394" s="18" t="s">
        <v>32</v>
      </c>
      <c r="B394" s="418">
        <v>43797</v>
      </c>
      <c r="C394" s="83">
        <v>43801</v>
      </c>
      <c r="D394" s="20">
        <v>32000</v>
      </c>
      <c r="E394" s="88" t="s">
        <v>1087</v>
      </c>
      <c r="F394" s="977">
        <f>D394+D395</f>
        <v>63000</v>
      </c>
      <c r="G394" s="200"/>
      <c r="H394" s="200"/>
      <c r="I394" s="200"/>
      <c r="J394" s="200"/>
      <c r="K394" s="200" t="s">
        <v>1089</v>
      </c>
      <c r="L394" s="200">
        <v>589982.85</v>
      </c>
      <c r="M394" s="200"/>
      <c r="N394" s="200"/>
    </row>
    <row r="395" spans="1:14" ht="13" x14ac:dyDescent="0.15">
      <c r="A395" s="18" t="s">
        <v>32</v>
      </c>
      <c r="B395" s="418">
        <v>43797</v>
      </c>
      <c r="C395" s="83">
        <v>43801</v>
      </c>
      <c r="D395" s="20">
        <v>31000</v>
      </c>
      <c r="E395" s="88" t="s">
        <v>1090</v>
      </c>
      <c r="F395" s="963"/>
      <c r="G395" s="200"/>
      <c r="H395" s="200"/>
      <c r="I395" s="200"/>
      <c r="J395" s="200"/>
      <c r="K395" s="200" t="s">
        <v>1092</v>
      </c>
      <c r="L395" s="200" t="s">
        <v>1093</v>
      </c>
      <c r="M395" s="200"/>
      <c r="N395" s="200"/>
    </row>
    <row r="396" spans="1:14" ht="13" x14ac:dyDescent="0.15">
      <c r="A396" s="40" t="s">
        <v>32</v>
      </c>
      <c r="B396" s="329">
        <v>43797</v>
      </c>
      <c r="C396" s="997">
        <v>43801</v>
      </c>
      <c r="D396" s="44">
        <v>32000</v>
      </c>
      <c r="E396" s="63" t="s">
        <v>1018</v>
      </c>
      <c r="F396" s="976">
        <f>D396+D397</f>
        <v>64000</v>
      </c>
      <c r="G396" s="195"/>
      <c r="H396" s="195"/>
      <c r="I396" s="195"/>
      <c r="J396" s="195"/>
      <c r="K396" s="195" t="s">
        <v>1095</v>
      </c>
      <c r="L396" s="195">
        <v>589982.85</v>
      </c>
      <c r="M396" s="195"/>
      <c r="N396" s="195"/>
    </row>
    <row r="397" spans="1:14" ht="13" x14ac:dyDescent="0.15">
      <c r="A397" s="40" t="s">
        <v>32</v>
      </c>
      <c r="B397" s="329">
        <v>43797</v>
      </c>
      <c r="C397" s="963"/>
      <c r="D397" s="44">
        <v>32000</v>
      </c>
      <c r="E397" s="63" t="s">
        <v>998</v>
      </c>
      <c r="F397" s="963"/>
      <c r="G397" s="195"/>
      <c r="H397" s="195"/>
      <c r="I397" s="195"/>
      <c r="J397" s="195"/>
      <c r="K397" s="195" t="s">
        <v>1096</v>
      </c>
      <c r="L397" s="195">
        <v>589982.85</v>
      </c>
      <c r="M397" s="195"/>
      <c r="N397" s="195"/>
    </row>
    <row r="398" spans="1:14" ht="13" x14ac:dyDescent="0.15">
      <c r="A398" s="18" t="s">
        <v>32</v>
      </c>
      <c r="B398" s="418">
        <v>43798</v>
      </c>
      <c r="C398" s="968">
        <v>43801</v>
      </c>
      <c r="D398" s="20">
        <v>30000</v>
      </c>
      <c r="E398" s="88" t="s">
        <v>995</v>
      </c>
      <c r="F398" s="977">
        <f>D398+D399</f>
        <v>60000</v>
      </c>
      <c r="G398" s="200"/>
      <c r="H398" s="200"/>
      <c r="I398" s="200"/>
      <c r="J398" s="200"/>
      <c r="K398" s="200" t="s">
        <v>1099</v>
      </c>
      <c r="L398" s="200">
        <v>554041.56000000006</v>
      </c>
      <c r="M398" s="200"/>
      <c r="N398" s="200"/>
    </row>
    <row r="399" spans="1:14" ht="13" x14ac:dyDescent="0.15">
      <c r="A399" s="18" t="s">
        <v>32</v>
      </c>
      <c r="B399" s="418">
        <v>43797</v>
      </c>
      <c r="C399" s="963"/>
      <c r="D399" s="20">
        <v>30000</v>
      </c>
      <c r="E399" s="88" t="s">
        <v>822</v>
      </c>
      <c r="F399" s="963"/>
      <c r="G399" s="200"/>
      <c r="H399" s="200"/>
      <c r="I399" s="200"/>
      <c r="J399" s="200"/>
      <c r="K399" s="200" t="s">
        <v>1102</v>
      </c>
      <c r="L399" s="200">
        <v>553108.92000000004</v>
      </c>
      <c r="M399" s="200"/>
      <c r="N399" s="200"/>
    </row>
    <row r="400" spans="1:14" ht="13" x14ac:dyDescent="0.15">
      <c r="A400" s="40" t="s">
        <v>32</v>
      </c>
      <c r="B400" s="329">
        <v>43797</v>
      </c>
      <c r="C400" s="997">
        <v>43801</v>
      </c>
      <c r="D400" s="44">
        <v>31000</v>
      </c>
      <c r="E400" s="63" t="s">
        <v>1022</v>
      </c>
      <c r="F400" s="976">
        <f>D400+D401</f>
        <v>64500</v>
      </c>
      <c r="G400" s="195"/>
      <c r="H400" s="195"/>
      <c r="I400" s="195"/>
      <c r="J400" s="195"/>
      <c r="K400" s="195" t="s">
        <v>1107</v>
      </c>
      <c r="L400" s="195">
        <v>571545.88</v>
      </c>
      <c r="M400" s="195"/>
      <c r="N400" s="195"/>
    </row>
    <row r="401" spans="1:14" ht="13" x14ac:dyDescent="0.15">
      <c r="A401" s="40" t="s">
        <v>32</v>
      </c>
      <c r="B401" s="329">
        <v>43799</v>
      </c>
      <c r="C401" s="963"/>
      <c r="D401" s="44">
        <v>33500</v>
      </c>
      <c r="E401" s="63" t="s">
        <v>1109</v>
      </c>
      <c r="F401" s="963"/>
      <c r="G401" s="195"/>
      <c r="H401" s="195"/>
      <c r="I401" s="195"/>
      <c r="J401" s="195"/>
      <c r="K401" s="195" t="s">
        <v>1110</v>
      </c>
      <c r="L401" s="195">
        <v>619682.32999999996</v>
      </c>
      <c r="M401" s="195"/>
      <c r="N401" s="195"/>
    </row>
    <row r="402" spans="1:14" ht="13" x14ac:dyDescent="0.15">
      <c r="A402" s="18" t="s">
        <v>32</v>
      </c>
      <c r="B402" s="418">
        <v>43798</v>
      </c>
      <c r="C402" s="968">
        <v>43801</v>
      </c>
      <c r="D402" s="20">
        <v>30000</v>
      </c>
      <c r="E402" s="88" t="s">
        <v>1087</v>
      </c>
      <c r="F402" s="977">
        <f>D402+D403</f>
        <v>63500</v>
      </c>
      <c r="G402" s="200"/>
      <c r="H402" s="200"/>
      <c r="I402" s="200"/>
      <c r="J402" s="200"/>
      <c r="K402" s="200" t="s">
        <v>1116</v>
      </c>
      <c r="L402" s="200">
        <v>554041.56000000006</v>
      </c>
      <c r="M402" s="200"/>
      <c r="N402" s="200"/>
    </row>
    <row r="403" spans="1:14" ht="13" x14ac:dyDescent="0.15">
      <c r="A403" s="18" t="s">
        <v>32</v>
      </c>
      <c r="B403" s="418">
        <v>43799</v>
      </c>
      <c r="C403" s="963"/>
      <c r="D403" s="20">
        <v>33500</v>
      </c>
      <c r="E403" s="88" t="s">
        <v>1022</v>
      </c>
      <c r="F403" s="963"/>
      <c r="G403" s="200"/>
      <c r="H403" s="200"/>
      <c r="I403" s="200"/>
      <c r="J403" s="200"/>
      <c r="K403" s="200" t="s">
        <v>1118</v>
      </c>
      <c r="L403" s="200">
        <v>619682.32999999996</v>
      </c>
      <c r="M403" s="200"/>
      <c r="N403" s="200"/>
    </row>
    <row r="404" spans="1:14" ht="13" x14ac:dyDescent="0.15">
      <c r="A404" s="40" t="s">
        <v>45</v>
      </c>
      <c r="B404" s="329">
        <v>43798</v>
      </c>
      <c r="C404" s="60">
        <v>43801</v>
      </c>
      <c r="D404" s="44">
        <v>30000</v>
      </c>
      <c r="E404" s="63" t="s">
        <v>1122</v>
      </c>
      <c r="F404" s="44">
        <v>30000</v>
      </c>
      <c r="G404" s="195"/>
      <c r="H404" s="195"/>
      <c r="I404" s="195"/>
      <c r="J404" s="195"/>
      <c r="K404" s="195" t="s">
        <v>1124</v>
      </c>
      <c r="L404" s="195">
        <v>553530</v>
      </c>
      <c r="M404" s="195"/>
      <c r="N404" s="195"/>
    </row>
    <row r="405" spans="1:14" ht="13" x14ac:dyDescent="0.15">
      <c r="A405" s="176"/>
      <c r="B405" s="444"/>
      <c r="C405" s="177"/>
      <c r="D405" s="204"/>
      <c r="E405" s="203">
        <f>SUM(F405+F390+F375+F358+F345)</f>
        <v>1943920</v>
      </c>
      <c r="F405" s="280" t="s">
        <v>1130</v>
      </c>
      <c r="G405" s="222">
        <f>F405*0.3</f>
        <v>133884</v>
      </c>
      <c r="H405" s="222">
        <f>F405*0.1</f>
        <v>44628</v>
      </c>
      <c r="I405" s="222"/>
      <c r="J405" s="222"/>
      <c r="K405" s="222"/>
      <c r="L405" s="222"/>
      <c r="M405" s="222"/>
      <c r="N405" s="222"/>
    </row>
    <row r="406" spans="1:14" ht="13" x14ac:dyDescent="0.15">
      <c r="A406" s="40" t="s">
        <v>32</v>
      </c>
      <c r="B406" s="329">
        <v>43799</v>
      </c>
      <c r="C406" s="60">
        <v>43808</v>
      </c>
      <c r="D406" s="44">
        <v>27000</v>
      </c>
      <c r="E406" s="63" t="s">
        <v>822</v>
      </c>
      <c r="F406" s="276">
        <v>27000</v>
      </c>
      <c r="G406" s="195"/>
      <c r="H406" s="195"/>
      <c r="I406" s="195"/>
      <c r="J406" s="195"/>
      <c r="K406" s="195" t="s">
        <v>1133</v>
      </c>
      <c r="L406" s="195">
        <v>499445.46</v>
      </c>
      <c r="M406" s="195"/>
      <c r="N406" s="195"/>
    </row>
    <row r="407" spans="1:14" ht="13" x14ac:dyDescent="0.15">
      <c r="A407" s="18" t="s">
        <v>32</v>
      </c>
      <c r="B407" s="418">
        <v>43800</v>
      </c>
      <c r="C407" s="968">
        <v>43808</v>
      </c>
      <c r="D407" s="20">
        <v>27000</v>
      </c>
      <c r="E407" s="88" t="s">
        <v>1087</v>
      </c>
      <c r="F407" s="977">
        <f>D407+D408</f>
        <v>58500</v>
      </c>
      <c r="G407" s="200"/>
      <c r="H407" s="200"/>
      <c r="I407" s="200"/>
      <c r="J407" s="200"/>
      <c r="K407" s="200" t="s">
        <v>1135</v>
      </c>
      <c r="L407" s="200">
        <v>499445.46</v>
      </c>
      <c r="M407" s="200"/>
      <c r="N407" s="200"/>
    </row>
    <row r="408" spans="1:14" ht="13" x14ac:dyDescent="0.15">
      <c r="A408" s="18" t="s">
        <v>32</v>
      </c>
      <c r="B408" s="418">
        <v>43801</v>
      </c>
      <c r="C408" s="963"/>
      <c r="D408" s="20">
        <v>31500</v>
      </c>
      <c r="E408" s="88" t="s">
        <v>1087</v>
      </c>
      <c r="F408" s="963"/>
      <c r="G408" s="200"/>
      <c r="H408" s="200"/>
      <c r="I408" s="200"/>
      <c r="J408" s="200"/>
      <c r="K408" s="200" t="s">
        <v>1137</v>
      </c>
      <c r="L408" s="200">
        <v>582686.37</v>
      </c>
      <c r="M408" s="200"/>
      <c r="N408" s="200"/>
    </row>
    <row r="409" spans="1:14" ht="13" x14ac:dyDescent="0.15">
      <c r="A409" s="40" t="s">
        <v>32</v>
      </c>
      <c r="B409" s="329">
        <v>43771</v>
      </c>
      <c r="C409" s="997">
        <v>43808</v>
      </c>
      <c r="D409" s="44">
        <v>31500</v>
      </c>
      <c r="E409" s="63" t="s">
        <v>1022</v>
      </c>
      <c r="F409" s="976">
        <f>D409+D410</f>
        <v>60500</v>
      </c>
      <c r="G409" s="195"/>
      <c r="H409" s="195"/>
      <c r="I409" s="195"/>
      <c r="J409" s="195"/>
      <c r="K409" s="195" t="s">
        <v>1138</v>
      </c>
      <c r="L409" s="195">
        <v>582686.37</v>
      </c>
      <c r="M409" s="195"/>
      <c r="N409" s="195"/>
    </row>
    <row r="410" spans="1:14" ht="13" x14ac:dyDescent="0.15">
      <c r="A410" s="40" t="s">
        <v>32</v>
      </c>
      <c r="B410" s="329">
        <v>43771</v>
      </c>
      <c r="C410" s="963"/>
      <c r="D410" s="44">
        <v>29000</v>
      </c>
      <c r="E410" s="63" t="s">
        <v>1018</v>
      </c>
      <c r="F410" s="963"/>
      <c r="G410" s="195"/>
      <c r="H410" s="195"/>
      <c r="I410" s="195"/>
      <c r="J410" s="195"/>
      <c r="K410" s="195" t="s">
        <v>1139</v>
      </c>
      <c r="L410" s="195">
        <v>536441.42000000004</v>
      </c>
      <c r="M410" s="195"/>
      <c r="N410" s="195"/>
    </row>
    <row r="411" spans="1:14" ht="13" x14ac:dyDescent="0.15">
      <c r="A411" s="18" t="s">
        <v>32</v>
      </c>
      <c r="B411" s="418">
        <v>43801</v>
      </c>
      <c r="C411" s="418">
        <v>43810</v>
      </c>
      <c r="D411" s="20">
        <v>31000</v>
      </c>
      <c r="E411" s="88" t="s">
        <v>822</v>
      </c>
      <c r="F411" s="977">
        <f>D411+D412</f>
        <v>85000</v>
      </c>
      <c r="G411" s="200"/>
      <c r="H411" s="200"/>
      <c r="I411" s="200"/>
      <c r="J411" s="200"/>
      <c r="K411" s="200" t="s">
        <v>1142</v>
      </c>
      <c r="L411" s="200">
        <v>573437.38</v>
      </c>
      <c r="M411" s="200"/>
      <c r="N411" s="200"/>
    </row>
    <row r="412" spans="1:14" ht="13" x14ac:dyDescent="0.15">
      <c r="A412" s="18" t="s">
        <v>63</v>
      </c>
      <c r="B412" s="418">
        <v>43800</v>
      </c>
      <c r="C412" s="83">
        <v>43811</v>
      </c>
      <c r="D412" s="20">
        <v>54000</v>
      </c>
      <c r="E412" s="88" t="s">
        <v>1143</v>
      </c>
      <c r="F412" s="963"/>
      <c r="G412" s="200"/>
      <c r="H412" s="200"/>
      <c r="I412" s="200"/>
      <c r="J412" s="200"/>
      <c r="K412" s="200" t="s">
        <v>1144</v>
      </c>
      <c r="L412" s="200">
        <v>1014012.22</v>
      </c>
      <c r="M412" s="200"/>
      <c r="N412" s="200"/>
    </row>
    <row r="413" spans="1:14" ht="13" x14ac:dyDescent="0.15">
      <c r="A413" s="40" t="s">
        <v>32</v>
      </c>
      <c r="B413" s="329">
        <v>43803</v>
      </c>
      <c r="C413" s="329">
        <v>43810</v>
      </c>
      <c r="D413" s="44">
        <v>31500</v>
      </c>
      <c r="E413" s="63" t="s">
        <v>822</v>
      </c>
      <c r="F413" s="276">
        <v>31500</v>
      </c>
      <c r="G413" s="195"/>
      <c r="H413" s="195"/>
      <c r="I413" s="195"/>
      <c r="J413" s="195"/>
      <c r="K413" s="195" t="s">
        <v>1148</v>
      </c>
      <c r="L413" s="195">
        <v>584955.5</v>
      </c>
      <c r="M413" s="195"/>
      <c r="N413" s="195"/>
    </row>
    <row r="414" spans="1:14" ht="13" x14ac:dyDescent="0.15">
      <c r="A414" s="18" t="s">
        <v>32</v>
      </c>
      <c r="B414" s="418">
        <v>43803</v>
      </c>
      <c r="C414" s="1014">
        <v>43810</v>
      </c>
      <c r="D414" s="20">
        <v>31500</v>
      </c>
      <c r="E414" s="88" t="s">
        <v>1087</v>
      </c>
      <c r="F414" s="977">
        <f>D414+D415</f>
        <v>65000</v>
      </c>
      <c r="G414" s="200"/>
      <c r="H414" s="200"/>
      <c r="I414" s="200"/>
      <c r="J414" s="200"/>
      <c r="K414" s="200" t="s">
        <v>1157</v>
      </c>
      <c r="L414" s="200">
        <v>584955.5</v>
      </c>
      <c r="M414" s="200"/>
      <c r="N414" s="200"/>
    </row>
    <row r="415" spans="1:14" ht="13" x14ac:dyDescent="0.15">
      <c r="A415" s="18" t="s">
        <v>32</v>
      </c>
      <c r="B415" s="418">
        <v>43808</v>
      </c>
      <c r="C415" s="963"/>
      <c r="D415" s="20">
        <v>33500</v>
      </c>
      <c r="E415" s="88" t="s">
        <v>1051</v>
      </c>
      <c r="F415" s="963"/>
      <c r="G415" s="200"/>
      <c r="H415" s="200"/>
      <c r="I415" s="200"/>
      <c r="J415" s="200"/>
      <c r="K415" s="200" t="s">
        <v>1160</v>
      </c>
      <c r="L415" s="200">
        <v>614525.61</v>
      </c>
      <c r="M415" s="200"/>
      <c r="N415" s="200"/>
    </row>
    <row r="416" spans="1:14" ht="13" x14ac:dyDescent="0.15">
      <c r="A416" s="40" t="s">
        <v>32</v>
      </c>
      <c r="B416" s="329">
        <v>43808</v>
      </c>
      <c r="C416" s="1019">
        <v>43810</v>
      </c>
      <c r="D416" s="44">
        <v>33500</v>
      </c>
      <c r="E416" s="63" t="s">
        <v>998</v>
      </c>
      <c r="F416" s="976">
        <f>D416+D417</f>
        <v>67000</v>
      </c>
      <c r="G416" s="195"/>
      <c r="H416" s="195"/>
      <c r="I416" s="195"/>
      <c r="J416" s="195"/>
      <c r="K416" s="195" t="s">
        <v>1166</v>
      </c>
      <c r="L416" s="195">
        <v>614525.61</v>
      </c>
      <c r="M416" s="195"/>
      <c r="N416" s="195"/>
    </row>
    <row r="417" spans="1:14" ht="13" x14ac:dyDescent="0.15">
      <c r="A417" s="40" t="s">
        <v>32</v>
      </c>
      <c r="B417" s="329">
        <v>43807</v>
      </c>
      <c r="C417" s="963"/>
      <c r="D417" s="44">
        <v>33500</v>
      </c>
      <c r="E417" s="63" t="s">
        <v>1087</v>
      </c>
      <c r="F417" s="963"/>
      <c r="G417" s="195"/>
      <c r="H417" s="195"/>
      <c r="I417" s="195"/>
      <c r="J417" s="195"/>
      <c r="K417" s="195" t="s">
        <v>1170</v>
      </c>
      <c r="L417" s="195">
        <v>614525.61</v>
      </c>
      <c r="M417" s="195"/>
      <c r="N417" s="195"/>
    </row>
    <row r="418" spans="1:14" ht="13" x14ac:dyDescent="0.15">
      <c r="A418" s="18" t="s">
        <v>32</v>
      </c>
      <c r="B418" s="418">
        <v>43808</v>
      </c>
      <c r="C418" s="1014">
        <v>43810</v>
      </c>
      <c r="D418" s="20">
        <v>33500</v>
      </c>
      <c r="E418" s="88" t="s">
        <v>1022</v>
      </c>
      <c r="F418" s="977">
        <f>D418+D419</f>
        <v>65500</v>
      </c>
      <c r="G418" s="200"/>
      <c r="H418" s="200"/>
      <c r="I418" s="200"/>
      <c r="J418" s="200"/>
      <c r="K418" s="200" t="s">
        <v>1172</v>
      </c>
      <c r="L418" s="200">
        <v>614525.61</v>
      </c>
      <c r="M418" s="200"/>
      <c r="N418" s="200"/>
    </row>
    <row r="419" spans="1:14" ht="13" x14ac:dyDescent="0.15">
      <c r="A419" s="18" t="s">
        <v>32</v>
      </c>
      <c r="B419" s="418">
        <v>43805</v>
      </c>
      <c r="C419" s="963"/>
      <c r="D419" s="20">
        <v>32000</v>
      </c>
      <c r="E419" s="88" t="s">
        <v>1087</v>
      </c>
      <c r="F419" s="963"/>
      <c r="G419" s="200" t="s">
        <v>103</v>
      </c>
      <c r="H419" s="200"/>
      <c r="I419" s="200"/>
      <c r="J419" s="200"/>
      <c r="K419" s="200" t="s">
        <v>1174</v>
      </c>
      <c r="L419" s="200">
        <v>594240.51</v>
      </c>
      <c r="M419" s="200"/>
      <c r="N419" s="200"/>
    </row>
    <row r="420" spans="1:14" ht="13" x14ac:dyDescent="0.15">
      <c r="A420" s="40" t="s">
        <v>32</v>
      </c>
      <c r="B420" s="329">
        <v>43805</v>
      </c>
      <c r="C420" s="1019">
        <v>43810</v>
      </c>
      <c r="D420" s="44">
        <v>32000</v>
      </c>
      <c r="E420" s="63" t="s">
        <v>822</v>
      </c>
      <c r="F420" s="976">
        <f>D420+D421</f>
        <v>64000</v>
      </c>
      <c r="G420" s="195"/>
      <c r="H420" s="195"/>
      <c r="I420" s="195"/>
      <c r="J420" s="195"/>
      <c r="K420" s="195" t="s">
        <v>1177</v>
      </c>
      <c r="L420" s="195">
        <v>594240.51</v>
      </c>
      <c r="M420" s="195"/>
      <c r="N420" s="195"/>
    </row>
    <row r="421" spans="1:14" ht="13" x14ac:dyDescent="0.15">
      <c r="A421" s="40" t="s">
        <v>32</v>
      </c>
      <c r="B421" s="329">
        <v>43804</v>
      </c>
      <c r="C421" s="963"/>
      <c r="D421" s="44">
        <v>32000</v>
      </c>
      <c r="E421" s="63" t="s">
        <v>822</v>
      </c>
      <c r="F421" s="963"/>
      <c r="G421" s="195"/>
      <c r="H421" s="195"/>
      <c r="I421" s="195"/>
      <c r="J421" s="195"/>
      <c r="K421" s="195" t="s">
        <v>1179</v>
      </c>
      <c r="L421" s="195">
        <v>594240.51</v>
      </c>
      <c r="M421" s="195"/>
      <c r="N421" s="195"/>
    </row>
    <row r="422" spans="1:14" ht="13" x14ac:dyDescent="0.15">
      <c r="A422" s="18" t="s">
        <v>32</v>
      </c>
      <c r="B422" s="418">
        <v>43804</v>
      </c>
      <c r="C422" s="1014">
        <v>43810</v>
      </c>
      <c r="D422" s="20">
        <v>32000</v>
      </c>
      <c r="E422" s="88" t="s">
        <v>998</v>
      </c>
      <c r="F422" s="977">
        <f>D422+D423</f>
        <v>61500</v>
      </c>
      <c r="G422" s="200"/>
      <c r="H422" s="200"/>
      <c r="I422" s="200"/>
      <c r="J422" s="200"/>
      <c r="K422" s="200" t="s">
        <v>1183</v>
      </c>
      <c r="L422" s="200">
        <v>594240.51</v>
      </c>
      <c r="M422" s="200"/>
      <c r="N422" s="200"/>
    </row>
    <row r="423" spans="1:14" ht="13" x14ac:dyDescent="0.15">
      <c r="A423" s="18" t="s">
        <v>32</v>
      </c>
      <c r="B423" s="418">
        <v>43809</v>
      </c>
      <c r="C423" s="963"/>
      <c r="D423" s="20">
        <v>29500</v>
      </c>
      <c r="E423" s="88" t="s">
        <v>1087</v>
      </c>
      <c r="F423" s="963"/>
      <c r="G423" s="200"/>
      <c r="H423" s="200"/>
      <c r="I423" s="200"/>
      <c r="J423" s="200"/>
      <c r="K423" s="200" t="s">
        <v>1186</v>
      </c>
      <c r="L423" s="200">
        <v>542651.67000000004</v>
      </c>
      <c r="M423" s="200"/>
      <c r="N423" s="200"/>
    </row>
    <row r="424" spans="1:14" ht="13" x14ac:dyDescent="0.15">
      <c r="A424" s="176"/>
      <c r="B424" s="444"/>
      <c r="C424" s="446"/>
      <c r="D424" s="204"/>
      <c r="E424" s="180"/>
      <c r="F424" s="218">
        <f>SUM(F406:F423)</f>
        <v>585500</v>
      </c>
      <c r="G424" s="222">
        <f>F424*0.3</f>
        <v>175650</v>
      </c>
      <c r="H424" s="222">
        <f>F424*0.1</f>
        <v>58550</v>
      </c>
      <c r="I424" s="222"/>
      <c r="J424" s="222"/>
      <c r="K424" s="222"/>
      <c r="L424" s="222"/>
      <c r="M424" s="222"/>
      <c r="N424" s="222"/>
    </row>
    <row r="425" spans="1:14" ht="13" x14ac:dyDescent="0.15">
      <c r="A425" s="18" t="s">
        <v>63</v>
      </c>
      <c r="B425" s="418">
        <v>43808</v>
      </c>
      <c r="C425" s="83">
        <v>43810</v>
      </c>
      <c r="D425" s="20">
        <v>59000</v>
      </c>
      <c r="E425" s="88" t="s">
        <v>1194</v>
      </c>
      <c r="F425" s="20">
        <v>59000</v>
      </c>
      <c r="G425" s="200"/>
      <c r="H425" s="200"/>
      <c r="I425" s="200"/>
      <c r="J425" s="200"/>
      <c r="K425" s="200" t="s">
        <v>1195</v>
      </c>
      <c r="L425" s="200">
        <v>1112150.03</v>
      </c>
      <c r="M425" s="200"/>
      <c r="N425" s="200"/>
    </row>
    <row r="426" spans="1:14" ht="13" x14ac:dyDescent="0.15">
      <c r="A426" s="40" t="s">
        <v>32</v>
      </c>
      <c r="B426" s="99">
        <v>43809</v>
      </c>
      <c r="C426" s="99">
        <v>43810</v>
      </c>
      <c r="D426" s="44">
        <v>29500</v>
      </c>
      <c r="E426" s="63" t="s">
        <v>1196</v>
      </c>
      <c r="F426" s="976">
        <f>D426+D427</f>
        <v>61000</v>
      </c>
      <c r="G426" s="195"/>
      <c r="H426" s="195"/>
      <c r="I426" s="195"/>
      <c r="J426" s="195"/>
      <c r="K426" s="195" t="s">
        <v>1199</v>
      </c>
      <c r="L426" s="195">
        <v>542651.6</v>
      </c>
      <c r="M426" s="195"/>
      <c r="N426" s="195"/>
    </row>
    <row r="427" spans="1:14" ht="13" x14ac:dyDescent="0.15">
      <c r="A427" s="40" t="s">
        <v>32</v>
      </c>
      <c r="B427" s="329">
        <v>43804</v>
      </c>
      <c r="C427" s="99">
        <v>43816</v>
      </c>
      <c r="D427" s="44">
        <v>31500</v>
      </c>
      <c r="E427" s="63" t="s">
        <v>1087</v>
      </c>
      <c r="F427" s="963"/>
      <c r="G427" s="195"/>
      <c r="H427" s="195"/>
      <c r="I427" s="195"/>
      <c r="J427" s="195"/>
      <c r="K427" s="195" t="s">
        <v>1201</v>
      </c>
      <c r="L427" s="195">
        <v>584955.5</v>
      </c>
      <c r="M427" s="195"/>
      <c r="N427" s="195"/>
    </row>
    <row r="428" spans="1:14" ht="13" x14ac:dyDescent="0.15">
      <c r="A428" s="18" t="s">
        <v>32</v>
      </c>
      <c r="B428" s="418">
        <v>43804</v>
      </c>
      <c r="C428" s="968">
        <v>43816</v>
      </c>
      <c r="D428" s="20">
        <v>31500</v>
      </c>
      <c r="E428" s="88" t="s">
        <v>1087</v>
      </c>
      <c r="F428" s="977">
        <f>D428+D429</f>
        <v>61002</v>
      </c>
      <c r="G428" s="200"/>
      <c r="H428" s="200"/>
      <c r="I428" s="200"/>
      <c r="J428" s="200"/>
      <c r="K428" s="200" t="s">
        <v>1207</v>
      </c>
      <c r="L428" s="200">
        <v>584955.5</v>
      </c>
      <c r="M428" s="200"/>
      <c r="N428" s="200"/>
    </row>
    <row r="429" spans="1:14" ht="13" x14ac:dyDescent="0.15">
      <c r="A429" s="18" t="s">
        <v>32</v>
      </c>
      <c r="B429" s="418">
        <v>43810</v>
      </c>
      <c r="C429" s="963"/>
      <c r="D429" s="20">
        <v>29502</v>
      </c>
      <c r="E429" s="88" t="s">
        <v>822</v>
      </c>
      <c r="F429" s="963"/>
      <c r="G429" s="200"/>
      <c r="H429" s="200"/>
      <c r="I429" s="200"/>
      <c r="J429" s="200"/>
      <c r="K429" s="200" t="s">
        <v>1209</v>
      </c>
      <c r="L429" s="200">
        <v>541921.89</v>
      </c>
      <c r="M429" s="200"/>
      <c r="N429" s="200"/>
    </row>
    <row r="430" spans="1:14" ht="13" x14ac:dyDescent="0.15">
      <c r="A430" s="343" t="s">
        <v>32</v>
      </c>
      <c r="B430" s="615">
        <v>43809</v>
      </c>
      <c r="C430" s="739"/>
      <c r="D430" s="346">
        <v>32000</v>
      </c>
      <c r="E430" s="203" t="s">
        <v>822</v>
      </c>
      <c r="F430" s="347"/>
      <c r="G430" s="307"/>
      <c r="H430" s="307"/>
      <c r="I430" s="307"/>
      <c r="J430" s="307"/>
      <c r="K430" s="307" t="s">
        <v>1213</v>
      </c>
      <c r="L430" s="307">
        <v>588639.1</v>
      </c>
      <c r="M430" s="307"/>
      <c r="N430" s="307"/>
    </row>
    <row r="431" spans="1:14" ht="13" x14ac:dyDescent="0.15">
      <c r="A431" s="40" t="s">
        <v>32</v>
      </c>
      <c r="B431" s="329">
        <v>43811</v>
      </c>
      <c r="C431" s="99">
        <v>43816</v>
      </c>
      <c r="D431" s="44">
        <v>29500</v>
      </c>
      <c r="E431" s="63" t="s">
        <v>1051</v>
      </c>
      <c r="F431" s="44">
        <v>29500</v>
      </c>
      <c r="G431" s="195"/>
      <c r="H431" s="195"/>
      <c r="I431" s="195"/>
      <c r="J431" s="195"/>
      <c r="K431" s="195" t="s">
        <v>1216</v>
      </c>
      <c r="L431" s="195">
        <v>541412.9</v>
      </c>
      <c r="M431" s="195"/>
      <c r="N431" s="195"/>
    </row>
    <row r="432" spans="1:14" ht="13" x14ac:dyDescent="0.15">
      <c r="A432" s="343" t="s">
        <v>32</v>
      </c>
      <c r="B432" s="615">
        <v>43789</v>
      </c>
      <c r="C432" s="739"/>
      <c r="D432" s="346">
        <v>32500</v>
      </c>
      <c r="E432" s="203" t="s">
        <v>1194</v>
      </c>
      <c r="F432" s="347"/>
      <c r="G432" s="307"/>
      <c r="H432" s="307"/>
      <c r="I432" s="307"/>
      <c r="J432" s="307"/>
      <c r="K432" s="307" t="s">
        <v>1217</v>
      </c>
      <c r="L432" s="307">
        <v>601900.65</v>
      </c>
      <c r="M432" s="307"/>
      <c r="N432" s="307"/>
    </row>
    <row r="433" spans="1:14" ht="13" x14ac:dyDescent="0.15">
      <c r="A433" s="18" t="s">
        <v>32</v>
      </c>
      <c r="B433" s="418">
        <v>43784</v>
      </c>
      <c r="C433" s="83">
        <v>43816</v>
      </c>
      <c r="D433" s="20">
        <v>31500</v>
      </c>
      <c r="E433" s="88" t="s">
        <v>1018</v>
      </c>
      <c r="F433" s="20">
        <v>31500</v>
      </c>
      <c r="G433" s="200"/>
      <c r="H433" s="200"/>
      <c r="I433" s="200"/>
      <c r="J433" s="200"/>
      <c r="K433" s="250" t="s">
        <v>1220</v>
      </c>
      <c r="L433" s="200">
        <v>571976.5</v>
      </c>
      <c r="M433" s="200"/>
      <c r="N433" s="200"/>
    </row>
    <row r="434" spans="1:14" ht="25.5" customHeight="1" x14ac:dyDescent="0.15">
      <c r="A434" s="430" t="s">
        <v>32</v>
      </c>
      <c r="B434" s="698">
        <v>43791</v>
      </c>
      <c r="C434" s="740"/>
      <c r="D434" s="697">
        <v>31000</v>
      </c>
      <c r="E434" s="649" t="s">
        <v>1196</v>
      </c>
      <c r="F434" s="988"/>
      <c r="G434" s="435"/>
      <c r="H434" s="435"/>
      <c r="I434" s="435"/>
      <c r="J434" s="435"/>
      <c r="K434" s="435" t="s">
        <v>1226</v>
      </c>
      <c r="L434" s="435">
        <v>564943.63</v>
      </c>
      <c r="M434" s="435" t="s">
        <v>1228</v>
      </c>
      <c r="N434" s="435"/>
    </row>
    <row r="435" spans="1:14" ht="26" x14ac:dyDescent="0.15">
      <c r="A435" s="343" t="s">
        <v>32</v>
      </c>
      <c r="B435" s="615">
        <v>43794</v>
      </c>
      <c r="C435" s="739"/>
      <c r="D435" s="346">
        <v>33500</v>
      </c>
      <c r="E435" s="203" t="s">
        <v>822</v>
      </c>
      <c r="F435" s="963"/>
      <c r="G435" s="307"/>
      <c r="H435" s="307"/>
      <c r="I435" s="307"/>
      <c r="J435" s="307"/>
      <c r="K435" s="742" t="s">
        <v>1229</v>
      </c>
      <c r="L435" s="307">
        <v>612411.62</v>
      </c>
      <c r="M435" s="307"/>
      <c r="N435" s="307"/>
    </row>
    <row r="436" spans="1:14" ht="13" x14ac:dyDescent="0.15">
      <c r="A436" s="18" t="s">
        <v>32</v>
      </c>
      <c r="B436" s="418">
        <v>43794</v>
      </c>
      <c r="C436" s="968">
        <v>43816</v>
      </c>
      <c r="D436" s="20">
        <v>33000</v>
      </c>
      <c r="E436" s="88" t="s">
        <v>1196</v>
      </c>
      <c r="F436" s="977">
        <f>D436+D437</f>
        <v>66000</v>
      </c>
      <c r="G436" s="200"/>
      <c r="H436" s="200"/>
      <c r="I436" s="200"/>
      <c r="J436" s="200"/>
      <c r="K436" s="200" t="s">
        <v>1233</v>
      </c>
      <c r="L436" s="200">
        <v>603271.15</v>
      </c>
      <c r="M436" s="200"/>
      <c r="N436" s="200"/>
    </row>
    <row r="437" spans="1:14" ht="13" x14ac:dyDescent="0.15">
      <c r="A437" s="18" t="s">
        <v>32</v>
      </c>
      <c r="B437" s="418">
        <v>43794</v>
      </c>
      <c r="C437" s="963"/>
      <c r="D437" s="20">
        <v>33000</v>
      </c>
      <c r="E437" s="88" t="s">
        <v>1087</v>
      </c>
      <c r="F437" s="963"/>
      <c r="G437" s="200"/>
      <c r="H437" s="200"/>
      <c r="I437" s="200"/>
      <c r="J437" s="200"/>
      <c r="K437" s="200" t="s">
        <v>1235</v>
      </c>
      <c r="L437" s="200">
        <v>603271.15</v>
      </c>
      <c r="M437" s="200"/>
      <c r="N437" s="200"/>
    </row>
    <row r="438" spans="1:14" ht="13" x14ac:dyDescent="0.15">
      <c r="A438" s="40" t="s">
        <v>32</v>
      </c>
      <c r="B438" s="329">
        <v>43811</v>
      </c>
      <c r="C438" s="99">
        <v>43816</v>
      </c>
      <c r="D438" s="44">
        <v>31500</v>
      </c>
      <c r="E438" s="63" t="s">
        <v>1018</v>
      </c>
      <c r="F438" s="50"/>
      <c r="G438" s="195"/>
      <c r="H438" s="195"/>
      <c r="I438" s="195"/>
      <c r="J438" s="195"/>
      <c r="K438" s="195" t="s">
        <v>1236</v>
      </c>
      <c r="L438" s="195">
        <v>571976.5</v>
      </c>
      <c r="M438" s="195" t="s">
        <v>1237</v>
      </c>
      <c r="N438" s="195"/>
    </row>
    <row r="439" spans="1:14" ht="13" x14ac:dyDescent="0.15">
      <c r="A439" s="40" t="s">
        <v>32</v>
      </c>
      <c r="B439" s="329">
        <v>43811</v>
      </c>
      <c r="C439" s="99">
        <v>43817</v>
      </c>
      <c r="D439" s="44">
        <v>31500</v>
      </c>
      <c r="E439" s="63" t="s">
        <v>1018</v>
      </c>
      <c r="F439" s="44">
        <v>31500</v>
      </c>
      <c r="G439" s="195"/>
      <c r="H439" s="195"/>
      <c r="I439" s="195"/>
      <c r="J439" s="195"/>
      <c r="K439" s="195" t="s">
        <v>1238</v>
      </c>
      <c r="L439" s="195" t="s">
        <v>1239</v>
      </c>
      <c r="M439" s="195" t="s">
        <v>1240</v>
      </c>
      <c r="N439" s="195"/>
    </row>
    <row r="440" spans="1:14" ht="13" x14ac:dyDescent="0.15">
      <c r="A440" s="18" t="s">
        <v>32</v>
      </c>
      <c r="B440" s="418">
        <v>43811</v>
      </c>
      <c r="C440" s="198">
        <v>43816</v>
      </c>
      <c r="D440" s="20">
        <v>30000</v>
      </c>
      <c r="E440" s="88" t="s">
        <v>1196</v>
      </c>
      <c r="F440" s="977">
        <f>D440+D441</f>
        <v>62500</v>
      </c>
      <c r="G440" s="200"/>
      <c r="H440" s="200"/>
      <c r="I440" s="200"/>
      <c r="J440" s="200"/>
      <c r="K440" s="200" t="s">
        <v>1244</v>
      </c>
      <c r="L440" s="200">
        <v>550589.4</v>
      </c>
      <c r="M440" s="200"/>
      <c r="N440" s="200"/>
    </row>
    <row r="441" spans="1:14" ht="13" x14ac:dyDescent="0.15">
      <c r="A441" s="18" t="s">
        <v>32</v>
      </c>
      <c r="B441" s="418">
        <v>43812</v>
      </c>
      <c r="C441" s="83">
        <v>43817</v>
      </c>
      <c r="D441" s="20">
        <v>32500</v>
      </c>
      <c r="E441" s="88" t="s">
        <v>1196</v>
      </c>
      <c r="F441" s="963"/>
      <c r="G441" s="200"/>
      <c r="H441" s="200"/>
      <c r="I441" s="200"/>
      <c r="J441" s="200"/>
      <c r="K441" s="200" t="s">
        <v>1245</v>
      </c>
      <c r="L441" s="200">
        <v>595107.11</v>
      </c>
      <c r="M441" s="200"/>
      <c r="N441" s="200"/>
    </row>
    <row r="442" spans="1:14" ht="13" x14ac:dyDescent="0.15">
      <c r="A442" s="40" t="s">
        <v>32</v>
      </c>
      <c r="B442" s="329">
        <v>43812</v>
      </c>
      <c r="C442" s="99">
        <v>43817</v>
      </c>
      <c r="D442" s="44">
        <v>32500</v>
      </c>
      <c r="E442" s="63" t="s">
        <v>1087</v>
      </c>
      <c r="F442" s="44">
        <v>32500</v>
      </c>
      <c r="G442" s="195"/>
      <c r="H442" s="195"/>
      <c r="I442" s="195"/>
      <c r="J442" s="195"/>
      <c r="K442" s="195" t="s">
        <v>1246</v>
      </c>
      <c r="L442" s="195">
        <v>595107.11</v>
      </c>
      <c r="M442" s="195"/>
      <c r="N442" s="195"/>
    </row>
    <row r="443" spans="1:14" ht="13" x14ac:dyDescent="0.15">
      <c r="A443" s="176"/>
      <c r="B443" s="444"/>
      <c r="C443" s="216"/>
      <c r="D443" s="204"/>
      <c r="E443" s="180"/>
      <c r="F443" s="218">
        <f>SUM(F425:F442)</f>
        <v>434502</v>
      </c>
      <c r="G443" s="222">
        <f>F443*0.3</f>
        <v>130350.59999999999</v>
      </c>
      <c r="H443" s="222">
        <f>F443*0.1</f>
        <v>43450.200000000004</v>
      </c>
      <c r="I443" s="222">
        <f>F443*0.03</f>
        <v>13035.06</v>
      </c>
      <c r="J443" s="222">
        <f>F443*0.02</f>
        <v>8690.0400000000009</v>
      </c>
      <c r="K443" s="222"/>
      <c r="L443" s="222"/>
      <c r="M443" s="222"/>
      <c r="N443" s="222"/>
    </row>
    <row r="444" spans="1:14" ht="13" x14ac:dyDescent="0.15">
      <c r="A444" s="40" t="s">
        <v>32</v>
      </c>
      <c r="B444" s="329">
        <v>43813</v>
      </c>
      <c r="C444" s="487"/>
      <c r="D444" s="44">
        <v>31000</v>
      </c>
      <c r="E444" s="63" t="s">
        <v>822</v>
      </c>
      <c r="F444" s="44">
        <v>31000</v>
      </c>
      <c r="G444" s="195"/>
      <c r="H444" s="195"/>
      <c r="I444" s="195"/>
      <c r="J444" s="195"/>
      <c r="K444" s="195" t="s">
        <v>1257</v>
      </c>
      <c r="L444" s="195">
        <v>569873.74</v>
      </c>
      <c r="M444" s="195"/>
      <c r="N444" s="195"/>
    </row>
    <row r="445" spans="1:14" ht="13" x14ac:dyDescent="0.15">
      <c r="A445" s="18" t="s">
        <v>63</v>
      </c>
      <c r="B445" s="418">
        <v>43788</v>
      </c>
      <c r="C445" s="705"/>
      <c r="D445" s="20">
        <v>31000</v>
      </c>
      <c r="E445" s="88" t="s">
        <v>1258</v>
      </c>
      <c r="F445" s="977">
        <f>D445+D446</f>
        <v>64000</v>
      </c>
      <c r="G445" s="200"/>
      <c r="H445" s="200"/>
      <c r="I445" s="200"/>
      <c r="J445" s="200"/>
      <c r="K445" s="200" t="s">
        <v>1261</v>
      </c>
      <c r="L445" s="200">
        <v>574120.62</v>
      </c>
      <c r="M445" s="200"/>
      <c r="N445" s="200"/>
    </row>
    <row r="446" spans="1:14" ht="13" x14ac:dyDescent="0.15">
      <c r="A446" s="18" t="s">
        <v>32</v>
      </c>
      <c r="B446" s="418">
        <v>43819</v>
      </c>
      <c r="C446" s="659"/>
      <c r="D446" s="20">
        <v>33000</v>
      </c>
      <c r="E446" s="88" t="s">
        <v>1196</v>
      </c>
      <c r="F446" s="963"/>
      <c r="G446" s="200"/>
      <c r="H446" s="200"/>
      <c r="I446" s="200"/>
      <c r="J446" s="200"/>
      <c r="K446" s="200" t="s">
        <v>1263</v>
      </c>
      <c r="L446" s="200">
        <v>608454.26</v>
      </c>
      <c r="M446" s="200"/>
      <c r="N446" s="200"/>
    </row>
    <row r="447" spans="1:14" ht="13" x14ac:dyDescent="0.15">
      <c r="A447" s="40" t="s">
        <v>32</v>
      </c>
      <c r="B447" s="329">
        <v>43819</v>
      </c>
      <c r="C447" s="487"/>
      <c r="D447" s="44">
        <v>31500</v>
      </c>
      <c r="E447" s="63" t="s">
        <v>1018</v>
      </c>
      <c r="F447" s="976">
        <f>D447+D448</f>
        <v>63000</v>
      </c>
      <c r="G447" s="195"/>
      <c r="H447" s="195"/>
      <c r="I447" s="195"/>
      <c r="J447" s="195"/>
      <c r="K447" s="195" t="s">
        <v>1266</v>
      </c>
      <c r="L447" s="195">
        <v>580797.25</v>
      </c>
      <c r="M447" s="195"/>
      <c r="N447" s="195"/>
    </row>
    <row r="448" spans="1:14" ht="13" x14ac:dyDescent="0.15">
      <c r="A448" s="40" t="s">
        <v>32</v>
      </c>
      <c r="B448" s="329">
        <v>43820</v>
      </c>
      <c r="C448" s="487"/>
      <c r="D448" s="44">
        <v>31500</v>
      </c>
      <c r="E448" s="63" t="s">
        <v>998</v>
      </c>
      <c r="F448" s="963"/>
      <c r="G448" s="195"/>
      <c r="H448" s="195"/>
      <c r="I448" s="195"/>
      <c r="J448" s="195"/>
      <c r="K448" s="195" t="s">
        <v>1268</v>
      </c>
      <c r="L448" s="195">
        <v>581268.62</v>
      </c>
      <c r="M448" s="195"/>
      <c r="N448" s="195"/>
    </row>
    <row r="449" spans="1:14" ht="13" x14ac:dyDescent="0.15">
      <c r="A449" s="18" t="s">
        <v>32</v>
      </c>
      <c r="B449" s="418">
        <v>43820</v>
      </c>
      <c r="C449" s="705"/>
      <c r="D449" s="20">
        <v>31000</v>
      </c>
      <c r="E449" s="88" t="s">
        <v>822</v>
      </c>
      <c r="F449" s="977">
        <f>D449+D450</f>
        <v>62000</v>
      </c>
      <c r="G449" s="200"/>
      <c r="H449" s="200"/>
      <c r="I449" s="200"/>
      <c r="J449" s="200"/>
      <c r="K449" s="200" t="s">
        <v>1271</v>
      </c>
      <c r="L449" s="200">
        <v>572042.13</v>
      </c>
      <c r="M449" s="200">
        <v>2841</v>
      </c>
      <c r="N449" s="200"/>
    </row>
    <row r="450" spans="1:14" ht="13" x14ac:dyDescent="0.15">
      <c r="A450" s="18" t="s">
        <v>32</v>
      </c>
      <c r="B450" s="198">
        <v>43821</v>
      </c>
      <c r="C450" s="659"/>
      <c r="D450" s="20">
        <v>31000</v>
      </c>
      <c r="E450" s="88" t="s">
        <v>1274</v>
      </c>
      <c r="F450" s="963"/>
      <c r="G450" s="200"/>
      <c r="H450" s="200"/>
      <c r="I450" s="200"/>
      <c r="J450" s="200"/>
      <c r="K450" s="200" t="s">
        <v>1275</v>
      </c>
      <c r="L450" s="200">
        <v>572042.13</v>
      </c>
      <c r="M450" s="200"/>
      <c r="N450" s="200"/>
    </row>
    <row r="451" spans="1:14" ht="13" x14ac:dyDescent="0.15">
      <c r="A451" s="40" t="s">
        <v>32</v>
      </c>
      <c r="B451" s="329">
        <v>43820</v>
      </c>
      <c r="C451" s="487"/>
      <c r="D451" s="44">
        <v>33000</v>
      </c>
      <c r="E451" s="63" t="s">
        <v>990</v>
      </c>
      <c r="F451" s="976">
        <f>D451+D452</f>
        <v>65000</v>
      </c>
      <c r="G451" s="195"/>
      <c r="H451" s="195"/>
      <c r="I451" s="195"/>
      <c r="J451" s="195"/>
      <c r="K451" s="195" t="s">
        <v>1278</v>
      </c>
      <c r="L451" s="195">
        <v>572042.13</v>
      </c>
      <c r="M451" s="195"/>
      <c r="N451" s="195"/>
    </row>
    <row r="452" spans="1:14" ht="13" x14ac:dyDescent="0.15">
      <c r="A452" s="40" t="s">
        <v>32</v>
      </c>
      <c r="B452" s="329">
        <v>43822</v>
      </c>
      <c r="C452" s="487"/>
      <c r="D452" s="44">
        <v>32000</v>
      </c>
      <c r="E452" s="63" t="s">
        <v>1279</v>
      </c>
      <c r="F452" s="963"/>
      <c r="G452" s="195"/>
      <c r="H452" s="195"/>
      <c r="I452" s="195"/>
      <c r="J452" s="195"/>
      <c r="K452" s="195" t="s">
        <v>1281</v>
      </c>
      <c r="L452" s="195">
        <v>590495.1</v>
      </c>
      <c r="M452" s="195"/>
      <c r="N452" s="195"/>
    </row>
    <row r="453" spans="1:14" ht="13" x14ac:dyDescent="0.15">
      <c r="A453" s="18" t="s">
        <v>32</v>
      </c>
      <c r="B453" s="418">
        <v>43822</v>
      </c>
      <c r="C453" s="705"/>
      <c r="D453" s="20">
        <v>32000</v>
      </c>
      <c r="E453" s="88" t="s">
        <v>1283</v>
      </c>
      <c r="F453" s="977">
        <f>D453+D454</f>
        <v>63500</v>
      </c>
      <c r="G453" s="200"/>
      <c r="H453" s="200"/>
      <c r="I453" s="200"/>
      <c r="J453" s="200"/>
      <c r="K453" s="200" t="s">
        <v>1285</v>
      </c>
      <c r="L453" s="200">
        <v>590495.1</v>
      </c>
      <c r="M453" s="200"/>
      <c r="N453" s="200"/>
    </row>
    <row r="454" spans="1:14" ht="13" x14ac:dyDescent="0.15">
      <c r="A454" s="18" t="s">
        <v>32</v>
      </c>
      <c r="B454" s="418">
        <v>43822</v>
      </c>
      <c r="C454" s="659"/>
      <c r="D454" s="20">
        <v>31500</v>
      </c>
      <c r="E454" s="88" t="s">
        <v>822</v>
      </c>
      <c r="F454" s="963"/>
      <c r="G454" s="200"/>
      <c r="H454" s="200"/>
      <c r="I454" s="200"/>
      <c r="J454" s="200"/>
      <c r="K454" s="200" t="s">
        <v>1286</v>
      </c>
      <c r="L454" s="200">
        <v>581268.62</v>
      </c>
      <c r="M454" s="200"/>
      <c r="N454" s="200"/>
    </row>
    <row r="455" spans="1:14" ht="13" x14ac:dyDescent="0.15">
      <c r="A455" s="40" t="s">
        <v>32</v>
      </c>
      <c r="B455" s="329">
        <v>43823</v>
      </c>
      <c r="C455" s="487"/>
      <c r="D455" s="44">
        <v>31500</v>
      </c>
      <c r="E455" s="63" t="s">
        <v>1018</v>
      </c>
      <c r="F455" s="276">
        <v>31500</v>
      </c>
      <c r="G455" s="195"/>
      <c r="H455" s="195"/>
      <c r="I455" s="195"/>
      <c r="J455" s="195"/>
      <c r="K455" s="195" t="s">
        <v>1289</v>
      </c>
      <c r="L455" s="195">
        <v>585554.76</v>
      </c>
      <c r="M455" s="195"/>
      <c r="N455" s="195"/>
    </row>
    <row r="456" spans="1:14" ht="13" x14ac:dyDescent="0.15">
      <c r="A456" s="288"/>
      <c r="B456" s="762"/>
      <c r="C456" s="764"/>
      <c r="D456" s="366"/>
      <c r="E456" s="292"/>
      <c r="F456" s="368">
        <f>SUM(F444:F455)+D430+D435+D388</f>
        <v>509500</v>
      </c>
      <c r="G456" s="371">
        <f>F456*0.3</f>
        <v>152850</v>
      </c>
      <c r="H456" s="371">
        <f>F456*0.1</f>
        <v>50950</v>
      </c>
      <c r="I456" s="371">
        <f>F456*0.03</f>
        <v>15285</v>
      </c>
      <c r="J456" s="371">
        <f>F456*0.02</f>
        <v>10190</v>
      </c>
      <c r="K456" s="371"/>
      <c r="L456" s="371"/>
      <c r="M456" s="371"/>
      <c r="N456" s="371"/>
    </row>
    <row r="457" spans="1:14" ht="13" x14ac:dyDescent="0.15">
      <c r="A457" s="12" t="s">
        <v>32</v>
      </c>
      <c r="B457" s="678">
        <v>43823</v>
      </c>
      <c r="C457" s="1018">
        <v>43830</v>
      </c>
      <c r="D457" s="14">
        <v>33000</v>
      </c>
      <c r="E457" s="680" t="s">
        <v>1279</v>
      </c>
      <c r="F457" s="1026">
        <f>D457+D458</f>
        <v>66000</v>
      </c>
      <c r="G457" s="453"/>
      <c r="H457" s="453"/>
      <c r="I457" s="453"/>
      <c r="J457" s="453"/>
      <c r="K457" s="453" t="s">
        <v>1306</v>
      </c>
      <c r="L457" s="453">
        <v>613438.31999999995</v>
      </c>
      <c r="M457" s="453"/>
      <c r="N457" s="453"/>
    </row>
    <row r="458" spans="1:14" ht="13" x14ac:dyDescent="0.15">
      <c r="A458" s="18" t="s">
        <v>32</v>
      </c>
      <c r="B458" s="198">
        <v>43823</v>
      </c>
      <c r="C458" s="963"/>
      <c r="D458" s="20">
        <v>33000</v>
      </c>
      <c r="E458" s="88" t="s">
        <v>990</v>
      </c>
      <c r="F458" s="963"/>
      <c r="G458" s="36"/>
      <c r="H458" s="36"/>
      <c r="I458" s="36"/>
      <c r="J458" s="36"/>
      <c r="K458" s="200" t="s">
        <v>1308</v>
      </c>
      <c r="L458" s="200">
        <v>613438.31999999995</v>
      </c>
      <c r="M458" s="201"/>
      <c r="N458" s="201"/>
    </row>
    <row r="459" spans="1:14" ht="26" x14ac:dyDescent="0.15">
      <c r="A459" s="343" t="s">
        <v>84</v>
      </c>
      <c r="B459" s="345">
        <v>43820</v>
      </c>
      <c r="C459" s="768"/>
      <c r="D459" s="346">
        <v>27000</v>
      </c>
      <c r="E459" s="203" t="s">
        <v>1311</v>
      </c>
      <c r="F459" s="347"/>
      <c r="G459" s="349"/>
      <c r="H459" s="349"/>
      <c r="I459" s="349"/>
      <c r="J459" s="349"/>
      <c r="K459" s="742" t="s">
        <v>1313</v>
      </c>
      <c r="L459" s="307">
        <v>509815.51</v>
      </c>
      <c r="M459" s="309"/>
      <c r="N459" s="309"/>
    </row>
    <row r="460" spans="1:14" ht="13" x14ac:dyDescent="0.15">
      <c r="A460" s="12" t="s">
        <v>84</v>
      </c>
      <c r="B460" s="449">
        <v>43820</v>
      </c>
      <c r="C460" s="1018">
        <v>43830</v>
      </c>
      <c r="D460" s="14">
        <v>27000</v>
      </c>
      <c r="E460" s="680" t="s">
        <v>1316</v>
      </c>
      <c r="F460" s="1026">
        <f>D460+D461</f>
        <v>57000</v>
      </c>
      <c r="G460" s="465"/>
      <c r="H460" s="465"/>
      <c r="I460" s="465"/>
      <c r="J460" s="465"/>
      <c r="K460" s="453" t="s">
        <v>1319</v>
      </c>
      <c r="L460" s="453">
        <v>509815.51</v>
      </c>
      <c r="M460" s="770"/>
      <c r="N460" s="770"/>
    </row>
    <row r="461" spans="1:14" ht="13" x14ac:dyDescent="0.15">
      <c r="A461" s="12" t="s">
        <v>32</v>
      </c>
      <c r="B461" s="449">
        <v>43811</v>
      </c>
      <c r="C461" s="963"/>
      <c r="D461" s="14">
        <v>30000</v>
      </c>
      <c r="E461" s="680" t="s">
        <v>990</v>
      </c>
      <c r="F461" s="963"/>
      <c r="G461" s="465"/>
      <c r="H461" s="465"/>
      <c r="I461" s="465"/>
      <c r="J461" s="465"/>
      <c r="K461" s="453" t="s">
        <v>1323</v>
      </c>
      <c r="L461" s="453">
        <v>550589.4</v>
      </c>
      <c r="M461" s="771"/>
      <c r="N461" s="771"/>
    </row>
    <row r="462" spans="1:14" ht="13" x14ac:dyDescent="0.15">
      <c r="A462" s="18" t="s">
        <v>32</v>
      </c>
      <c r="B462" s="198">
        <v>43814</v>
      </c>
      <c r="C462" s="1016">
        <v>43830</v>
      </c>
      <c r="D462" s="20">
        <v>31000</v>
      </c>
      <c r="E462" s="88" t="s">
        <v>822</v>
      </c>
      <c r="F462" s="977">
        <f>D462+D463</f>
        <v>61000</v>
      </c>
      <c r="G462" s="36"/>
      <c r="H462" s="36"/>
      <c r="I462" s="36"/>
      <c r="J462" s="36"/>
      <c r="K462" s="200" t="s">
        <v>1327</v>
      </c>
      <c r="L462" s="200">
        <v>569873.74</v>
      </c>
      <c r="M462" s="201"/>
      <c r="N462" s="201"/>
    </row>
    <row r="463" spans="1:14" ht="13" x14ac:dyDescent="0.15">
      <c r="A463" s="18" t="s">
        <v>32</v>
      </c>
      <c r="B463" s="418">
        <v>43826</v>
      </c>
      <c r="C463" s="963"/>
      <c r="D463" s="20">
        <v>30000</v>
      </c>
      <c r="E463" s="88" t="s">
        <v>1279</v>
      </c>
      <c r="F463" s="963"/>
      <c r="G463" s="36"/>
      <c r="H463" s="36"/>
      <c r="I463" s="36"/>
      <c r="J463" s="36"/>
      <c r="K463" s="200" t="s">
        <v>1330</v>
      </c>
      <c r="L463" s="200">
        <v>561840.24</v>
      </c>
      <c r="M463" s="201"/>
      <c r="N463" s="201"/>
    </row>
    <row r="464" spans="1:14" ht="13" x14ac:dyDescent="0.15">
      <c r="A464" s="40" t="s">
        <v>32</v>
      </c>
      <c r="B464" s="99">
        <v>43826</v>
      </c>
      <c r="C464" s="1018">
        <v>43830</v>
      </c>
      <c r="D464" s="44">
        <v>30000</v>
      </c>
      <c r="E464" s="63" t="s">
        <v>822</v>
      </c>
      <c r="F464" s="976">
        <f>D464+D465</f>
        <v>96000</v>
      </c>
      <c r="G464" s="68"/>
      <c r="H464" s="68"/>
      <c r="I464" s="68"/>
      <c r="J464" s="68"/>
      <c r="K464" s="195" t="s">
        <v>1332</v>
      </c>
      <c r="L464" s="195">
        <v>561840.24</v>
      </c>
      <c r="M464" s="197"/>
      <c r="N464" s="197"/>
    </row>
    <row r="465" spans="1:14" ht="13" x14ac:dyDescent="0.15">
      <c r="A465" s="40" t="s">
        <v>275</v>
      </c>
      <c r="B465" s="99">
        <v>43826</v>
      </c>
      <c r="C465" s="963"/>
      <c r="D465" s="44">
        <v>66000</v>
      </c>
      <c r="E465" s="63" t="s">
        <v>1194</v>
      </c>
      <c r="F465" s="963"/>
      <c r="G465" s="68"/>
      <c r="H465" s="68"/>
      <c r="I465" s="68"/>
      <c r="J465" s="68"/>
      <c r="K465" s="195" t="s">
        <v>1335</v>
      </c>
      <c r="L465" s="195">
        <v>1248259.8500000001</v>
      </c>
      <c r="M465" s="70"/>
      <c r="N465" s="70"/>
    </row>
    <row r="466" spans="1:14" ht="13" x14ac:dyDescent="0.15">
      <c r="A466" s="18" t="s">
        <v>32</v>
      </c>
      <c r="B466" s="198">
        <v>43827</v>
      </c>
      <c r="C466" s="1016">
        <v>43830</v>
      </c>
      <c r="D466" s="20">
        <v>32000</v>
      </c>
      <c r="E466" s="88" t="s">
        <v>990</v>
      </c>
      <c r="F466" s="977">
        <f>D466+D467</f>
        <v>64000</v>
      </c>
      <c r="G466" s="36"/>
      <c r="H466" s="36"/>
      <c r="I466" s="36"/>
      <c r="J466" s="36"/>
      <c r="K466" s="200" t="s">
        <v>1338</v>
      </c>
      <c r="L466" s="200">
        <v>599296.26</v>
      </c>
      <c r="M466" s="201"/>
      <c r="N466" s="201"/>
    </row>
    <row r="467" spans="1:14" ht="13" x14ac:dyDescent="0.15">
      <c r="A467" s="18" t="s">
        <v>32</v>
      </c>
      <c r="B467" s="198">
        <v>43827</v>
      </c>
      <c r="C467" s="963"/>
      <c r="D467" s="20">
        <v>32000</v>
      </c>
      <c r="E467" s="88" t="s">
        <v>1340</v>
      </c>
      <c r="F467" s="963"/>
      <c r="G467" s="36"/>
      <c r="H467" s="36"/>
      <c r="I467" s="36"/>
      <c r="J467" s="36"/>
      <c r="K467" s="200" t="s">
        <v>1341</v>
      </c>
      <c r="L467" s="200">
        <v>599329.66</v>
      </c>
      <c r="M467" s="201"/>
      <c r="N467" s="201"/>
    </row>
    <row r="468" spans="1:14" ht="13" x14ac:dyDescent="0.15">
      <c r="A468" s="40" t="s">
        <v>32</v>
      </c>
      <c r="B468" s="99">
        <v>43828</v>
      </c>
      <c r="C468" s="1015">
        <v>43830</v>
      </c>
      <c r="D468" s="44">
        <v>31500</v>
      </c>
      <c r="E468" s="63" t="s">
        <v>998</v>
      </c>
      <c r="F468" s="976">
        <f>D468+D469</f>
        <v>63000</v>
      </c>
      <c r="G468" s="68"/>
      <c r="H468" s="68"/>
      <c r="I468" s="68"/>
      <c r="J468" s="68"/>
      <c r="K468" s="195" t="s">
        <v>1346</v>
      </c>
      <c r="L468" s="195">
        <v>589932.25</v>
      </c>
      <c r="M468" s="197"/>
      <c r="N468" s="197"/>
    </row>
    <row r="469" spans="1:14" ht="13" x14ac:dyDescent="0.15">
      <c r="A469" s="40" t="s">
        <v>32</v>
      </c>
      <c r="B469" s="99">
        <v>43828</v>
      </c>
      <c r="C469" s="963"/>
      <c r="D469" s="44">
        <v>31500</v>
      </c>
      <c r="E469" s="63" t="s">
        <v>1274</v>
      </c>
      <c r="F469" s="963"/>
      <c r="G469" s="68"/>
      <c r="H469" s="68"/>
      <c r="I469" s="68"/>
      <c r="J469" s="68"/>
      <c r="K469" s="195" t="s">
        <v>1349</v>
      </c>
      <c r="L469" s="195">
        <v>589932.25</v>
      </c>
      <c r="M469" s="70"/>
      <c r="N469" s="70"/>
    </row>
    <row r="470" spans="1:14" ht="13" x14ac:dyDescent="0.15">
      <c r="A470" s="18" t="s">
        <v>32</v>
      </c>
      <c r="B470" s="198">
        <v>43828</v>
      </c>
      <c r="C470" s="1016">
        <v>43830</v>
      </c>
      <c r="D470" s="20">
        <v>54000</v>
      </c>
      <c r="E470" s="88" t="s">
        <v>822</v>
      </c>
      <c r="F470" s="977">
        <f>D470+D471</f>
        <v>84000</v>
      </c>
      <c r="G470" s="36"/>
      <c r="H470" s="36"/>
      <c r="I470" s="36"/>
      <c r="J470" s="36"/>
      <c r="K470" s="200" t="s">
        <v>1353</v>
      </c>
      <c r="L470" s="200">
        <v>984314.59</v>
      </c>
      <c r="M470" s="201"/>
      <c r="N470" s="201"/>
    </row>
    <row r="471" spans="1:14" ht="13" x14ac:dyDescent="0.15">
      <c r="A471" s="18" t="s">
        <v>32</v>
      </c>
      <c r="B471" s="198">
        <v>43829</v>
      </c>
      <c r="C471" s="963"/>
      <c r="D471" s="20">
        <v>30000</v>
      </c>
      <c r="E471" s="88" t="s">
        <v>990</v>
      </c>
      <c r="F471" s="963"/>
      <c r="G471" s="36"/>
      <c r="H471" s="36"/>
      <c r="I471" s="36"/>
      <c r="J471" s="36"/>
      <c r="K471" s="200" t="s">
        <v>1356</v>
      </c>
      <c r="L471" s="200">
        <v>561840.24</v>
      </c>
      <c r="M471" s="201"/>
      <c r="N471" s="201"/>
    </row>
    <row r="472" spans="1:14" ht="13" x14ac:dyDescent="0.15">
      <c r="A472" s="288"/>
      <c r="B472" s="363"/>
      <c r="C472" s="365"/>
      <c r="D472" s="366"/>
      <c r="E472" s="292"/>
      <c r="F472" s="368">
        <f>SUM(F457:F471)</f>
        <v>491000</v>
      </c>
      <c r="G472" s="369">
        <f>F472*0.3</f>
        <v>147300</v>
      </c>
      <c r="H472" s="369">
        <f>F472*0.1</f>
        <v>49100</v>
      </c>
      <c r="I472" s="369">
        <f>F472*0.03</f>
        <v>14730</v>
      </c>
      <c r="J472" s="369">
        <f>F472*0.02</f>
        <v>9820</v>
      </c>
      <c r="K472" s="371"/>
      <c r="L472" s="371"/>
      <c r="M472" s="373"/>
      <c r="N472" s="373"/>
    </row>
    <row r="473" spans="1:14" ht="13" x14ac:dyDescent="0.15">
      <c r="A473" s="40" t="s">
        <v>32</v>
      </c>
      <c r="B473" s="99">
        <v>43829</v>
      </c>
      <c r="C473" s="99">
        <v>43845</v>
      </c>
      <c r="D473" s="44">
        <v>30000</v>
      </c>
      <c r="E473" s="63" t="s">
        <v>822</v>
      </c>
      <c r="F473" s="976">
        <f>D473+D474</f>
        <v>63500</v>
      </c>
      <c r="G473" s="68"/>
      <c r="H473" s="68"/>
      <c r="I473" s="68"/>
      <c r="J473" s="68"/>
      <c r="K473" s="195" t="s">
        <v>1368</v>
      </c>
      <c r="L473" s="195">
        <v>561840.24</v>
      </c>
      <c r="M473" s="197"/>
      <c r="N473" s="197"/>
    </row>
    <row r="474" spans="1:14" ht="13" x14ac:dyDescent="0.15">
      <c r="A474" s="40" t="s">
        <v>32</v>
      </c>
      <c r="B474" s="99">
        <v>43830</v>
      </c>
      <c r="C474" s="99">
        <v>43843</v>
      </c>
      <c r="D474" s="44">
        <v>33500</v>
      </c>
      <c r="E474" s="63" t="s">
        <v>1018</v>
      </c>
      <c r="F474" s="963"/>
      <c r="G474" s="68"/>
      <c r="H474" s="68"/>
      <c r="I474" s="68"/>
      <c r="J474" s="68"/>
      <c r="K474" s="195" t="s">
        <v>1370</v>
      </c>
      <c r="L474" s="195">
        <v>627388.27</v>
      </c>
      <c r="M474" s="70"/>
      <c r="N474" s="70"/>
    </row>
    <row r="475" spans="1:14" ht="13" x14ac:dyDescent="0.15">
      <c r="A475" s="18" t="s">
        <v>32</v>
      </c>
      <c r="B475" s="198">
        <v>43830</v>
      </c>
      <c r="C475" s="198">
        <v>43843</v>
      </c>
      <c r="D475" s="20">
        <v>33500</v>
      </c>
      <c r="E475" s="88" t="s">
        <v>1196</v>
      </c>
      <c r="F475" s="977">
        <f>D475+D476</f>
        <v>65000</v>
      </c>
      <c r="G475" s="36"/>
      <c r="H475" s="36"/>
      <c r="I475" s="36"/>
      <c r="J475" s="36"/>
      <c r="K475" s="200" t="s">
        <v>1376</v>
      </c>
      <c r="L475" s="200">
        <v>627388.27</v>
      </c>
      <c r="M475" s="201"/>
      <c r="N475" s="201"/>
    </row>
    <row r="476" spans="1:14" ht="13" x14ac:dyDescent="0.15">
      <c r="A476" s="18" t="s">
        <v>32</v>
      </c>
      <c r="B476" s="198">
        <v>43806</v>
      </c>
      <c r="C476" s="198">
        <v>43845</v>
      </c>
      <c r="D476" s="20">
        <v>31500</v>
      </c>
      <c r="E476" s="88" t="s">
        <v>822</v>
      </c>
      <c r="F476" s="963"/>
      <c r="G476" s="36"/>
      <c r="H476" s="36"/>
      <c r="I476" s="36"/>
      <c r="J476" s="36"/>
      <c r="K476" s="200" t="s">
        <v>1377</v>
      </c>
      <c r="L476" s="200">
        <v>580513.5</v>
      </c>
      <c r="M476" s="201"/>
      <c r="N476" s="201"/>
    </row>
    <row r="477" spans="1:14" ht="13" x14ac:dyDescent="0.15">
      <c r="A477" s="176"/>
      <c r="B477" s="216"/>
      <c r="C477" s="216"/>
      <c r="D477" s="204"/>
      <c r="E477" s="180"/>
      <c r="F477" s="218">
        <f>SUM(F473:F476)</f>
        <v>128500</v>
      </c>
      <c r="G477" s="220">
        <f>F477*0.3</f>
        <v>38550</v>
      </c>
      <c r="H477" s="220">
        <f>F477*0.1</f>
        <v>12850</v>
      </c>
      <c r="I477" s="220">
        <f>F477*0.03</f>
        <v>3855</v>
      </c>
      <c r="J477" s="220">
        <f>F477*0.02</f>
        <v>2570</v>
      </c>
      <c r="K477" s="222"/>
      <c r="L477" s="222"/>
      <c r="M477" s="225"/>
      <c r="N477" s="225"/>
    </row>
    <row r="478" spans="1:14" ht="13" x14ac:dyDescent="0.15">
      <c r="A478" s="40" t="s">
        <v>32</v>
      </c>
      <c r="B478" s="99">
        <v>43806</v>
      </c>
      <c r="C478" s="42"/>
      <c r="D478" s="44">
        <v>31500</v>
      </c>
      <c r="E478" s="63" t="s">
        <v>1387</v>
      </c>
      <c r="F478" s="50"/>
      <c r="G478" s="68"/>
      <c r="H478" s="68"/>
      <c r="I478" s="68"/>
      <c r="J478" s="68"/>
      <c r="K478" s="195" t="s">
        <v>1388</v>
      </c>
      <c r="L478" s="195">
        <v>580513.5</v>
      </c>
      <c r="M478" s="197"/>
      <c r="N478" s="197"/>
    </row>
    <row r="479" spans="1:14" ht="13" x14ac:dyDescent="0.15">
      <c r="A479" s="40" t="s">
        <v>32</v>
      </c>
      <c r="B479" s="99">
        <v>43848</v>
      </c>
      <c r="C479" s="99">
        <v>43853</v>
      </c>
      <c r="D479" s="44">
        <v>32000</v>
      </c>
      <c r="E479" s="63" t="s">
        <v>1018</v>
      </c>
      <c r="F479" s="44">
        <v>32000</v>
      </c>
      <c r="G479" s="68"/>
      <c r="H479" s="68"/>
      <c r="I479" s="68"/>
      <c r="J479" s="68"/>
      <c r="K479" s="195" t="s">
        <v>1390</v>
      </c>
      <c r="L479" s="195">
        <v>601183.99</v>
      </c>
      <c r="M479" s="70"/>
      <c r="N479" s="70">
        <f t="shared" ref="N479:N484" si="0">L479/D479</f>
        <v>18.7869996875</v>
      </c>
    </row>
    <row r="480" spans="1:14" ht="13" x14ac:dyDescent="0.15">
      <c r="A480" s="18" t="s">
        <v>32</v>
      </c>
      <c r="B480" s="198">
        <v>43848</v>
      </c>
      <c r="C480" s="198">
        <v>43853</v>
      </c>
      <c r="D480" s="20">
        <v>32000</v>
      </c>
      <c r="E480" s="88" t="s">
        <v>1393</v>
      </c>
      <c r="F480" s="977">
        <f>D480+D481</f>
        <v>64000</v>
      </c>
      <c r="G480" s="36"/>
      <c r="H480" s="36"/>
      <c r="I480" s="36"/>
      <c r="J480" s="36"/>
      <c r="K480" s="200" t="s">
        <v>1395</v>
      </c>
      <c r="L480" s="200">
        <v>601183.99</v>
      </c>
      <c r="M480" s="201"/>
      <c r="N480" s="70">
        <f t="shared" si="0"/>
        <v>18.7869996875</v>
      </c>
    </row>
    <row r="481" spans="1:14" ht="13" x14ac:dyDescent="0.15">
      <c r="A481" s="18" t="s">
        <v>32</v>
      </c>
      <c r="B481" s="198">
        <v>43850</v>
      </c>
      <c r="C481" s="198">
        <v>43853</v>
      </c>
      <c r="D481" s="20">
        <v>32000</v>
      </c>
      <c r="E481" s="88" t="s">
        <v>998</v>
      </c>
      <c r="F481" s="963"/>
      <c r="G481" s="36"/>
      <c r="H481" s="36"/>
      <c r="I481" s="36"/>
      <c r="J481" s="36"/>
      <c r="K481" s="200" t="s">
        <v>1397</v>
      </c>
      <c r="L481" s="200">
        <v>601183.99</v>
      </c>
      <c r="M481" s="201"/>
      <c r="N481" s="70">
        <f t="shared" si="0"/>
        <v>18.7869996875</v>
      </c>
    </row>
    <row r="482" spans="1:14" ht="13" x14ac:dyDescent="0.15">
      <c r="A482" s="40" t="s">
        <v>32</v>
      </c>
      <c r="B482" s="99">
        <v>43850</v>
      </c>
      <c r="C482" s="1017">
        <v>43853</v>
      </c>
      <c r="D482" s="44">
        <v>32000</v>
      </c>
      <c r="E482" s="63" t="s">
        <v>822</v>
      </c>
      <c r="F482" s="976">
        <f>D482+D483</f>
        <v>64000</v>
      </c>
      <c r="G482" s="68"/>
      <c r="H482" s="68"/>
      <c r="I482" s="68"/>
      <c r="J482" s="68"/>
      <c r="K482" s="195" t="s">
        <v>1400</v>
      </c>
      <c r="L482" s="195">
        <v>601183.99</v>
      </c>
      <c r="M482" s="197"/>
      <c r="N482" s="70">
        <f t="shared" si="0"/>
        <v>18.7869996875</v>
      </c>
    </row>
    <row r="483" spans="1:14" ht="13" x14ac:dyDescent="0.15">
      <c r="A483" s="40" t="s">
        <v>32</v>
      </c>
      <c r="B483" s="99">
        <v>43850</v>
      </c>
      <c r="C483" s="963"/>
      <c r="D483" s="44">
        <v>32000</v>
      </c>
      <c r="E483" s="63" t="s">
        <v>990</v>
      </c>
      <c r="F483" s="963"/>
      <c r="G483" s="68"/>
      <c r="H483" s="68"/>
      <c r="I483" s="68"/>
      <c r="J483" s="68"/>
      <c r="K483" s="195" t="s">
        <v>1404</v>
      </c>
      <c r="L483" s="195">
        <v>601183.99</v>
      </c>
      <c r="M483" s="70"/>
      <c r="N483" s="70">
        <f t="shared" si="0"/>
        <v>18.7869996875</v>
      </c>
    </row>
    <row r="484" spans="1:14" ht="13" x14ac:dyDescent="0.15">
      <c r="A484" s="18" t="s">
        <v>32</v>
      </c>
      <c r="B484" s="198">
        <v>43852</v>
      </c>
      <c r="C484" s="198">
        <v>43853</v>
      </c>
      <c r="D484" s="20">
        <v>32000</v>
      </c>
      <c r="E484" s="88" t="s">
        <v>1393</v>
      </c>
      <c r="F484" s="20">
        <v>32000</v>
      </c>
      <c r="G484" s="36"/>
      <c r="H484" s="36"/>
      <c r="I484" s="36"/>
      <c r="J484" s="36"/>
      <c r="K484" s="200" t="s">
        <v>1406</v>
      </c>
      <c r="L484" s="200">
        <v>593215.99</v>
      </c>
      <c r="M484" s="201"/>
      <c r="N484" s="70">
        <f t="shared" si="0"/>
        <v>18.537999687500001</v>
      </c>
    </row>
    <row r="485" spans="1:14" ht="13" x14ac:dyDescent="0.15">
      <c r="A485" s="176"/>
      <c r="B485" s="216"/>
      <c r="C485" s="256"/>
      <c r="D485" s="204"/>
      <c r="E485" s="180"/>
      <c r="F485" s="218">
        <f>SUM(F478:F484)</f>
        <v>192000</v>
      </c>
      <c r="G485" s="220">
        <f>F485*0.3</f>
        <v>57600</v>
      </c>
      <c r="H485" s="220">
        <f>F485*0.1</f>
        <v>19200</v>
      </c>
      <c r="I485" s="220"/>
      <c r="J485" s="220"/>
      <c r="K485" s="222"/>
      <c r="L485" s="222"/>
      <c r="M485" s="225"/>
      <c r="N485" s="70"/>
    </row>
    <row r="486" spans="1:14" ht="13" x14ac:dyDescent="0.15">
      <c r="A486" s="18"/>
      <c r="B486" s="198">
        <v>43853</v>
      </c>
      <c r="C486" s="198">
        <v>43860</v>
      </c>
      <c r="D486" s="20">
        <v>20000</v>
      </c>
      <c r="E486" s="88" t="s">
        <v>1274</v>
      </c>
      <c r="F486" s="20">
        <v>20000</v>
      </c>
      <c r="G486" s="36"/>
      <c r="H486" s="36"/>
      <c r="I486" s="36"/>
      <c r="J486" s="36"/>
      <c r="K486" s="200" t="s">
        <v>1415</v>
      </c>
      <c r="L486" s="200">
        <v>369240</v>
      </c>
      <c r="M486" s="201" t="s">
        <v>51</v>
      </c>
      <c r="N486" s="70">
        <f t="shared" ref="N486:N491" si="1">L486/D486</f>
        <v>18.462</v>
      </c>
    </row>
    <row r="487" spans="1:14" ht="13" x14ac:dyDescent="0.15">
      <c r="A487" s="40" t="s">
        <v>32</v>
      </c>
      <c r="B487" s="99">
        <v>43853</v>
      </c>
      <c r="C487" s="99">
        <v>43860</v>
      </c>
      <c r="D487" s="44">
        <v>20000</v>
      </c>
      <c r="E487" s="63" t="s">
        <v>1417</v>
      </c>
      <c r="F487" s="976">
        <f>D487+D488</f>
        <v>53500</v>
      </c>
      <c r="G487" s="68"/>
      <c r="H487" s="68"/>
      <c r="I487" s="68"/>
      <c r="J487" s="68"/>
      <c r="K487" s="195" t="s">
        <v>1419</v>
      </c>
      <c r="L487" s="195">
        <v>369240</v>
      </c>
      <c r="M487" s="197" t="s">
        <v>51</v>
      </c>
      <c r="N487" s="70">
        <f t="shared" si="1"/>
        <v>18.462</v>
      </c>
    </row>
    <row r="488" spans="1:14" ht="13" x14ac:dyDescent="0.15">
      <c r="A488" s="40" t="s">
        <v>32</v>
      </c>
      <c r="B488" s="99">
        <v>43857</v>
      </c>
      <c r="C488" s="99">
        <v>43860</v>
      </c>
      <c r="D488" s="44">
        <v>33500</v>
      </c>
      <c r="E488" s="63" t="s">
        <v>990</v>
      </c>
      <c r="F488" s="963"/>
      <c r="G488" s="68"/>
      <c r="H488" s="68"/>
      <c r="I488" s="68"/>
      <c r="J488" s="68"/>
      <c r="K488" s="195" t="s">
        <v>1421</v>
      </c>
      <c r="L488" s="195">
        <v>622195.51</v>
      </c>
      <c r="M488" s="197" t="s">
        <v>51</v>
      </c>
      <c r="N488" s="70">
        <f t="shared" si="1"/>
        <v>18.573000298507463</v>
      </c>
    </row>
    <row r="489" spans="1:14" ht="13" x14ac:dyDescent="0.15">
      <c r="A489" s="18" t="s">
        <v>32</v>
      </c>
      <c r="B489" s="198">
        <v>43857</v>
      </c>
      <c r="C489" s="198">
        <v>43860</v>
      </c>
      <c r="D489" s="20">
        <v>33500</v>
      </c>
      <c r="E489" s="88" t="s">
        <v>998</v>
      </c>
      <c r="F489" s="977">
        <f>D489+D490</f>
        <v>67000</v>
      </c>
      <c r="G489" s="36"/>
      <c r="H489" s="36"/>
      <c r="I489" s="36"/>
      <c r="J489" s="36"/>
      <c r="K489" s="200" t="s">
        <v>1423</v>
      </c>
      <c r="L489" s="200">
        <v>622195.51</v>
      </c>
      <c r="M489" s="201" t="s">
        <v>51</v>
      </c>
      <c r="N489" s="70">
        <f t="shared" si="1"/>
        <v>18.573000298507463</v>
      </c>
    </row>
    <row r="490" spans="1:14" ht="13" x14ac:dyDescent="0.15">
      <c r="A490" s="18" t="s">
        <v>32</v>
      </c>
      <c r="B490" s="198">
        <v>43858</v>
      </c>
      <c r="C490" s="198">
        <v>43860</v>
      </c>
      <c r="D490" s="20">
        <v>33500</v>
      </c>
      <c r="E490" s="88" t="s">
        <v>990</v>
      </c>
      <c r="F490" s="963"/>
      <c r="G490" s="36"/>
      <c r="H490" s="36"/>
      <c r="I490" s="36"/>
      <c r="J490" s="36"/>
      <c r="K490" s="200" t="s">
        <v>1425</v>
      </c>
      <c r="L490" s="200">
        <v>617304.52</v>
      </c>
      <c r="M490" s="201" t="s">
        <v>51</v>
      </c>
      <c r="N490" s="70">
        <f t="shared" si="1"/>
        <v>18.427000597014924</v>
      </c>
    </row>
    <row r="491" spans="1:14" ht="13" x14ac:dyDescent="0.15">
      <c r="A491" s="40" t="s">
        <v>32</v>
      </c>
      <c r="B491" s="99">
        <v>43858</v>
      </c>
      <c r="C491" s="99">
        <v>43860</v>
      </c>
      <c r="D491" s="44">
        <v>33500</v>
      </c>
      <c r="E491" s="63" t="s">
        <v>1417</v>
      </c>
      <c r="F491" s="44">
        <v>33500</v>
      </c>
      <c r="G491" s="68"/>
      <c r="H491" s="68"/>
      <c r="I491" s="68"/>
      <c r="J491" s="68"/>
      <c r="K491" s="195" t="s">
        <v>1427</v>
      </c>
      <c r="L491" s="195">
        <v>617304.52</v>
      </c>
      <c r="M491" s="197" t="s">
        <v>51</v>
      </c>
      <c r="N491" s="70">
        <f t="shared" si="1"/>
        <v>18.427000597014924</v>
      </c>
    </row>
    <row r="492" spans="1:14" ht="13" x14ac:dyDescent="0.15">
      <c r="A492" s="176"/>
      <c r="B492" s="256"/>
      <c r="C492" s="256"/>
      <c r="D492" s="204"/>
      <c r="E492" s="182"/>
      <c r="F492" s="218">
        <f>SUM(F486:F491)</f>
        <v>174000</v>
      </c>
      <c r="G492" s="220">
        <f>F492*0.3</f>
        <v>52200</v>
      </c>
      <c r="H492" s="220">
        <f>F492*0.1</f>
        <v>17400</v>
      </c>
      <c r="I492" s="220">
        <f>F492*0.03</f>
        <v>5220</v>
      </c>
      <c r="J492" s="220">
        <f>F492*0.02</f>
        <v>3480</v>
      </c>
      <c r="K492" s="222"/>
      <c r="L492" s="222"/>
      <c r="M492" s="275"/>
      <c r="N492" s="70"/>
    </row>
    <row r="493" spans="1:14" ht="13" x14ac:dyDescent="0.15">
      <c r="A493" s="18" t="s">
        <v>1430</v>
      </c>
      <c r="B493" s="198">
        <v>43859</v>
      </c>
      <c r="C493" s="19"/>
      <c r="D493" s="20">
        <v>31500</v>
      </c>
      <c r="E493" s="88" t="s">
        <v>822</v>
      </c>
      <c r="F493" s="977">
        <f>D493+D494</f>
        <v>63500</v>
      </c>
      <c r="G493" s="36"/>
      <c r="H493" s="36"/>
      <c r="I493" s="36"/>
      <c r="J493" s="36"/>
      <c r="K493" s="200" t="s">
        <v>1432</v>
      </c>
      <c r="L493" s="200">
        <v>577804.51</v>
      </c>
      <c r="M493" s="201"/>
      <c r="N493" s="70">
        <f t="shared" ref="N493:N499" si="2">L493/D493</f>
        <v>18.343000317460319</v>
      </c>
    </row>
    <row r="494" spans="1:14" ht="13" x14ac:dyDescent="0.15">
      <c r="A494" s="18" t="s">
        <v>1430</v>
      </c>
      <c r="B494" s="198">
        <v>43861</v>
      </c>
      <c r="C494" s="19"/>
      <c r="D494" s="20">
        <v>32000</v>
      </c>
      <c r="E494" s="88" t="s">
        <v>822</v>
      </c>
      <c r="F494" s="963"/>
      <c r="G494" s="36"/>
      <c r="H494" s="36"/>
      <c r="I494" s="36"/>
      <c r="J494" s="36"/>
      <c r="K494" s="200" t="s">
        <v>1435</v>
      </c>
      <c r="L494" s="200">
        <v>581728.02</v>
      </c>
      <c r="M494" s="201"/>
      <c r="N494" s="70">
        <f t="shared" si="2"/>
        <v>18.179000625</v>
      </c>
    </row>
    <row r="495" spans="1:14" ht="13" x14ac:dyDescent="0.15">
      <c r="A495" s="40" t="s">
        <v>1430</v>
      </c>
      <c r="B495" s="99">
        <v>43861</v>
      </c>
      <c r="C495" s="42"/>
      <c r="D495" s="44">
        <v>32000</v>
      </c>
      <c r="E495" s="63" t="s">
        <v>990</v>
      </c>
      <c r="F495" s="976">
        <f>D495+D496</f>
        <v>64500</v>
      </c>
      <c r="G495" s="68"/>
      <c r="H495" s="68"/>
      <c r="I495" s="68"/>
      <c r="J495" s="68"/>
      <c r="K495" s="195" t="s">
        <v>1439</v>
      </c>
      <c r="L495" s="195">
        <v>581728.02</v>
      </c>
      <c r="M495" s="197"/>
      <c r="N495" s="70">
        <f t="shared" si="2"/>
        <v>18.179000625</v>
      </c>
    </row>
    <row r="496" spans="1:14" ht="13" x14ac:dyDescent="0.15">
      <c r="A496" s="40" t="s">
        <v>1430</v>
      </c>
      <c r="B496" s="99">
        <v>43862</v>
      </c>
      <c r="C496" s="42"/>
      <c r="D496" s="44">
        <v>32500</v>
      </c>
      <c r="E496" s="63" t="s">
        <v>990</v>
      </c>
      <c r="F496" s="963"/>
      <c r="G496" s="68"/>
      <c r="H496" s="68"/>
      <c r="I496" s="68"/>
      <c r="J496" s="68"/>
      <c r="K496" s="195" t="s">
        <v>1442</v>
      </c>
      <c r="L496" s="195">
        <v>566345.02</v>
      </c>
      <c r="M496" s="70"/>
      <c r="N496" s="70">
        <f t="shared" si="2"/>
        <v>17.426000615384616</v>
      </c>
    </row>
    <row r="497" spans="1:14" ht="13" x14ac:dyDescent="0.15">
      <c r="A497" s="18" t="s">
        <v>1430</v>
      </c>
      <c r="B497" s="198">
        <v>43862</v>
      </c>
      <c r="C497" s="19"/>
      <c r="D497" s="20">
        <v>32500</v>
      </c>
      <c r="E497" s="88" t="s">
        <v>1274</v>
      </c>
      <c r="F497" s="977">
        <f>D497+D498</f>
        <v>59500</v>
      </c>
      <c r="G497" s="36"/>
      <c r="H497" s="36"/>
      <c r="I497" s="36"/>
      <c r="J497" s="36"/>
      <c r="K497" s="200" t="s">
        <v>1446</v>
      </c>
      <c r="L497" s="200">
        <v>566345.02</v>
      </c>
      <c r="M497" s="201"/>
      <c r="N497" s="70">
        <f t="shared" si="2"/>
        <v>17.426000615384616</v>
      </c>
    </row>
    <row r="498" spans="1:14" ht="13" x14ac:dyDescent="0.15">
      <c r="A498" s="18" t="s">
        <v>1430</v>
      </c>
      <c r="B498" s="198">
        <v>43863</v>
      </c>
      <c r="C498" s="19"/>
      <c r="D498" s="20">
        <v>27000</v>
      </c>
      <c r="E498" s="88" t="s">
        <v>1448</v>
      </c>
      <c r="F498" s="963"/>
      <c r="G498" s="36"/>
      <c r="H498" s="36"/>
      <c r="I498" s="36"/>
      <c r="J498" s="36"/>
      <c r="K498" s="200" t="s">
        <v>1451</v>
      </c>
      <c r="L498" s="200">
        <v>470502.02</v>
      </c>
      <c r="M498" s="201"/>
      <c r="N498" s="70">
        <f t="shared" si="2"/>
        <v>17.42600074074074</v>
      </c>
    </row>
    <row r="499" spans="1:14" ht="13" x14ac:dyDescent="0.15">
      <c r="A499" s="40" t="s">
        <v>1430</v>
      </c>
      <c r="B499" s="99">
        <v>43863</v>
      </c>
      <c r="C499" s="42"/>
      <c r="D499" s="44">
        <v>27000</v>
      </c>
      <c r="E499" s="63" t="s">
        <v>1417</v>
      </c>
      <c r="F499" s="50">
        <f>D499</f>
        <v>27000</v>
      </c>
      <c r="G499" s="68"/>
      <c r="H499" s="68"/>
      <c r="I499" s="68"/>
      <c r="J499" s="68"/>
      <c r="K499" s="195" t="s">
        <v>1453</v>
      </c>
      <c r="L499" s="195">
        <v>470502.02</v>
      </c>
      <c r="M499" s="197">
        <f>L499/D499</f>
        <v>17.42600074074074</v>
      </c>
      <c r="N499" s="70">
        <f t="shared" si="2"/>
        <v>17.42600074074074</v>
      </c>
    </row>
    <row r="500" spans="1:14" ht="13" x14ac:dyDescent="0.15">
      <c r="A500" s="176"/>
      <c r="B500" s="178"/>
      <c r="C500" s="256"/>
      <c r="D500" s="204"/>
      <c r="E500" s="182"/>
      <c r="F500" s="218">
        <f>SUM(F493:F499)</f>
        <v>214500</v>
      </c>
      <c r="G500" s="220">
        <f>F500*0.3</f>
        <v>64350</v>
      </c>
      <c r="H500" s="220">
        <f>F500*0.1</f>
        <v>21450</v>
      </c>
      <c r="I500" s="220"/>
      <c r="J500" s="220"/>
      <c r="K500" s="220"/>
      <c r="L500" s="220"/>
      <c r="M500" s="275"/>
      <c r="N500" s="275">
        <f>AVERAGE(N479:N499)</f>
        <v>18.305368641881881</v>
      </c>
    </row>
    <row r="501" spans="1:14" ht="13" x14ac:dyDescent="0.15">
      <c r="A501" s="18" t="s">
        <v>32</v>
      </c>
      <c r="B501" s="83">
        <v>43868</v>
      </c>
      <c r="C501" s="19"/>
      <c r="D501" s="20">
        <v>32000</v>
      </c>
      <c r="E501" s="88" t="s">
        <v>1448</v>
      </c>
      <c r="F501" s="977"/>
      <c r="G501" s="36"/>
      <c r="H501" s="36"/>
      <c r="I501" s="36"/>
      <c r="J501" s="36"/>
      <c r="K501" s="200" t="s">
        <v>1467</v>
      </c>
      <c r="L501" s="200">
        <v>558272</v>
      </c>
      <c r="M501" s="201"/>
      <c r="N501" s="201"/>
    </row>
    <row r="502" spans="1:14" ht="13" x14ac:dyDescent="0.15">
      <c r="A502" s="18" t="s">
        <v>32</v>
      </c>
      <c r="B502" s="198">
        <v>43866</v>
      </c>
      <c r="C502" s="19"/>
      <c r="D502" s="20">
        <v>32000</v>
      </c>
      <c r="E502" s="88" t="s">
        <v>1274</v>
      </c>
      <c r="F502" s="963"/>
      <c r="G502" s="36"/>
      <c r="H502" s="36"/>
      <c r="I502" s="36"/>
      <c r="J502" s="36"/>
      <c r="K502" s="200" t="s">
        <v>1470</v>
      </c>
      <c r="L502" s="200">
        <v>558047.98</v>
      </c>
      <c r="M502" s="201"/>
      <c r="N502" s="201"/>
    </row>
    <row r="503" spans="1:14" ht="13" x14ac:dyDescent="0.15">
      <c r="A503" s="40" t="s">
        <v>32</v>
      </c>
      <c r="B503" s="99">
        <v>43866</v>
      </c>
      <c r="C503" s="42"/>
      <c r="D503" s="44">
        <v>32000</v>
      </c>
      <c r="E503" s="63" t="s">
        <v>990</v>
      </c>
      <c r="F503" s="976"/>
      <c r="G503" s="68"/>
      <c r="H503" s="68"/>
      <c r="I503" s="68"/>
      <c r="J503" s="68"/>
      <c r="K503" s="195" t="s">
        <v>1472</v>
      </c>
      <c r="L503" s="195">
        <v>558047.98</v>
      </c>
      <c r="M503" s="197"/>
      <c r="N503" s="197"/>
    </row>
    <row r="504" spans="1:14" ht="13" x14ac:dyDescent="0.15">
      <c r="A504" s="40"/>
      <c r="B504" s="42"/>
      <c r="C504" s="42"/>
      <c r="D504" s="44"/>
      <c r="E504" s="46"/>
      <c r="F504" s="963"/>
      <c r="G504" s="68"/>
      <c r="H504" s="68"/>
      <c r="I504" s="68"/>
      <c r="J504" s="68"/>
      <c r="K504" s="68"/>
      <c r="L504" s="68"/>
      <c r="M504" s="70"/>
      <c r="N504" s="70"/>
    </row>
    <row r="505" spans="1:14" ht="13" x14ac:dyDescent="0.15">
      <c r="A505" s="18"/>
      <c r="B505" s="198"/>
      <c r="C505" s="19"/>
      <c r="D505" s="20"/>
      <c r="E505" s="88"/>
      <c r="F505" s="977"/>
      <c r="G505" s="36"/>
      <c r="H505" s="36"/>
      <c r="I505" s="36"/>
      <c r="J505" s="36"/>
      <c r="K505" s="36"/>
      <c r="L505" s="200"/>
      <c r="M505" s="201"/>
      <c r="N505" s="201"/>
    </row>
    <row r="506" spans="1:14" ht="13" x14ac:dyDescent="0.15">
      <c r="A506" s="18"/>
      <c r="B506" s="198"/>
      <c r="C506" s="19"/>
      <c r="D506" s="20"/>
      <c r="E506" s="88"/>
      <c r="F506" s="963"/>
      <c r="G506" s="36"/>
      <c r="H506" s="36"/>
      <c r="I506" s="36"/>
      <c r="J506" s="36"/>
      <c r="K506" s="36"/>
      <c r="L506" s="200"/>
      <c r="M506" s="201"/>
      <c r="N506" s="201"/>
    </row>
    <row r="507" spans="1:14" ht="13" x14ac:dyDescent="0.15">
      <c r="A507" s="40"/>
      <c r="B507" s="99"/>
      <c r="C507" s="42"/>
      <c r="D507" s="44"/>
      <c r="E507" s="63"/>
      <c r="F507" s="976"/>
      <c r="G507" s="68"/>
      <c r="H507" s="68"/>
      <c r="I507" s="68"/>
      <c r="J507" s="68"/>
      <c r="K507" s="68"/>
      <c r="L507" s="195"/>
      <c r="M507" s="197"/>
      <c r="N507" s="197"/>
    </row>
    <row r="508" spans="1:14" ht="13" x14ac:dyDescent="0.15">
      <c r="A508" s="40"/>
      <c r="B508" s="42"/>
      <c r="C508" s="42"/>
      <c r="D508" s="44"/>
      <c r="E508" s="46"/>
      <c r="F508" s="963"/>
      <c r="G508" s="68"/>
      <c r="H508" s="68"/>
      <c r="I508" s="68"/>
      <c r="J508" s="68"/>
      <c r="K508" s="68"/>
      <c r="L508" s="68"/>
      <c r="M508" s="70"/>
      <c r="N508" s="70"/>
    </row>
    <row r="509" spans="1:14" ht="13" x14ac:dyDescent="0.15">
      <c r="A509" s="18"/>
      <c r="B509" s="198"/>
      <c r="C509" s="19"/>
      <c r="D509" s="20"/>
      <c r="E509" s="88"/>
      <c r="F509" s="977"/>
      <c r="G509" s="36"/>
      <c r="H509" s="36"/>
      <c r="I509" s="36"/>
      <c r="J509" s="36"/>
      <c r="K509" s="36"/>
      <c r="L509" s="200"/>
      <c r="M509" s="201"/>
      <c r="N509" s="201"/>
    </row>
    <row r="510" spans="1:14" ht="13" x14ac:dyDescent="0.15">
      <c r="A510" s="18"/>
      <c r="B510" s="198"/>
      <c r="C510" s="19"/>
      <c r="D510" s="20"/>
      <c r="E510" s="88"/>
      <c r="F510" s="963"/>
      <c r="G510" s="36"/>
      <c r="H510" s="36"/>
      <c r="I510" s="36"/>
      <c r="J510" s="36"/>
      <c r="K510" s="36"/>
      <c r="L510" s="200"/>
      <c r="M510" s="201"/>
      <c r="N510" s="201"/>
    </row>
    <row r="511" spans="1:14" ht="13" x14ac:dyDescent="0.15">
      <c r="A511" s="40"/>
      <c r="B511" s="99"/>
      <c r="C511" s="42"/>
      <c r="D511" s="44"/>
      <c r="E511" s="63"/>
      <c r="F511" s="976"/>
      <c r="G511" s="68"/>
      <c r="H511" s="68"/>
      <c r="I511" s="68"/>
      <c r="J511" s="68"/>
      <c r="K511" s="68"/>
      <c r="L511" s="195"/>
      <c r="M511" s="197"/>
      <c r="N511" s="197"/>
    </row>
    <row r="512" spans="1:14" ht="13" x14ac:dyDescent="0.15">
      <c r="A512" s="40"/>
      <c r="B512" s="62"/>
      <c r="C512" s="42"/>
      <c r="D512" s="44"/>
      <c r="E512" s="46"/>
      <c r="F512" s="963"/>
      <c r="G512" s="68"/>
      <c r="H512" s="68"/>
      <c r="I512" s="68"/>
      <c r="J512" s="68"/>
      <c r="K512" s="68"/>
      <c r="L512" s="68"/>
      <c r="M512" s="70"/>
      <c r="N512" s="70"/>
    </row>
    <row r="513" spans="1:14" ht="13" x14ac:dyDescent="0.15">
      <c r="A513" s="18"/>
      <c r="B513" s="198"/>
      <c r="C513" s="19"/>
      <c r="D513" s="20"/>
      <c r="E513" s="88"/>
      <c r="F513" s="977"/>
      <c r="G513" s="36"/>
      <c r="H513" s="36"/>
      <c r="I513" s="36"/>
      <c r="J513" s="36"/>
      <c r="K513" s="36"/>
      <c r="L513" s="200"/>
      <c r="M513" s="201"/>
      <c r="N513" s="201"/>
    </row>
    <row r="514" spans="1:14" ht="13" x14ac:dyDescent="0.15">
      <c r="A514" s="18"/>
      <c r="B514" s="198"/>
      <c r="C514" s="19"/>
      <c r="D514" s="20"/>
      <c r="E514" s="88"/>
      <c r="F514" s="963"/>
      <c r="G514" s="36"/>
      <c r="H514" s="36"/>
      <c r="I514" s="36"/>
      <c r="J514" s="36"/>
      <c r="K514" s="36"/>
      <c r="L514" s="200"/>
      <c r="M514" s="201"/>
      <c r="N514" s="201"/>
    </row>
    <row r="515" spans="1:14" ht="13" x14ac:dyDescent="0.15">
      <c r="A515" s="40"/>
      <c r="B515" s="99"/>
      <c r="C515" s="42"/>
      <c r="D515" s="44"/>
      <c r="E515" s="63"/>
      <c r="F515" s="976"/>
      <c r="G515" s="68"/>
      <c r="H515" s="68"/>
      <c r="I515" s="68"/>
      <c r="J515" s="68"/>
      <c r="K515" s="68"/>
      <c r="L515" s="195"/>
      <c r="M515" s="197"/>
      <c r="N515" s="197"/>
    </row>
    <row r="516" spans="1:14" ht="13" x14ac:dyDescent="0.15">
      <c r="A516" s="40"/>
      <c r="B516" s="42"/>
      <c r="C516" s="42"/>
      <c r="D516" s="44"/>
      <c r="E516" s="46"/>
      <c r="F516" s="963"/>
      <c r="G516" s="68"/>
      <c r="H516" s="68"/>
      <c r="I516" s="68"/>
      <c r="J516" s="68"/>
      <c r="K516" s="68"/>
      <c r="L516" s="68"/>
      <c r="M516" s="70"/>
      <c r="N516" s="70"/>
    </row>
    <row r="517" spans="1:14" ht="13" x14ac:dyDescent="0.15">
      <c r="A517" s="18"/>
      <c r="B517" s="198"/>
      <c r="C517" s="19"/>
      <c r="D517" s="20"/>
      <c r="E517" s="88"/>
      <c r="F517" s="977"/>
      <c r="G517" s="36"/>
      <c r="H517" s="36"/>
      <c r="I517" s="36"/>
      <c r="J517" s="36"/>
      <c r="K517" s="36"/>
      <c r="L517" s="200"/>
      <c r="M517" s="201"/>
      <c r="N517" s="201"/>
    </row>
    <row r="518" spans="1:14" ht="13" x14ac:dyDescent="0.15">
      <c r="A518" s="18"/>
      <c r="B518" s="198"/>
      <c r="C518" s="19"/>
      <c r="D518" s="20"/>
      <c r="E518" s="88"/>
      <c r="F518" s="963"/>
      <c r="G518" s="36"/>
      <c r="H518" s="36"/>
      <c r="I518" s="36"/>
      <c r="J518" s="36"/>
      <c r="K518" s="36"/>
      <c r="L518" s="200"/>
      <c r="M518" s="201"/>
      <c r="N518" s="201"/>
    </row>
    <row r="519" spans="1:14" ht="13" x14ac:dyDescent="0.15">
      <c r="A519" s="40"/>
      <c r="B519" s="99"/>
      <c r="C519" s="42"/>
      <c r="D519" s="44"/>
      <c r="E519" s="63"/>
      <c r="F519" s="976"/>
      <c r="G519" s="68"/>
      <c r="H519" s="68"/>
      <c r="I519" s="68"/>
      <c r="J519" s="68"/>
      <c r="K519" s="68"/>
      <c r="L519" s="195"/>
      <c r="M519" s="197"/>
      <c r="N519" s="197"/>
    </row>
    <row r="520" spans="1:14" ht="13" x14ac:dyDescent="0.15">
      <c r="A520" s="40"/>
      <c r="B520" s="42"/>
      <c r="C520" s="42"/>
      <c r="D520" s="44"/>
      <c r="E520" s="46"/>
      <c r="F520" s="963"/>
      <c r="G520" s="68"/>
      <c r="H520" s="68"/>
      <c r="I520" s="68"/>
      <c r="J520" s="68"/>
      <c r="K520" s="68"/>
      <c r="L520" s="68"/>
      <c r="M520" s="70"/>
      <c r="N520" s="70"/>
    </row>
    <row r="521" spans="1:14" ht="13" x14ac:dyDescent="0.15">
      <c r="A521" s="18"/>
      <c r="B521" s="198"/>
      <c r="C521" s="19"/>
      <c r="D521" s="20"/>
      <c r="E521" s="88"/>
      <c r="F521" s="977"/>
      <c r="G521" s="36"/>
      <c r="H521" s="36"/>
      <c r="I521" s="36"/>
      <c r="J521" s="36"/>
      <c r="K521" s="36"/>
      <c r="L521" s="200"/>
      <c r="M521" s="201"/>
      <c r="N521" s="201"/>
    </row>
    <row r="522" spans="1:14" ht="13" x14ac:dyDescent="0.15">
      <c r="A522" s="18"/>
      <c r="B522" s="198"/>
      <c r="C522" s="19"/>
      <c r="D522" s="20"/>
      <c r="E522" s="88"/>
      <c r="F522" s="963"/>
      <c r="G522" s="36"/>
      <c r="H522" s="36"/>
      <c r="I522" s="36"/>
      <c r="J522" s="36"/>
      <c r="K522" s="36"/>
      <c r="L522" s="200"/>
      <c r="M522" s="201"/>
      <c r="N522" s="201"/>
    </row>
    <row r="523" spans="1:14" ht="13" x14ac:dyDescent="0.15">
      <c r="A523" s="40"/>
      <c r="B523" s="99"/>
      <c r="C523" s="42"/>
      <c r="D523" s="44"/>
      <c r="E523" s="63"/>
      <c r="F523" s="976"/>
      <c r="G523" s="68"/>
      <c r="H523" s="68"/>
      <c r="I523" s="68"/>
      <c r="J523" s="68"/>
      <c r="K523" s="68"/>
      <c r="L523" s="195"/>
      <c r="M523" s="197"/>
      <c r="N523" s="197"/>
    </row>
    <row r="524" spans="1:14" ht="13" x14ac:dyDescent="0.15">
      <c r="A524" s="40"/>
      <c r="B524" s="62"/>
      <c r="C524" s="42"/>
      <c r="D524" s="44"/>
      <c r="E524" s="46"/>
      <c r="F524" s="963"/>
      <c r="G524" s="68"/>
      <c r="H524" s="68"/>
      <c r="I524" s="68"/>
      <c r="J524" s="68"/>
      <c r="K524" s="68"/>
      <c r="L524" s="68"/>
      <c r="M524" s="70"/>
      <c r="N524" s="70"/>
    </row>
    <row r="525" spans="1:14" ht="13" x14ac:dyDescent="0.15">
      <c r="A525" s="18"/>
      <c r="B525" s="198"/>
      <c r="C525" s="19"/>
      <c r="D525" s="20"/>
      <c r="E525" s="88"/>
      <c r="F525" s="977"/>
      <c r="G525" s="36"/>
      <c r="H525" s="36"/>
      <c r="I525" s="36"/>
      <c r="J525" s="36"/>
      <c r="K525" s="36"/>
      <c r="L525" s="200"/>
      <c r="M525" s="201"/>
      <c r="N525" s="201"/>
    </row>
    <row r="526" spans="1:14" ht="13" x14ac:dyDescent="0.15">
      <c r="A526" s="18"/>
      <c r="B526" s="198"/>
      <c r="C526" s="19"/>
      <c r="D526" s="20"/>
      <c r="E526" s="88"/>
      <c r="F526" s="963"/>
      <c r="G526" s="36"/>
      <c r="H526" s="36"/>
      <c r="I526" s="36"/>
      <c r="J526" s="36"/>
      <c r="K526" s="36"/>
      <c r="L526" s="200"/>
      <c r="M526" s="201"/>
      <c r="N526" s="201"/>
    </row>
    <row r="527" spans="1:14" ht="13" x14ac:dyDescent="0.15">
      <c r="A527" s="40"/>
      <c r="B527" s="99"/>
      <c r="C527" s="42"/>
      <c r="D527" s="44"/>
      <c r="E527" s="63"/>
      <c r="F527" s="976"/>
      <c r="G527" s="68"/>
      <c r="H527" s="68"/>
      <c r="I527" s="68"/>
      <c r="J527" s="68"/>
      <c r="K527" s="68"/>
      <c r="L527" s="195"/>
      <c r="M527" s="197"/>
      <c r="N527" s="197"/>
    </row>
    <row r="528" spans="1:14" ht="13" x14ac:dyDescent="0.15">
      <c r="A528" s="40"/>
      <c r="B528" s="42"/>
      <c r="C528" s="42"/>
      <c r="D528" s="44"/>
      <c r="E528" s="46"/>
      <c r="F528" s="963"/>
      <c r="G528" s="68"/>
      <c r="H528" s="68"/>
      <c r="I528" s="68"/>
      <c r="J528" s="68"/>
      <c r="K528" s="68"/>
      <c r="L528" s="68"/>
      <c r="M528" s="70"/>
      <c r="N528" s="70"/>
    </row>
    <row r="529" spans="1:14" ht="13" x14ac:dyDescent="0.15">
      <c r="A529" s="18"/>
      <c r="B529" s="198"/>
      <c r="C529" s="19"/>
      <c r="D529" s="20"/>
      <c r="E529" s="88"/>
      <c r="F529" s="977"/>
      <c r="G529" s="36"/>
      <c r="H529" s="36"/>
      <c r="I529" s="36"/>
      <c r="J529" s="36"/>
      <c r="K529" s="36"/>
      <c r="L529" s="200"/>
      <c r="M529" s="201"/>
      <c r="N529" s="201"/>
    </row>
    <row r="530" spans="1:14" ht="13" x14ac:dyDescent="0.15">
      <c r="A530" s="18"/>
      <c r="B530" s="198"/>
      <c r="C530" s="19"/>
      <c r="D530" s="20"/>
      <c r="E530" s="88"/>
      <c r="F530" s="963"/>
      <c r="G530" s="36"/>
      <c r="H530" s="36"/>
      <c r="I530" s="36"/>
      <c r="J530" s="36"/>
      <c r="K530" s="36"/>
      <c r="L530" s="200"/>
      <c r="M530" s="201"/>
      <c r="N530" s="201"/>
    </row>
    <row r="531" spans="1:14" ht="13" x14ac:dyDescent="0.15">
      <c r="A531" s="40"/>
      <c r="B531" s="99"/>
      <c r="C531" s="42"/>
      <c r="D531" s="44"/>
      <c r="E531" s="63"/>
      <c r="F531" s="976"/>
      <c r="G531" s="68"/>
      <c r="H531" s="68"/>
      <c r="I531" s="68"/>
      <c r="J531" s="68"/>
      <c r="K531" s="68"/>
      <c r="L531" s="195"/>
      <c r="M531" s="197"/>
      <c r="N531" s="197"/>
    </row>
    <row r="532" spans="1:14" ht="13" x14ac:dyDescent="0.15">
      <c r="A532" s="40"/>
      <c r="B532" s="42"/>
      <c r="C532" s="42"/>
      <c r="D532" s="44"/>
      <c r="E532" s="46"/>
      <c r="F532" s="963"/>
      <c r="G532" s="68"/>
      <c r="H532" s="68"/>
      <c r="I532" s="68"/>
      <c r="J532" s="68"/>
      <c r="K532" s="68"/>
      <c r="L532" s="68"/>
      <c r="M532" s="70"/>
      <c r="N532" s="70"/>
    </row>
    <row r="533" spans="1:14" ht="13" x14ac:dyDescent="0.15">
      <c r="A533" s="18"/>
      <c r="B533" s="198"/>
      <c r="C533" s="19"/>
      <c r="D533" s="20"/>
      <c r="E533" s="88"/>
      <c r="F533" s="977"/>
      <c r="G533" s="36"/>
      <c r="H533" s="36"/>
      <c r="I533" s="36"/>
      <c r="J533" s="36"/>
      <c r="K533" s="36"/>
      <c r="L533" s="200"/>
      <c r="M533" s="201"/>
      <c r="N533" s="201"/>
    </row>
    <row r="534" spans="1:14" ht="13" x14ac:dyDescent="0.15">
      <c r="A534" s="18"/>
      <c r="B534" s="198"/>
      <c r="C534" s="19"/>
      <c r="D534" s="20"/>
      <c r="E534" s="88"/>
      <c r="F534" s="963"/>
      <c r="G534" s="36"/>
      <c r="H534" s="36"/>
      <c r="I534" s="36"/>
      <c r="J534" s="36"/>
      <c r="K534" s="36"/>
      <c r="L534" s="200"/>
      <c r="M534" s="201"/>
      <c r="N534" s="201"/>
    </row>
    <row r="535" spans="1:14" ht="13" x14ac:dyDescent="0.15">
      <c r="A535" s="40"/>
      <c r="B535" s="99"/>
      <c r="C535" s="42"/>
      <c r="D535" s="44"/>
      <c r="E535" s="63"/>
      <c r="F535" s="976"/>
      <c r="G535" s="68"/>
      <c r="H535" s="68"/>
      <c r="I535" s="68"/>
      <c r="J535" s="68"/>
      <c r="K535" s="68"/>
      <c r="L535" s="195"/>
      <c r="M535" s="197"/>
      <c r="N535" s="197"/>
    </row>
    <row r="536" spans="1:14" ht="13" x14ac:dyDescent="0.15">
      <c r="A536" s="40"/>
      <c r="B536" s="62"/>
      <c r="C536" s="42"/>
      <c r="D536" s="44"/>
      <c r="E536" s="46"/>
      <c r="F536" s="963"/>
      <c r="G536" s="68"/>
      <c r="H536" s="68"/>
      <c r="I536" s="68"/>
      <c r="J536" s="68"/>
      <c r="K536" s="68"/>
      <c r="L536" s="68"/>
      <c r="M536" s="70"/>
      <c r="N536" s="70"/>
    </row>
    <row r="537" spans="1:14" ht="13" x14ac:dyDescent="0.15">
      <c r="A537" s="18"/>
      <c r="B537" s="198"/>
      <c r="C537" s="19"/>
      <c r="D537" s="20"/>
      <c r="E537" s="88"/>
      <c r="F537" s="977"/>
      <c r="G537" s="36"/>
      <c r="H537" s="36"/>
      <c r="I537" s="36"/>
      <c r="J537" s="36"/>
      <c r="K537" s="36"/>
      <c r="L537" s="200"/>
      <c r="M537" s="201"/>
      <c r="N537" s="201"/>
    </row>
    <row r="538" spans="1:14" ht="13" x14ac:dyDescent="0.15">
      <c r="A538" s="18"/>
      <c r="B538" s="198"/>
      <c r="C538" s="19"/>
      <c r="D538" s="20"/>
      <c r="E538" s="88"/>
      <c r="F538" s="963"/>
      <c r="G538" s="36"/>
      <c r="H538" s="36"/>
      <c r="I538" s="36"/>
      <c r="J538" s="36"/>
      <c r="K538" s="36"/>
      <c r="L538" s="200"/>
      <c r="M538" s="201"/>
      <c r="N538" s="201"/>
    </row>
    <row r="539" spans="1:14" ht="13" x14ac:dyDescent="0.15">
      <c r="A539" s="40"/>
      <c r="B539" s="99"/>
      <c r="C539" s="42"/>
      <c r="D539" s="44"/>
      <c r="E539" s="63"/>
      <c r="F539" s="976"/>
      <c r="G539" s="68"/>
      <c r="H539" s="68"/>
      <c r="I539" s="68"/>
      <c r="J539" s="68"/>
      <c r="K539" s="68"/>
      <c r="L539" s="195"/>
      <c r="M539" s="197"/>
      <c r="N539" s="197"/>
    </row>
    <row r="540" spans="1:14" ht="13" x14ac:dyDescent="0.15">
      <c r="A540" s="40"/>
      <c r="B540" s="42"/>
      <c r="C540" s="42"/>
      <c r="D540" s="44"/>
      <c r="E540" s="46"/>
      <c r="F540" s="963"/>
      <c r="G540" s="68"/>
      <c r="H540" s="68"/>
      <c r="I540" s="68"/>
      <c r="J540" s="68"/>
      <c r="K540" s="68"/>
      <c r="L540" s="68"/>
      <c r="M540" s="70"/>
      <c r="N540" s="70"/>
    </row>
    <row r="541" spans="1:14" ht="13" x14ac:dyDescent="0.15">
      <c r="A541" s="18"/>
      <c r="B541" s="198"/>
      <c r="C541" s="19"/>
      <c r="D541" s="20"/>
      <c r="E541" s="88"/>
      <c r="F541" s="977"/>
      <c r="G541" s="36"/>
      <c r="H541" s="36"/>
      <c r="I541" s="36"/>
      <c r="J541" s="36"/>
      <c r="K541" s="36"/>
      <c r="L541" s="200"/>
      <c r="M541" s="201"/>
      <c r="N541" s="201"/>
    </row>
    <row r="542" spans="1:14" ht="13" x14ac:dyDescent="0.15">
      <c r="A542" s="18"/>
      <c r="B542" s="198"/>
      <c r="C542" s="19"/>
      <c r="D542" s="20"/>
      <c r="E542" s="88"/>
      <c r="F542" s="963"/>
      <c r="G542" s="36"/>
      <c r="H542" s="36"/>
      <c r="I542" s="36"/>
      <c r="J542" s="36"/>
      <c r="K542" s="36"/>
      <c r="L542" s="200"/>
      <c r="M542" s="201"/>
      <c r="N542" s="201"/>
    </row>
    <row r="543" spans="1:14" ht="13" x14ac:dyDescent="0.15">
      <c r="A543" s="40"/>
      <c r="B543" s="99"/>
      <c r="C543" s="42"/>
      <c r="D543" s="44"/>
      <c r="E543" s="63"/>
      <c r="F543" s="976"/>
      <c r="G543" s="68"/>
      <c r="H543" s="68"/>
      <c r="I543" s="68"/>
      <c r="J543" s="68"/>
      <c r="K543" s="68"/>
      <c r="L543" s="195"/>
      <c r="M543" s="197"/>
      <c r="N543" s="197"/>
    </row>
    <row r="544" spans="1:14" ht="13" x14ac:dyDescent="0.15">
      <c r="A544" s="40"/>
      <c r="B544" s="42"/>
      <c r="C544" s="42"/>
      <c r="D544" s="44"/>
      <c r="E544" s="46"/>
      <c r="F544" s="963"/>
      <c r="G544" s="68"/>
      <c r="H544" s="68"/>
      <c r="I544" s="68"/>
      <c r="J544" s="68"/>
      <c r="K544" s="68"/>
      <c r="L544" s="68"/>
      <c r="M544" s="70"/>
      <c r="N544" s="70"/>
    </row>
    <row r="545" spans="1:14" ht="13" x14ac:dyDescent="0.15">
      <c r="A545" s="18"/>
      <c r="B545" s="198"/>
      <c r="C545" s="19"/>
      <c r="D545" s="20"/>
      <c r="E545" s="88"/>
      <c r="F545" s="977"/>
      <c r="G545" s="36"/>
      <c r="H545" s="36"/>
      <c r="I545" s="36"/>
      <c r="J545" s="36"/>
      <c r="K545" s="36"/>
      <c r="L545" s="200"/>
      <c r="M545" s="201"/>
      <c r="N545" s="201"/>
    </row>
    <row r="546" spans="1:14" ht="13" x14ac:dyDescent="0.15">
      <c r="A546" s="18"/>
      <c r="B546" s="198"/>
      <c r="C546" s="19"/>
      <c r="D546" s="20"/>
      <c r="E546" s="88"/>
      <c r="F546" s="963"/>
      <c r="G546" s="36"/>
      <c r="H546" s="36"/>
      <c r="I546" s="36"/>
      <c r="J546" s="36"/>
      <c r="K546" s="36"/>
      <c r="L546" s="200"/>
      <c r="M546" s="201"/>
      <c r="N546" s="201"/>
    </row>
    <row r="547" spans="1:14" ht="13" x14ac:dyDescent="0.15">
      <c r="A547" s="40"/>
      <c r="B547" s="99"/>
      <c r="C547" s="42"/>
      <c r="D547" s="44"/>
      <c r="E547" s="63"/>
      <c r="F547" s="976"/>
      <c r="G547" s="68"/>
      <c r="H547" s="68"/>
      <c r="I547" s="68"/>
      <c r="J547" s="68"/>
      <c r="K547" s="68"/>
      <c r="L547" s="195"/>
      <c r="M547" s="197"/>
      <c r="N547" s="197"/>
    </row>
    <row r="548" spans="1:14" ht="13" x14ac:dyDescent="0.15">
      <c r="A548" s="40"/>
      <c r="B548" s="62"/>
      <c r="C548" s="42"/>
      <c r="D548" s="44"/>
      <c r="E548" s="46"/>
      <c r="F548" s="963"/>
      <c r="G548" s="68"/>
      <c r="H548" s="68"/>
      <c r="I548" s="68"/>
      <c r="J548" s="68"/>
      <c r="K548" s="68"/>
      <c r="L548" s="68"/>
      <c r="M548" s="70"/>
      <c r="N548" s="70"/>
    </row>
    <row r="549" spans="1:14" ht="13" x14ac:dyDescent="0.15">
      <c r="A549" s="18"/>
      <c r="B549" s="198"/>
      <c r="C549" s="19"/>
      <c r="D549" s="20"/>
      <c r="E549" s="88"/>
      <c r="F549" s="977"/>
      <c r="G549" s="36"/>
      <c r="H549" s="36"/>
      <c r="I549" s="36"/>
      <c r="J549" s="36"/>
      <c r="K549" s="36"/>
      <c r="L549" s="200"/>
      <c r="M549" s="201"/>
      <c r="N549" s="201"/>
    </row>
    <row r="550" spans="1:14" ht="13" x14ac:dyDescent="0.15">
      <c r="A550" s="18"/>
      <c r="B550" s="198"/>
      <c r="C550" s="19"/>
      <c r="D550" s="20"/>
      <c r="E550" s="88"/>
      <c r="F550" s="963"/>
      <c r="G550" s="36"/>
      <c r="H550" s="36"/>
      <c r="I550" s="36"/>
      <c r="J550" s="36"/>
      <c r="K550" s="36"/>
      <c r="L550" s="200"/>
      <c r="M550" s="201"/>
      <c r="N550" s="201"/>
    </row>
    <row r="551" spans="1:14" ht="13" x14ac:dyDescent="0.15">
      <c r="A551" s="40"/>
      <c r="B551" s="99"/>
      <c r="C551" s="42"/>
      <c r="D551" s="44"/>
      <c r="E551" s="63"/>
      <c r="F551" s="976"/>
      <c r="G551" s="68"/>
      <c r="H551" s="68"/>
      <c r="I551" s="68"/>
      <c r="J551" s="68"/>
      <c r="K551" s="68"/>
      <c r="L551" s="195"/>
      <c r="M551" s="197"/>
      <c r="N551" s="197"/>
    </row>
    <row r="552" spans="1:14" ht="13" x14ac:dyDescent="0.15">
      <c r="A552" s="40"/>
      <c r="B552" s="42"/>
      <c r="C552" s="42"/>
      <c r="D552" s="44"/>
      <c r="E552" s="46"/>
      <c r="F552" s="963"/>
      <c r="G552" s="68"/>
      <c r="H552" s="68"/>
      <c r="I552" s="68"/>
      <c r="J552" s="68"/>
      <c r="K552" s="68"/>
      <c r="L552" s="68"/>
      <c r="M552" s="70"/>
      <c r="N552" s="70"/>
    </row>
    <row r="553" spans="1:14" ht="13" x14ac:dyDescent="0.15">
      <c r="A553" s="18"/>
      <c r="B553" s="198"/>
      <c r="C553" s="19"/>
      <c r="D553" s="20"/>
      <c r="E553" s="88"/>
      <c r="F553" s="977"/>
      <c r="G553" s="36"/>
      <c r="H553" s="36"/>
      <c r="I553" s="36"/>
      <c r="J553" s="36"/>
      <c r="K553" s="36"/>
      <c r="L553" s="200"/>
      <c r="M553" s="201"/>
      <c r="N553" s="201"/>
    </row>
    <row r="554" spans="1:14" ht="13" x14ac:dyDescent="0.15">
      <c r="A554" s="18"/>
      <c r="B554" s="198"/>
      <c r="C554" s="19"/>
      <c r="D554" s="20"/>
      <c r="E554" s="88"/>
      <c r="F554" s="963"/>
      <c r="G554" s="36"/>
      <c r="H554" s="36"/>
      <c r="I554" s="36"/>
      <c r="J554" s="36"/>
      <c r="K554" s="36"/>
      <c r="L554" s="200"/>
      <c r="M554" s="201"/>
      <c r="N554" s="201"/>
    </row>
    <row r="555" spans="1:14" ht="13" x14ac:dyDescent="0.15">
      <c r="A555" s="40"/>
      <c r="B555" s="99"/>
      <c r="C555" s="42"/>
      <c r="D555" s="44"/>
      <c r="E555" s="63"/>
      <c r="F555" s="976"/>
      <c r="G555" s="68"/>
      <c r="H555" s="68"/>
      <c r="I555" s="68"/>
      <c r="J555" s="68"/>
      <c r="K555" s="68"/>
      <c r="L555" s="195"/>
      <c r="M555" s="197"/>
      <c r="N555" s="197"/>
    </row>
    <row r="556" spans="1:14" ht="13" x14ac:dyDescent="0.15">
      <c r="A556" s="40"/>
      <c r="B556" s="42"/>
      <c r="C556" s="42"/>
      <c r="D556" s="44"/>
      <c r="E556" s="46"/>
      <c r="F556" s="963"/>
      <c r="G556" s="68"/>
      <c r="H556" s="68"/>
      <c r="I556" s="68"/>
      <c r="J556" s="68"/>
      <c r="K556" s="68"/>
      <c r="L556" s="68"/>
      <c r="M556" s="70"/>
      <c r="N556" s="70"/>
    </row>
    <row r="557" spans="1:14" ht="13" x14ac:dyDescent="0.15">
      <c r="A557" s="18"/>
      <c r="B557" s="198"/>
      <c r="C557" s="19"/>
      <c r="D557" s="20"/>
      <c r="E557" s="88"/>
      <c r="F557" s="977"/>
      <c r="G557" s="36"/>
      <c r="H557" s="36"/>
      <c r="I557" s="36"/>
      <c r="J557" s="36"/>
      <c r="K557" s="36"/>
      <c r="L557" s="200"/>
      <c r="M557" s="201"/>
      <c r="N557" s="201"/>
    </row>
    <row r="558" spans="1:14" ht="13" x14ac:dyDescent="0.15">
      <c r="A558" s="18"/>
      <c r="B558" s="198"/>
      <c r="C558" s="19"/>
      <c r="D558" s="20"/>
      <c r="E558" s="88"/>
      <c r="F558" s="963"/>
      <c r="G558" s="36"/>
      <c r="H558" s="36"/>
      <c r="I558" s="36"/>
      <c r="J558" s="36"/>
      <c r="K558" s="36"/>
      <c r="L558" s="200"/>
      <c r="M558" s="201"/>
      <c r="N558" s="201"/>
    </row>
    <row r="559" spans="1:14" ht="13" x14ac:dyDescent="0.15">
      <c r="A559" s="40"/>
      <c r="B559" s="99"/>
      <c r="C559" s="42"/>
      <c r="D559" s="44"/>
      <c r="E559" s="63"/>
      <c r="F559" s="976"/>
      <c r="G559" s="68"/>
      <c r="H559" s="68"/>
      <c r="I559" s="68"/>
      <c r="J559" s="68"/>
      <c r="K559" s="68"/>
      <c r="L559" s="195"/>
      <c r="M559" s="197"/>
      <c r="N559" s="197"/>
    </row>
    <row r="560" spans="1:14" ht="13" x14ac:dyDescent="0.15">
      <c r="A560" s="40"/>
      <c r="B560" s="62"/>
      <c r="C560" s="42"/>
      <c r="D560" s="44"/>
      <c r="E560" s="46"/>
      <c r="F560" s="963"/>
      <c r="G560" s="68"/>
      <c r="H560" s="68"/>
      <c r="I560" s="68"/>
      <c r="J560" s="68"/>
      <c r="K560" s="68"/>
      <c r="L560" s="68"/>
      <c r="M560" s="70"/>
      <c r="N560" s="70"/>
    </row>
    <row r="561" spans="1:14" ht="13" x14ac:dyDescent="0.15">
      <c r="A561" s="18"/>
      <c r="B561" s="198"/>
      <c r="C561" s="19"/>
      <c r="D561" s="20"/>
      <c r="E561" s="88"/>
      <c r="F561" s="977"/>
      <c r="G561" s="36"/>
      <c r="H561" s="36"/>
      <c r="I561" s="36"/>
      <c r="J561" s="36"/>
      <c r="K561" s="36"/>
      <c r="L561" s="200"/>
      <c r="M561" s="201"/>
      <c r="N561" s="201"/>
    </row>
    <row r="562" spans="1:14" ht="13" x14ac:dyDescent="0.15">
      <c r="A562" s="18"/>
      <c r="B562" s="198"/>
      <c r="C562" s="19"/>
      <c r="D562" s="20"/>
      <c r="E562" s="88"/>
      <c r="F562" s="963"/>
      <c r="G562" s="36"/>
      <c r="H562" s="36"/>
      <c r="I562" s="36"/>
      <c r="J562" s="36"/>
      <c r="K562" s="36"/>
      <c r="L562" s="200"/>
      <c r="M562" s="201"/>
      <c r="N562" s="201"/>
    </row>
    <row r="563" spans="1:14" ht="13" x14ac:dyDescent="0.15">
      <c r="A563" s="40"/>
      <c r="B563" s="99"/>
      <c r="C563" s="42"/>
      <c r="D563" s="44"/>
      <c r="E563" s="63"/>
      <c r="F563" s="976"/>
      <c r="G563" s="68"/>
      <c r="H563" s="68"/>
      <c r="I563" s="68"/>
      <c r="J563" s="68"/>
      <c r="K563" s="68"/>
      <c r="L563" s="195"/>
      <c r="M563" s="197"/>
      <c r="N563" s="197"/>
    </row>
    <row r="564" spans="1:14" ht="13" x14ac:dyDescent="0.15">
      <c r="A564" s="40"/>
      <c r="B564" s="42"/>
      <c r="C564" s="42"/>
      <c r="D564" s="44"/>
      <c r="E564" s="46"/>
      <c r="F564" s="963"/>
      <c r="G564" s="68"/>
      <c r="H564" s="68"/>
      <c r="I564" s="68"/>
      <c r="J564" s="68"/>
      <c r="K564" s="68"/>
      <c r="L564" s="68"/>
      <c r="M564" s="70"/>
      <c r="N564" s="70"/>
    </row>
    <row r="565" spans="1:14" ht="13" x14ac:dyDescent="0.15">
      <c r="A565" s="18"/>
      <c r="B565" s="198"/>
      <c r="C565" s="19"/>
      <c r="D565" s="20"/>
      <c r="E565" s="88"/>
      <c r="F565" s="977"/>
      <c r="G565" s="36"/>
      <c r="H565" s="36"/>
      <c r="I565" s="36"/>
      <c r="J565" s="36"/>
      <c r="K565" s="36"/>
      <c r="L565" s="200"/>
      <c r="M565" s="201"/>
      <c r="N565" s="201"/>
    </row>
    <row r="566" spans="1:14" ht="13" x14ac:dyDescent="0.15">
      <c r="A566" s="18"/>
      <c r="B566" s="198"/>
      <c r="C566" s="19"/>
      <c r="D566" s="20"/>
      <c r="E566" s="88"/>
      <c r="F566" s="963"/>
      <c r="G566" s="36"/>
      <c r="H566" s="36"/>
      <c r="I566" s="36"/>
      <c r="J566" s="36"/>
      <c r="K566" s="36"/>
      <c r="L566" s="200"/>
      <c r="M566" s="201"/>
      <c r="N566" s="201"/>
    </row>
    <row r="567" spans="1:14" ht="13" x14ac:dyDescent="0.15">
      <c r="A567" s="40"/>
      <c r="B567" s="99"/>
      <c r="C567" s="42"/>
      <c r="D567" s="44"/>
      <c r="E567" s="63"/>
      <c r="F567" s="976"/>
      <c r="G567" s="68"/>
      <c r="H567" s="68"/>
      <c r="I567" s="68"/>
      <c r="J567" s="68"/>
      <c r="K567" s="68"/>
      <c r="L567" s="195"/>
      <c r="M567" s="197"/>
      <c r="N567" s="197"/>
    </row>
    <row r="568" spans="1:14" ht="13" x14ac:dyDescent="0.15">
      <c r="A568" s="40"/>
      <c r="B568" s="42"/>
      <c r="C568" s="42"/>
      <c r="D568" s="44"/>
      <c r="E568" s="46"/>
      <c r="F568" s="963"/>
      <c r="G568" s="68"/>
      <c r="H568" s="68"/>
      <c r="I568" s="68"/>
      <c r="J568" s="68"/>
      <c r="K568" s="68"/>
      <c r="L568" s="68"/>
      <c r="M568" s="70"/>
      <c r="N568" s="70"/>
    </row>
    <row r="569" spans="1:14" ht="13" x14ac:dyDescent="0.15">
      <c r="A569" s="18"/>
      <c r="B569" s="198"/>
      <c r="C569" s="19"/>
      <c r="D569" s="20"/>
      <c r="E569" s="88"/>
      <c r="F569" s="977"/>
      <c r="G569" s="36"/>
      <c r="H569" s="36"/>
      <c r="I569" s="36"/>
      <c r="J569" s="36"/>
      <c r="K569" s="36"/>
      <c r="L569" s="200"/>
      <c r="M569" s="201"/>
      <c r="N569" s="201"/>
    </row>
    <row r="570" spans="1:14" ht="13" x14ac:dyDescent="0.15">
      <c r="A570" s="18"/>
      <c r="B570" s="198"/>
      <c r="C570" s="19"/>
      <c r="D570" s="20"/>
      <c r="E570" s="88"/>
      <c r="F570" s="963"/>
      <c r="G570" s="36"/>
      <c r="H570" s="36"/>
      <c r="I570" s="36"/>
      <c r="J570" s="36"/>
      <c r="K570" s="36"/>
      <c r="L570" s="200"/>
      <c r="M570" s="201"/>
      <c r="N570" s="201"/>
    </row>
    <row r="571" spans="1:14" ht="13" x14ac:dyDescent="0.15">
      <c r="A571" s="40"/>
      <c r="B571" s="99"/>
      <c r="C571" s="42"/>
      <c r="D571" s="44"/>
      <c r="E571" s="63"/>
      <c r="F571" s="976"/>
      <c r="G571" s="68"/>
      <c r="H571" s="68"/>
      <c r="I571" s="68"/>
      <c r="J571" s="68"/>
      <c r="K571" s="68"/>
      <c r="L571" s="195"/>
      <c r="M571" s="197"/>
      <c r="N571" s="197"/>
    </row>
    <row r="572" spans="1:14" ht="13" x14ac:dyDescent="0.15">
      <c r="A572" s="40"/>
      <c r="B572" s="62"/>
      <c r="C572" s="42"/>
      <c r="D572" s="44"/>
      <c r="E572" s="46"/>
      <c r="F572" s="963"/>
      <c r="G572" s="68"/>
      <c r="H572" s="68"/>
      <c r="I572" s="68"/>
      <c r="J572" s="68"/>
      <c r="K572" s="68"/>
      <c r="L572" s="68"/>
      <c r="M572" s="70"/>
      <c r="N572" s="70"/>
    </row>
    <row r="573" spans="1:14" ht="13" x14ac:dyDescent="0.15">
      <c r="A573" s="18"/>
      <c r="B573" s="198"/>
      <c r="C573" s="19"/>
      <c r="D573" s="20"/>
      <c r="E573" s="88"/>
      <c r="F573" s="977"/>
      <c r="G573" s="36"/>
      <c r="H573" s="36"/>
      <c r="I573" s="36"/>
      <c r="J573" s="36"/>
      <c r="K573" s="36"/>
      <c r="L573" s="200"/>
      <c r="M573" s="201"/>
      <c r="N573" s="201"/>
    </row>
    <row r="574" spans="1:14" ht="13" x14ac:dyDescent="0.15">
      <c r="A574" s="18"/>
      <c r="B574" s="198"/>
      <c r="C574" s="19"/>
      <c r="D574" s="20"/>
      <c r="E574" s="88"/>
      <c r="F574" s="963"/>
      <c r="G574" s="36"/>
      <c r="H574" s="36"/>
      <c r="I574" s="36"/>
      <c r="J574" s="36"/>
      <c r="K574" s="36"/>
      <c r="L574" s="200"/>
      <c r="M574" s="201"/>
      <c r="N574" s="201"/>
    </row>
    <row r="575" spans="1:14" ht="13" x14ac:dyDescent="0.15">
      <c r="A575" s="40"/>
      <c r="B575" s="99"/>
      <c r="C575" s="42"/>
      <c r="D575" s="44"/>
      <c r="E575" s="63"/>
      <c r="F575" s="976"/>
      <c r="G575" s="68"/>
      <c r="H575" s="68"/>
      <c r="I575" s="68"/>
      <c r="J575" s="68"/>
      <c r="K575" s="68"/>
      <c r="L575" s="195"/>
      <c r="M575" s="197"/>
      <c r="N575" s="197"/>
    </row>
    <row r="576" spans="1:14" ht="13" x14ac:dyDescent="0.15">
      <c r="A576" s="40"/>
      <c r="B576" s="42"/>
      <c r="C576" s="42"/>
      <c r="D576" s="44"/>
      <c r="E576" s="46"/>
      <c r="F576" s="963"/>
      <c r="G576" s="68"/>
      <c r="H576" s="68"/>
      <c r="I576" s="68"/>
      <c r="J576" s="68"/>
      <c r="K576" s="68"/>
      <c r="L576" s="68"/>
      <c r="M576" s="70"/>
      <c r="N576" s="70"/>
    </row>
    <row r="577" spans="1:14" ht="13" x14ac:dyDescent="0.15">
      <c r="A577" s="18"/>
      <c r="B577" s="198"/>
      <c r="C577" s="19"/>
      <c r="D577" s="20"/>
      <c r="E577" s="88"/>
      <c r="F577" s="977"/>
      <c r="G577" s="36"/>
      <c r="H577" s="36"/>
      <c r="I577" s="36"/>
      <c r="J577" s="36"/>
      <c r="K577" s="36"/>
      <c r="L577" s="200"/>
      <c r="M577" s="201"/>
      <c r="N577" s="201"/>
    </row>
    <row r="578" spans="1:14" ht="13" x14ac:dyDescent="0.15">
      <c r="A578" s="18"/>
      <c r="B578" s="198"/>
      <c r="C578" s="19"/>
      <c r="D578" s="20"/>
      <c r="E578" s="88"/>
      <c r="F578" s="963"/>
      <c r="G578" s="36"/>
      <c r="H578" s="36"/>
      <c r="I578" s="36"/>
      <c r="J578" s="36"/>
      <c r="K578" s="36"/>
      <c r="L578" s="200"/>
      <c r="M578" s="201"/>
      <c r="N578" s="201"/>
    </row>
    <row r="579" spans="1:14" ht="13" x14ac:dyDescent="0.15">
      <c r="A579" s="40"/>
      <c r="B579" s="99"/>
      <c r="C579" s="42"/>
      <c r="D579" s="44"/>
      <c r="E579" s="63"/>
      <c r="F579" s="976"/>
      <c r="G579" s="68"/>
      <c r="H579" s="68"/>
      <c r="I579" s="68"/>
      <c r="J579" s="68"/>
      <c r="K579" s="68"/>
      <c r="L579" s="195"/>
      <c r="M579" s="197"/>
      <c r="N579" s="197"/>
    </row>
    <row r="580" spans="1:14" ht="13" x14ac:dyDescent="0.15">
      <c r="A580" s="40"/>
      <c r="B580" s="42"/>
      <c r="C580" s="42"/>
      <c r="D580" s="44"/>
      <c r="E580" s="46"/>
      <c r="F580" s="963"/>
      <c r="G580" s="68"/>
      <c r="H580" s="68"/>
      <c r="I580" s="68"/>
      <c r="J580" s="68"/>
      <c r="K580" s="68"/>
      <c r="L580" s="68"/>
      <c r="M580" s="70"/>
      <c r="N580" s="70"/>
    </row>
    <row r="581" spans="1:14" ht="13" x14ac:dyDescent="0.15">
      <c r="A581" s="18"/>
      <c r="B581" s="198"/>
      <c r="C581" s="19"/>
      <c r="D581" s="20"/>
      <c r="E581" s="88"/>
      <c r="F581" s="977"/>
      <c r="G581" s="36"/>
      <c r="H581" s="36"/>
      <c r="I581" s="36"/>
      <c r="J581" s="36"/>
      <c r="K581" s="36"/>
      <c r="L581" s="200"/>
      <c r="M581" s="201"/>
      <c r="N581" s="201"/>
    </row>
    <row r="582" spans="1:14" ht="13" x14ac:dyDescent="0.15">
      <c r="A582" s="18"/>
      <c r="B582" s="198"/>
      <c r="C582" s="19"/>
      <c r="D582" s="20"/>
      <c r="E582" s="88"/>
      <c r="F582" s="963"/>
      <c r="G582" s="36"/>
      <c r="H582" s="36"/>
      <c r="I582" s="36"/>
      <c r="J582" s="36"/>
      <c r="K582" s="36"/>
      <c r="L582" s="200"/>
      <c r="M582" s="201"/>
      <c r="N582" s="201"/>
    </row>
    <row r="583" spans="1:14" ht="13" x14ac:dyDescent="0.15">
      <c r="A583" s="40"/>
      <c r="B583" s="99"/>
      <c r="C583" s="42"/>
      <c r="D583" s="44"/>
      <c r="E583" s="63"/>
      <c r="F583" s="976"/>
      <c r="G583" s="68"/>
      <c r="H583" s="68"/>
      <c r="I583" s="68"/>
      <c r="J583" s="68"/>
      <c r="K583" s="68"/>
      <c r="L583" s="195"/>
      <c r="M583" s="197"/>
      <c r="N583" s="197"/>
    </row>
    <row r="584" spans="1:14" ht="13" x14ac:dyDescent="0.15">
      <c r="A584" s="40"/>
      <c r="B584" s="62"/>
      <c r="C584" s="42"/>
      <c r="D584" s="44"/>
      <c r="E584" s="46"/>
      <c r="F584" s="963"/>
      <c r="G584" s="68"/>
      <c r="H584" s="68"/>
      <c r="I584" s="68"/>
      <c r="J584" s="68"/>
      <c r="K584" s="68"/>
      <c r="L584" s="68"/>
      <c r="M584" s="70"/>
      <c r="N584" s="70"/>
    </row>
    <row r="585" spans="1:14" ht="13" x14ac:dyDescent="0.15">
      <c r="A585" s="18"/>
      <c r="B585" s="198"/>
      <c r="C585" s="19"/>
      <c r="D585" s="20"/>
      <c r="E585" s="88"/>
      <c r="F585" s="977"/>
      <c r="G585" s="36"/>
      <c r="H585" s="36"/>
      <c r="I585" s="36"/>
      <c r="J585" s="36"/>
      <c r="K585" s="36"/>
      <c r="L585" s="200"/>
      <c r="M585" s="201"/>
      <c r="N585" s="201"/>
    </row>
    <row r="586" spans="1:14" ht="13" x14ac:dyDescent="0.15">
      <c r="A586" s="18"/>
      <c r="B586" s="198"/>
      <c r="C586" s="19"/>
      <c r="D586" s="20"/>
      <c r="E586" s="88"/>
      <c r="F586" s="963"/>
      <c r="G586" s="36"/>
      <c r="H586" s="36"/>
      <c r="I586" s="36"/>
      <c r="J586" s="36"/>
      <c r="K586" s="36"/>
      <c r="L586" s="200"/>
      <c r="M586" s="201"/>
      <c r="N586" s="201"/>
    </row>
    <row r="587" spans="1:14" ht="13" x14ac:dyDescent="0.15">
      <c r="A587" s="40"/>
      <c r="B587" s="99"/>
      <c r="C587" s="42"/>
      <c r="D587" s="44"/>
      <c r="E587" s="63"/>
      <c r="F587" s="976"/>
      <c r="G587" s="68"/>
      <c r="H587" s="68"/>
      <c r="I587" s="68"/>
      <c r="J587" s="68"/>
      <c r="K587" s="68"/>
      <c r="L587" s="195"/>
      <c r="M587" s="197"/>
      <c r="N587" s="197"/>
    </row>
    <row r="588" spans="1:14" ht="13" x14ac:dyDescent="0.15">
      <c r="A588" s="40"/>
      <c r="B588" s="42"/>
      <c r="C588" s="42"/>
      <c r="D588" s="44"/>
      <c r="E588" s="46"/>
      <c r="F588" s="963"/>
      <c r="G588" s="68"/>
      <c r="H588" s="68"/>
      <c r="I588" s="68"/>
      <c r="J588" s="68"/>
      <c r="K588" s="68"/>
      <c r="L588" s="68"/>
      <c r="M588" s="70"/>
      <c r="N588" s="70"/>
    </row>
    <row r="589" spans="1:14" ht="13" x14ac:dyDescent="0.15">
      <c r="A589" s="18"/>
      <c r="B589" s="198"/>
      <c r="C589" s="19"/>
      <c r="D589" s="20"/>
      <c r="E589" s="88"/>
      <c r="F589" s="977"/>
      <c r="G589" s="36"/>
      <c r="H589" s="36"/>
      <c r="I589" s="36"/>
      <c r="J589" s="36"/>
      <c r="K589" s="36"/>
      <c r="L589" s="200"/>
      <c r="M589" s="201"/>
      <c r="N589" s="201"/>
    </row>
    <row r="590" spans="1:14" ht="13" x14ac:dyDescent="0.15">
      <c r="A590" s="18"/>
      <c r="B590" s="198"/>
      <c r="C590" s="19"/>
      <c r="D590" s="20"/>
      <c r="E590" s="88"/>
      <c r="F590" s="963"/>
      <c r="G590" s="36"/>
      <c r="H590" s="36"/>
      <c r="I590" s="36"/>
      <c r="J590" s="36"/>
      <c r="K590" s="36"/>
      <c r="L590" s="200"/>
      <c r="M590" s="201"/>
      <c r="N590" s="201"/>
    </row>
    <row r="591" spans="1:14" ht="13" x14ac:dyDescent="0.15">
      <c r="A591" s="40"/>
      <c r="B591" s="99"/>
      <c r="C591" s="42"/>
      <c r="D591" s="44"/>
      <c r="E591" s="63"/>
      <c r="F591" s="976"/>
      <c r="G591" s="68"/>
      <c r="H591" s="68"/>
      <c r="I591" s="68"/>
      <c r="J591" s="68"/>
      <c r="K591" s="68"/>
      <c r="L591" s="195"/>
      <c r="M591" s="197"/>
      <c r="N591" s="197"/>
    </row>
    <row r="592" spans="1:14" ht="13" x14ac:dyDescent="0.15">
      <c r="A592" s="40"/>
      <c r="B592" s="42"/>
      <c r="C592" s="42"/>
      <c r="D592" s="44"/>
      <c r="E592" s="46"/>
      <c r="F592" s="963"/>
      <c r="G592" s="68"/>
      <c r="H592" s="68"/>
      <c r="I592" s="68"/>
      <c r="J592" s="68"/>
      <c r="K592" s="68"/>
      <c r="L592" s="68"/>
      <c r="M592" s="70"/>
      <c r="N592" s="70"/>
    </row>
    <row r="593" spans="1:14" ht="13" x14ac:dyDescent="0.15">
      <c r="A593" s="18"/>
      <c r="B593" s="198"/>
      <c r="C593" s="19"/>
      <c r="D593" s="20"/>
      <c r="E593" s="88"/>
      <c r="F593" s="977"/>
      <c r="G593" s="36"/>
      <c r="H593" s="36"/>
      <c r="I593" s="36"/>
      <c r="J593" s="36"/>
      <c r="K593" s="36"/>
      <c r="L593" s="200"/>
      <c r="M593" s="201"/>
      <c r="N593" s="201"/>
    </row>
    <row r="594" spans="1:14" ht="13" x14ac:dyDescent="0.15">
      <c r="A594" s="18"/>
      <c r="B594" s="198"/>
      <c r="C594" s="19"/>
      <c r="D594" s="20"/>
      <c r="E594" s="88"/>
      <c r="F594" s="963"/>
      <c r="G594" s="36"/>
      <c r="H594" s="36"/>
      <c r="I594" s="36"/>
      <c r="J594" s="36"/>
      <c r="K594" s="36"/>
      <c r="L594" s="200"/>
      <c r="M594" s="201"/>
      <c r="N594" s="201"/>
    </row>
    <row r="595" spans="1:14" ht="13" x14ac:dyDescent="0.15">
      <c r="A595" s="40"/>
      <c r="B595" s="99"/>
      <c r="C595" s="42"/>
      <c r="D595" s="44"/>
      <c r="E595" s="63"/>
      <c r="F595" s="976"/>
      <c r="G595" s="68"/>
      <c r="H595" s="68"/>
      <c r="I595" s="68"/>
      <c r="J595" s="68"/>
      <c r="K595" s="68"/>
      <c r="L595" s="195"/>
      <c r="M595" s="197"/>
      <c r="N595" s="197"/>
    </row>
    <row r="596" spans="1:14" ht="13" x14ac:dyDescent="0.15">
      <c r="A596" s="40"/>
      <c r="B596" s="62"/>
      <c r="C596" s="42"/>
      <c r="D596" s="44"/>
      <c r="E596" s="46"/>
      <c r="F596" s="963"/>
      <c r="G596" s="68"/>
      <c r="H596" s="68"/>
      <c r="I596" s="68"/>
      <c r="J596" s="68"/>
      <c r="K596" s="68"/>
      <c r="L596" s="68"/>
      <c r="M596" s="70"/>
      <c r="N596" s="70"/>
    </row>
    <row r="597" spans="1:14" ht="13" x14ac:dyDescent="0.15">
      <c r="A597" s="18"/>
      <c r="B597" s="198"/>
      <c r="C597" s="19"/>
      <c r="D597" s="20"/>
      <c r="E597" s="88"/>
      <c r="F597" s="977"/>
      <c r="G597" s="36"/>
      <c r="H597" s="36"/>
      <c r="I597" s="36"/>
      <c r="J597" s="36"/>
      <c r="K597" s="36"/>
      <c r="L597" s="200"/>
      <c r="M597" s="201"/>
      <c r="N597" s="201"/>
    </row>
    <row r="598" spans="1:14" ht="13" x14ac:dyDescent="0.15">
      <c r="A598" s="18"/>
      <c r="B598" s="198"/>
      <c r="C598" s="19"/>
      <c r="D598" s="20"/>
      <c r="E598" s="88"/>
      <c r="F598" s="963"/>
      <c r="G598" s="36"/>
      <c r="H598" s="36"/>
      <c r="I598" s="36"/>
      <c r="J598" s="36"/>
      <c r="K598" s="36"/>
      <c r="L598" s="200"/>
      <c r="M598" s="201"/>
      <c r="N598" s="201"/>
    </row>
    <row r="599" spans="1:14" ht="13" x14ac:dyDescent="0.15">
      <c r="A599" s="40"/>
      <c r="B599" s="99"/>
      <c r="C599" s="42"/>
      <c r="D599" s="44"/>
      <c r="E599" s="63"/>
      <c r="F599" s="976"/>
      <c r="G599" s="68"/>
      <c r="H599" s="68"/>
      <c r="I599" s="68"/>
      <c r="J599" s="68"/>
      <c r="K599" s="68"/>
      <c r="L599" s="195"/>
      <c r="M599" s="197"/>
      <c r="N599" s="197"/>
    </row>
    <row r="600" spans="1:14" ht="13" x14ac:dyDescent="0.15">
      <c r="A600" s="40"/>
      <c r="B600" s="42"/>
      <c r="C600" s="42"/>
      <c r="D600" s="44"/>
      <c r="E600" s="46"/>
      <c r="F600" s="963"/>
      <c r="G600" s="68"/>
      <c r="H600" s="68"/>
      <c r="I600" s="68"/>
      <c r="J600" s="68"/>
      <c r="K600" s="68"/>
      <c r="L600" s="68"/>
      <c r="M600" s="70"/>
      <c r="N600" s="70"/>
    </row>
    <row r="601" spans="1:14" ht="13" x14ac:dyDescent="0.15">
      <c r="A601" s="18"/>
      <c r="B601" s="198"/>
      <c r="C601" s="19"/>
      <c r="D601" s="20"/>
      <c r="E601" s="88"/>
      <c r="F601" s="977"/>
      <c r="G601" s="36"/>
      <c r="H601" s="36"/>
      <c r="I601" s="36"/>
      <c r="J601" s="36"/>
      <c r="K601" s="36"/>
      <c r="L601" s="200"/>
      <c r="M601" s="201"/>
      <c r="N601" s="201"/>
    </row>
    <row r="602" spans="1:14" ht="13" x14ac:dyDescent="0.15">
      <c r="A602" s="18"/>
      <c r="B602" s="198"/>
      <c r="C602" s="19"/>
      <c r="D602" s="20"/>
      <c r="E602" s="88"/>
      <c r="F602" s="963"/>
      <c r="G602" s="36"/>
      <c r="H602" s="36"/>
      <c r="I602" s="36"/>
      <c r="J602" s="36"/>
      <c r="K602" s="36"/>
      <c r="L602" s="200"/>
      <c r="M602" s="201"/>
      <c r="N602" s="201"/>
    </row>
    <row r="603" spans="1:14" ht="13" x14ac:dyDescent="0.15">
      <c r="A603" s="40"/>
      <c r="B603" s="99"/>
      <c r="C603" s="42"/>
      <c r="D603" s="44"/>
      <c r="E603" s="63"/>
      <c r="F603" s="976"/>
      <c r="G603" s="68"/>
      <c r="H603" s="68"/>
      <c r="I603" s="68"/>
      <c r="J603" s="68"/>
      <c r="K603" s="68"/>
      <c r="L603" s="195"/>
      <c r="M603" s="197"/>
      <c r="N603" s="197"/>
    </row>
    <row r="604" spans="1:14" ht="13" x14ac:dyDescent="0.15">
      <c r="A604" s="40"/>
      <c r="B604" s="42"/>
      <c r="C604" s="42"/>
      <c r="D604" s="44"/>
      <c r="E604" s="46"/>
      <c r="F604" s="963"/>
      <c r="G604" s="68"/>
      <c r="H604" s="68"/>
      <c r="I604" s="68"/>
      <c r="J604" s="68"/>
      <c r="K604" s="68"/>
      <c r="L604" s="68"/>
      <c r="M604" s="70"/>
      <c r="N604" s="70"/>
    </row>
    <row r="605" spans="1:14" ht="13" x14ac:dyDescent="0.15">
      <c r="A605" s="18"/>
      <c r="B605" s="198"/>
      <c r="C605" s="19"/>
      <c r="D605" s="20"/>
      <c r="E605" s="88"/>
      <c r="F605" s="977"/>
      <c r="G605" s="36"/>
      <c r="H605" s="36"/>
      <c r="I605" s="36"/>
      <c r="J605" s="36"/>
      <c r="K605" s="36"/>
      <c r="L605" s="200"/>
      <c r="M605" s="201"/>
      <c r="N605" s="201"/>
    </row>
    <row r="606" spans="1:14" ht="13" x14ac:dyDescent="0.15">
      <c r="A606" s="18"/>
      <c r="B606" s="198"/>
      <c r="C606" s="19"/>
      <c r="D606" s="20"/>
      <c r="E606" s="88"/>
      <c r="F606" s="963"/>
      <c r="G606" s="36"/>
      <c r="H606" s="36"/>
      <c r="I606" s="36"/>
      <c r="J606" s="36"/>
      <c r="K606" s="36"/>
      <c r="L606" s="200"/>
      <c r="M606" s="201"/>
      <c r="N606" s="201"/>
    </row>
    <row r="607" spans="1:14" ht="13" x14ac:dyDescent="0.15">
      <c r="A607" s="40"/>
      <c r="B607" s="99"/>
      <c r="C607" s="42"/>
      <c r="D607" s="44"/>
      <c r="E607" s="63"/>
      <c r="F607" s="976"/>
      <c r="G607" s="68"/>
      <c r="H607" s="68"/>
      <c r="I607" s="68"/>
      <c r="J607" s="68"/>
      <c r="K607" s="68"/>
      <c r="L607" s="195"/>
      <c r="M607" s="197"/>
      <c r="N607" s="197"/>
    </row>
    <row r="608" spans="1:14" ht="13" x14ac:dyDescent="0.15">
      <c r="A608" s="40"/>
      <c r="B608" s="62"/>
      <c r="C608" s="42"/>
      <c r="D608" s="44"/>
      <c r="E608" s="46"/>
      <c r="F608" s="963"/>
      <c r="G608" s="68"/>
      <c r="H608" s="68"/>
      <c r="I608" s="68"/>
      <c r="J608" s="68"/>
      <c r="K608" s="68"/>
      <c r="L608" s="68"/>
      <c r="M608" s="70"/>
      <c r="N608" s="70"/>
    </row>
    <row r="609" spans="1:14" ht="13" x14ac:dyDescent="0.15">
      <c r="A609" s="18"/>
      <c r="B609" s="198"/>
      <c r="C609" s="19"/>
      <c r="D609" s="20"/>
      <c r="E609" s="88"/>
      <c r="F609" s="977"/>
      <c r="G609" s="36"/>
      <c r="H609" s="36"/>
      <c r="I609" s="36"/>
      <c r="J609" s="36"/>
      <c r="K609" s="36"/>
      <c r="L609" s="200"/>
      <c r="M609" s="201"/>
      <c r="N609" s="201"/>
    </row>
    <row r="610" spans="1:14" ht="13" x14ac:dyDescent="0.15">
      <c r="A610" s="18"/>
      <c r="B610" s="198"/>
      <c r="C610" s="19"/>
      <c r="D610" s="20"/>
      <c r="E610" s="88"/>
      <c r="F610" s="963"/>
      <c r="G610" s="36"/>
      <c r="H610" s="36"/>
      <c r="I610" s="36"/>
      <c r="J610" s="36"/>
      <c r="K610" s="36"/>
      <c r="L610" s="200"/>
      <c r="M610" s="201"/>
      <c r="N610" s="201"/>
    </row>
    <row r="611" spans="1:14" ht="13" x14ac:dyDescent="0.15">
      <c r="A611" s="40"/>
      <c r="B611" s="99"/>
      <c r="C611" s="42"/>
      <c r="D611" s="44"/>
      <c r="E611" s="63"/>
      <c r="F611" s="976"/>
      <c r="G611" s="68"/>
      <c r="H611" s="68"/>
      <c r="I611" s="68"/>
      <c r="J611" s="68"/>
      <c r="K611" s="68"/>
      <c r="L611" s="195"/>
      <c r="M611" s="197"/>
      <c r="N611" s="197"/>
    </row>
    <row r="612" spans="1:14" ht="13" x14ac:dyDescent="0.15">
      <c r="A612" s="40"/>
      <c r="B612" s="42"/>
      <c r="C612" s="42"/>
      <c r="D612" s="44"/>
      <c r="E612" s="46"/>
      <c r="F612" s="963"/>
      <c r="G612" s="68"/>
      <c r="H612" s="68"/>
      <c r="I612" s="68"/>
      <c r="J612" s="68"/>
      <c r="K612" s="68"/>
      <c r="L612" s="68"/>
      <c r="M612" s="70"/>
      <c r="N612" s="70"/>
    </row>
    <row r="613" spans="1:14" ht="13" x14ac:dyDescent="0.15">
      <c r="A613" s="18"/>
      <c r="B613" s="198"/>
      <c r="C613" s="19"/>
      <c r="D613" s="20"/>
      <c r="E613" s="88"/>
      <c r="F613" s="977"/>
      <c r="G613" s="36"/>
      <c r="H613" s="36"/>
      <c r="I613" s="36"/>
      <c r="J613" s="36"/>
      <c r="K613" s="36"/>
      <c r="L613" s="200"/>
      <c r="M613" s="201"/>
      <c r="N613" s="201"/>
    </row>
    <row r="614" spans="1:14" ht="13" x14ac:dyDescent="0.15">
      <c r="A614" s="18"/>
      <c r="B614" s="198"/>
      <c r="C614" s="19"/>
      <c r="D614" s="20"/>
      <c r="E614" s="88"/>
      <c r="F614" s="963"/>
      <c r="G614" s="36"/>
      <c r="H614" s="36"/>
      <c r="I614" s="36"/>
      <c r="J614" s="36"/>
      <c r="K614" s="36"/>
      <c r="L614" s="200"/>
      <c r="M614" s="201"/>
      <c r="N614" s="201"/>
    </row>
    <row r="615" spans="1:14" ht="13" x14ac:dyDescent="0.15">
      <c r="A615" s="40"/>
      <c r="B615" s="99"/>
      <c r="C615" s="42"/>
      <c r="D615" s="44"/>
      <c r="E615" s="63"/>
      <c r="F615" s="976"/>
      <c r="G615" s="68"/>
      <c r="H615" s="68"/>
      <c r="I615" s="68"/>
      <c r="J615" s="68"/>
      <c r="K615" s="68"/>
      <c r="L615" s="195"/>
      <c r="M615" s="197"/>
      <c r="N615" s="197"/>
    </row>
    <row r="616" spans="1:14" ht="13" x14ac:dyDescent="0.15">
      <c r="A616" s="40"/>
      <c r="B616" s="42"/>
      <c r="C616" s="42"/>
      <c r="D616" s="44"/>
      <c r="E616" s="46"/>
      <c r="F616" s="963"/>
      <c r="G616" s="68"/>
      <c r="H616" s="68"/>
      <c r="I616" s="68"/>
      <c r="J616" s="68"/>
      <c r="K616" s="68"/>
      <c r="L616" s="68"/>
      <c r="M616" s="70"/>
      <c r="N616" s="70"/>
    </row>
    <row r="617" spans="1:14" ht="13" x14ac:dyDescent="0.15">
      <c r="A617" s="18"/>
      <c r="B617" s="198"/>
      <c r="C617" s="19"/>
      <c r="D617" s="20"/>
      <c r="E617" s="88"/>
      <c r="F617" s="977"/>
      <c r="G617" s="36"/>
      <c r="H617" s="36"/>
      <c r="I617" s="36"/>
      <c r="J617" s="36"/>
      <c r="K617" s="36"/>
      <c r="L617" s="200"/>
      <c r="M617" s="201"/>
      <c r="N617" s="201"/>
    </row>
    <row r="618" spans="1:14" ht="13" x14ac:dyDescent="0.15">
      <c r="A618" s="18"/>
      <c r="B618" s="198"/>
      <c r="C618" s="19"/>
      <c r="D618" s="20"/>
      <c r="E618" s="88"/>
      <c r="F618" s="963"/>
      <c r="G618" s="36"/>
      <c r="H618" s="36"/>
      <c r="I618" s="36"/>
      <c r="J618" s="36"/>
      <c r="K618" s="36"/>
      <c r="L618" s="200"/>
      <c r="M618" s="201"/>
      <c r="N618" s="201"/>
    </row>
    <row r="619" spans="1:14" ht="13" x14ac:dyDescent="0.15">
      <c r="A619" s="40"/>
      <c r="B619" s="99"/>
      <c r="C619" s="42"/>
      <c r="D619" s="44"/>
      <c r="E619" s="63"/>
      <c r="F619" s="976"/>
      <c r="G619" s="68"/>
      <c r="H619" s="68"/>
      <c r="I619" s="68"/>
      <c r="J619" s="68"/>
      <c r="K619" s="68"/>
      <c r="L619" s="195"/>
      <c r="M619" s="197"/>
      <c r="N619" s="197"/>
    </row>
    <row r="620" spans="1:14" ht="13" x14ac:dyDescent="0.15">
      <c r="A620" s="40"/>
      <c r="B620" s="62"/>
      <c r="C620" s="42"/>
      <c r="D620" s="44"/>
      <c r="E620" s="46"/>
      <c r="F620" s="963"/>
      <c r="G620" s="68"/>
      <c r="H620" s="68"/>
      <c r="I620" s="68"/>
      <c r="J620" s="68"/>
      <c r="K620" s="68"/>
      <c r="L620" s="68"/>
      <c r="M620" s="70"/>
      <c r="N620" s="70"/>
    </row>
    <row r="621" spans="1:14" ht="13" x14ac:dyDescent="0.15">
      <c r="A621" s="18"/>
      <c r="B621" s="198"/>
      <c r="C621" s="19"/>
      <c r="D621" s="20"/>
      <c r="E621" s="88"/>
      <c r="F621" s="977"/>
      <c r="G621" s="36"/>
      <c r="H621" s="36"/>
      <c r="I621" s="36"/>
      <c r="J621" s="36"/>
      <c r="K621" s="36"/>
      <c r="L621" s="200"/>
      <c r="M621" s="201"/>
      <c r="N621" s="201"/>
    </row>
    <row r="622" spans="1:14" ht="13" x14ac:dyDescent="0.15">
      <c r="A622" s="18"/>
      <c r="B622" s="198"/>
      <c r="C622" s="19"/>
      <c r="D622" s="20"/>
      <c r="E622" s="88"/>
      <c r="F622" s="963"/>
      <c r="G622" s="36"/>
      <c r="H622" s="36"/>
      <c r="I622" s="36"/>
      <c r="J622" s="36"/>
      <c r="K622" s="36"/>
      <c r="L622" s="200"/>
      <c r="M622" s="201"/>
      <c r="N622" s="201"/>
    </row>
    <row r="623" spans="1:14" ht="13" x14ac:dyDescent="0.15">
      <c r="A623" s="40"/>
      <c r="B623" s="99"/>
      <c r="C623" s="42"/>
      <c r="D623" s="44"/>
      <c r="E623" s="63"/>
      <c r="F623" s="976"/>
      <c r="G623" s="68"/>
      <c r="H623" s="68"/>
      <c r="I623" s="68"/>
      <c r="J623" s="68"/>
      <c r="K623" s="68"/>
      <c r="L623" s="195"/>
      <c r="M623" s="197"/>
      <c r="N623" s="197"/>
    </row>
    <row r="624" spans="1:14" ht="13" x14ac:dyDescent="0.15">
      <c r="A624" s="40"/>
      <c r="B624" s="42"/>
      <c r="C624" s="42"/>
      <c r="D624" s="44"/>
      <c r="E624" s="46"/>
      <c r="F624" s="963"/>
      <c r="G624" s="68"/>
      <c r="H624" s="68"/>
      <c r="I624" s="68"/>
      <c r="J624" s="68"/>
      <c r="K624" s="68"/>
      <c r="L624" s="68"/>
      <c r="M624" s="70"/>
      <c r="N624" s="70"/>
    </row>
    <row r="625" spans="1:14" ht="13" x14ac:dyDescent="0.15">
      <c r="A625" s="18"/>
      <c r="B625" s="198"/>
      <c r="C625" s="19"/>
      <c r="D625" s="20"/>
      <c r="E625" s="88"/>
      <c r="F625" s="977"/>
      <c r="G625" s="36"/>
      <c r="H625" s="36"/>
      <c r="I625" s="36"/>
      <c r="J625" s="36"/>
      <c r="K625" s="36"/>
      <c r="L625" s="200"/>
      <c r="M625" s="201"/>
      <c r="N625" s="201"/>
    </row>
    <row r="626" spans="1:14" ht="13" x14ac:dyDescent="0.15">
      <c r="A626" s="18"/>
      <c r="B626" s="198"/>
      <c r="C626" s="19"/>
      <c r="D626" s="20"/>
      <c r="E626" s="88"/>
      <c r="F626" s="963"/>
      <c r="G626" s="36"/>
      <c r="H626" s="36"/>
      <c r="I626" s="36"/>
      <c r="J626" s="36"/>
      <c r="K626" s="36"/>
      <c r="L626" s="200"/>
      <c r="M626" s="201"/>
      <c r="N626" s="201"/>
    </row>
    <row r="627" spans="1:14" ht="13" x14ac:dyDescent="0.15">
      <c r="A627" s="40"/>
      <c r="B627" s="99"/>
      <c r="C627" s="42"/>
      <c r="D627" s="44"/>
      <c r="E627" s="63"/>
      <c r="F627" s="976"/>
      <c r="G627" s="68"/>
      <c r="H627" s="68"/>
      <c r="I627" s="68"/>
      <c r="J627" s="68"/>
      <c r="K627" s="68"/>
      <c r="L627" s="195"/>
      <c r="M627" s="197"/>
      <c r="N627" s="197"/>
    </row>
    <row r="628" spans="1:14" ht="13" x14ac:dyDescent="0.15">
      <c r="A628" s="40"/>
      <c r="B628" s="42"/>
      <c r="C628" s="42"/>
      <c r="D628" s="44"/>
      <c r="E628" s="46"/>
      <c r="F628" s="963"/>
      <c r="G628" s="68"/>
      <c r="H628" s="68"/>
      <c r="I628" s="68"/>
      <c r="J628" s="68"/>
      <c r="K628" s="68"/>
      <c r="L628" s="68"/>
      <c r="M628" s="70"/>
      <c r="N628" s="70"/>
    </row>
    <row r="629" spans="1:14" ht="13" x14ac:dyDescent="0.15">
      <c r="A629" s="18"/>
      <c r="B629" s="198"/>
      <c r="C629" s="19"/>
      <c r="D629" s="20"/>
      <c r="E629" s="88"/>
      <c r="F629" s="977"/>
      <c r="G629" s="36"/>
      <c r="H629" s="36"/>
      <c r="I629" s="36"/>
      <c r="J629" s="36"/>
      <c r="K629" s="36"/>
      <c r="L629" s="200"/>
      <c r="M629" s="201"/>
      <c r="N629" s="201"/>
    </row>
    <row r="630" spans="1:14" ht="13" x14ac:dyDescent="0.15">
      <c r="A630" s="18"/>
      <c r="B630" s="198"/>
      <c r="C630" s="19"/>
      <c r="D630" s="20"/>
      <c r="E630" s="88"/>
      <c r="F630" s="963"/>
      <c r="G630" s="36"/>
      <c r="H630" s="36"/>
      <c r="I630" s="36"/>
      <c r="J630" s="36"/>
      <c r="K630" s="36"/>
      <c r="L630" s="200"/>
      <c r="M630" s="201"/>
      <c r="N630" s="201"/>
    </row>
    <row r="631" spans="1:14" ht="13" x14ac:dyDescent="0.15">
      <c r="A631" s="40"/>
      <c r="B631" s="99"/>
      <c r="C631" s="42"/>
      <c r="D631" s="44"/>
      <c r="E631" s="63"/>
      <c r="F631" s="976"/>
      <c r="G631" s="68"/>
      <c r="H631" s="68"/>
      <c r="I631" s="68"/>
      <c r="J631" s="68"/>
      <c r="K631" s="68"/>
      <c r="L631" s="195"/>
      <c r="M631" s="197"/>
      <c r="N631" s="197"/>
    </row>
    <row r="632" spans="1:14" ht="13" x14ac:dyDescent="0.15">
      <c r="A632" s="40"/>
      <c r="B632" s="62"/>
      <c r="C632" s="42"/>
      <c r="D632" s="44"/>
      <c r="E632" s="46"/>
      <c r="F632" s="963"/>
      <c r="G632" s="68"/>
      <c r="H632" s="68"/>
      <c r="I632" s="68"/>
      <c r="J632" s="68"/>
      <c r="K632" s="68"/>
      <c r="L632" s="68"/>
      <c r="M632" s="70"/>
      <c r="N632" s="70"/>
    </row>
    <row r="633" spans="1:14" ht="13" x14ac:dyDescent="0.15">
      <c r="A633" s="18"/>
      <c r="B633" s="198"/>
      <c r="C633" s="19"/>
      <c r="D633" s="20"/>
      <c r="E633" s="88"/>
      <c r="F633" s="977"/>
      <c r="G633" s="36"/>
      <c r="H633" s="36"/>
      <c r="I633" s="36"/>
      <c r="J633" s="36"/>
      <c r="K633" s="36"/>
      <c r="L633" s="200"/>
      <c r="M633" s="201"/>
      <c r="N633" s="201"/>
    </row>
    <row r="634" spans="1:14" ht="13" x14ac:dyDescent="0.15">
      <c r="A634" s="18"/>
      <c r="B634" s="198"/>
      <c r="C634" s="19"/>
      <c r="D634" s="20"/>
      <c r="E634" s="88"/>
      <c r="F634" s="963"/>
      <c r="G634" s="36"/>
      <c r="H634" s="36"/>
      <c r="I634" s="36"/>
      <c r="J634" s="36"/>
      <c r="K634" s="36"/>
      <c r="L634" s="200"/>
      <c r="M634" s="201"/>
      <c r="N634" s="201"/>
    </row>
    <row r="635" spans="1:14" ht="13" x14ac:dyDescent="0.15">
      <c r="A635" s="40"/>
      <c r="B635" s="99"/>
      <c r="C635" s="42"/>
      <c r="D635" s="44"/>
      <c r="E635" s="63"/>
      <c r="F635" s="976"/>
      <c r="G635" s="68"/>
      <c r="H635" s="68"/>
      <c r="I635" s="68"/>
      <c r="J635" s="68"/>
      <c r="K635" s="68"/>
      <c r="L635" s="195"/>
      <c r="M635" s="197"/>
      <c r="N635" s="197"/>
    </row>
    <row r="636" spans="1:14" ht="13" x14ac:dyDescent="0.15">
      <c r="A636" s="40"/>
      <c r="B636" s="42"/>
      <c r="C636" s="42"/>
      <c r="D636" s="44"/>
      <c r="E636" s="46"/>
      <c r="F636" s="963"/>
      <c r="G636" s="68"/>
      <c r="H636" s="68"/>
      <c r="I636" s="68"/>
      <c r="J636" s="68"/>
      <c r="K636" s="68"/>
      <c r="L636" s="68"/>
      <c r="M636" s="70"/>
      <c r="N636" s="70"/>
    </row>
    <row r="637" spans="1:14" ht="13" x14ac:dyDescent="0.15">
      <c r="A637" s="18"/>
      <c r="B637" s="198"/>
      <c r="C637" s="19"/>
      <c r="D637" s="20"/>
      <c r="E637" s="88"/>
      <c r="F637" s="977"/>
      <c r="G637" s="36"/>
      <c r="H637" s="36"/>
      <c r="I637" s="36"/>
      <c r="J637" s="36"/>
      <c r="K637" s="36"/>
      <c r="L637" s="200"/>
      <c r="M637" s="201"/>
      <c r="N637" s="201"/>
    </row>
    <row r="638" spans="1:14" ht="13" x14ac:dyDescent="0.15">
      <c r="A638" s="18"/>
      <c r="B638" s="198"/>
      <c r="C638" s="19"/>
      <c r="D638" s="20"/>
      <c r="E638" s="88"/>
      <c r="F638" s="963"/>
      <c r="G638" s="36"/>
      <c r="H638" s="36"/>
      <c r="I638" s="36"/>
      <c r="J638" s="36"/>
      <c r="K638" s="36"/>
      <c r="L638" s="200"/>
      <c r="M638" s="201"/>
      <c r="N638" s="201"/>
    </row>
    <row r="639" spans="1:14" ht="13" x14ac:dyDescent="0.15">
      <c r="A639" s="40"/>
      <c r="B639" s="99"/>
      <c r="C639" s="42"/>
      <c r="D639" s="44"/>
      <c r="E639" s="63"/>
      <c r="F639" s="976"/>
      <c r="G639" s="68"/>
      <c r="H639" s="68"/>
      <c r="I639" s="68"/>
      <c r="J639" s="68"/>
      <c r="K639" s="68"/>
      <c r="L639" s="195"/>
      <c r="M639" s="197"/>
      <c r="N639" s="197"/>
    </row>
    <row r="640" spans="1:14" ht="13" x14ac:dyDescent="0.15">
      <c r="A640" s="40"/>
      <c r="B640" s="42"/>
      <c r="C640" s="42"/>
      <c r="D640" s="44"/>
      <c r="E640" s="46"/>
      <c r="F640" s="963"/>
      <c r="G640" s="68"/>
      <c r="H640" s="68"/>
      <c r="I640" s="68"/>
      <c r="J640" s="68"/>
      <c r="K640" s="68"/>
      <c r="L640" s="68"/>
      <c r="M640" s="70"/>
      <c r="N640" s="70"/>
    </row>
    <row r="641" spans="1:14" ht="13" x14ac:dyDescent="0.15">
      <c r="A641" s="18"/>
      <c r="B641" s="198"/>
      <c r="C641" s="19"/>
      <c r="D641" s="20"/>
      <c r="E641" s="88"/>
      <c r="F641" s="977"/>
      <c r="G641" s="36"/>
      <c r="H641" s="36"/>
      <c r="I641" s="36"/>
      <c r="J641" s="36"/>
      <c r="K641" s="36"/>
      <c r="L641" s="200"/>
      <c r="M641" s="201"/>
      <c r="N641" s="201"/>
    </row>
    <row r="642" spans="1:14" ht="13" x14ac:dyDescent="0.15">
      <c r="A642" s="18"/>
      <c r="B642" s="198"/>
      <c r="C642" s="19"/>
      <c r="D642" s="20"/>
      <c r="E642" s="88"/>
      <c r="F642" s="963"/>
      <c r="G642" s="36"/>
      <c r="H642" s="36"/>
      <c r="I642" s="36"/>
      <c r="J642" s="36"/>
      <c r="K642" s="36"/>
      <c r="L642" s="200"/>
      <c r="M642" s="201"/>
      <c r="N642" s="201"/>
    </row>
    <row r="643" spans="1:14" ht="13" x14ac:dyDescent="0.15">
      <c r="A643" s="40"/>
      <c r="B643" s="99"/>
      <c r="C643" s="42"/>
      <c r="D643" s="44"/>
      <c r="E643" s="63"/>
      <c r="F643" s="976"/>
      <c r="G643" s="68"/>
      <c r="H643" s="68"/>
      <c r="I643" s="68"/>
      <c r="J643" s="68"/>
      <c r="K643" s="68"/>
      <c r="L643" s="195"/>
      <c r="M643" s="197"/>
      <c r="N643" s="197"/>
    </row>
    <row r="644" spans="1:14" ht="13" x14ac:dyDescent="0.15">
      <c r="A644" s="40"/>
      <c r="B644" s="62"/>
      <c r="C644" s="42"/>
      <c r="D644" s="44"/>
      <c r="E644" s="46"/>
      <c r="F644" s="963"/>
      <c r="G644" s="68"/>
      <c r="H644" s="68"/>
      <c r="I644" s="68"/>
      <c r="J644" s="68"/>
      <c r="K644" s="68"/>
      <c r="L644" s="68"/>
      <c r="M644" s="70"/>
      <c r="N644" s="70"/>
    </row>
    <row r="645" spans="1:14" ht="13" x14ac:dyDescent="0.15">
      <c r="A645" s="18"/>
      <c r="B645" s="198"/>
      <c r="C645" s="19"/>
      <c r="D645" s="20"/>
      <c r="E645" s="88"/>
      <c r="F645" s="977"/>
      <c r="G645" s="36"/>
      <c r="H645" s="36"/>
      <c r="I645" s="36"/>
      <c r="J645" s="36"/>
      <c r="K645" s="36"/>
      <c r="L645" s="200"/>
      <c r="M645" s="201"/>
      <c r="N645" s="201"/>
    </row>
    <row r="646" spans="1:14" ht="13" x14ac:dyDescent="0.15">
      <c r="A646" s="18"/>
      <c r="B646" s="198"/>
      <c r="C646" s="19"/>
      <c r="D646" s="20"/>
      <c r="E646" s="88"/>
      <c r="F646" s="963"/>
      <c r="G646" s="36"/>
      <c r="H646" s="36"/>
      <c r="I646" s="36"/>
      <c r="J646" s="36"/>
      <c r="K646" s="36"/>
      <c r="L646" s="200"/>
      <c r="M646" s="201"/>
      <c r="N646" s="201"/>
    </row>
    <row r="647" spans="1:14" ht="13" x14ac:dyDescent="0.15">
      <c r="A647" s="40"/>
      <c r="B647" s="99"/>
      <c r="C647" s="42"/>
      <c r="D647" s="44"/>
      <c r="E647" s="63"/>
      <c r="F647" s="976"/>
      <c r="G647" s="68"/>
      <c r="H647" s="68"/>
      <c r="I647" s="68"/>
      <c r="J647" s="68"/>
      <c r="K647" s="68"/>
      <c r="L647" s="195"/>
      <c r="M647" s="197"/>
      <c r="N647" s="197"/>
    </row>
    <row r="648" spans="1:14" ht="13" x14ac:dyDescent="0.15">
      <c r="A648" s="40"/>
      <c r="B648" s="42"/>
      <c r="C648" s="42"/>
      <c r="D648" s="44"/>
      <c r="E648" s="46"/>
      <c r="F648" s="963"/>
      <c r="G648" s="68"/>
      <c r="H648" s="68"/>
      <c r="I648" s="68"/>
      <c r="J648" s="68"/>
      <c r="K648" s="68"/>
      <c r="L648" s="68"/>
      <c r="M648" s="70"/>
      <c r="N648" s="70"/>
    </row>
    <row r="649" spans="1:14" ht="13" x14ac:dyDescent="0.15">
      <c r="A649" s="18"/>
      <c r="B649" s="198"/>
      <c r="C649" s="19"/>
      <c r="D649" s="20"/>
      <c r="E649" s="88"/>
      <c r="F649" s="977"/>
      <c r="G649" s="36"/>
      <c r="H649" s="36"/>
      <c r="I649" s="36"/>
      <c r="J649" s="36"/>
      <c r="K649" s="36"/>
      <c r="L649" s="200"/>
      <c r="M649" s="201"/>
      <c r="N649" s="201"/>
    </row>
    <row r="650" spans="1:14" ht="13" x14ac:dyDescent="0.15">
      <c r="A650" s="18"/>
      <c r="B650" s="198"/>
      <c r="C650" s="19"/>
      <c r="D650" s="20"/>
      <c r="E650" s="88"/>
      <c r="F650" s="963"/>
      <c r="G650" s="36"/>
      <c r="H650" s="36"/>
      <c r="I650" s="36"/>
      <c r="J650" s="36"/>
      <c r="K650" s="36"/>
      <c r="L650" s="200"/>
      <c r="M650" s="201"/>
      <c r="N650" s="201"/>
    </row>
    <row r="651" spans="1:14" ht="13" x14ac:dyDescent="0.15">
      <c r="A651" s="40"/>
      <c r="B651" s="99"/>
      <c r="C651" s="42"/>
      <c r="D651" s="44"/>
      <c r="E651" s="63"/>
      <c r="F651" s="976"/>
      <c r="G651" s="68"/>
      <c r="H651" s="68"/>
      <c r="I651" s="68"/>
      <c r="J651" s="68"/>
      <c r="K651" s="68"/>
      <c r="L651" s="195"/>
      <c r="M651" s="197"/>
      <c r="N651" s="197"/>
    </row>
    <row r="652" spans="1:14" ht="13" x14ac:dyDescent="0.15">
      <c r="A652" s="40"/>
      <c r="B652" s="42"/>
      <c r="C652" s="42"/>
      <c r="D652" s="44"/>
      <c r="E652" s="46"/>
      <c r="F652" s="963"/>
      <c r="G652" s="68"/>
      <c r="H652" s="68"/>
      <c r="I652" s="68"/>
      <c r="J652" s="68"/>
      <c r="K652" s="68"/>
      <c r="L652" s="68"/>
      <c r="M652" s="70"/>
      <c r="N652" s="70"/>
    </row>
    <row r="653" spans="1:14" ht="13" x14ac:dyDescent="0.15">
      <c r="A653" s="18"/>
      <c r="B653" s="198"/>
      <c r="C653" s="19"/>
      <c r="D653" s="20"/>
      <c r="E653" s="88"/>
      <c r="F653" s="977"/>
      <c r="G653" s="36"/>
      <c r="H653" s="36"/>
      <c r="I653" s="36"/>
      <c r="J653" s="36"/>
      <c r="K653" s="36"/>
      <c r="L653" s="200"/>
      <c r="M653" s="201"/>
      <c r="N653" s="201"/>
    </row>
    <row r="654" spans="1:14" ht="13" x14ac:dyDescent="0.15">
      <c r="A654" s="18"/>
      <c r="B654" s="198"/>
      <c r="C654" s="19"/>
      <c r="D654" s="20"/>
      <c r="E654" s="88"/>
      <c r="F654" s="963"/>
      <c r="G654" s="36"/>
      <c r="H654" s="36"/>
      <c r="I654" s="36"/>
      <c r="J654" s="36"/>
      <c r="K654" s="36"/>
      <c r="L654" s="200"/>
      <c r="M654" s="201"/>
      <c r="N654" s="201"/>
    </row>
    <row r="655" spans="1:14" ht="13" x14ac:dyDescent="0.15">
      <c r="A655" s="40"/>
      <c r="B655" s="99"/>
      <c r="C655" s="42"/>
      <c r="D655" s="44"/>
      <c r="E655" s="63"/>
      <c r="F655" s="976"/>
      <c r="G655" s="68"/>
      <c r="H655" s="68"/>
      <c r="I655" s="68"/>
      <c r="J655" s="68"/>
      <c r="K655" s="68"/>
      <c r="L655" s="195"/>
      <c r="M655" s="197"/>
      <c r="N655" s="197"/>
    </row>
    <row r="656" spans="1:14" ht="13" x14ac:dyDescent="0.15">
      <c r="A656" s="40"/>
      <c r="B656" s="62"/>
      <c r="C656" s="42"/>
      <c r="D656" s="44"/>
      <c r="E656" s="46"/>
      <c r="F656" s="963"/>
      <c r="G656" s="68"/>
      <c r="H656" s="68"/>
      <c r="I656" s="68"/>
      <c r="J656" s="68"/>
      <c r="K656" s="68"/>
      <c r="L656" s="68"/>
      <c r="M656" s="70"/>
      <c r="N656" s="70"/>
    </row>
    <row r="657" spans="1:14" ht="13" x14ac:dyDescent="0.15">
      <c r="A657" s="18"/>
      <c r="B657" s="198"/>
      <c r="C657" s="19"/>
      <c r="D657" s="20"/>
      <c r="E657" s="88"/>
      <c r="F657" s="977"/>
      <c r="G657" s="36"/>
      <c r="H657" s="36"/>
      <c r="I657" s="36"/>
      <c r="J657" s="36"/>
      <c r="K657" s="36"/>
      <c r="L657" s="200"/>
      <c r="M657" s="201"/>
      <c r="N657" s="201"/>
    </row>
    <row r="658" spans="1:14" ht="13" x14ac:dyDescent="0.15">
      <c r="A658" s="18"/>
      <c r="B658" s="198"/>
      <c r="C658" s="19"/>
      <c r="D658" s="20"/>
      <c r="E658" s="88"/>
      <c r="F658" s="963"/>
      <c r="G658" s="36"/>
      <c r="H658" s="36"/>
      <c r="I658" s="36"/>
      <c r="J658" s="36"/>
      <c r="K658" s="36"/>
      <c r="L658" s="200"/>
      <c r="M658" s="201"/>
      <c r="N658" s="201"/>
    </row>
    <row r="659" spans="1:14" ht="13" x14ac:dyDescent="0.15">
      <c r="A659" s="40"/>
      <c r="B659" s="99"/>
      <c r="C659" s="42"/>
      <c r="D659" s="44"/>
      <c r="E659" s="63"/>
      <c r="F659" s="976"/>
      <c r="G659" s="68"/>
      <c r="H659" s="68"/>
      <c r="I659" s="68"/>
      <c r="J659" s="68"/>
      <c r="K659" s="68"/>
      <c r="L659" s="195"/>
      <c r="M659" s="197"/>
      <c r="N659" s="197"/>
    </row>
    <row r="660" spans="1:14" ht="13" x14ac:dyDescent="0.15">
      <c r="A660" s="40"/>
      <c r="B660" s="42"/>
      <c r="C660" s="42"/>
      <c r="D660" s="44"/>
      <c r="E660" s="46"/>
      <c r="F660" s="963"/>
      <c r="G660" s="68"/>
      <c r="H660" s="68"/>
      <c r="I660" s="68"/>
      <c r="J660" s="68"/>
      <c r="K660" s="68"/>
      <c r="L660" s="68"/>
      <c r="M660" s="70"/>
      <c r="N660" s="70"/>
    </row>
    <row r="661" spans="1:14" ht="13" x14ac:dyDescent="0.15">
      <c r="A661" s="18"/>
      <c r="B661" s="198"/>
      <c r="C661" s="19"/>
      <c r="D661" s="20"/>
      <c r="E661" s="88"/>
      <c r="F661" s="977"/>
      <c r="G661" s="36"/>
      <c r="H661" s="36"/>
      <c r="I661" s="36"/>
      <c r="J661" s="36"/>
      <c r="K661" s="36"/>
      <c r="L661" s="200"/>
      <c r="M661" s="201"/>
      <c r="N661" s="201"/>
    </row>
    <row r="662" spans="1:14" ht="13" x14ac:dyDescent="0.15">
      <c r="A662" s="18"/>
      <c r="B662" s="198"/>
      <c r="C662" s="19"/>
      <c r="D662" s="20"/>
      <c r="E662" s="88"/>
      <c r="F662" s="963"/>
      <c r="G662" s="36"/>
      <c r="H662" s="36"/>
      <c r="I662" s="36"/>
      <c r="J662" s="36"/>
      <c r="K662" s="36"/>
      <c r="L662" s="200"/>
      <c r="M662" s="201"/>
      <c r="N662" s="201"/>
    </row>
    <row r="663" spans="1:14" ht="13" x14ac:dyDescent="0.15">
      <c r="A663" s="40"/>
      <c r="B663" s="99"/>
      <c r="C663" s="42"/>
      <c r="D663" s="44"/>
      <c r="E663" s="63"/>
      <c r="F663" s="976"/>
      <c r="G663" s="68"/>
      <c r="H663" s="68"/>
      <c r="I663" s="68"/>
      <c r="J663" s="68"/>
      <c r="K663" s="68"/>
      <c r="L663" s="195"/>
      <c r="M663" s="197"/>
      <c r="N663" s="197"/>
    </row>
    <row r="664" spans="1:14" ht="13" x14ac:dyDescent="0.15">
      <c r="A664" s="40"/>
      <c r="B664" s="42"/>
      <c r="C664" s="42"/>
      <c r="D664" s="44"/>
      <c r="E664" s="46"/>
      <c r="F664" s="963"/>
      <c r="G664" s="68"/>
      <c r="H664" s="68"/>
      <c r="I664" s="68"/>
      <c r="J664" s="68"/>
      <c r="K664" s="68"/>
      <c r="L664" s="68"/>
      <c r="M664" s="70"/>
      <c r="N664" s="70"/>
    </row>
    <row r="665" spans="1:14" ht="13" x14ac:dyDescent="0.15">
      <c r="A665" s="18"/>
      <c r="B665" s="198"/>
      <c r="C665" s="19"/>
      <c r="D665" s="20"/>
      <c r="E665" s="88"/>
      <c r="F665" s="977"/>
      <c r="G665" s="36"/>
      <c r="H665" s="36"/>
      <c r="I665" s="36"/>
      <c r="J665" s="36"/>
      <c r="K665" s="36"/>
      <c r="L665" s="200"/>
      <c r="M665" s="201"/>
      <c r="N665" s="201"/>
    </row>
    <row r="666" spans="1:14" ht="13" x14ac:dyDescent="0.15">
      <c r="A666" s="18"/>
      <c r="B666" s="198"/>
      <c r="C666" s="19"/>
      <c r="D666" s="20"/>
      <c r="E666" s="88"/>
      <c r="F666" s="963"/>
      <c r="G666" s="36"/>
      <c r="H666" s="36"/>
      <c r="I666" s="36"/>
      <c r="J666" s="36"/>
      <c r="K666" s="36"/>
      <c r="L666" s="200"/>
      <c r="M666" s="201"/>
      <c r="N666" s="201"/>
    </row>
    <row r="667" spans="1:14" ht="13" x14ac:dyDescent="0.15">
      <c r="A667" s="40"/>
      <c r="B667" s="99"/>
      <c r="C667" s="42"/>
      <c r="D667" s="44"/>
      <c r="E667" s="63"/>
      <c r="F667" s="976"/>
      <c r="G667" s="68"/>
      <c r="H667" s="68"/>
      <c r="I667" s="68"/>
      <c r="J667" s="68"/>
      <c r="K667" s="68"/>
      <c r="L667" s="195"/>
      <c r="M667" s="197"/>
      <c r="N667" s="197"/>
    </row>
    <row r="668" spans="1:14" ht="13" x14ac:dyDescent="0.15">
      <c r="A668" s="40"/>
      <c r="B668" s="62"/>
      <c r="C668" s="42"/>
      <c r="D668" s="44"/>
      <c r="E668" s="46"/>
      <c r="F668" s="963"/>
      <c r="G668" s="68"/>
      <c r="H668" s="68"/>
      <c r="I668" s="68"/>
      <c r="J668" s="68"/>
      <c r="K668" s="68"/>
      <c r="L668" s="68"/>
      <c r="M668" s="70"/>
      <c r="N668" s="70"/>
    </row>
    <row r="669" spans="1:14" ht="13" x14ac:dyDescent="0.15">
      <c r="A669" s="18"/>
      <c r="B669" s="198"/>
      <c r="C669" s="19"/>
      <c r="D669" s="20"/>
      <c r="E669" s="88"/>
      <c r="F669" s="977"/>
      <c r="G669" s="36"/>
      <c r="H669" s="36"/>
      <c r="I669" s="36"/>
      <c r="J669" s="36"/>
      <c r="K669" s="36"/>
      <c r="L669" s="200"/>
      <c r="M669" s="201"/>
      <c r="N669" s="201"/>
    </row>
    <row r="670" spans="1:14" ht="13" x14ac:dyDescent="0.15">
      <c r="A670" s="18"/>
      <c r="B670" s="198"/>
      <c r="C670" s="19"/>
      <c r="D670" s="20"/>
      <c r="E670" s="88"/>
      <c r="F670" s="963"/>
      <c r="G670" s="36"/>
      <c r="H670" s="36"/>
      <c r="I670" s="36"/>
      <c r="J670" s="36"/>
      <c r="K670" s="36"/>
      <c r="L670" s="200"/>
      <c r="M670" s="201"/>
      <c r="N670" s="201"/>
    </row>
    <row r="671" spans="1:14" ht="13" x14ac:dyDescent="0.15">
      <c r="A671" s="40"/>
      <c r="B671" s="99"/>
      <c r="C671" s="42"/>
      <c r="D671" s="44"/>
      <c r="E671" s="63"/>
      <c r="F671" s="976"/>
      <c r="G671" s="68"/>
      <c r="H671" s="68"/>
      <c r="I671" s="68"/>
      <c r="J671" s="68"/>
      <c r="K671" s="68"/>
      <c r="L671" s="195"/>
      <c r="M671" s="197"/>
      <c r="N671" s="197"/>
    </row>
    <row r="672" spans="1:14" ht="13" x14ac:dyDescent="0.15">
      <c r="A672" s="40"/>
      <c r="B672" s="42"/>
      <c r="C672" s="42"/>
      <c r="D672" s="44"/>
      <c r="E672" s="46"/>
      <c r="F672" s="963"/>
      <c r="G672" s="68"/>
      <c r="H672" s="68"/>
      <c r="I672" s="68"/>
      <c r="J672" s="68"/>
      <c r="K672" s="68"/>
      <c r="L672" s="68"/>
      <c r="M672" s="70"/>
      <c r="N672" s="70"/>
    </row>
    <row r="673" spans="2:14" ht="13" x14ac:dyDescent="0.15">
      <c r="B673" s="815"/>
      <c r="C673" s="815"/>
      <c r="F673" s="816"/>
      <c r="G673" s="817"/>
      <c r="H673" s="817"/>
      <c r="I673" s="817"/>
      <c r="J673" s="817"/>
      <c r="K673" s="817"/>
      <c r="L673" s="817"/>
      <c r="M673" s="817"/>
      <c r="N673" s="817"/>
    </row>
    <row r="674" spans="2:14" ht="13" x14ac:dyDescent="0.15">
      <c r="B674" s="815"/>
      <c r="C674" s="815"/>
      <c r="F674" s="816"/>
      <c r="G674" s="817"/>
      <c r="H674" s="817"/>
      <c r="I674" s="817"/>
      <c r="J674" s="817"/>
      <c r="K674" s="817"/>
      <c r="L674" s="817"/>
      <c r="M674" s="817"/>
      <c r="N674" s="817"/>
    </row>
    <row r="675" spans="2:14" ht="13" x14ac:dyDescent="0.15">
      <c r="B675" s="815"/>
      <c r="C675" s="815"/>
      <c r="F675" s="816"/>
      <c r="G675" s="817"/>
      <c r="H675" s="817"/>
      <c r="I675" s="817"/>
      <c r="J675" s="817"/>
      <c r="K675" s="817"/>
      <c r="L675" s="817"/>
      <c r="M675" s="817"/>
      <c r="N675" s="817"/>
    </row>
    <row r="676" spans="2:14" ht="13" x14ac:dyDescent="0.15">
      <c r="B676" s="815"/>
      <c r="C676" s="815"/>
      <c r="F676" s="816"/>
      <c r="G676" s="817"/>
      <c r="H676" s="817"/>
      <c r="I676" s="817"/>
      <c r="J676" s="817"/>
      <c r="K676" s="817"/>
      <c r="L676" s="817"/>
      <c r="M676" s="817"/>
      <c r="N676" s="817"/>
    </row>
    <row r="677" spans="2:14" ht="13" x14ac:dyDescent="0.15">
      <c r="B677" s="815"/>
      <c r="C677" s="815"/>
      <c r="F677" s="816"/>
      <c r="G677" s="817"/>
      <c r="H677" s="817"/>
      <c r="I677" s="817"/>
      <c r="J677" s="817"/>
      <c r="K677" s="817"/>
      <c r="L677" s="817"/>
      <c r="M677" s="817"/>
      <c r="N677" s="817"/>
    </row>
    <row r="678" spans="2:14" ht="13" x14ac:dyDescent="0.15">
      <c r="B678" s="815"/>
      <c r="C678" s="815"/>
      <c r="F678" s="816"/>
      <c r="G678" s="817"/>
      <c r="H678" s="817"/>
      <c r="I678" s="817"/>
      <c r="J678" s="817"/>
      <c r="K678" s="817"/>
      <c r="L678" s="817"/>
      <c r="M678" s="817"/>
      <c r="N678" s="817"/>
    </row>
    <row r="679" spans="2:14" ht="13" x14ac:dyDescent="0.15">
      <c r="B679" s="815"/>
      <c r="C679" s="815"/>
      <c r="F679" s="816"/>
      <c r="G679" s="817"/>
      <c r="H679" s="817"/>
      <c r="I679" s="817"/>
      <c r="J679" s="817"/>
      <c r="K679" s="817"/>
      <c r="L679" s="817"/>
      <c r="M679" s="817"/>
      <c r="N679" s="817"/>
    </row>
    <row r="680" spans="2:14" ht="13" x14ac:dyDescent="0.15">
      <c r="B680" s="815"/>
      <c r="C680" s="815"/>
      <c r="F680" s="816"/>
      <c r="G680" s="817"/>
      <c r="H680" s="817"/>
      <c r="I680" s="817"/>
      <c r="J680" s="817"/>
      <c r="K680" s="817"/>
      <c r="L680" s="817"/>
      <c r="M680" s="817"/>
      <c r="N680" s="817"/>
    </row>
    <row r="681" spans="2:14" ht="13" x14ac:dyDescent="0.15">
      <c r="B681" s="815"/>
      <c r="C681" s="815"/>
      <c r="F681" s="816"/>
      <c r="G681" s="817"/>
      <c r="H681" s="817"/>
      <c r="I681" s="817"/>
      <c r="J681" s="817"/>
      <c r="K681" s="817"/>
      <c r="L681" s="817"/>
      <c r="M681" s="817"/>
      <c r="N681" s="817"/>
    </row>
    <row r="682" spans="2:14" ht="13" x14ac:dyDescent="0.15">
      <c r="B682" s="815"/>
      <c r="C682" s="815"/>
      <c r="F682" s="816"/>
      <c r="G682" s="817"/>
      <c r="H682" s="817"/>
      <c r="I682" s="817"/>
      <c r="J682" s="817"/>
      <c r="K682" s="817"/>
      <c r="L682" s="817"/>
      <c r="M682" s="817"/>
      <c r="N682" s="817"/>
    </row>
    <row r="683" spans="2:14" ht="13" x14ac:dyDescent="0.15">
      <c r="B683" s="815"/>
      <c r="C683" s="815"/>
      <c r="F683" s="816"/>
      <c r="G683" s="817"/>
      <c r="H683" s="817"/>
      <c r="I683" s="817"/>
      <c r="J683" s="817"/>
      <c r="K683" s="817"/>
      <c r="L683" s="817"/>
      <c r="M683" s="817"/>
      <c r="N683" s="817"/>
    </row>
    <row r="684" spans="2:14" ht="13" x14ac:dyDescent="0.15">
      <c r="B684" s="815"/>
      <c r="C684" s="815"/>
      <c r="F684" s="816"/>
      <c r="G684" s="817"/>
      <c r="H684" s="817"/>
      <c r="I684" s="817"/>
      <c r="J684" s="817"/>
      <c r="K684" s="817"/>
      <c r="L684" s="817"/>
      <c r="M684" s="817"/>
      <c r="N684" s="817"/>
    </row>
    <row r="685" spans="2:14" ht="13" x14ac:dyDescent="0.15">
      <c r="B685" s="815"/>
      <c r="C685" s="815"/>
      <c r="F685" s="816"/>
      <c r="G685" s="817"/>
      <c r="H685" s="817"/>
      <c r="I685" s="817"/>
      <c r="J685" s="817"/>
      <c r="K685" s="817"/>
      <c r="L685" s="817"/>
      <c r="M685" s="817"/>
      <c r="N685" s="817"/>
    </row>
    <row r="686" spans="2:14" ht="13" x14ac:dyDescent="0.15">
      <c r="B686" s="815"/>
      <c r="C686" s="815"/>
      <c r="F686" s="816"/>
      <c r="G686" s="817"/>
      <c r="H686" s="817"/>
      <c r="I686" s="817"/>
      <c r="J686" s="817"/>
      <c r="K686" s="817"/>
      <c r="L686" s="817"/>
      <c r="M686" s="817"/>
      <c r="N686" s="817"/>
    </row>
    <row r="687" spans="2:14" ht="13" x14ac:dyDescent="0.15">
      <c r="B687" s="815"/>
      <c r="C687" s="815"/>
      <c r="F687" s="816"/>
      <c r="G687" s="817"/>
      <c r="H687" s="817"/>
      <c r="I687" s="817"/>
      <c r="J687" s="817"/>
      <c r="K687" s="817"/>
      <c r="L687" s="817"/>
      <c r="M687" s="817"/>
      <c r="N687" s="817"/>
    </row>
    <row r="688" spans="2:14" ht="13" x14ac:dyDescent="0.15">
      <c r="B688" s="815"/>
      <c r="C688" s="815"/>
      <c r="F688" s="816"/>
      <c r="G688" s="817"/>
      <c r="H688" s="817"/>
      <c r="I688" s="817"/>
      <c r="J688" s="817"/>
      <c r="K688" s="817"/>
      <c r="L688" s="817"/>
      <c r="M688" s="817"/>
      <c r="N688" s="817"/>
    </row>
    <row r="689" spans="2:14" ht="13" x14ac:dyDescent="0.15">
      <c r="B689" s="815"/>
      <c r="C689" s="815"/>
      <c r="F689" s="816"/>
      <c r="G689" s="817"/>
      <c r="H689" s="817"/>
      <c r="I689" s="817"/>
      <c r="J689" s="817"/>
      <c r="K689" s="817"/>
      <c r="L689" s="817"/>
      <c r="M689" s="817"/>
      <c r="N689" s="817"/>
    </row>
    <row r="690" spans="2:14" ht="13" x14ac:dyDescent="0.15">
      <c r="B690" s="815"/>
      <c r="C690" s="815"/>
      <c r="F690" s="816"/>
      <c r="G690" s="817"/>
      <c r="H690" s="817"/>
      <c r="I690" s="817"/>
      <c r="J690" s="817"/>
      <c r="K690" s="817"/>
      <c r="L690" s="817"/>
      <c r="M690" s="817"/>
      <c r="N690" s="817"/>
    </row>
    <row r="691" spans="2:14" ht="13" x14ac:dyDescent="0.15">
      <c r="B691" s="815"/>
      <c r="C691" s="815"/>
      <c r="F691" s="816"/>
      <c r="G691" s="817"/>
      <c r="H691" s="817"/>
      <c r="I691" s="817"/>
      <c r="J691" s="817"/>
      <c r="K691" s="817"/>
      <c r="L691" s="817"/>
      <c r="M691" s="817"/>
      <c r="N691" s="817"/>
    </row>
    <row r="692" spans="2:14" ht="13" x14ac:dyDescent="0.15">
      <c r="B692" s="815"/>
      <c r="C692" s="815"/>
      <c r="F692" s="816"/>
      <c r="G692" s="817"/>
      <c r="H692" s="817"/>
      <c r="I692" s="817"/>
      <c r="J692" s="817"/>
      <c r="K692" s="817"/>
      <c r="L692" s="817"/>
      <c r="M692" s="817"/>
      <c r="N692" s="817"/>
    </row>
    <row r="693" spans="2:14" ht="13" x14ac:dyDescent="0.15">
      <c r="B693" s="815"/>
      <c r="C693" s="815"/>
      <c r="F693" s="816"/>
      <c r="G693" s="817"/>
      <c r="H693" s="817"/>
      <c r="I693" s="817"/>
      <c r="J693" s="817"/>
      <c r="K693" s="817"/>
      <c r="L693" s="817"/>
      <c r="M693" s="817"/>
      <c r="N693" s="817"/>
    </row>
    <row r="694" spans="2:14" ht="13" x14ac:dyDescent="0.15">
      <c r="B694" s="815"/>
      <c r="C694" s="815"/>
      <c r="F694" s="816"/>
      <c r="G694" s="817"/>
      <c r="H694" s="817"/>
      <c r="I694" s="817"/>
      <c r="J694" s="817"/>
      <c r="K694" s="817"/>
      <c r="L694" s="817"/>
      <c r="M694" s="817"/>
      <c r="N694" s="817"/>
    </row>
    <row r="695" spans="2:14" ht="13" x14ac:dyDescent="0.15">
      <c r="B695" s="815"/>
      <c r="C695" s="815"/>
      <c r="F695" s="816"/>
      <c r="G695" s="817"/>
      <c r="H695" s="817"/>
      <c r="I695" s="817"/>
      <c r="J695" s="817"/>
      <c r="K695" s="817"/>
      <c r="L695" s="817"/>
      <c r="M695" s="817"/>
      <c r="N695" s="817"/>
    </row>
    <row r="696" spans="2:14" ht="13" x14ac:dyDescent="0.15">
      <c r="B696" s="815"/>
      <c r="C696" s="815"/>
      <c r="F696" s="816"/>
      <c r="G696" s="817"/>
      <c r="H696" s="817"/>
      <c r="I696" s="817"/>
      <c r="J696" s="817"/>
      <c r="K696" s="817"/>
      <c r="L696" s="817"/>
      <c r="M696" s="817"/>
      <c r="N696" s="817"/>
    </row>
    <row r="697" spans="2:14" ht="13" x14ac:dyDescent="0.15">
      <c r="B697" s="815"/>
      <c r="C697" s="815"/>
      <c r="F697" s="816"/>
      <c r="G697" s="817"/>
      <c r="H697" s="817"/>
      <c r="I697" s="817"/>
      <c r="J697" s="817"/>
      <c r="K697" s="817"/>
      <c r="L697" s="817"/>
      <c r="M697" s="817"/>
      <c r="N697" s="817"/>
    </row>
    <row r="698" spans="2:14" ht="13" x14ac:dyDescent="0.15">
      <c r="B698" s="815"/>
      <c r="C698" s="815"/>
      <c r="F698" s="816"/>
      <c r="G698" s="817"/>
      <c r="H698" s="817"/>
      <c r="I698" s="817"/>
      <c r="J698" s="817"/>
      <c r="K698" s="817"/>
      <c r="L698" s="817"/>
      <c r="M698" s="817"/>
      <c r="N698" s="817"/>
    </row>
    <row r="699" spans="2:14" ht="13" x14ac:dyDescent="0.15">
      <c r="B699" s="815"/>
      <c r="C699" s="815"/>
      <c r="F699" s="816"/>
      <c r="G699" s="817"/>
      <c r="H699" s="817"/>
      <c r="I699" s="817"/>
      <c r="J699" s="817"/>
      <c r="K699" s="817"/>
      <c r="L699" s="817"/>
      <c r="M699" s="817"/>
      <c r="N699" s="817"/>
    </row>
    <row r="700" spans="2:14" ht="13" x14ac:dyDescent="0.15">
      <c r="B700" s="815"/>
      <c r="C700" s="815"/>
      <c r="F700" s="816"/>
      <c r="G700" s="817"/>
      <c r="H700" s="817"/>
      <c r="I700" s="817"/>
      <c r="J700" s="817"/>
      <c r="K700" s="817"/>
      <c r="L700" s="817"/>
      <c r="M700" s="817"/>
      <c r="N700" s="817"/>
    </row>
    <row r="701" spans="2:14" ht="13" x14ac:dyDescent="0.15">
      <c r="B701" s="815"/>
      <c r="C701" s="815"/>
      <c r="F701" s="816"/>
      <c r="G701" s="817"/>
      <c r="H701" s="817"/>
      <c r="I701" s="817"/>
      <c r="J701" s="817"/>
      <c r="K701" s="817"/>
      <c r="L701" s="817"/>
      <c r="M701" s="817"/>
      <c r="N701" s="817"/>
    </row>
    <row r="702" spans="2:14" ht="13" x14ac:dyDescent="0.15">
      <c r="B702" s="815"/>
      <c r="C702" s="815"/>
      <c r="F702" s="816"/>
      <c r="G702" s="817"/>
      <c r="H702" s="817"/>
      <c r="I702" s="817"/>
      <c r="J702" s="817"/>
      <c r="K702" s="817"/>
      <c r="L702" s="817"/>
      <c r="M702" s="817"/>
      <c r="N702" s="817"/>
    </row>
    <row r="703" spans="2:14" ht="13" x14ac:dyDescent="0.15">
      <c r="B703" s="815"/>
      <c r="C703" s="815"/>
      <c r="F703" s="816"/>
      <c r="G703" s="817"/>
      <c r="H703" s="817"/>
      <c r="I703" s="817"/>
      <c r="J703" s="817"/>
      <c r="K703" s="817"/>
      <c r="L703" s="817"/>
      <c r="M703" s="817"/>
      <c r="N703" s="817"/>
    </row>
    <row r="704" spans="2:14" ht="13" x14ac:dyDescent="0.15">
      <c r="B704" s="815"/>
      <c r="C704" s="815"/>
      <c r="F704" s="816"/>
      <c r="G704" s="817"/>
      <c r="H704" s="817"/>
      <c r="I704" s="817"/>
      <c r="J704" s="817"/>
      <c r="K704" s="817"/>
      <c r="L704" s="817"/>
      <c r="M704" s="817"/>
      <c r="N704" s="817"/>
    </row>
    <row r="705" spans="2:14" ht="13" x14ac:dyDescent="0.15">
      <c r="B705" s="815"/>
      <c r="C705" s="815"/>
      <c r="F705" s="816"/>
      <c r="G705" s="817"/>
      <c r="H705" s="817"/>
      <c r="I705" s="817"/>
      <c r="J705" s="817"/>
      <c r="K705" s="817"/>
      <c r="L705" s="817"/>
      <c r="M705" s="817"/>
      <c r="N705" s="817"/>
    </row>
    <row r="706" spans="2:14" ht="13" x14ac:dyDescent="0.15">
      <c r="B706" s="815"/>
      <c r="C706" s="815"/>
      <c r="F706" s="816"/>
      <c r="G706" s="817"/>
      <c r="H706" s="817"/>
      <c r="I706" s="817"/>
      <c r="J706" s="817"/>
      <c r="K706" s="817"/>
      <c r="L706" s="817"/>
      <c r="M706" s="817"/>
      <c r="N706" s="817"/>
    </row>
    <row r="707" spans="2:14" ht="13" x14ac:dyDescent="0.15">
      <c r="B707" s="815"/>
      <c r="C707" s="815"/>
      <c r="F707" s="816"/>
      <c r="G707" s="817"/>
      <c r="H707" s="817"/>
      <c r="I707" s="817"/>
      <c r="J707" s="817"/>
      <c r="K707" s="817"/>
      <c r="L707" s="817"/>
      <c r="M707" s="817"/>
      <c r="N707" s="817"/>
    </row>
    <row r="708" spans="2:14" ht="13" x14ac:dyDescent="0.15">
      <c r="B708" s="815"/>
      <c r="C708" s="815"/>
      <c r="F708" s="816"/>
      <c r="G708" s="817"/>
      <c r="H708" s="817"/>
      <c r="I708" s="817"/>
      <c r="J708" s="817"/>
      <c r="K708" s="817"/>
      <c r="L708" s="817"/>
      <c r="M708" s="817"/>
      <c r="N708" s="817"/>
    </row>
    <row r="709" spans="2:14" ht="13" x14ac:dyDescent="0.15">
      <c r="B709" s="815"/>
      <c r="C709" s="815"/>
      <c r="F709" s="816"/>
      <c r="G709" s="817"/>
      <c r="H709" s="817"/>
      <c r="I709" s="817"/>
      <c r="J709" s="817"/>
      <c r="K709" s="817"/>
      <c r="L709" s="817"/>
      <c r="M709" s="817"/>
      <c r="N709" s="817"/>
    </row>
    <row r="710" spans="2:14" ht="13" x14ac:dyDescent="0.15">
      <c r="B710" s="815"/>
      <c r="C710" s="815"/>
      <c r="F710" s="816"/>
      <c r="G710" s="817"/>
      <c r="H710" s="817"/>
      <c r="I710" s="817"/>
      <c r="J710" s="817"/>
      <c r="K710" s="817"/>
      <c r="L710" s="817"/>
      <c r="M710" s="817"/>
      <c r="N710" s="817"/>
    </row>
    <row r="711" spans="2:14" ht="13" x14ac:dyDescent="0.15">
      <c r="B711" s="815"/>
      <c r="C711" s="815"/>
      <c r="F711" s="816"/>
      <c r="G711" s="817"/>
      <c r="H711" s="817"/>
      <c r="I711" s="817"/>
      <c r="J711" s="817"/>
      <c r="K711" s="817"/>
      <c r="L711" s="817"/>
      <c r="M711" s="817"/>
      <c r="N711" s="817"/>
    </row>
    <row r="712" spans="2:14" ht="13" x14ac:dyDescent="0.15">
      <c r="B712" s="815"/>
      <c r="C712" s="815"/>
      <c r="F712" s="816"/>
      <c r="G712" s="817"/>
      <c r="H712" s="817"/>
      <c r="I712" s="817"/>
      <c r="J712" s="817"/>
      <c r="K712" s="817"/>
      <c r="L712" s="817"/>
      <c r="M712" s="817"/>
      <c r="N712" s="817"/>
    </row>
    <row r="713" spans="2:14" ht="13" x14ac:dyDescent="0.15">
      <c r="B713" s="815"/>
      <c r="C713" s="815"/>
      <c r="F713" s="816"/>
      <c r="G713" s="817"/>
      <c r="H713" s="817"/>
      <c r="I713" s="817"/>
      <c r="J713" s="817"/>
      <c r="K713" s="817"/>
      <c r="L713" s="817"/>
      <c r="M713" s="817"/>
      <c r="N713" s="817"/>
    </row>
    <row r="714" spans="2:14" ht="13" x14ac:dyDescent="0.15">
      <c r="B714" s="815"/>
      <c r="C714" s="815"/>
      <c r="F714" s="816"/>
      <c r="G714" s="817"/>
      <c r="H714" s="817"/>
      <c r="I714" s="817"/>
      <c r="J714" s="817"/>
      <c r="K714" s="817"/>
      <c r="L714" s="817"/>
      <c r="M714" s="817"/>
      <c r="N714" s="817"/>
    </row>
    <row r="715" spans="2:14" ht="13" x14ac:dyDescent="0.15">
      <c r="B715" s="815"/>
      <c r="C715" s="815"/>
      <c r="F715" s="816"/>
      <c r="G715" s="817"/>
      <c r="H715" s="817"/>
      <c r="I715" s="817"/>
      <c r="J715" s="817"/>
      <c r="K715" s="817"/>
      <c r="L715" s="817"/>
      <c r="M715" s="817"/>
      <c r="N715" s="817"/>
    </row>
    <row r="716" spans="2:14" ht="13" x14ac:dyDescent="0.15">
      <c r="B716" s="815"/>
      <c r="C716" s="815"/>
      <c r="F716" s="816"/>
      <c r="G716" s="817"/>
      <c r="H716" s="817"/>
      <c r="I716" s="817"/>
      <c r="J716" s="817"/>
      <c r="K716" s="817"/>
      <c r="L716" s="817"/>
      <c r="M716" s="817"/>
      <c r="N716" s="817"/>
    </row>
    <row r="717" spans="2:14" ht="13" x14ac:dyDescent="0.15">
      <c r="B717" s="815"/>
      <c r="C717" s="815"/>
      <c r="F717" s="816"/>
      <c r="G717" s="817"/>
      <c r="H717" s="817"/>
      <c r="I717" s="817"/>
      <c r="J717" s="817"/>
      <c r="K717" s="817"/>
      <c r="L717" s="817"/>
      <c r="M717" s="817"/>
      <c r="N717" s="817"/>
    </row>
    <row r="718" spans="2:14" ht="13" x14ac:dyDescent="0.15">
      <c r="B718" s="815"/>
      <c r="C718" s="815"/>
      <c r="F718" s="816"/>
      <c r="G718" s="817"/>
      <c r="H718" s="817"/>
      <c r="I718" s="817"/>
      <c r="J718" s="817"/>
      <c r="K718" s="817"/>
      <c r="L718" s="817"/>
      <c r="M718" s="817"/>
      <c r="N718" s="817"/>
    </row>
    <row r="719" spans="2:14" ht="13" x14ac:dyDescent="0.15">
      <c r="B719" s="815"/>
      <c r="C719" s="815"/>
      <c r="F719" s="816"/>
      <c r="G719" s="817"/>
      <c r="H719" s="817"/>
      <c r="I719" s="817"/>
      <c r="J719" s="817"/>
      <c r="K719" s="817"/>
      <c r="L719" s="817"/>
      <c r="M719" s="817"/>
      <c r="N719" s="817"/>
    </row>
    <row r="720" spans="2:14" ht="13" x14ac:dyDescent="0.15">
      <c r="B720" s="815"/>
      <c r="C720" s="815"/>
      <c r="F720" s="816"/>
      <c r="G720" s="817"/>
      <c r="H720" s="817"/>
      <c r="I720" s="817"/>
      <c r="J720" s="817"/>
      <c r="K720" s="817"/>
      <c r="L720" s="817"/>
      <c r="M720" s="817"/>
      <c r="N720" s="817"/>
    </row>
    <row r="721" spans="2:14" ht="13" x14ac:dyDescent="0.15">
      <c r="B721" s="815"/>
      <c r="C721" s="815"/>
      <c r="F721" s="816"/>
      <c r="G721" s="817"/>
      <c r="H721" s="817"/>
      <c r="I721" s="817"/>
      <c r="J721" s="817"/>
      <c r="K721" s="817"/>
      <c r="L721" s="817"/>
      <c r="M721" s="817"/>
      <c r="N721" s="817"/>
    </row>
    <row r="722" spans="2:14" ht="13" x14ac:dyDescent="0.15">
      <c r="B722" s="815"/>
      <c r="C722" s="815"/>
      <c r="F722" s="816"/>
      <c r="G722" s="817"/>
      <c r="H722" s="817"/>
      <c r="I722" s="817"/>
      <c r="J722" s="817"/>
      <c r="K722" s="817"/>
      <c r="L722" s="817"/>
      <c r="M722" s="817"/>
      <c r="N722" s="817"/>
    </row>
    <row r="723" spans="2:14" ht="13" x14ac:dyDescent="0.15">
      <c r="B723" s="815"/>
      <c r="C723" s="815"/>
      <c r="F723" s="816"/>
      <c r="G723" s="817"/>
      <c r="H723" s="817"/>
      <c r="I723" s="817"/>
      <c r="J723" s="817"/>
      <c r="K723" s="817"/>
      <c r="L723" s="817"/>
      <c r="M723" s="817"/>
      <c r="N723" s="817"/>
    </row>
    <row r="724" spans="2:14" ht="13" x14ac:dyDescent="0.15">
      <c r="B724" s="815"/>
      <c r="C724" s="815"/>
      <c r="F724" s="816"/>
      <c r="G724" s="817"/>
      <c r="H724" s="817"/>
      <c r="I724" s="817"/>
      <c r="J724" s="817"/>
      <c r="K724" s="817"/>
      <c r="L724" s="817"/>
      <c r="M724" s="817"/>
      <c r="N724" s="817"/>
    </row>
    <row r="725" spans="2:14" ht="13" x14ac:dyDescent="0.15">
      <c r="B725" s="815"/>
      <c r="C725" s="815"/>
      <c r="F725" s="816"/>
      <c r="G725" s="817"/>
      <c r="H725" s="817"/>
      <c r="I725" s="817"/>
      <c r="J725" s="817"/>
      <c r="K725" s="817"/>
      <c r="L725" s="817"/>
      <c r="M725" s="817"/>
      <c r="N725" s="817"/>
    </row>
    <row r="726" spans="2:14" ht="13" x14ac:dyDescent="0.15">
      <c r="B726" s="815"/>
      <c r="C726" s="815"/>
      <c r="F726" s="816"/>
      <c r="G726" s="817"/>
      <c r="H726" s="817"/>
      <c r="I726" s="817"/>
      <c r="J726" s="817"/>
      <c r="K726" s="817"/>
      <c r="L726" s="817"/>
      <c r="M726" s="817"/>
      <c r="N726" s="817"/>
    </row>
    <row r="727" spans="2:14" ht="13" x14ac:dyDescent="0.15">
      <c r="B727" s="815"/>
      <c r="C727" s="815"/>
      <c r="F727" s="816"/>
      <c r="G727" s="817"/>
      <c r="H727" s="817"/>
      <c r="I727" s="817"/>
      <c r="J727" s="817"/>
      <c r="K727" s="817"/>
      <c r="L727" s="817"/>
      <c r="M727" s="817"/>
      <c r="N727" s="817"/>
    </row>
    <row r="728" spans="2:14" ht="13" x14ac:dyDescent="0.15">
      <c r="B728" s="815"/>
      <c r="C728" s="815"/>
      <c r="F728" s="816"/>
      <c r="G728" s="817"/>
      <c r="H728" s="817"/>
      <c r="I728" s="817"/>
      <c r="J728" s="817"/>
      <c r="K728" s="817"/>
      <c r="L728" s="817"/>
      <c r="M728" s="817"/>
      <c r="N728" s="817"/>
    </row>
    <row r="729" spans="2:14" ht="13" x14ac:dyDescent="0.15">
      <c r="B729" s="815"/>
      <c r="C729" s="815"/>
      <c r="F729" s="816"/>
      <c r="G729" s="817"/>
      <c r="H729" s="817"/>
      <c r="I729" s="817"/>
      <c r="J729" s="817"/>
      <c r="K729" s="817"/>
      <c r="L729" s="817"/>
      <c r="M729" s="817"/>
      <c r="N729" s="817"/>
    </row>
    <row r="730" spans="2:14" ht="13" x14ac:dyDescent="0.15">
      <c r="B730" s="815"/>
      <c r="C730" s="815"/>
      <c r="F730" s="816"/>
      <c r="G730" s="817"/>
      <c r="H730" s="817"/>
      <c r="I730" s="817"/>
      <c r="J730" s="817"/>
      <c r="K730" s="817"/>
      <c r="L730" s="817"/>
      <c r="M730" s="817"/>
      <c r="N730" s="817"/>
    </row>
    <row r="731" spans="2:14" ht="13" x14ac:dyDescent="0.15">
      <c r="B731" s="815"/>
      <c r="C731" s="815"/>
      <c r="F731" s="816"/>
      <c r="G731" s="817"/>
      <c r="H731" s="817"/>
      <c r="I731" s="817"/>
      <c r="J731" s="817"/>
      <c r="K731" s="817"/>
      <c r="L731" s="817"/>
      <c r="M731" s="817"/>
      <c r="N731" s="817"/>
    </row>
    <row r="732" spans="2:14" ht="13" x14ac:dyDescent="0.15">
      <c r="B732" s="815"/>
      <c r="C732" s="815"/>
      <c r="F732" s="816"/>
      <c r="G732" s="817"/>
      <c r="H732" s="817"/>
      <c r="I732" s="817"/>
      <c r="J732" s="817"/>
      <c r="K732" s="817"/>
      <c r="L732" s="817"/>
      <c r="M732" s="817"/>
      <c r="N732" s="817"/>
    </row>
    <row r="733" spans="2:14" ht="13" x14ac:dyDescent="0.15">
      <c r="B733" s="815"/>
      <c r="C733" s="815"/>
      <c r="F733" s="816"/>
      <c r="G733" s="817"/>
      <c r="H733" s="817"/>
      <c r="I733" s="817"/>
      <c r="J733" s="817"/>
      <c r="K733" s="817"/>
      <c r="L733" s="817"/>
      <c r="M733" s="817"/>
      <c r="N733" s="817"/>
    </row>
    <row r="734" spans="2:14" ht="13" x14ac:dyDescent="0.15">
      <c r="B734" s="815"/>
      <c r="C734" s="815"/>
      <c r="F734" s="816"/>
      <c r="G734" s="817"/>
      <c r="H734" s="817"/>
      <c r="I734" s="817"/>
      <c r="J734" s="817"/>
      <c r="K734" s="817"/>
      <c r="L734" s="817"/>
      <c r="M734" s="817"/>
      <c r="N734" s="817"/>
    </row>
    <row r="735" spans="2:14" ht="13" x14ac:dyDescent="0.15">
      <c r="B735" s="815"/>
      <c r="C735" s="815"/>
      <c r="F735" s="816"/>
      <c r="G735" s="817"/>
      <c r="H735" s="817"/>
      <c r="I735" s="817"/>
      <c r="J735" s="817"/>
      <c r="K735" s="817"/>
      <c r="L735" s="817"/>
      <c r="M735" s="817"/>
      <c r="N735" s="817"/>
    </row>
    <row r="736" spans="2:14" ht="13" x14ac:dyDescent="0.15">
      <c r="B736" s="815"/>
      <c r="C736" s="815"/>
      <c r="F736" s="816"/>
      <c r="G736" s="817"/>
      <c r="H736" s="817"/>
      <c r="I736" s="817"/>
      <c r="J736" s="817"/>
      <c r="K736" s="817"/>
      <c r="L736" s="817"/>
      <c r="M736" s="817"/>
      <c r="N736" s="817"/>
    </row>
    <row r="737" spans="2:14" ht="13" x14ac:dyDescent="0.15">
      <c r="B737" s="815"/>
      <c r="C737" s="815"/>
      <c r="F737" s="816"/>
      <c r="G737" s="817"/>
      <c r="H737" s="817"/>
      <c r="I737" s="817"/>
      <c r="J737" s="817"/>
      <c r="K737" s="817"/>
      <c r="L737" s="817"/>
      <c r="M737" s="817"/>
      <c r="N737" s="817"/>
    </row>
    <row r="738" spans="2:14" ht="13" x14ac:dyDescent="0.15">
      <c r="B738" s="815"/>
      <c r="C738" s="815"/>
      <c r="F738" s="816"/>
      <c r="G738" s="817"/>
      <c r="H738" s="817"/>
      <c r="I738" s="817"/>
      <c r="J738" s="817"/>
      <c r="K738" s="817"/>
      <c r="L738" s="817"/>
      <c r="M738" s="817"/>
      <c r="N738" s="817"/>
    </row>
    <row r="739" spans="2:14" ht="13" x14ac:dyDescent="0.15">
      <c r="B739" s="815"/>
      <c r="C739" s="815"/>
      <c r="F739" s="816"/>
      <c r="G739" s="817"/>
      <c r="H739" s="817"/>
      <c r="I739" s="817"/>
      <c r="J739" s="817"/>
      <c r="K739" s="817"/>
      <c r="L739" s="817"/>
      <c r="M739" s="817"/>
      <c r="N739" s="817"/>
    </row>
    <row r="740" spans="2:14" ht="13" x14ac:dyDescent="0.15">
      <c r="B740" s="815"/>
      <c r="C740" s="815"/>
      <c r="F740" s="816"/>
      <c r="G740" s="817"/>
      <c r="H740" s="817"/>
      <c r="I740" s="817"/>
      <c r="J740" s="817"/>
      <c r="K740" s="817"/>
      <c r="L740" s="817"/>
      <c r="M740" s="817"/>
      <c r="N740" s="817"/>
    </row>
    <row r="741" spans="2:14" ht="13" x14ac:dyDescent="0.15">
      <c r="B741" s="815"/>
      <c r="C741" s="815"/>
      <c r="F741" s="816"/>
      <c r="G741" s="817"/>
      <c r="H741" s="817"/>
      <c r="I741" s="817"/>
      <c r="J741" s="817"/>
      <c r="K741" s="817"/>
      <c r="L741" s="817"/>
      <c r="M741" s="817"/>
      <c r="N741" s="817"/>
    </row>
    <row r="742" spans="2:14" ht="13" x14ac:dyDescent="0.15">
      <c r="B742" s="815"/>
      <c r="C742" s="815"/>
      <c r="F742" s="816"/>
      <c r="G742" s="817"/>
      <c r="H742" s="817"/>
      <c r="I742" s="817"/>
      <c r="J742" s="817"/>
      <c r="K742" s="817"/>
      <c r="L742" s="817"/>
      <c r="M742" s="817"/>
      <c r="N742" s="817"/>
    </row>
    <row r="743" spans="2:14" ht="13" x14ac:dyDescent="0.15">
      <c r="B743" s="815"/>
      <c r="C743" s="815"/>
      <c r="F743" s="816"/>
      <c r="G743" s="817"/>
      <c r="H743" s="817"/>
      <c r="I743" s="817"/>
      <c r="J743" s="817"/>
      <c r="K743" s="817"/>
      <c r="L743" s="817"/>
      <c r="M743" s="817"/>
      <c r="N743" s="817"/>
    </row>
    <row r="744" spans="2:14" ht="13" x14ac:dyDescent="0.15">
      <c r="B744" s="815"/>
      <c r="C744" s="815"/>
      <c r="F744" s="816"/>
      <c r="G744" s="817"/>
      <c r="H744" s="817"/>
      <c r="I744" s="817"/>
      <c r="J744" s="817"/>
      <c r="K744" s="817"/>
      <c r="L744" s="817"/>
      <c r="M744" s="817"/>
      <c r="N744" s="817"/>
    </row>
    <row r="745" spans="2:14" ht="13" x14ac:dyDescent="0.15">
      <c r="B745" s="815"/>
      <c r="C745" s="815"/>
      <c r="F745" s="816"/>
      <c r="G745" s="817"/>
      <c r="H745" s="817"/>
      <c r="I745" s="817"/>
      <c r="J745" s="817"/>
      <c r="K745" s="817"/>
      <c r="L745" s="817"/>
      <c r="M745" s="817"/>
      <c r="N745" s="817"/>
    </row>
    <row r="746" spans="2:14" ht="13" x14ac:dyDescent="0.15">
      <c r="B746" s="815"/>
      <c r="C746" s="815"/>
      <c r="F746" s="816"/>
      <c r="G746" s="817"/>
      <c r="H746" s="817"/>
      <c r="I746" s="817"/>
      <c r="J746" s="817"/>
      <c r="K746" s="817"/>
      <c r="L746" s="817"/>
      <c r="M746" s="817"/>
      <c r="N746" s="817"/>
    </row>
    <row r="747" spans="2:14" ht="13" x14ac:dyDescent="0.15">
      <c r="B747" s="815"/>
      <c r="C747" s="815"/>
      <c r="F747" s="816"/>
      <c r="G747" s="817"/>
      <c r="H747" s="817"/>
      <c r="I747" s="817"/>
      <c r="J747" s="817"/>
      <c r="K747" s="817"/>
      <c r="L747" s="817"/>
      <c r="M747" s="817"/>
      <c r="N747" s="817"/>
    </row>
    <row r="748" spans="2:14" ht="13" x14ac:dyDescent="0.15">
      <c r="B748" s="815"/>
      <c r="C748" s="815"/>
      <c r="F748" s="816"/>
      <c r="G748" s="817"/>
      <c r="H748" s="817"/>
      <c r="I748" s="817"/>
      <c r="J748" s="817"/>
      <c r="K748" s="817"/>
      <c r="L748" s="817"/>
      <c r="M748" s="817"/>
      <c r="N748" s="817"/>
    </row>
    <row r="749" spans="2:14" ht="13" x14ac:dyDescent="0.15">
      <c r="B749" s="815"/>
      <c r="C749" s="815"/>
      <c r="F749" s="816"/>
      <c r="G749" s="817"/>
      <c r="H749" s="817"/>
      <c r="I749" s="817"/>
      <c r="J749" s="817"/>
      <c r="K749" s="817"/>
      <c r="L749" s="817"/>
      <c r="M749" s="817"/>
      <c r="N749" s="817"/>
    </row>
    <row r="750" spans="2:14" ht="13" x14ac:dyDescent="0.15">
      <c r="B750" s="815"/>
      <c r="C750" s="815"/>
      <c r="F750" s="816"/>
      <c r="G750" s="817"/>
      <c r="H750" s="817"/>
      <c r="I750" s="817"/>
      <c r="J750" s="817"/>
      <c r="K750" s="817"/>
      <c r="L750" s="817"/>
      <c r="M750" s="817"/>
      <c r="N750" s="817"/>
    </row>
    <row r="751" spans="2:14" ht="13" x14ac:dyDescent="0.15">
      <c r="B751" s="815"/>
      <c r="C751" s="815"/>
      <c r="F751" s="816"/>
      <c r="G751" s="817"/>
      <c r="H751" s="817"/>
      <c r="I751" s="817"/>
      <c r="J751" s="817"/>
      <c r="K751" s="817"/>
      <c r="L751" s="817"/>
      <c r="M751" s="817"/>
      <c r="N751" s="817"/>
    </row>
    <row r="752" spans="2:14" ht="13" x14ac:dyDescent="0.15">
      <c r="B752" s="815"/>
      <c r="C752" s="815"/>
      <c r="F752" s="816"/>
      <c r="G752" s="817"/>
      <c r="H752" s="817"/>
      <c r="I752" s="817"/>
      <c r="J752" s="817"/>
      <c r="K752" s="817"/>
      <c r="L752" s="817"/>
      <c r="M752" s="817"/>
      <c r="N752" s="817"/>
    </row>
    <row r="753" spans="2:14" ht="13" x14ac:dyDescent="0.15">
      <c r="B753" s="815"/>
      <c r="C753" s="815"/>
      <c r="F753" s="816"/>
      <c r="G753" s="817"/>
      <c r="H753" s="817"/>
      <c r="I753" s="817"/>
      <c r="J753" s="817"/>
      <c r="K753" s="817"/>
      <c r="L753" s="817"/>
      <c r="M753" s="817"/>
      <c r="N753" s="817"/>
    </row>
    <row r="754" spans="2:14" ht="13" x14ac:dyDescent="0.15">
      <c r="B754" s="815"/>
      <c r="C754" s="815"/>
      <c r="F754" s="816"/>
      <c r="G754" s="817"/>
      <c r="H754" s="817"/>
      <c r="I754" s="817"/>
      <c r="J754" s="817"/>
      <c r="K754" s="817"/>
      <c r="L754" s="817"/>
      <c r="M754" s="817"/>
      <c r="N754" s="817"/>
    </row>
    <row r="755" spans="2:14" ht="13" x14ac:dyDescent="0.15">
      <c r="B755" s="815"/>
      <c r="C755" s="815"/>
      <c r="F755" s="816"/>
      <c r="G755" s="817"/>
      <c r="H755" s="817"/>
      <c r="I755" s="817"/>
      <c r="J755" s="817"/>
      <c r="K755" s="817"/>
      <c r="L755" s="817"/>
      <c r="M755" s="817"/>
      <c r="N755" s="817"/>
    </row>
    <row r="756" spans="2:14" ht="13" x14ac:dyDescent="0.15">
      <c r="B756" s="815"/>
      <c r="C756" s="815"/>
      <c r="F756" s="816"/>
      <c r="G756" s="817"/>
      <c r="H756" s="817"/>
      <c r="I756" s="817"/>
      <c r="J756" s="817"/>
      <c r="K756" s="817"/>
      <c r="L756" s="817"/>
      <c r="M756" s="817"/>
      <c r="N756" s="817"/>
    </row>
    <row r="757" spans="2:14" ht="13" x14ac:dyDescent="0.15">
      <c r="B757" s="815"/>
      <c r="C757" s="815"/>
      <c r="F757" s="816"/>
      <c r="G757" s="817"/>
      <c r="H757" s="817"/>
      <c r="I757" s="817"/>
      <c r="J757" s="817"/>
      <c r="K757" s="817"/>
      <c r="L757" s="817"/>
      <c r="M757" s="817"/>
      <c r="N757" s="817"/>
    </row>
    <row r="758" spans="2:14" ht="13" x14ac:dyDescent="0.15">
      <c r="B758" s="815"/>
      <c r="C758" s="815"/>
      <c r="F758" s="816"/>
      <c r="G758" s="817"/>
      <c r="H758" s="817"/>
      <c r="I758" s="817"/>
      <c r="J758" s="817"/>
      <c r="K758" s="817"/>
      <c r="L758" s="817"/>
      <c r="M758" s="817"/>
      <c r="N758" s="817"/>
    </row>
    <row r="759" spans="2:14" ht="13" x14ac:dyDescent="0.15">
      <c r="B759" s="815"/>
      <c r="C759" s="815"/>
      <c r="F759" s="816"/>
      <c r="G759" s="817"/>
      <c r="H759" s="817"/>
      <c r="I759" s="817"/>
      <c r="J759" s="817"/>
      <c r="K759" s="817"/>
      <c r="L759" s="817"/>
      <c r="M759" s="817"/>
      <c r="N759" s="817"/>
    </row>
    <row r="760" spans="2:14" ht="13" x14ac:dyDescent="0.15">
      <c r="B760" s="815"/>
      <c r="C760" s="815"/>
      <c r="F760" s="816"/>
      <c r="G760" s="817"/>
      <c r="H760" s="817"/>
      <c r="I760" s="817"/>
      <c r="J760" s="817"/>
      <c r="K760" s="817"/>
      <c r="L760" s="817"/>
      <c r="M760" s="817"/>
      <c r="N760" s="817"/>
    </row>
    <row r="761" spans="2:14" ht="13" x14ac:dyDescent="0.15">
      <c r="B761" s="815"/>
      <c r="C761" s="815"/>
      <c r="F761" s="816"/>
      <c r="G761" s="817"/>
      <c r="H761" s="817"/>
      <c r="I761" s="817"/>
      <c r="J761" s="817"/>
      <c r="K761" s="817"/>
      <c r="L761" s="817"/>
      <c r="M761" s="817"/>
      <c r="N761" s="817"/>
    </row>
    <row r="762" spans="2:14" ht="13" x14ac:dyDescent="0.15">
      <c r="B762" s="815"/>
      <c r="C762" s="815"/>
      <c r="F762" s="816"/>
      <c r="G762" s="817"/>
      <c r="H762" s="817"/>
      <c r="I762" s="817"/>
      <c r="J762" s="817"/>
      <c r="K762" s="817"/>
      <c r="L762" s="817"/>
      <c r="M762" s="817"/>
      <c r="N762" s="817"/>
    </row>
    <row r="763" spans="2:14" ht="13" x14ac:dyDescent="0.15">
      <c r="B763" s="815"/>
      <c r="C763" s="815"/>
      <c r="F763" s="816"/>
      <c r="G763" s="817"/>
      <c r="H763" s="817"/>
      <c r="I763" s="817"/>
      <c r="J763" s="817"/>
      <c r="K763" s="817"/>
      <c r="L763" s="817"/>
      <c r="M763" s="817"/>
      <c r="N763" s="817"/>
    </row>
    <row r="764" spans="2:14" ht="13" x14ac:dyDescent="0.15">
      <c r="B764" s="815"/>
      <c r="C764" s="815"/>
      <c r="F764" s="816"/>
      <c r="G764" s="817"/>
      <c r="H764" s="817"/>
      <c r="I764" s="817"/>
      <c r="J764" s="817"/>
      <c r="K764" s="817"/>
      <c r="L764" s="817"/>
      <c r="M764" s="817"/>
      <c r="N764" s="817"/>
    </row>
    <row r="765" spans="2:14" ht="13" x14ac:dyDescent="0.15">
      <c r="B765" s="815"/>
      <c r="C765" s="815"/>
      <c r="F765" s="816"/>
      <c r="G765" s="817"/>
      <c r="H765" s="817"/>
      <c r="I765" s="817"/>
      <c r="J765" s="817"/>
      <c r="K765" s="817"/>
      <c r="L765" s="817"/>
      <c r="M765" s="817"/>
      <c r="N765" s="817"/>
    </row>
    <row r="766" spans="2:14" ht="13" x14ac:dyDescent="0.15">
      <c r="B766" s="815"/>
      <c r="C766" s="815"/>
      <c r="F766" s="816"/>
      <c r="G766" s="817"/>
      <c r="H766" s="817"/>
      <c r="I766" s="817"/>
      <c r="J766" s="817"/>
      <c r="K766" s="817"/>
      <c r="L766" s="817"/>
      <c r="M766" s="817"/>
      <c r="N766" s="817"/>
    </row>
    <row r="767" spans="2:14" ht="13" x14ac:dyDescent="0.15">
      <c r="B767" s="815"/>
      <c r="C767" s="815"/>
      <c r="F767" s="816"/>
      <c r="G767" s="817"/>
      <c r="H767" s="817"/>
      <c r="I767" s="817"/>
      <c r="J767" s="817"/>
      <c r="K767" s="817"/>
      <c r="L767" s="817"/>
      <c r="M767" s="817"/>
      <c r="N767" s="817"/>
    </row>
    <row r="768" spans="2:14" ht="13" x14ac:dyDescent="0.15">
      <c r="B768" s="815"/>
      <c r="C768" s="815"/>
      <c r="F768" s="816"/>
      <c r="G768" s="817"/>
      <c r="H768" s="817"/>
      <c r="I768" s="817"/>
      <c r="J768" s="817"/>
      <c r="K768" s="817"/>
      <c r="L768" s="817"/>
      <c r="M768" s="817"/>
      <c r="N768" s="817"/>
    </row>
    <row r="769" spans="2:14" ht="13" x14ac:dyDescent="0.15">
      <c r="B769" s="815"/>
      <c r="C769" s="815"/>
      <c r="F769" s="816"/>
      <c r="G769" s="817"/>
      <c r="H769" s="817"/>
      <c r="I769" s="817"/>
      <c r="J769" s="817"/>
      <c r="K769" s="817"/>
      <c r="L769" s="817"/>
      <c r="M769" s="817"/>
      <c r="N769" s="817"/>
    </row>
    <row r="770" spans="2:14" ht="13" x14ac:dyDescent="0.15">
      <c r="B770" s="815"/>
      <c r="C770" s="815"/>
      <c r="F770" s="816"/>
      <c r="G770" s="817"/>
      <c r="H770" s="817"/>
      <c r="I770" s="817"/>
      <c r="J770" s="817"/>
      <c r="K770" s="817"/>
      <c r="L770" s="817"/>
      <c r="M770" s="817"/>
      <c r="N770" s="817"/>
    </row>
    <row r="771" spans="2:14" ht="13" x14ac:dyDescent="0.15">
      <c r="B771" s="815"/>
      <c r="C771" s="815"/>
      <c r="F771" s="816"/>
      <c r="G771" s="817"/>
      <c r="H771" s="817"/>
      <c r="I771" s="817"/>
      <c r="J771" s="817"/>
      <c r="K771" s="817"/>
      <c r="L771" s="817"/>
      <c r="M771" s="817"/>
      <c r="N771" s="817"/>
    </row>
    <row r="772" spans="2:14" ht="13" x14ac:dyDescent="0.15">
      <c r="B772" s="815"/>
      <c r="C772" s="815"/>
      <c r="F772" s="816"/>
      <c r="G772" s="817"/>
      <c r="H772" s="817"/>
      <c r="I772" s="817"/>
      <c r="J772" s="817"/>
      <c r="K772" s="817"/>
      <c r="L772" s="817"/>
      <c r="M772" s="817"/>
      <c r="N772" s="817"/>
    </row>
    <row r="773" spans="2:14" ht="13" x14ac:dyDescent="0.15">
      <c r="B773" s="815"/>
      <c r="C773" s="815"/>
      <c r="F773" s="816"/>
      <c r="G773" s="817"/>
      <c r="H773" s="817"/>
      <c r="I773" s="817"/>
      <c r="J773" s="817"/>
      <c r="K773" s="817"/>
      <c r="L773" s="817"/>
      <c r="M773" s="817"/>
      <c r="N773" s="817"/>
    </row>
    <row r="774" spans="2:14" ht="13" x14ac:dyDescent="0.15">
      <c r="B774" s="815"/>
      <c r="C774" s="815"/>
      <c r="F774" s="816"/>
      <c r="G774" s="817"/>
      <c r="H774" s="817"/>
      <c r="I774" s="817"/>
      <c r="J774" s="817"/>
      <c r="K774" s="817"/>
      <c r="L774" s="817"/>
      <c r="M774" s="817"/>
      <c r="N774" s="817"/>
    </row>
    <row r="775" spans="2:14" ht="13" x14ac:dyDescent="0.15">
      <c r="B775" s="815"/>
      <c r="C775" s="815"/>
      <c r="F775" s="816"/>
      <c r="G775" s="817"/>
      <c r="H775" s="817"/>
      <c r="I775" s="817"/>
      <c r="J775" s="817"/>
      <c r="K775" s="817"/>
      <c r="L775" s="817"/>
      <c r="M775" s="817"/>
      <c r="N775" s="817"/>
    </row>
    <row r="776" spans="2:14" ht="13" x14ac:dyDescent="0.15">
      <c r="B776" s="815"/>
      <c r="C776" s="815"/>
      <c r="F776" s="816"/>
      <c r="G776" s="817"/>
      <c r="H776" s="817"/>
      <c r="I776" s="817"/>
      <c r="J776" s="817"/>
      <c r="K776" s="817"/>
      <c r="L776" s="817"/>
      <c r="M776" s="817"/>
      <c r="N776" s="817"/>
    </row>
    <row r="777" spans="2:14" ht="13" x14ac:dyDescent="0.15">
      <c r="B777" s="815"/>
      <c r="C777" s="815"/>
      <c r="F777" s="816"/>
      <c r="G777" s="817"/>
      <c r="H777" s="817"/>
      <c r="I777" s="817"/>
      <c r="J777" s="817"/>
      <c r="K777" s="817"/>
      <c r="L777" s="817"/>
      <c r="M777" s="817"/>
      <c r="N777" s="817"/>
    </row>
    <row r="778" spans="2:14" ht="13" x14ac:dyDescent="0.15">
      <c r="B778" s="815"/>
      <c r="C778" s="815"/>
      <c r="F778" s="816"/>
      <c r="G778" s="817"/>
      <c r="H778" s="817"/>
      <c r="I778" s="817"/>
      <c r="J778" s="817"/>
      <c r="K778" s="817"/>
      <c r="L778" s="817"/>
      <c r="M778" s="817"/>
      <c r="N778" s="817"/>
    </row>
    <row r="779" spans="2:14" ht="13" x14ac:dyDescent="0.15">
      <c r="B779" s="815"/>
      <c r="C779" s="815"/>
      <c r="F779" s="816"/>
      <c r="G779" s="817"/>
      <c r="H779" s="817"/>
      <c r="I779" s="817"/>
      <c r="J779" s="817"/>
      <c r="K779" s="817"/>
      <c r="L779" s="817"/>
      <c r="M779" s="817"/>
      <c r="N779" s="817"/>
    </row>
    <row r="780" spans="2:14" ht="13" x14ac:dyDescent="0.15">
      <c r="B780" s="815"/>
      <c r="C780" s="815"/>
      <c r="F780" s="816"/>
      <c r="G780" s="817"/>
      <c r="H780" s="817"/>
      <c r="I780" s="817"/>
      <c r="J780" s="817"/>
      <c r="K780" s="817"/>
      <c r="L780" s="817"/>
      <c r="M780" s="817"/>
      <c r="N780" s="817"/>
    </row>
    <row r="781" spans="2:14" ht="13" x14ac:dyDescent="0.15">
      <c r="B781" s="815"/>
      <c r="C781" s="815"/>
      <c r="F781" s="816"/>
      <c r="G781" s="817"/>
      <c r="H781" s="817"/>
      <c r="I781" s="817"/>
      <c r="J781" s="817"/>
      <c r="K781" s="817"/>
      <c r="L781" s="817"/>
      <c r="M781" s="817"/>
      <c r="N781" s="817"/>
    </row>
    <row r="782" spans="2:14" ht="13" x14ac:dyDescent="0.15">
      <c r="B782" s="815"/>
      <c r="C782" s="815"/>
      <c r="F782" s="816"/>
      <c r="G782" s="817"/>
      <c r="H782" s="817"/>
      <c r="I782" s="817"/>
      <c r="J782" s="817"/>
      <c r="K782" s="817"/>
      <c r="L782" s="817"/>
      <c r="M782" s="817"/>
      <c r="N782" s="817"/>
    </row>
    <row r="783" spans="2:14" ht="13" x14ac:dyDescent="0.15">
      <c r="B783" s="815"/>
      <c r="C783" s="815"/>
      <c r="F783" s="816"/>
      <c r="G783" s="817"/>
      <c r="H783" s="817"/>
      <c r="I783" s="817"/>
      <c r="J783" s="817"/>
      <c r="K783" s="817"/>
      <c r="L783" s="817"/>
      <c r="M783" s="817"/>
      <c r="N783" s="817"/>
    </row>
    <row r="784" spans="2:14" ht="13" x14ac:dyDescent="0.15">
      <c r="B784" s="815"/>
      <c r="C784" s="815"/>
      <c r="F784" s="816"/>
      <c r="G784" s="817"/>
      <c r="H784" s="817"/>
      <c r="I784" s="817"/>
      <c r="J784" s="817"/>
      <c r="K784" s="817"/>
      <c r="L784" s="817"/>
      <c r="M784" s="817"/>
      <c r="N784" s="817"/>
    </row>
    <row r="785" spans="2:14" ht="13" x14ac:dyDescent="0.15">
      <c r="B785" s="815"/>
      <c r="C785" s="815"/>
      <c r="F785" s="816"/>
      <c r="G785" s="817"/>
      <c r="H785" s="817"/>
      <c r="I785" s="817"/>
      <c r="J785" s="817"/>
      <c r="K785" s="817"/>
      <c r="L785" s="817"/>
      <c r="M785" s="817"/>
      <c r="N785" s="817"/>
    </row>
    <row r="786" spans="2:14" ht="13" x14ac:dyDescent="0.15">
      <c r="B786" s="815"/>
      <c r="C786" s="815"/>
      <c r="F786" s="816"/>
      <c r="G786" s="817"/>
      <c r="H786" s="817"/>
      <c r="I786" s="817"/>
      <c r="J786" s="817"/>
      <c r="K786" s="817"/>
      <c r="L786" s="817"/>
      <c r="M786" s="817"/>
      <c r="N786" s="817"/>
    </row>
    <row r="787" spans="2:14" ht="13" x14ac:dyDescent="0.15">
      <c r="B787" s="815"/>
      <c r="C787" s="815"/>
      <c r="F787" s="816"/>
      <c r="G787" s="817"/>
      <c r="H787" s="817"/>
      <c r="I787" s="817"/>
      <c r="J787" s="817"/>
      <c r="K787" s="817"/>
      <c r="L787" s="817"/>
      <c r="M787" s="817"/>
      <c r="N787" s="817"/>
    </row>
    <row r="788" spans="2:14" ht="13" x14ac:dyDescent="0.15">
      <c r="B788" s="815"/>
      <c r="C788" s="815"/>
      <c r="F788" s="816"/>
      <c r="G788" s="817"/>
      <c r="H788" s="817"/>
      <c r="I788" s="817"/>
      <c r="J788" s="817"/>
      <c r="K788" s="817"/>
      <c r="L788" s="817"/>
      <c r="M788" s="817"/>
      <c r="N788" s="817"/>
    </row>
    <row r="789" spans="2:14" ht="13" x14ac:dyDescent="0.15">
      <c r="B789" s="815"/>
      <c r="C789" s="815"/>
      <c r="F789" s="816"/>
      <c r="G789" s="817"/>
      <c r="H789" s="817"/>
      <c r="I789" s="817"/>
      <c r="J789" s="817"/>
      <c r="K789" s="817"/>
      <c r="L789" s="817"/>
      <c r="M789" s="817"/>
      <c r="N789" s="817"/>
    </row>
    <row r="790" spans="2:14" ht="13" x14ac:dyDescent="0.15">
      <c r="B790" s="815"/>
      <c r="C790" s="815"/>
      <c r="F790" s="816"/>
      <c r="G790" s="817"/>
      <c r="H790" s="817"/>
      <c r="I790" s="817"/>
      <c r="J790" s="817"/>
      <c r="K790" s="817"/>
      <c r="L790" s="817"/>
      <c r="M790" s="817"/>
      <c r="N790" s="817"/>
    </row>
    <row r="791" spans="2:14" ht="13" x14ac:dyDescent="0.15">
      <c r="B791" s="815"/>
      <c r="C791" s="815"/>
      <c r="F791" s="816"/>
      <c r="G791" s="817"/>
      <c r="H791" s="817"/>
      <c r="I791" s="817"/>
      <c r="J791" s="817"/>
      <c r="K791" s="817"/>
      <c r="L791" s="817"/>
      <c r="M791" s="817"/>
      <c r="N791" s="817"/>
    </row>
    <row r="792" spans="2:14" ht="13" x14ac:dyDescent="0.15">
      <c r="B792" s="815"/>
      <c r="C792" s="815"/>
      <c r="F792" s="816"/>
      <c r="G792" s="817"/>
      <c r="H792" s="817"/>
      <c r="I792" s="817"/>
      <c r="J792" s="817"/>
      <c r="K792" s="817"/>
      <c r="L792" s="817"/>
      <c r="M792" s="817"/>
      <c r="N792" s="817"/>
    </row>
    <row r="793" spans="2:14" ht="13" x14ac:dyDescent="0.15">
      <c r="B793" s="815"/>
      <c r="C793" s="815"/>
      <c r="F793" s="816"/>
      <c r="G793" s="817"/>
      <c r="H793" s="817"/>
      <c r="I793" s="817"/>
      <c r="J793" s="817"/>
      <c r="K793" s="817"/>
      <c r="L793" s="817"/>
      <c r="M793" s="817"/>
      <c r="N793" s="817"/>
    </row>
    <row r="794" spans="2:14" ht="13" x14ac:dyDescent="0.15">
      <c r="B794" s="815"/>
      <c r="C794" s="815"/>
      <c r="F794" s="816"/>
      <c r="G794" s="817"/>
      <c r="H794" s="817"/>
      <c r="I794" s="817"/>
      <c r="J794" s="817"/>
      <c r="K794" s="817"/>
      <c r="L794" s="817"/>
      <c r="M794" s="817"/>
      <c r="N794" s="817"/>
    </row>
    <row r="795" spans="2:14" ht="13" x14ac:dyDescent="0.15">
      <c r="B795" s="815"/>
      <c r="C795" s="815"/>
      <c r="F795" s="816"/>
      <c r="G795" s="817"/>
      <c r="H795" s="817"/>
      <c r="I795" s="817"/>
      <c r="J795" s="817"/>
      <c r="K795" s="817"/>
      <c r="L795" s="817"/>
      <c r="M795" s="817"/>
      <c r="N795" s="817"/>
    </row>
    <row r="796" spans="2:14" ht="13" x14ac:dyDescent="0.15">
      <c r="B796" s="815"/>
      <c r="C796" s="815"/>
      <c r="F796" s="816"/>
      <c r="G796" s="817"/>
      <c r="H796" s="817"/>
      <c r="I796" s="817"/>
      <c r="J796" s="817"/>
      <c r="K796" s="817"/>
      <c r="L796" s="817"/>
      <c r="M796" s="817"/>
      <c r="N796" s="817"/>
    </row>
    <row r="797" spans="2:14" ht="13" x14ac:dyDescent="0.15">
      <c r="B797" s="815"/>
      <c r="C797" s="815"/>
      <c r="F797" s="816"/>
      <c r="G797" s="817"/>
      <c r="H797" s="817"/>
      <c r="I797" s="817"/>
      <c r="J797" s="817"/>
      <c r="K797" s="817"/>
      <c r="L797" s="817"/>
      <c r="M797" s="817"/>
      <c r="N797" s="817"/>
    </row>
    <row r="798" spans="2:14" ht="13" x14ac:dyDescent="0.15">
      <c r="B798" s="815"/>
      <c r="C798" s="815"/>
      <c r="F798" s="816"/>
      <c r="G798" s="817"/>
      <c r="H798" s="817"/>
      <c r="I798" s="817"/>
      <c r="J798" s="817"/>
      <c r="K798" s="817"/>
      <c r="L798" s="817"/>
      <c r="M798" s="817"/>
      <c r="N798" s="817"/>
    </row>
    <row r="799" spans="2:14" ht="13" x14ac:dyDescent="0.15">
      <c r="B799" s="815"/>
      <c r="C799" s="815"/>
      <c r="F799" s="816"/>
      <c r="G799" s="817"/>
      <c r="H799" s="817"/>
      <c r="I799" s="817"/>
      <c r="J799" s="817"/>
      <c r="K799" s="817"/>
      <c r="L799" s="817"/>
      <c r="M799" s="817"/>
      <c r="N799" s="817"/>
    </row>
    <row r="800" spans="2:14" ht="13" x14ac:dyDescent="0.15">
      <c r="B800" s="815"/>
      <c r="C800" s="815"/>
      <c r="F800" s="816"/>
      <c r="G800" s="817"/>
      <c r="H800" s="817"/>
      <c r="I800" s="817"/>
      <c r="J800" s="817"/>
      <c r="K800" s="817"/>
      <c r="L800" s="817"/>
      <c r="M800" s="817"/>
      <c r="N800" s="817"/>
    </row>
    <row r="801" spans="2:14" ht="13" x14ac:dyDescent="0.15">
      <c r="B801" s="815"/>
      <c r="C801" s="815"/>
      <c r="F801" s="816"/>
      <c r="G801" s="817"/>
      <c r="H801" s="817"/>
      <c r="I801" s="817"/>
      <c r="J801" s="817"/>
      <c r="K801" s="817"/>
      <c r="L801" s="817"/>
      <c r="M801" s="817"/>
      <c r="N801" s="817"/>
    </row>
    <row r="802" spans="2:14" ht="13" x14ac:dyDescent="0.15">
      <c r="B802" s="815"/>
      <c r="C802" s="815"/>
      <c r="F802" s="816"/>
      <c r="G802" s="817"/>
      <c r="H802" s="817"/>
      <c r="I802" s="817"/>
      <c r="J802" s="817"/>
      <c r="K802" s="817"/>
      <c r="L802" s="817"/>
      <c r="M802" s="817"/>
      <c r="N802" s="817"/>
    </row>
    <row r="803" spans="2:14" ht="13" x14ac:dyDescent="0.15">
      <c r="B803" s="815"/>
      <c r="C803" s="815"/>
      <c r="F803" s="816"/>
      <c r="G803" s="817"/>
      <c r="H803" s="817"/>
      <c r="I803" s="817"/>
      <c r="J803" s="817"/>
      <c r="K803" s="817"/>
      <c r="L803" s="817"/>
      <c r="M803" s="817"/>
      <c r="N803" s="817"/>
    </row>
    <row r="804" spans="2:14" ht="13" x14ac:dyDescent="0.15">
      <c r="B804" s="815"/>
      <c r="C804" s="815"/>
      <c r="F804" s="816"/>
      <c r="G804" s="817"/>
      <c r="H804" s="817"/>
      <c r="I804" s="817"/>
      <c r="J804" s="817"/>
      <c r="K804" s="817"/>
      <c r="L804" s="817"/>
      <c r="M804" s="817"/>
      <c r="N804" s="817"/>
    </row>
    <row r="805" spans="2:14" ht="13" x14ac:dyDescent="0.15">
      <c r="B805" s="815"/>
      <c r="C805" s="815"/>
      <c r="F805" s="816"/>
      <c r="G805" s="817"/>
      <c r="H805" s="817"/>
      <c r="I805" s="817"/>
      <c r="J805" s="817"/>
      <c r="K805" s="817"/>
      <c r="L805" s="817"/>
      <c r="M805" s="817"/>
      <c r="N805" s="817"/>
    </row>
    <row r="806" spans="2:14" ht="13" x14ac:dyDescent="0.15">
      <c r="B806" s="815"/>
      <c r="C806" s="815"/>
      <c r="F806" s="816"/>
      <c r="G806" s="817"/>
      <c r="H806" s="817"/>
      <c r="I806" s="817"/>
      <c r="J806" s="817"/>
      <c r="K806" s="817"/>
      <c r="L806" s="817"/>
      <c r="M806" s="817"/>
      <c r="N806" s="817"/>
    </row>
    <row r="807" spans="2:14" ht="13" x14ac:dyDescent="0.15">
      <c r="B807" s="815"/>
      <c r="C807" s="815"/>
      <c r="F807" s="816"/>
      <c r="G807" s="817"/>
      <c r="H807" s="817"/>
      <c r="I807" s="817"/>
      <c r="J807" s="817"/>
      <c r="K807" s="817"/>
      <c r="L807" s="817"/>
      <c r="M807" s="817"/>
      <c r="N807" s="817"/>
    </row>
    <row r="808" spans="2:14" ht="13" x14ac:dyDescent="0.15">
      <c r="B808" s="815"/>
      <c r="C808" s="815"/>
      <c r="F808" s="816"/>
      <c r="G808" s="817"/>
      <c r="H808" s="817"/>
      <c r="I808" s="817"/>
      <c r="J808" s="817"/>
      <c r="K808" s="817"/>
      <c r="L808" s="817"/>
      <c r="M808" s="817"/>
      <c r="N808" s="817"/>
    </row>
    <row r="809" spans="2:14" ht="13" x14ac:dyDescent="0.15">
      <c r="B809" s="815"/>
      <c r="C809" s="815"/>
      <c r="F809" s="816"/>
      <c r="G809" s="817"/>
      <c r="H809" s="817"/>
      <c r="I809" s="817"/>
      <c r="J809" s="817"/>
      <c r="K809" s="817"/>
      <c r="L809" s="817"/>
      <c r="M809" s="817"/>
      <c r="N809" s="817"/>
    </row>
    <row r="810" spans="2:14" ht="13" x14ac:dyDescent="0.15">
      <c r="B810" s="815"/>
      <c r="C810" s="815"/>
      <c r="F810" s="816"/>
      <c r="G810" s="817"/>
      <c r="H810" s="817"/>
      <c r="I810" s="817"/>
      <c r="J810" s="817"/>
      <c r="K810" s="817"/>
      <c r="L810" s="817"/>
      <c r="M810" s="817"/>
      <c r="N810" s="817"/>
    </row>
    <row r="811" spans="2:14" ht="13" x14ac:dyDescent="0.15">
      <c r="B811" s="815"/>
      <c r="C811" s="815"/>
      <c r="F811" s="816"/>
      <c r="G811" s="817"/>
      <c r="H811" s="817"/>
      <c r="I811" s="817"/>
      <c r="J811" s="817"/>
      <c r="K811" s="817"/>
      <c r="L811" s="817"/>
      <c r="M811" s="817"/>
      <c r="N811" s="817"/>
    </row>
    <row r="812" spans="2:14" ht="13" x14ac:dyDescent="0.15">
      <c r="B812" s="815"/>
      <c r="C812" s="815"/>
      <c r="F812" s="816"/>
      <c r="G812" s="817"/>
      <c r="H812" s="817"/>
      <c r="I812" s="817"/>
      <c r="J812" s="817"/>
      <c r="K812" s="817"/>
      <c r="L812" s="817"/>
      <c r="M812" s="817"/>
      <c r="N812" s="817"/>
    </row>
    <row r="813" spans="2:14" ht="13" x14ac:dyDescent="0.15">
      <c r="B813" s="815"/>
      <c r="C813" s="815"/>
      <c r="F813" s="816"/>
      <c r="G813" s="817"/>
      <c r="H813" s="817"/>
      <c r="I813" s="817"/>
      <c r="J813" s="817"/>
      <c r="K813" s="817"/>
      <c r="L813" s="817"/>
      <c r="M813" s="817"/>
      <c r="N813" s="817"/>
    </row>
    <row r="814" spans="2:14" ht="13" x14ac:dyDescent="0.15">
      <c r="B814" s="815"/>
      <c r="C814" s="815"/>
      <c r="F814" s="816"/>
      <c r="G814" s="817"/>
      <c r="H814" s="817"/>
      <c r="I814" s="817"/>
      <c r="J814" s="817"/>
      <c r="K814" s="817"/>
      <c r="L814" s="817"/>
      <c r="M814" s="817"/>
      <c r="N814" s="817"/>
    </row>
    <row r="815" spans="2:14" ht="13" x14ac:dyDescent="0.15">
      <c r="B815" s="815"/>
      <c r="C815" s="815"/>
      <c r="F815" s="816"/>
      <c r="G815" s="817"/>
      <c r="H815" s="817"/>
      <c r="I815" s="817"/>
      <c r="J815" s="817"/>
      <c r="K815" s="817"/>
      <c r="L815" s="817"/>
      <c r="M815" s="817"/>
      <c r="N815" s="817"/>
    </row>
    <row r="816" spans="2:14" ht="13" x14ac:dyDescent="0.15">
      <c r="B816" s="815"/>
      <c r="C816" s="815"/>
      <c r="F816" s="816"/>
      <c r="G816" s="817"/>
      <c r="H816" s="817"/>
      <c r="I816" s="817"/>
      <c r="J816" s="817"/>
      <c r="K816" s="817"/>
      <c r="L816" s="817"/>
      <c r="M816" s="817"/>
      <c r="N816" s="817"/>
    </row>
    <row r="817" spans="2:14" ht="13" x14ac:dyDescent="0.15">
      <c r="B817" s="815"/>
      <c r="C817" s="815"/>
      <c r="F817" s="816"/>
      <c r="G817" s="817"/>
      <c r="H817" s="817"/>
      <c r="I817" s="817"/>
      <c r="J817" s="817"/>
      <c r="K817" s="817"/>
      <c r="L817" s="817"/>
      <c r="M817" s="817"/>
      <c r="N817" s="817"/>
    </row>
    <row r="818" spans="2:14" ht="13" x14ac:dyDescent="0.15">
      <c r="B818" s="815"/>
      <c r="C818" s="815"/>
      <c r="F818" s="816"/>
      <c r="G818" s="817"/>
      <c r="H818" s="817"/>
      <c r="I818" s="817"/>
      <c r="J818" s="817"/>
      <c r="K818" s="817"/>
      <c r="L818" s="817"/>
      <c r="M818" s="817"/>
      <c r="N818" s="817"/>
    </row>
    <row r="819" spans="2:14" ht="13" x14ac:dyDescent="0.15">
      <c r="B819" s="815"/>
      <c r="C819" s="815"/>
      <c r="F819" s="816"/>
      <c r="G819" s="817"/>
      <c r="H819" s="817"/>
      <c r="I819" s="817"/>
      <c r="J819" s="817"/>
      <c r="K819" s="817"/>
      <c r="L819" s="817"/>
      <c r="M819" s="817"/>
      <c r="N819" s="817"/>
    </row>
    <row r="820" spans="2:14" ht="13" x14ac:dyDescent="0.15">
      <c r="B820" s="815"/>
      <c r="C820" s="815"/>
      <c r="F820" s="816"/>
      <c r="G820" s="817"/>
      <c r="H820" s="817"/>
      <c r="I820" s="817"/>
      <c r="J820" s="817"/>
      <c r="K820" s="817"/>
      <c r="L820" s="817"/>
      <c r="M820" s="817"/>
      <c r="N820" s="817"/>
    </row>
    <row r="821" spans="2:14" ht="13" x14ac:dyDescent="0.15">
      <c r="B821" s="815"/>
      <c r="C821" s="815"/>
      <c r="F821" s="816"/>
      <c r="G821" s="817"/>
      <c r="H821" s="817"/>
      <c r="I821" s="817"/>
      <c r="J821" s="817"/>
      <c r="K821" s="817"/>
      <c r="L821" s="817"/>
      <c r="M821" s="817"/>
      <c r="N821" s="817"/>
    </row>
    <row r="822" spans="2:14" ht="13" x14ac:dyDescent="0.15">
      <c r="B822" s="815"/>
      <c r="C822" s="815"/>
      <c r="F822" s="816"/>
      <c r="G822" s="817"/>
      <c r="H822" s="817"/>
      <c r="I822" s="817"/>
      <c r="J822" s="817"/>
      <c r="K822" s="817"/>
      <c r="L822" s="817"/>
      <c r="M822" s="817"/>
      <c r="N822" s="817"/>
    </row>
    <row r="823" spans="2:14" ht="13" x14ac:dyDescent="0.15">
      <c r="B823" s="815"/>
      <c r="C823" s="815"/>
      <c r="F823" s="816"/>
      <c r="G823" s="817"/>
      <c r="H823" s="817"/>
      <c r="I823" s="817"/>
      <c r="J823" s="817"/>
      <c r="K823" s="817"/>
      <c r="L823" s="817"/>
      <c r="M823" s="817"/>
      <c r="N823" s="817"/>
    </row>
    <row r="824" spans="2:14" ht="13" x14ac:dyDescent="0.15">
      <c r="B824" s="815"/>
      <c r="C824" s="815"/>
      <c r="F824" s="816"/>
      <c r="G824" s="817"/>
      <c r="H824" s="817"/>
      <c r="I824" s="817"/>
      <c r="J824" s="817"/>
      <c r="K824" s="817"/>
      <c r="L824" s="817"/>
      <c r="M824" s="817"/>
      <c r="N824" s="817"/>
    </row>
    <row r="825" spans="2:14" ht="13" x14ac:dyDescent="0.15">
      <c r="B825" s="815"/>
      <c r="C825" s="815"/>
      <c r="F825" s="816"/>
      <c r="G825" s="817"/>
      <c r="H825" s="817"/>
      <c r="I825" s="817"/>
      <c r="J825" s="817"/>
      <c r="K825" s="817"/>
      <c r="L825" s="817"/>
      <c r="M825" s="817"/>
      <c r="N825" s="817"/>
    </row>
    <row r="826" spans="2:14" ht="13" x14ac:dyDescent="0.15">
      <c r="B826" s="815"/>
      <c r="C826" s="815"/>
      <c r="F826" s="816"/>
      <c r="G826" s="817"/>
      <c r="H826" s="817"/>
      <c r="I826" s="817"/>
      <c r="J826" s="817"/>
      <c r="K826" s="817"/>
      <c r="L826" s="817"/>
      <c r="M826" s="817"/>
      <c r="N826" s="817"/>
    </row>
    <row r="827" spans="2:14" ht="13" x14ac:dyDescent="0.15">
      <c r="B827" s="815"/>
      <c r="C827" s="815"/>
      <c r="F827" s="816"/>
      <c r="G827" s="817"/>
      <c r="H827" s="817"/>
      <c r="I827" s="817"/>
      <c r="J827" s="817"/>
      <c r="K827" s="817"/>
      <c r="L827" s="817"/>
      <c r="M827" s="817"/>
      <c r="N827" s="817"/>
    </row>
    <row r="828" spans="2:14" ht="13" x14ac:dyDescent="0.15">
      <c r="B828" s="815"/>
      <c r="C828" s="815"/>
      <c r="F828" s="816"/>
      <c r="G828" s="817"/>
      <c r="H828" s="817"/>
      <c r="I828" s="817"/>
      <c r="J828" s="817"/>
      <c r="K828" s="817"/>
      <c r="L828" s="817"/>
      <c r="M828" s="817"/>
      <c r="N828" s="817"/>
    </row>
    <row r="829" spans="2:14" ht="13" x14ac:dyDescent="0.15">
      <c r="B829" s="815"/>
      <c r="C829" s="815"/>
      <c r="F829" s="816"/>
      <c r="G829" s="817"/>
      <c r="H829" s="817"/>
      <c r="I829" s="817"/>
      <c r="J829" s="817"/>
      <c r="K829" s="817"/>
      <c r="L829" s="817"/>
      <c r="M829" s="817"/>
      <c r="N829" s="817"/>
    </row>
    <row r="830" spans="2:14" ht="13" x14ac:dyDescent="0.15">
      <c r="B830" s="815"/>
      <c r="C830" s="815"/>
      <c r="F830" s="816"/>
      <c r="G830" s="817"/>
      <c r="H830" s="817"/>
      <c r="I830" s="817"/>
      <c r="J830" s="817"/>
      <c r="K830" s="817"/>
      <c r="L830" s="817"/>
      <c r="M830" s="817"/>
      <c r="N830" s="817"/>
    </row>
    <row r="831" spans="2:14" ht="13" x14ac:dyDescent="0.15">
      <c r="B831" s="815"/>
      <c r="C831" s="815"/>
      <c r="F831" s="816"/>
      <c r="G831" s="817"/>
      <c r="H831" s="817"/>
      <c r="I831" s="817"/>
      <c r="J831" s="817"/>
      <c r="K831" s="817"/>
      <c r="L831" s="817"/>
      <c r="M831" s="817"/>
      <c r="N831" s="817"/>
    </row>
    <row r="832" spans="2:14" ht="13" x14ac:dyDescent="0.15">
      <c r="B832" s="815"/>
      <c r="C832" s="815"/>
      <c r="F832" s="816"/>
      <c r="G832" s="817"/>
      <c r="H832" s="817"/>
      <c r="I832" s="817"/>
      <c r="J832" s="817"/>
      <c r="K832" s="817"/>
      <c r="L832" s="817"/>
      <c r="M832" s="817"/>
      <c r="N832" s="817"/>
    </row>
    <row r="833" spans="2:14" ht="13" x14ac:dyDescent="0.15">
      <c r="B833" s="815"/>
      <c r="C833" s="815"/>
      <c r="F833" s="816"/>
      <c r="G833" s="817"/>
      <c r="H833" s="817"/>
      <c r="I833" s="817"/>
      <c r="J833" s="817"/>
      <c r="K833" s="817"/>
      <c r="L833" s="817"/>
      <c r="M833" s="817"/>
      <c r="N833" s="817"/>
    </row>
    <row r="834" spans="2:14" ht="13" x14ac:dyDescent="0.15">
      <c r="B834" s="815"/>
      <c r="C834" s="815"/>
      <c r="F834" s="816"/>
      <c r="G834" s="817"/>
      <c r="H834" s="817"/>
      <c r="I834" s="817"/>
      <c r="J834" s="817"/>
      <c r="K834" s="817"/>
      <c r="L834" s="817"/>
      <c r="M834" s="817"/>
      <c r="N834" s="817"/>
    </row>
    <row r="835" spans="2:14" ht="13" x14ac:dyDescent="0.15">
      <c r="B835" s="815"/>
      <c r="C835" s="815"/>
      <c r="F835" s="816"/>
      <c r="G835" s="817"/>
      <c r="H835" s="817"/>
      <c r="I835" s="817"/>
      <c r="J835" s="817"/>
      <c r="K835" s="817"/>
      <c r="L835" s="817"/>
      <c r="M835" s="817"/>
      <c r="N835" s="817"/>
    </row>
    <row r="836" spans="2:14" ht="13" x14ac:dyDescent="0.15">
      <c r="B836" s="815"/>
      <c r="C836" s="815"/>
      <c r="F836" s="816"/>
      <c r="G836" s="817"/>
      <c r="H836" s="817"/>
      <c r="I836" s="817"/>
      <c r="J836" s="817"/>
      <c r="K836" s="817"/>
      <c r="L836" s="817"/>
      <c r="M836" s="817"/>
      <c r="N836" s="817"/>
    </row>
    <row r="837" spans="2:14" ht="13" x14ac:dyDescent="0.15">
      <c r="B837" s="815"/>
      <c r="C837" s="815"/>
      <c r="F837" s="816"/>
      <c r="G837" s="817"/>
      <c r="H837" s="817"/>
      <c r="I837" s="817"/>
      <c r="J837" s="817"/>
      <c r="K837" s="817"/>
      <c r="L837" s="817"/>
      <c r="M837" s="817"/>
      <c r="N837" s="817"/>
    </row>
    <row r="838" spans="2:14" ht="13" x14ac:dyDescent="0.15">
      <c r="B838" s="815"/>
      <c r="C838" s="815"/>
      <c r="F838" s="816"/>
      <c r="G838" s="817"/>
      <c r="H838" s="817"/>
      <c r="I838" s="817"/>
      <c r="J838" s="817"/>
      <c r="K838" s="817"/>
      <c r="L838" s="817"/>
      <c r="M838" s="817"/>
      <c r="N838" s="817"/>
    </row>
    <row r="839" spans="2:14" ht="13" x14ac:dyDescent="0.15">
      <c r="B839" s="815"/>
      <c r="C839" s="815"/>
      <c r="F839" s="816"/>
      <c r="G839" s="817"/>
      <c r="H839" s="817"/>
      <c r="I839" s="817"/>
      <c r="J839" s="817"/>
      <c r="K839" s="817"/>
      <c r="L839" s="817"/>
      <c r="M839" s="817"/>
      <c r="N839" s="817"/>
    </row>
    <row r="840" spans="2:14" ht="13" x14ac:dyDescent="0.15">
      <c r="B840" s="815"/>
      <c r="C840" s="815"/>
      <c r="F840" s="816"/>
      <c r="G840" s="817"/>
      <c r="H840" s="817"/>
      <c r="I840" s="817"/>
      <c r="J840" s="817"/>
      <c r="K840" s="817"/>
      <c r="L840" s="817"/>
      <c r="M840" s="817"/>
      <c r="N840" s="817"/>
    </row>
    <row r="841" spans="2:14" ht="13" x14ac:dyDescent="0.15">
      <c r="B841" s="815"/>
      <c r="C841" s="815"/>
      <c r="F841" s="816"/>
      <c r="G841" s="817"/>
      <c r="H841" s="817"/>
      <c r="I841" s="817"/>
      <c r="J841" s="817"/>
      <c r="K841" s="817"/>
      <c r="L841" s="817"/>
      <c r="M841" s="817"/>
      <c r="N841" s="817"/>
    </row>
    <row r="842" spans="2:14" ht="13" x14ac:dyDescent="0.15">
      <c r="B842" s="815"/>
      <c r="C842" s="815"/>
      <c r="F842" s="816"/>
      <c r="G842" s="817"/>
      <c r="H842" s="817"/>
      <c r="I842" s="817"/>
      <c r="J842" s="817"/>
      <c r="K842" s="817"/>
      <c r="L842" s="817"/>
      <c r="M842" s="817"/>
      <c r="N842" s="817"/>
    </row>
    <row r="843" spans="2:14" ht="13" x14ac:dyDescent="0.15">
      <c r="B843" s="815"/>
      <c r="C843" s="815"/>
      <c r="F843" s="816"/>
      <c r="G843" s="817"/>
      <c r="H843" s="817"/>
      <c r="I843" s="817"/>
      <c r="J843" s="817"/>
      <c r="K843" s="817"/>
      <c r="L843" s="817"/>
      <c r="M843" s="817"/>
      <c r="N843" s="817"/>
    </row>
    <row r="844" spans="2:14" ht="13" x14ac:dyDescent="0.15">
      <c r="B844" s="815"/>
      <c r="C844" s="815"/>
      <c r="F844" s="816"/>
      <c r="G844" s="817"/>
      <c r="H844" s="817"/>
      <c r="I844" s="817"/>
      <c r="J844" s="817"/>
      <c r="K844" s="817"/>
      <c r="L844" s="817"/>
      <c r="M844" s="817"/>
      <c r="N844" s="817"/>
    </row>
    <row r="845" spans="2:14" ht="13" x14ac:dyDescent="0.15">
      <c r="B845" s="815"/>
      <c r="C845" s="815"/>
      <c r="F845" s="816"/>
      <c r="G845" s="817"/>
      <c r="H845" s="817"/>
      <c r="I845" s="817"/>
      <c r="J845" s="817"/>
      <c r="K845" s="817"/>
      <c r="L845" s="817"/>
      <c r="M845" s="817"/>
      <c r="N845" s="817"/>
    </row>
    <row r="846" spans="2:14" ht="13" x14ac:dyDescent="0.15">
      <c r="B846" s="815"/>
      <c r="C846" s="815"/>
      <c r="F846" s="816"/>
      <c r="G846" s="817"/>
      <c r="H846" s="817"/>
      <c r="I846" s="817"/>
      <c r="J846" s="817"/>
      <c r="K846" s="817"/>
      <c r="L846" s="817"/>
      <c r="M846" s="817"/>
      <c r="N846" s="817"/>
    </row>
    <row r="847" spans="2:14" ht="13" x14ac:dyDescent="0.15">
      <c r="B847" s="815"/>
      <c r="C847" s="815"/>
      <c r="F847" s="816"/>
      <c r="G847" s="817"/>
      <c r="H847" s="817"/>
      <c r="I847" s="817"/>
      <c r="J847" s="817"/>
      <c r="K847" s="817"/>
      <c r="L847" s="817"/>
      <c r="M847" s="817"/>
      <c r="N847" s="817"/>
    </row>
    <row r="848" spans="2:14" ht="13" x14ac:dyDescent="0.15">
      <c r="B848" s="815"/>
      <c r="C848" s="815"/>
      <c r="F848" s="816"/>
      <c r="G848" s="817"/>
      <c r="H848" s="817"/>
      <c r="I848" s="817"/>
      <c r="J848" s="817"/>
      <c r="K848" s="817"/>
      <c r="L848" s="817"/>
      <c r="M848" s="817"/>
      <c r="N848" s="817"/>
    </row>
    <row r="849" spans="2:14" ht="13" x14ac:dyDescent="0.15">
      <c r="B849" s="815"/>
      <c r="C849" s="815"/>
      <c r="F849" s="816"/>
      <c r="G849" s="817"/>
      <c r="H849" s="817"/>
      <c r="I849" s="817"/>
      <c r="J849" s="817"/>
      <c r="K849" s="817"/>
      <c r="L849" s="817"/>
      <c r="M849" s="817"/>
      <c r="N849" s="817"/>
    </row>
    <row r="850" spans="2:14" ht="13" x14ac:dyDescent="0.15">
      <c r="B850" s="815"/>
      <c r="C850" s="815"/>
      <c r="F850" s="816"/>
      <c r="G850" s="817"/>
      <c r="H850" s="817"/>
      <c r="I850" s="817"/>
      <c r="J850" s="817"/>
      <c r="K850" s="817"/>
      <c r="L850" s="817"/>
      <c r="M850" s="817"/>
      <c r="N850" s="817"/>
    </row>
    <row r="851" spans="2:14" ht="13" x14ac:dyDescent="0.15">
      <c r="B851" s="815"/>
      <c r="C851" s="815"/>
      <c r="F851" s="816"/>
      <c r="G851" s="817"/>
      <c r="H851" s="817"/>
      <c r="I851" s="817"/>
      <c r="J851" s="817"/>
      <c r="K851" s="817"/>
      <c r="L851" s="817"/>
      <c r="M851" s="817"/>
      <c r="N851" s="817"/>
    </row>
    <row r="852" spans="2:14" ht="13" x14ac:dyDescent="0.15">
      <c r="B852" s="815"/>
      <c r="C852" s="815"/>
      <c r="F852" s="816"/>
      <c r="G852" s="817"/>
      <c r="H852" s="817"/>
      <c r="I852" s="817"/>
      <c r="J852" s="817"/>
      <c r="K852" s="817"/>
      <c r="L852" s="817"/>
      <c r="M852" s="817"/>
      <c r="N852" s="817"/>
    </row>
    <row r="853" spans="2:14" ht="13" x14ac:dyDescent="0.15">
      <c r="B853" s="815"/>
      <c r="C853" s="815"/>
      <c r="F853" s="816"/>
      <c r="G853" s="817"/>
      <c r="H853" s="817"/>
      <c r="I853" s="817"/>
      <c r="J853" s="817"/>
      <c r="K853" s="817"/>
      <c r="L853" s="817"/>
      <c r="M853" s="817"/>
      <c r="N853" s="817"/>
    </row>
    <row r="854" spans="2:14" ht="13" x14ac:dyDescent="0.15">
      <c r="B854" s="815"/>
      <c r="C854" s="815"/>
      <c r="F854" s="816"/>
      <c r="G854" s="817"/>
      <c r="H854" s="817"/>
      <c r="I854" s="817"/>
      <c r="J854" s="817"/>
      <c r="K854" s="817"/>
      <c r="L854" s="817"/>
      <c r="M854" s="817"/>
      <c r="N854" s="817"/>
    </row>
    <row r="855" spans="2:14" ht="13" x14ac:dyDescent="0.15">
      <c r="B855" s="815"/>
      <c r="C855" s="815"/>
      <c r="F855" s="816"/>
      <c r="G855" s="817"/>
      <c r="H855" s="817"/>
      <c r="I855" s="817"/>
      <c r="J855" s="817"/>
      <c r="K855" s="817"/>
      <c r="L855" s="817"/>
      <c r="M855" s="817"/>
      <c r="N855" s="817"/>
    </row>
    <row r="856" spans="2:14" ht="13" x14ac:dyDescent="0.15">
      <c r="B856" s="815"/>
      <c r="C856" s="815"/>
      <c r="F856" s="816"/>
      <c r="G856" s="817"/>
      <c r="H856" s="817"/>
      <c r="I856" s="817"/>
      <c r="J856" s="817"/>
      <c r="K856" s="817"/>
      <c r="L856" s="817"/>
      <c r="M856" s="817"/>
      <c r="N856" s="817"/>
    </row>
    <row r="857" spans="2:14" ht="13" x14ac:dyDescent="0.15">
      <c r="B857" s="815"/>
      <c r="C857" s="815"/>
      <c r="F857" s="816"/>
      <c r="G857" s="817"/>
      <c r="H857" s="817"/>
      <c r="I857" s="817"/>
      <c r="J857" s="817"/>
      <c r="K857" s="817"/>
      <c r="L857" s="817"/>
      <c r="M857" s="817"/>
      <c r="N857" s="817"/>
    </row>
    <row r="858" spans="2:14" ht="13" x14ac:dyDescent="0.15">
      <c r="B858" s="815"/>
      <c r="C858" s="815"/>
      <c r="F858" s="816"/>
      <c r="G858" s="817"/>
      <c r="H858" s="817"/>
      <c r="I858" s="817"/>
      <c r="J858" s="817"/>
      <c r="K858" s="817"/>
      <c r="L858" s="817"/>
      <c r="M858" s="817"/>
      <c r="N858" s="817"/>
    </row>
    <row r="859" spans="2:14" ht="13" x14ac:dyDescent="0.15">
      <c r="B859" s="815"/>
      <c r="C859" s="815"/>
      <c r="F859" s="816"/>
      <c r="G859" s="817"/>
      <c r="H859" s="817"/>
      <c r="I859" s="817"/>
      <c r="J859" s="817"/>
      <c r="K859" s="817"/>
      <c r="L859" s="817"/>
      <c r="M859" s="817"/>
      <c r="N859" s="817"/>
    </row>
    <row r="860" spans="2:14" ht="13" x14ac:dyDescent="0.15">
      <c r="B860" s="815"/>
      <c r="C860" s="815"/>
      <c r="F860" s="816"/>
      <c r="G860" s="817"/>
      <c r="H860" s="817"/>
      <c r="I860" s="817"/>
      <c r="J860" s="817"/>
      <c r="K860" s="817"/>
      <c r="L860" s="817"/>
      <c r="M860" s="817"/>
      <c r="N860" s="817"/>
    </row>
    <row r="861" spans="2:14" ht="13" x14ac:dyDescent="0.15">
      <c r="B861" s="815"/>
      <c r="C861" s="815"/>
      <c r="F861" s="816"/>
      <c r="G861" s="817"/>
      <c r="H861" s="817"/>
      <c r="I861" s="817"/>
      <c r="J861" s="817"/>
      <c r="K861" s="817"/>
      <c r="L861" s="817"/>
      <c r="M861" s="817"/>
      <c r="N861" s="817"/>
    </row>
    <row r="862" spans="2:14" ht="13" x14ac:dyDescent="0.15">
      <c r="B862" s="815"/>
      <c r="C862" s="815"/>
      <c r="F862" s="816"/>
      <c r="G862" s="817"/>
      <c r="H862" s="817"/>
      <c r="I862" s="817"/>
      <c r="J862" s="817"/>
      <c r="K862" s="817"/>
      <c r="L862" s="817"/>
      <c r="M862" s="817"/>
      <c r="N862" s="817"/>
    </row>
    <row r="863" spans="2:14" ht="13" x14ac:dyDescent="0.15">
      <c r="B863" s="815"/>
      <c r="C863" s="815"/>
      <c r="F863" s="816"/>
      <c r="G863" s="817"/>
      <c r="H863" s="817"/>
      <c r="I863" s="817"/>
      <c r="J863" s="817"/>
      <c r="K863" s="817"/>
      <c r="L863" s="817"/>
      <c r="M863" s="817"/>
      <c r="N863" s="817"/>
    </row>
    <row r="864" spans="2:14" ht="13" x14ac:dyDescent="0.15">
      <c r="B864" s="815"/>
      <c r="C864" s="815"/>
      <c r="F864" s="816"/>
      <c r="G864" s="817"/>
      <c r="H864" s="817"/>
      <c r="I864" s="817"/>
      <c r="J864" s="817"/>
      <c r="K864" s="817"/>
      <c r="L864" s="817"/>
      <c r="M864" s="817"/>
      <c r="N864" s="817"/>
    </row>
    <row r="865" spans="2:14" ht="13" x14ac:dyDescent="0.15">
      <c r="B865" s="815"/>
      <c r="C865" s="815"/>
      <c r="F865" s="816"/>
      <c r="G865" s="817"/>
      <c r="H865" s="817"/>
      <c r="I865" s="817"/>
      <c r="J865" s="817"/>
      <c r="K865" s="817"/>
      <c r="L865" s="817"/>
      <c r="M865" s="817"/>
      <c r="N865" s="817"/>
    </row>
    <row r="866" spans="2:14" ht="13" x14ac:dyDescent="0.15">
      <c r="B866" s="815"/>
      <c r="C866" s="815"/>
      <c r="F866" s="816"/>
      <c r="G866" s="817"/>
      <c r="H866" s="817"/>
      <c r="I866" s="817"/>
      <c r="J866" s="817"/>
      <c r="K866" s="817"/>
      <c r="L866" s="817"/>
      <c r="M866" s="817"/>
      <c r="N866" s="817"/>
    </row>
    <row r="867" spans="2:14" ht="13" x14ac:dyDescent="0.15">
      <c r="B867" s="815"/>
      <c r="C867" s="815"/>
      <c r="F867" s="816"/>
      <c r="G867" s="817"/>
      <c r="H867" s="817"/>
      <c r="I867" s="817"/>
      <c r="J867" s="817"/>
      <c r="K867" s="817"/>
      <c r="L867" s="817"/>
      <c r="M867" s="817"/>
      <c r="N867" s="817"/>
    </row>
    <row r="868" spans="2:14" ht="13" x14ac:dyDescent="0.15">
      <c r="B868" s="815"/>
      <c r="C868" s="815"/>
      <c r="F868" s="816"/>
      <c r="G868" s="817"/>
      <c r="H868" s="817"/>
      <c r="I868" s="817"/>
      <c r="J868" s="817"/>
      <c r="K868" s="817"/>
      <c r="L868" s="817"/>
      <c r="M868" s="817"/>
      <c r="N868" s="817"/>
    </row>
    <row r="869" spans="2:14" ht="13" x14ac:dyDescent="0.15">
      <c r="B869" s="815"/>
      <c r="C869" s="815"/>
      <c r="F869" s="816"/>
      <c r="G869" s="817"/>
      <c r="H869" s="817"/>
      <c r="I869" s="817"/>
      <c r="J869" s="817"/>
      <c r="K869" s="817"/>
      <c r="L869" s="817"/>
      <c r="M869" s="817"/>
      <c r="N869" s="817"/>
    </row>
    <row r="870" spans="2:14" ht="13" x14ac:dyDescent="0.15">
      <c r="B870" s="815"/>
      <c r="C870" s="815"/>
      <c r="F870" s="816"/>
      <c r="G870" s="817"/>
      <c r="H870" s="817"/>
      <c r="I870" s="817"/>
      <c r="J870" s="817"/>
      <c r="K870" s="817"/>
      <c r="L870" s="817"/>
      <c r="M870" s="817"/>
      <c r="N870" s="817"/>
    </row>
    <row r="871" spans="2:14" ht="13" x14ac:dyDescent="0.15">
      <c r="B871" s="815"/>
      <c r="C871" s="815"/>
      <c r="F871" s="816"/>
      <c r="G871" s="817"/>
      <c r="H871" s="817"/>
      <c r="I871" s="817"/>
      <c r="J871" s="817"/>
      <c r="K871" s="817"/>
      <c r="L871" s="817"/>
      <c r="M871" s="817"/>
      <c r="N871" s="817"/>
    </row>
    <row r="872" spans="2:14" ht="13" x14ac:dyDescent="0.15">
      <c r="B872" s="815"/>
      <c r="C872" s="815"/>
      <c r="F872" s="816"/>
      <c r="G872" s="817"/>
      <c r="H872" s="817"/>
      <c r="I872" s="817"/>
      <c r="J872" s="817"/>
      <c r="K872" s="817"/>
      <c r="L872" s="817"/>
      <c r="M872" s="817"/>
      <c r="N872" s="817"/>
    </row>
    <row r="873" spans="2:14" ht="13" x14ac:dyDescent="0.15">
      <c r="B873" s="815"/>
      <c r="C873" s="815"/>
      <c r="F873" s="816"/>
      <c r="G873" s="817"/>
      <c r="H873" s="817"/>
      <c r="I873" s="817"/>
      <c r="J873" s="817"/>
      <c r="K873" s="817"/>
      <c r="L873" s="817"/>
      <c r="M873" s="817"/>
      <c r="N873" s="817"/>
    </row>
    <row r="874" spans="2:14" ht="13" x14ac:dyDescent="0.15">
      <c r="B874" s="815"/>
      <c r="C874" s="815"/>
      <c r="F874" s="816"/>
      <c r="G874" s="817"/>
      <c r="H874" s="817"/>
      <c r="I874" s="817"/>
      <c r="J874" s="817"/>
      <c r="K874" s="817"/>
      <c r="L874" s="817"/>
      <c r="M874" s="817"/>
      <c r="N874" s="817"/>
    </row>
    <row r="875" spans="2:14" ht="13" x14ac:dyDescent="0.15">
      <c r="B875" s="815"/>
      <c r="C875" s="815"/>
      <c r="F875" s="816"/>
      <c r="G875" s="817"/>
      <c r="H875" s="817"/>
      <c r="I875" s="817"/>
      <c r="J875" s="817"/>
      <c r="K875" s="817"/>
      <c r="L875" s="817"/>
      <c r="M875" s="817"/>
      <c r="N875" s="817"/>
    </row>
    <row r="876" spans="2:14" ht="13" x14ac:dyDescent="0.15">
      <c r="B876" s="815"/>
      <c r="C876" s="815"/>
      <c r="F876" s="816"/>
      <c r="G876" s="817"/>
      <c r="H876" s="817"/>
      <c r="I876" s="817"/>
      <c r="J876" s="817"/>
      <c r="K876" s="817"/>
      <c r="L876" s="817"/>
      <c r="M876" s="817"/>
      <c r="N876" s="817"/>
    </row>
    <row r="877" spans="2:14" ht="13" x14ac:dyDescent="0.15">
      <c r="B877" s="815"/>
      <c r="C877" s="815"/>
      <c r="F877" s="816"/>
      <c r="G877" s="817"/>
      <c r="H877" s="817"/>
      <c r="I877" s="817"/>
      <c r="J877" s="817"/>
      <c r="K877" s="817"/>
      <c r="L877" s="817"/>
      <c r="M877" s="817"/>
      <c r="N877" s="817"/>
    </row>
    <row r="878" spans="2:14" ht="13" x14ac:dyDescent="0.15">
      <c r="B878" s="815"/>
      <c r="C878" s="815"/>
      <c r="F878" s="816"/>
      <c r="G878" s="817"/>
      <c r="H878" s="817"/>
      <c r="I878" s="817"/>
      <c r="J878" s="817"/>
      <c r="K878" s="817"/>
      <c r="L878" s="817"/>
      <c r="M878" s="817"/>
      <c r="N878" s="817"/>
    </row>
    <row r="879" spans="2:14" ht="13" x14ac:dyDescent="0.15">
      <c r="B879" s="815"/>
      <c r="C879" s="815"/>
      <c r="F879" s="816"/>
      <c r="G879" s="817"/>
      <c r="H879" s="817"/>
      <c r="I879" s="817"/>
      <c r="J879" s="817"/>
      <c r="K879" s="817"/>
      <c r="L879" s="817"/>
      <c r="M879" s="817"/>
      <c r="N879" s="817"/>
    </row>
    <row r="880" spans="2:14" ht="13" x14ac:dyDescent="0.15">
      <c r="B880" s="815"/>
      <c r="C880" s="815"/>
      <c r="F880" s="816"/>
      <c r="G880" s="817"/>
      <c r="H880" s="817"/>
      <c r="I880" s="817"/>
      <c r="J880" s="817"/>
      <c r="K880" s="817"/>
      <c r="L880" s="817"/>
      <c r="M880" s="817"/>
      <c r="N880" s="817"/>
    </row>
    <row r="881" spans="2:14" ht="13" x14ac:dyDescent="0.15">
      <c r="B881" s="815"/>
      <c r="C881" s="815"/>
      <c r="F881" s="816"/>
      <c r="G881" s="817"/>
      <c r="H881" s="817"/>
      <c r="I881" s="817"/>
      <c r="J881" s="817"/>
      <c r="K881" s="817"/>
      <c r="L881" s="817"/>
      <c r="M881" s="817"/>
      <c r="N881" s="817"/>
    </row>
    <row r="882" spans="2:14" ht="13" x14ac:dyDescent="0.15">
      <c r="B882" s="815"/>
      <c r="C882" s="815"/>
      <c r="F882" s="816"/>
      <c r="G882" s="817"/>
      <c r="H882" s="817"/>
      <c r="I882" s="817"/>
      <c r="J882" s="817"/>
      <c r="K882" s="817"/>
      <c r="L882" s="817"/>
      <c r="M882" s="817"/>
      <c r="N882" s="817"/>
    </row>
    <row r="883" spans="2:14" ht="13" x14ac:dyDescent="0.15">
      <c r="B883" s="815"/>
      <c r="C883" s="815"/>
      <c r="F883" s="816"/>
      <c r="G883" s="817"/>
      <c r="H883" s="817"/>
      <c r="I883" s="817"/>
      <c r="J883" s="817"/>
      <c r="K883" s="817"/>
      <c r="L883" s="817"/>
      <c r="M883" s="817"/>
      <c r="N883" s="817"/>
    </row>
    <row r="884" spans="2:14" ht="13" x14ac:dyDescent="0.15">
      <c r="B884" s="815"/>
      <c r="C884" s="815"/>
      <c r="F884" s="816"/>
      <c r="G884" s="817"/>
      <c r="H884" s="817"/>
      <c r="I884" s="817"/>
      <c r="J884" s="817"/>
      <c r="K884" s="817"/>
      <c r="L884" s="817"/>
      <c r="M884" s="817"/>
      <c r="N884" s="817"/>
    </row>
    <row r="885" spans="2:14" ht="13" x14ac:dyDescent="0.15">
      <c r="B885" s="815"/>
      <c r="C885" s="815"/>
      <c r="F885" s="816"/>
      <c r="G885" s="817"/>
      <c r="H885" s="817"/>
      <c r="I885" s="817"/>
      <c r="J885" s="817"/>
      <c r="K885" s="817"/>
      <c r="L885" s="817"/>
      <c r="M885" s="817"/>
      <c r="N885" s="817"/>
    </row>
    <row r="886" spans="2:14" ht="13" x14ac:dyDescent="0.15">
      <c r="B886" s="815"/>
      <c r="C886" s="815"/>
      <c r="F886" s="816"/>
      <c r="G886" s="817"/>
      <c r="H886" s="817"/>
      <c r="I886" s="817"/>
      <c r="J886" s="817"/>
      <c r="K886" s="817"/>
      <c r="L886" s="817"/>
      <c r="M886" s="817"/>
      <c r="N886" s="817"/>
    </row>
    <row r="887" spans="2:14" ht="13" x14ac:dyDescent="0.15">
      <c r="B887" s="815"/>
      <c r="C887" s="815"/>
      <c r="F887" s="816"/>
      <c r="G887" s="817"/>
      <c r="H887" s="817"/>
      <c r="I887" s="817"/>
      <c r="J887" s="817"/>
      <c r="K887" s="817"/>
      <c r="L887" s="817"/>
      <c r="M887" s="817"/>
      <c r="N887" s="817"/>
    </row>
    <row r="888" spans="2:14" ht="13" x14ac:dyDescent="0.15">
      <c r="B888" s="815"/>
      <c r="C888" s="815"/>
      <c r="F888" s="816"/>
      <c r="G888" s="817"/>
      <c r="H888" s="817"/>
      <c r="I888" s="817"/>
      <c r="J888" s="817"/>
      <c r="K888" s="817"/>
      <c r="L888" s="817"/>
      <c r="M888" s="817"/>
      <c r="N888" s="817"/>
    </row>
    <row r="889" spans="2:14" ht="13" x14ac:dyDescent="0.15">
      <c r="B889" s="815"/>
      <c r="C889" s="815"/>
      <c r="F889" s="816"/>
      <c r="G889" s="817"/>
      <c r="H889" s="817"/>
      <c r="I889" s="817"/>
      <c r="J889" s="817"/>
      <c r="K889" s="817"/>
      <c r="L889" s="817"/>
      <c r="M889" s="817"/>
      <c r="N889" s="817"/>
    </row>
    <row r="890" spans="2:14" ht="13" x14ac:dyDescent="0.15">
      <c r="B890" s="815"/>
      <c r="C890" s="815"/>
      <c r="F890" s="816"/>
      <c r="G890" s="817"/>
      <c r="H890" s="817"/>
      <c r="I890" s="817"/>
      <c r="J890" s="817"/>
      <c r="K890" s="817"/>
      <c r="L890" s="817"/>
      <c r="M890" s="817"/>
      <c r="N890" s="817"/>
    </row>
    <row r="891" spans="2:14" ht="13" x14ac:dyDescent="0.15">
      <c r="B891" s="815"/>
      <c r="C891" s="815"/>
      <c r="F891" s="816"/>
      <c r="G891" s="817"/>
      <c r="H891" s="817"/>
      <c r="I891" s="817"/>
      <c r="J891" s="817"/>
      <c r="K891" s="817"/>
      <c r="L891" s="817"/>
      <c r="M891" s="817"/>
      <c r="N891" s="817"/>
    </row>
    <row r="892" spans="2:14" ht="13" x14ac:dyDescent="0.15">
      <c r="B892" s="815"/>
      <c r="C892" s="815"/>
      <c r="F892" s="816"/>
      <c r="G892" s="817"/>
      <c r="H892" s="817"/>
      <c r="I892" s="817"/>
      <c r="J892" s="817"/>
      <c r="K892" s="817"/>
      <c r="L892" s="817"/>
      <c r="M892" s="817"/>
      <c r="N892" s="817"/>
    </row>
    <row r="893" spans="2:14" ht="13" x14ac:dyDescent="0.15">
      <c r="B893" s="815"/>
      <c r="C893" s="815"/>
      <c r="F893" s="816"/>
      <c r="G893" s="817"/>
      <c r="H893" s="817"/>
      <c r="I893" s="817"/>
      <c r="J893" s="817"/>
      <c r="K893" s="817"/>
      <c r="L893" s="817"/>
      <c r="M893" s="817"/>
      <c r="N893" s="817"/>
    </row>
    <row r="894" spans="2:14" ht="13" x14ac:dyDescent="0.15">
      <c r="B894" s="815"/>
      <c r="C894" s="815"/>
      <c r="F894" s="816"/>
      <c r="G894" s="817"/>
      <c r="H894" s="817"/>
      <c r="I894" s="817"/>
      <c r="J894" s="817"/>
      <c r="K894" s="817"/>
      <c r="L894" s="817"/>
      <c r="M894" s="817"/>
      <c r="N894" s="817"/>
    </row>
    <row r="895" spans="2:14" ht="13" x14ac:dyDescent="0.15">
      <c r="B895" s="815"/>
      <c r="C895" s="815"/>
      <c r="F895" s="816"/>
      <c r="G895" s="817"/>
      <c r="H895" s="817"/>
      <c r="I895" s="817"/>
      <c r="J895" s="817"/>
      <c r="K895" s="817"/>
      <c r="L895" s="817"/>
      <c r="M895" s="817"/>
      <c r="N895" s="817"/>
    </row>
    <row r="896" spans="2:14" ht="13" x14ac:dyDescent="0.15">
      <c r="B896" s="815"/>
      <c r="C896" s="815"/>
      <c r="F896" s="816"/>
      <c r="G896" s="817"/>
      <c r="H896" s="817"/>
      <c r="I896" s="817"/>
      <c r="J896" s="817"/>
      <c r="K896" s="817"/>
      <c r="L896" s="817"/>
      <c r="M896" s="817"/>
      <c r="N896" s="817"/>
    </row>
    <row r="897" spans="2:14" ht="13" x14ac:dyDescent="0.15">
      <c r="B897" s="815"/>
      <c r="C897" s="815"/>
      <c r="F897" s="816"/>
      <c r="G897" s="817"/>
      <c r="H897" s="817"/>
      <c r="I897" s="817"/>
      <c r="J897" s="817"/>
      <c r="K897" s="817"/>
      <c r="L897" s="817"/>
      <c r="M897" s="817"/>
      <c r="N897" s="817"/>
    </row>
    <row r="898" spans="2:14" ht="13" x14ac:dyDescent="0.15">
      <c r="B898" s="815"/>
      <c r="C898" s="815"/>
      <c r="F898" s="816"/>
      <c r="G898" s="817"/>
      <c r="H898" s="817"/>
      <c r="I898" s="817"/>
      <c r="J898" s="817"/>
      <c r="K898" s="817"/>
      <c r="L898" s="817"/>
      <c r="M898" s="817"/>
      <c r="N898" s="817"/>
    </row>
    <row r="899" spans="2:14" ht="13" x14ac:dyDescent="0.15">
      <c r="B899" s="815"/>
      <c r="C899" s="815"/>
      <c r="F899" s="816"/>
      <c r="G899" s="817"/>
      <c r="H899" s="817"/>
      <c r="I899" s="817"/>
      <c r="J899" s="817"/>
      <c r="K899" s="817"/>
      <c r="L899" s="817"/>
      <c r="M899" s="817"/>
      <c r="N899" s="817"/>
    </row>
    <row r="900" spans="2:14" ht="13" x14ac:dyDescent="0.15">
      <c r="B900" s="815"/>
      <c r="C900" s="815"/>
      <c r="F900" s="816"/>
      <c r="G900" s="817"/>
      <c r="H900" s="817"/>
      <c r="I900" s="817"/>
      <c r="J900" s="817"/>
      <c r="K900" s="817"/>
      <c r="L900" s="817"/>
      <c r="M900" s="817"/>
      <c r="N900" s="817"/>
    </row>
    <row r="901" spans="2:14" ht="13" x14ac:dyDescent="0.15">
      <c r="B901" s="815"/>
      <c r="C901" s="815"/>
      <c r="F901" s="816"/>
      <c r="G901" s="817"/>
      <c r="H901" s="817"/>
      <c r="I901" s="817"/>
      <c r="J901" s="817"/>
      <c r="K901" s="817"/>
      <c r="L901" s="817"/>
      <c r="M901" s="817"/>
      <c r="N901" s="817"/>
    </row>
    <row r="902" spans="2:14" ht="13" x14ac:dyDescent="0.15">
      <c r="B902" s="815"/>
      <c r="C902" s="815"/>
      <c r="F902" s="816"/>
      <c r="G902" s="817"/>
      <c r="H902" s="817"/>
      <c r="I902" s="817"/>
      <c r="J902" s="817"/>
      <c r="K902" s="817"/>
      <c r="L902" s="817"/>
      <c r="M902" s="817"/>
      <c r="N902" s="817"/>
    </row>
    <row r="903" spans="2:14" ht="13" x14ac:dyDescent="0.15">
      <c r="B903" s="815"/>
      <c r="C903" s="815"/>
      <c r="F903" s="816"/>
      <c r="G903" s="817"/>
      <c r="H903" s="817"/>
      <c r="I903" s="817"/>
      <c r="J903" s="817"/>
      <c r="K903" s="817"/>
      <c r="L903" s="817"/>
      <c r="M903" s="817"/>
      <c r="N903" s="817"/>
    </row>
    <row r="904" spans="2:14" ht="13" x14ac:dyDescent="0.15">
      <c r="B904" s="815"/>
      <c r="C904" s="815"/>
      <c r="F904" s="816"/>
      <c r="G904" s="817"/>
      <c r="H904" s="817"/>
      <c r="I904" s="817"/>
      <c r="J904" s="817"/>
      <c r="K904" s="817"/>
      <c r="L904" s="817"/>
      <c r="M904" s="817"/>
      <c r="N904" s="817"/>
    </row>
    <row r="905" spans="2:14" ht="13" x14ac:dyDescent="0.15">
      <c r="B905" s="815"/>
      <c r="C905" s="815"/>
      <c r="F905" s="816"/>
      <c r="G905" s="817"/>
      <c r="H905" s="817"/>
      <c r="I905" s="817"/>
      <c r="J905" s="817"/>
      <c r="K905" s="817"/>
      <c r="L905" s="817"/>
      <c r="M905" s="817"/>
      <c r="N905" s="817"/>
    </row>
    <row r="906" spans="2:14" ht="13" x14ac:dyDescent="0.15">
      <c r="B906" s="815"/>
      <c r="C906" s="815"/>
      <c r="F906" s="816"/>
      <c r="G906" s="817"/>
      <c r="H906" s="817"/>
      <c r="I906" s="817"/>
      <c r="J906" s="817"/>
      <c r="K906" s="817"/>
      <c r="L906" s="817"/>
      <c r="M906" s="817"/>
      <c r="N906" s="817"/>
    </row>
    <row r="907" spans="2:14" ht="13" x14ac:dyDescent="0.15">
      <c r="B907" s="815"/>
      <c r="C907" s="815"/>
      <c r="F907" s="816"/>
      <c r="G907" s="817"/>
      <c r="H907" s="817"/>
      <c r="I907" s="817"/>
      <c r="J907" s="817"/>
      <c r="K907" s="817"/>
      <c r="L907" s="817"/>
      <c r="M907" s="817"/>
      <c r="N907" s="817"/>
    </row>
    <row r="908" spans="2:14" ht="13" x14ac:dyDescent="0.15">
      <c r="B908" s="815"/>
      <c r="C908" s="815"/>
      <c r="F908" s="816"/>
      <c r="G908" s="817"/>
      <c r="H908" s="817"/>
      <c r="I908" s="817"/>
      <c r="J908" s="817"/>
      <c r="K908" s="817"/>
      <c r="L908" s="817"/>
      <c r="M908" s="817"/>
      <c r="N908" s="817"/>
    </row>
    <row r="909" spans="2:14" ht="13" x14ac:dyDescent="0.15">
      <c r="B909" s="815"/>
      <c r="C909" s="815"/>
      <c r="F909" s="816"/>
      <c r="G909" s="817"/>
      <c r="H909" s="817"/>
      <c r="I909" s="817"/>
      <c r="J909" s="817"/>
      <c r="K909" s="817"/>
      <c r="L909" s="817"/>
      <c r="M909" s="817"/>
      <c r="N909" s="817"/>
    </row>
    <row r="910" spans="2:14" ht="13" x14ac:dyDescent="0.15">
      <c r="B910" s="815"/>
      <c r="C910" s="815"/>
      <c r="F910" s="816"/>
      <c r="G910" s="817"/>
      <c r="H910" s="817"/>
      <c r="I910" s="817"/>
      <c r="J910" s="817"/>
      <c r="K910" s="817"/>
      <c r="L910" s="817"/>
      <c r="M910" s="817"/>
      <c r="N910" s="817"/>
    </row>
    <row r="911" spans="2:14" ht="13" x14ac:dyDescent="0.15">
      <c r="B911" s="815"/>
      <c r="C911" s="815"/>
      <c r="F911" s="816"/>
      <c r="G911" s="817"/>
      <c r="H911" s="817"/>
      <c r="I911" s="817"/>
      <c r="J911" s="817"/>
      <c r="K911" s="817"/>
      <c r="L911" s="817"/>
      <c r="M911" s="817"/>
      <c r="N911" s="817"/>
    </row>
    <row r="912" spans="2:14" ht="13" x14ac:dyDescent="0.15">
      <c r="B912" s="815"/>
      <c r="C912" s="815"/>
      <c r="F912" s="816"/>
      <c r="G912" s="817"/>
      <c r="H912" s="817"/>
      <c r="I912" s="817"/>
      <c r="J912" s="817"/>
      <c r="K912" s="817"/>
      <c r="L912" s="817"/>
      <c r="M912" s="817"/>
      <c r="N912" s="817"/>
    </row>
    <row r="913" spans="2:14" ht="13" x14ac:dyDescent="0.15">
      <c r="B913" s="815"/>
      <c r="C913" s="815"/>
      <c r="F913" s="816"/>
      <c r="G913" s="817"/>
      <c r="H913" s="817"/>
      <c r="I913" s="817"/>
      <c r="J913" s="817"/>
      <c r="K913" s="817"/>
      <c r="L913" s="817"/>
      <c r="M913" s="817"/>
      <c r="N913" s="817"/>
    </row>
    <row r="914" spans="2:14" ht="13" x14ac:dyDescent="0.15">
      <c r="B914" s="815"/>
      <c r="C914" s="815"/>
      <c r="F914" s="816"/>
      <c r="G914" s="817"/>
      <c r="H914" s="817"/>
      <c r="I914" s="817"/>
      <c r="J914" s="817"/>
      <c r="K914" s="817"/>
      <c r="L914" s="817"/>
      <c r="M914" s="817"/>
      <c r="N914" s="817"/>
    </row>
    <row r="915" spans="2:14" ht="13" x14ac:dyDescent="0.15">
      <c r="B915" s="815"/>
      <c r="C915" s="815"/>
      <c r="F915" s="816"/>
      <c r="G915" s="817"/>
      <c r="H915" s="817"/>
      <c r="I915" s="817"/>
      <c r="J915" s="817"/>
      <c r="K915" s="817"/>
      <c r="L915" s="817"/>
      <c r="M915" s="817"/>
      <c r="N915" s="817"/>
    </row>
    <row r="916" spans="2:14" ht="13" x14ac:dyDescent="0.15">
      <c r="B916" s="815"/>
      <c r="C916" s="815"/>
      <c r="F916" s="816"/>
      <c r="G916" s="817"/>
      <c r="H916" s="817"/>
      <c r="I916" s="817"/>
      <c r="J916" s="817"/>
      <c r="K916" s="817"/>
      <c r="L916" s="817"/>
      <c r="M916" s="817"/>
      <c r="N916" s="817"/>
    </row>
    <row r="917" spans="2:14" ht="13" x14ac:dyDescent="0.15">
      <c r="B917" s="815"/>
      <c r="C917" s="815"/>
      <c r="F917" s="816"/>
      <c r="G917" s="817"/>
      <c r="H917" s="817"/>
      <c r="I917" s="817"/>
      <c r="J917" s="817"/>
      <c r="K917" s="817"/>
      <c r="L917" s="817"/>
      <c r="M917" s="817"/>
      <c r="N917" s="817"/>
    </row>
    <row r="918" spans="2:14" ht="13" x14ac:dyDescent="0.15">
      <c r="B918" s="815"/>
      <c r="C918" s="815"/>
      <c r="F918" s="816"/>
      <c r="G918" s="817"/>
      <c r="H918" s="817"/>
      <c r="I918" s="817"/>
      <c r="J918" s="817"/>
      <c r="K918" s="817"/>
      <c r="L918" s="817"/>
      <c r="M918" s="817"/>
      <c r="N918" s="817"/>
    </row>
    <row r="919" spans="2:14" ht="13" x14ac:dyDescent="0.15">
      <c r="B919" s="815"/>
      <c r="C919" s="815"/>
      <c r="F919" s="816"/>
      <c r="G919" s="817"/>
      <c r="H919" s="817"/>
      <c r="I919" s="817"/>
      <c r="J919" s="817"/>
      <c r="K919" s="817"/>
      <c r="L919" s="817"/>
      <c r="M919" s="817"/>
      <c r="N919" s="817"/>
    </row>
    <row r="920" spans="2:14" ht="13" x14ac:dyDescent="0.15">
      <c r="B920" s="815"/>
      <c r="C920" s="815"/>
      <c r="F920" s="816"/>
      <c r="G920" s="817"/>
      <c r="H920" s="817"/>
      <c r="I920" s="817"/>
      <c r="J920" s="817"/>
      <c r="K920" s="817"/>
      <c r="L920" s="817"/>
      <c r="M920" s="817"/>
      <c r="N920" s="817"/>
    </row>
    <row r="921" spans="2:14" ht="13" x14ac:dyDescent="0.15">
      <c r="B921" s="815"/>
      <c r="C921" s="815"/>
      <c r="F921" s="816"/>
      <c r="G921" s="817"/>
      <c r="H921" s="817"/>
      <c r="I921" s="817"/>
      <c r="J921" s="817"/>
      <c r="K921" s="817"/>
      <c r="L921" s="817"/>
      <c r="M921" s="817"/>
      <c r="N921" s="817"/>
    </row>
    <row r="922" spans="2:14" ht="13" x14ac:dyDescent="0.15">
      <c r="B922" s="815"/>
      <c r="C922" s="815"/>
      <c r="F922" s="816"/>
      <c r="G922" s="817"/>
      <c r="H922" s="817"/>
      <c r="I922" s="817"/>
      <c r="J922" s="817"/>
      <c r="K922" s="817"/>
      <c r="L922" s="817"/>
      <c r="M922" s="817"/>
      <c r="N922" s="817"/>
    </row>
    <row r="923" spans="2:14" ht="13" x14ac:dyDescent="0.15">
      <c r="B923" s="815"/>
      <c r="C923" s="815"/>
      <c r="F923" s="816"/>
      <c r="G923" s="817"/>
      <c r="H923" s="817"/>
      <c r="I923" s="817"/>
      <c r="J923" s="817"/>
      <c r="K923" s="817"/>
      <c r="L923" s="817"/>
      <c r="M923" s="817"/>
      <c r="N923" s="817"/>
    </row>
    <row r="924" spans="2:14" ht="13" x14ac:dyDescent="0.15">
      <c r="B924" s="815"/>
      <c r="C924" s="815"/>
      <c r="F924" s="816"/>
      <c r="G924" s="817"/>
      <c r="H924" s="817"/>
      <c r="I924" s="817"/>
      <c r="J924" s="817"/>
      <c r="K924" s="817"/>
      <c r="L924" s="817"/>
      <c r="M924" s="817"/>
      <c r="N924" s="817"/>
    </row>
    <row r="925" spans="2:14" ht="13" x14ac:dyDescent="0.15">
      <c r="B925" s="815"/>
      <c r="C925" s="815"/>
      <c r="F925" s="816"/>
      <c r="G925" s="817"/>
      <c r="H925" s="817"/>
      <c r="I925" s="817"/>
      <c r="J925" s="817"/>
      <c r="K925" s="817"/>
      <c r="L925" s="817"/>
      <c r="M925" s="817"/>
      <c r="N925" s="817"/>
    </row>
    <row r="926" spans="2:14" ht="13" x14ac:dyDescent="0.15">
      <c r="B926" s="815"/>
      <c r="C926" s="815"/>
      <c r="F926" s="816"/>
      <c r="G926" s="817"/>
      <c r="H926" s="817"/>
      <c r="I926" s="817"/>
      <c r="J926" s="817"/>
      <c r="K926" s="817"/>
      <c r="L926" s="817"/>
      <c r="M926" s="817"/>
      <c r="N926" s="817"/>
    </row>
    <row r="927" spans="2:14" ht="13" x14ac:dyDescent="0.15">
      <c r="B927" s="815"/>
      <c r="C927" s="815"/>
      <c r="F927" s="816"/>
      <c r="G927" s="817"/>
      <c r="H927" s="817"/>
      <c r="I927" s="817"/>
      <c r="J927" s="817"/>
      <c r="K927" s="817"/>
      <c r="L927" s="817"/>
      <c r="M927" s="817"/>
      <c r="N927" s="817"/>
    </row>
    <row r="928" spans="2:14" ht="13" x14ac:dyDescent="0.15">
      <c r="B928" s="815"/>
      <c r="C928" s="815"/>
      <c r="F928" s="816"/>
      <c r="G928" s="817"/>
      <c r="H928" s="817"/>
      <c r="I928" s="817"/>
      <c r="J928" s="817"/>
      <c r="K928" s="817"/>
      <c r="L928" s="817"/>
      <c r="M928" s="817"/>
      <c r="N928" s="817"/>
    </row>
    <row r="929" spans="2:14" ht="13" x14ac:dyDescent="0.15">
      <c r="B929" s="815"/>
      <c r="C929" s="815"/>
      <c r="F929" s="816"/>
      <c r="G929" s="817"/>
      <c r="H929" s="817"/>
      <c r="I929" s="817"/>
      <c r="J929" s="817"/>
      <c r="K929" s="817"/>
      <c r="L929" s="817"/>
      <c r="M929" s="817"/>
      <c r="N929" s="817"/>
    </row>
    <row r="930" spans="2:14" ht="13" x14ac:dyDescent="0.15">
      <c r="B930" s="815"/>
      <c r="C930" s="815"/>
      <c r="F930" s="816"/>
      <c r="G930" s="817"/>
      <c r="H930" s="817"/>
      <c r="I930" s="817"/>
      <c r="J930" s="817"/>
      <c r="K930" s="817"/>
      <c r="L930" s="817"/>
      <c r="M930" s="817"/>
      <c r="N930" s="817"/>
    </row>
    <row r="931" spans="2:14" ht="13" x14ac:dyDescent="0.15">
      <c r="B931" s="815"/>
      <c r="C931" s="815"/>
      <c r="F931" s="816"/>
      <c r="G931" s="817"/>
      <c r="H931" s="817"/>
      <c r="I931" s="817"/>
      <c r="J931" s="817"/>
      <c r="K931" s="817"/>
      <c r="L931" s="817"/>
      <c r="M931" s="817"/>
      <c r="N931" s="817"/>
    </row>
    <row r="932" spans="2:14" ht="13" x14ac:dyDescent="0.15">
      <c r="B932" s="815"/>
      <c r="C932" s="815"/>
      <c r="F932" s="816"/>
      <c r="G932" s="817"/>
      <c r="H932" s="817"/>
      <c r="I932" s="817"/>
      <c r="J932" s="817"/>
      <c r="K932" s="817"/>
      <c r="L932" s="817"/>
      <c r="M932" s="817"/>
      <c r="N932" s="817"/>
    </row>
    <row r="933" spans="2:14" ht="13" x14ac:dyDescent="0.15">
      <c r="B933" s="815"/>
      <c r="C933" s="815"/>
      <c r="F933" s="816"/>
      <c r="G933" s="817"/>
      <c r="H933" s="817"/>
      <c r="I933" s="817"/>
      <c r="J933" s="817"/>
      <c r="K933" s="817"/>
      <c r="L933" s="817"/>
      <c r="M933" s="817"/>
      <c r="N933" s="817"/>
    </row>
    <row r="934" spans="2:14" ht="13" x14ac:dyDescent="0.15">
      <c r="B934" s="815"/>
      <c r="C934" s="815"/>
      <c r="F934" s="816"/>
      <c r="G934" s="817"/>
      <c r="H934" s="817"/>
      <c r="I934" s="817"/>
      <c r="J934" s="817"/>
      <c r="K934" s="817"/>
      <c r="L934" s="817"/>
      <c r="M934" s="817"/>
      <c r="N934" s="817"/>
    </row>
    <row r="935" spans="2:14" ht="13" x14ac:dyDescent="0.15">
      <c r="B935" s="815"/>
      <c r="C935" s="815"/>
      <c r="F935" s="816"/>
      <c r="G935" s="817"/>
      <c r="H935" s="817"/>
      <c r="I935" s="817"/>
      <c r="J935" s="817"/>
      <c r="K935" s="817"/>
      <c r="L935" s="817"/>
      <c r="M935" s="817"/>
      <c r="N935" s="817"/>
    </row>
    <row r="936" spans="2:14" ht="13" x14ac:dyDescent="0.15">
      <c r="B936" s="815"/>
      <c r="C936" s="815"/>
      <c r="F936" s="816"/>
      <c r="G936" s="817"/>
      <c r="H936" s="817"/>
      <c r="I936" s="817"/>
      <c r="J936" s="817"/>
      <c r="K936" s="817"/>
      <c r="L936" s="817"/>
      <c r="M936" s="817"/>
      <c r="N936" s="817"/>
    </row>
    <row r="937" spans="2:14" ht="13" x14ac:dyDescent="0.15">
      <c r="B937" s="815"/>
      <c r="C937" s="815"/>
      <c r="F937" s="816"/>
      <c r="G937" s="817"/>
      <c r="H937" s="817"/>
      <c r="I937" s="817"/>
      <c r="J937" s="817"/>
      <c r="K937" s="817"/>
      <c r="L937" s="817"/>
      <c r="M937" s="817"/>
      <c r="N937" s="817"/>
    </row>
    <row r="938" spans="2:14" ht="13" x14ac:dyDescent="0.15">
      <c r="B938" s="815"/>
      <c r="C938" s="815"/>
      <c r="F938" s="816"/>
      <c r="G938" s="817"/>
      <c r="H938" s="817"/>
      <c r="I938" s="817"/>
      <c r="J938" s="817"/>
      <c r="K938" s="817"/>
      <c r="L938" s="817"/>
      <c r="M938" s="817"/>
      <c r="N938" s="817"/>
    </row>
    <row r="939" spans="2:14" ht="13" x14ac:dyDescent="0.15">
      <c r="B939" s="815"/>
      <c r="C939" s="815"/>
      <c r="F939" s="816"/>
      <c r="G939" s="817"/>
      <c r="H939" s="817"/>
      <c r="I939" s="817"/>
      <c r="J939" s="817"/>
      <c r="K939" s="817"/>
      <c r="L939" s="817"/>
      <c r="M939" s="817"/>
      <c r="N939" s="817"/>
    </row>
    <row r="940" spans="2:14" ht="13" x14ac:dyDescent="0.15">
      <c r="B940" s="815"/>
      <c r="C940" s="815"/>
      <c r="F940" s="816"/>
      <c r="G940" s="817"/>
      <c r="H940" s="817"/>
      <c r="I940" s="817"/>
      <c r="J940" s="817"/>
      <c r="K940" s="817"/>
      <c r="L940" s="817"/>
      <c r="M940" s="817"/>
      <c r="N940" s="817"/>
    </row>
    <row r="941" spans="2:14" ht="13" x14ac:dyDescent="0.15">
      <c r="B941" s="815"/>
      <c r="C941" s="815"/>
      <c r="F941" s="816"/>
      <c r="G941" s="817"/>
      <c r="H941" s="817"/>
      <c r="I941" s="817"/>
      <c r="J941" s="817"/>
      <c r="K941" s="817"/>
      <c r="L941" s="817"/>
      <c r="M941" s="817"/>
      <c r="N941" s="817"/>
    </row>
    <row r="942" spans="2:14" ht="13" x14ac:dyDescent="0.15">
      <c r="B942" s="815"/>
      <c r="C942" s="815"/>
      <c r="F942" s="816"/>
      <c r="G942" s="817"/>
      <c r="H942" s="817"/>
      <c r="I942" s="817"/>
      <c r="J942" s="817"/>
      <c r="K942" s="817"/>
      <c r="L942" s="817"/>
      <c r="M942" s="817"/>
      <c r="N942" s="817"/>
    </row>
    <row r="943" spans="2:14" ht="13" x14ac:dyDescent="0.15">
      <c r="B943" s="815"/>
      <c r="C943" s="815"/>
      <c r="F943" s="816"/>
      <c r="G943" s="817"/>
      <c r="H943" s="817"/>
      <c r="I943" s="817"/>
      <c r="J943" s="817"/>
      <c r="K943" s="817"/>
      <c r="L943" s="817"/>
      <c r="M943" s="817"/>
      <c r="N943" s="817"/>
    </row>
    <row r="944" spans="2:14" ht="13" x14ac:dyDescent="0.15">
      <c r="B944" s="815"/>
      <c r="C944" s="815"/>
      <c r="F944" s="816"/>
      <c r="G944" s="817"/>
      <c r="H944" s="817"/>
      <c r="I944" s="817"/>
      <c r="J944" s="817"/>
      <c r="K944" s="817"/>
      <c r="L944" s="817"/>
      <c r="M944" s="817"/>
      <c r="N944" s="817"/>
    </row>
    <row r="945" spans="2:14" ht="13" x14ac:dyDescent="0.15">
      <c r="B945" s="815"/>
      <c r="C945" s="815"/>
      <c r="F945" s="816"/>
      <c r="G945" s="817"/>
      <c r="H945" s="817"/>
      <c r="I945" s="817"/>
      <c r="J945" s="817"/>
      <c r="K945" s="817"/>
      <c r="L945" s="817"/>
      <c r="M945" s="817"/>
      <c r="N945" s="817"/>
    </row>
    <row r="946" spans="2:14" ht="13" x14ac:dyDescent="0.15">
      <c r="B946" s="815"/>
      <c r="C946" s="815"/>
      <c r="F946" s="816"/>
      <c r="G946" s="817"/>
      <c r="H946" s="817"/>
      <c r="I946" s="817"/>
      <c r="J946" s="817"/>
      <c r="K946" s="817"/>
      <c r="L946" s="817"/>
      <c r="M946" s="817"/>
      <c r="N946" s="817"/>
    </row>
    <row r="947" spans="2:14" ht="13" x14ac:dyDescent="0.15">
      <c r="B947" s="815"/>
      <c r="C947" s="815"/>
      <c r="F947" s="816"/>
      <c r="G947" s="817"/>
      <c r="H947" s="817"/>
      <c r="I947" s="817"/>
      <c r="J947" s="817"/>
      <c r="K947" s="817"/>
      <c r="L947" s="817"/>
      <c r="M947" s="817"/>
      <c r="N947" s="817"/>
    </row>
    <row r="948" spans="2:14" ht="13" x14ac:dyDescent="0.15">
      <c r="B948" s="815"/>
      <c r="C948" s="815"/>
      <c r="F948" s="816"/>
      <c r="G948" s="817"/>
      <c r="H948" s="817"/>
      <c r="I948" s="817"/>
      <c r="J948" s="817"/>
      <c r="K948" s="817"/>
      <c r="L948" s="817"/>
      <c r="M948" s="817"/>
      <c r="N948" s="817"/>
    </row>
    <row r="949" spans="2:14" ht="13" x14ac:dyDescent="0.15">
      <c r="B949" s="815"/>
      <c r="C949" s="815"/>
      <c r="F949" s="816"/>
      <c r="G949" s="817"/>
      <c r="H949" s="817"/>
      <c r="I949" s="817"/>
      <c r="J949" s="817"/>
      <c r="K949" s="817"/>
      <c r="L949" s="817"/>
      <c r="M949" s="817"/>
      <c r="N949" s="817"/>
    </row>
    <row r="950" spans="2:14" ht="13" x14ac:dyDescent="0.15">
      <c r="B950" s="815"/>
      <c r="C950" s="815"/>
      <c r="F950" s="816"/>
      <c r="G950" s="817"/>
      <c r="H950" s="817"/>
      <c r="I950" s="817"/>
      <c r="J950" s="817"/>
      <c r="K950" s="817"/>
      <c r="L950" s="817"/>
      <c r="M950" s="817"/>
      <c r="N950" s="817"/>
    </row>
    <row r="951" spans="2:14" ht="13" x14ac:dyDescent="0.15">
      <c r="B951" s="815"/>
      <c r="C951" s="815"/>
      <c r="F951" s="816"/>
      <c r="G951" s="817"/>
      <c r="H951" s="817"/>
      <c r="I951" s="817"/>
      <c r="J951" s="817"/>
      <c r="K951" s="817"/>
      <c r="L951" s="817"/>
      <c r="M951" s="817"/>
      <c r="N951" s="817"/>
    </row>
    <row r="952" spans="2:14" ht="13" x14ac:dyDescent="0.15">
      <c r="B952" s="815"/>
      <c r="C952" s="815"/>
      <c r="F952" s="816"/>
      <c r="G952" s="817"/>
      <c r="H952" s="817"/>
      <c r="I952" s="817"/>
      <c r="J952" s="817"/>
      <c r="K952" s="817"/>
      <c r="L952" s="817"/>
      <c r="M952" s="817"/>
      <c r="N952" s="817"/>
    </row>
    <row r="953" spans="2:14" ht="13" x14ac:dyDescent="0.15">
      <c r="B953" s="815"/>
      <c r="C953" s="815"/>
      <c r="F953" s="816"/>
      <c r="G953" s="817"/>
      <c r="H953" s="817"/>
      <c r="I953" s="817"/>
      <c r="J953" s="817"/>
      <c r="K953" s="817"/>
      <c r="L953" s="817"/>
      <c r="M953" s="817"/>
      <c r="N953" s="817"/>
    </row>
    <row r="954" spans="2:14" ht="13" x14ac:dyDescent="0.15">
      <c r="B954" s="815"/>
      <c r="C954" s="815"/>
      <c r="F954" s="816"/>
      <c r="G954" s="817"/>
      <c r="H954" s="817"/>
      <c r="I954" s="817"/>
      <c r="J954" s="817"/>
      <c r="K954" s="817"/>
      <c r="L954" s="817"/>
      <c r="M954" s="817"/>
      <c r="N954" s="817"/>
    </row>
    <row r="955" spans="2:14" ht="13" x14ac:dyDescent="0.15">
      <c r="B955" s="815"/>
      <c r="C955" s="815"/>
      <c r="F955" s="816"/>
      <c r="G955" s="817"/>
      <c r="H955" s="817"/>
      <c r="I955" s="817"/>
      <c r="J955" s="817"/>
      <c r="K955" s="817"/>
      <c r="L955" s="817"/>
      <c r="M955" s="817"/>
      <c r="N955" s="817"/>
    </row>
    <row r="956" spans="2:14" ht="13" x14ac:dyDescent="0.15">
      <c r="B956" s="815"/>
      <c r="C956" s="815"/>
      <c r="F956" s="816"/>
      <c r="G956" s="817"/>
      <c r="H956" s="817"/>
      <c r="I956" s="817"/>
      <c r="J956" s="817"/>
      <c r="K956" s="817"/>
      <c r="L956" s="817"/>
      <c r="M956" s="817"/>
      <c r="N956" s="817"/>
    </row>
    <row r="957" spans="2:14" ht="13" x14ac:dyDescent="0.15">
      <c r="B957" s="815"/>
      <c r="C957" s="815"/>
      <c r="F957" s="816"/>
      <c r="G957" s="817"/>
      <c r="H957" s="817"/>
      <c r="I957" s="817"/>
      <c r="J957" s="817"/>
      <c r="K957" s="817"/>
      <c r="L957" s="817"/>
      <c r="M957" s="817"/>
      <c r="N957" s="817"/>
    </row>
    <row r="958" spans="2:14" ht="13" x14ac:dyDescent="0.15">
      <c r="B958" s="815"/>
      <c r="C958" s="815"/>
      <c r="F958" s="816"/>
      <c r="G958" s="817"/>
      <c r="H958" s="817"/>
      <c r="I958" s="817"/>
      <c r="J958" s="817"/>
      <c r="K958" s="817"/>
      <c r="L958" s="817"/>
      <c r="M958" s="817"/>
      <c r="N958" s="817"/>
    </row>
    <row r="959" spans="2:14" ht="13" x14ac:dyDescent="0.15">
      <c r="B959" s="815"/>
      <c r="C959" s="815"/>
      <c r="F959" s="816"/>
      <c r="G959" s="817"/>
      <c r="H959" s="817"/>
      <c r="I959" s="817"/>
      <c r="J959" s="817"/>
      <c r="K959" s="817"/>
      <c r="L959" s="817"/>
      <c r="M959" s="817"/>
      <c r="N959" s="817"/>
    </row>
    <row r="960" spans="2:14" ht="13" x14ac:dyDescent="0.15">
      <c r="B960" s="815"/>
      <c r="C960" s="815"/>
      <c r="F960" s="816"/>
      <c r="G960" s="817"/>
      <c r="H960" s="817"/>
      <c r="I960" s="817"/>
      <c r="J960" s="817"/>
      <c r="K960" s="817"/>
      <c r="L960" s="817"/>
      <c r="M960" s="817"/>
      <c r="N960" s="817"/>
    </row>
    <row r="961" spans="2:14" ht="13" x14ac:dyDescent="0.15">
      <c r="B961" s="815"/>
      <c r="C961" s="815"/>
      <c r="F961" s="816"/>
      <c r="G961" s="817"/>
      <c r="H961" s="817"/>
      <c r="I961" s="817"/>
      <c r="J961" s="817"/>
      <c r="K961" s="817"/>
      <c r="L961" s="817"/>
      <c r="M961" s="817"/>
      <c r="N961" s="817"/>
    </row>
    <row r="962" spans="2:14" ht="13" x14ac:dyDescent="0.15">
      <c r="B962" s="815"/>
      <c r="C962" s="815"/>
      <c r="F962" s="816"/>
      <c r="G962" s="817"/>
      <c r="H962" s="817"/>
      <c r="I962" s="817"/>
      <c r="J962" s="817"/>
      <c r="K962" s="817"/>
      <c r="L962" s="817"/>
      <c r="M962" s="817"/>
      <c r="N962" s="817"/>
    </row>
    <row r="963" spans="2:14" ht="13" x14ac:dyDescent="0.15">
      <c r="B963" s="815"/>
      <c r="C963" s="815"/>
      <c r="F963" s="816"/>
      <c r="G963" s="817"/>
      <c r="H963" s="817"/>
      <c r="I963" s="817"/>
      <c r="J963" s="817"/>
      <c r="K963" s="817"/>
      <c r="L963" s="817"/>
      <c r="M963" s="817"/>
      <c r="N963" s="817"/>
    </row>
    <row r="964" spans="2:14" ht="13" x14ac:dyDescent="0.15">
      <c r="B964" s="815"/>
      <c r="C964" s="815"/>
      <c r="F964" s="816"/>
      <c r="G964" s="817"/>
      <c r="H964" s="817"/>
      <c r="I964" s="817"/>
      <c r="J964" s="817"/>
      <c r="K964" s="817"/>
      <c r="L964" s="817"/>
      <c r="M964" s="817"/>
      <c r="N964" s="817"/>
    </row>
    <row r="965" spans="2:14" ht="13" x14ac:dyDescent="0.15">
      <c r="B965" s="815"/>
      <c r="C965" s="815"/>
      <c r="F965" s="816"/>
      <c r="G965" s="817"/>
      <c r="H965" s="817"/>
      <c r="I965" s="817"/>
      <c r="J965" s="817"/>
      <c r="K965" s="817"/>
      <c r="L965" s="817"/>
      <c r="M965" s="817"/>
      <c r="N965" s="817"/>
    </row>
    <row r="966" spans="2:14" ht="13" x14ac:dyDescent="0.15">
      <c r="B966" s="815"/>
      <c r="C966" s="815"/>
      <c r="F966" s="816"/>
      <c r="G966" s="817"/>
      <c r="H966" s="817"/>
      <c r="I966" s="817"/>
      <c r="J966" s="817"/>
      <c r="K966" s="817"/>
      <c r="L966" s="817"/>
      <c r="M966" s="817"/>
      <c r="N966" s="817"/>
    </row>
    <row r="967" spans="2:14" ht="13" x14ac:dyDescent="0.15">
      <c r="B967" s="815"/>
      <c r="C967" s="815"/>
      <c r="F967" s="816"/>
      <c r="G967" s="817"/>
      <c r="H967" s="817"/>
      <c r="I967" s="817"/>
      <c r="J967" s="817"/>
      <c r="K967" s="817"/>
      <c r="L967" s="817"/>
      <c r="M967" s="817"/>
      <c r="N967" s="817"/>
    </row>
    <row r="968" spans="2:14" ht="13" x14ac:dyDescent="0.15">
      <c r="B968" s="815"/>
      <c r="C968" s="815"/>
      <c r="F968" s="816"/>
      <c r="G968" s="817"/>
      <c r="H968" s="817"/>
      <c r="I968" s="817"/>
      <c r="J968" s="817"/>
      <c r="K968" s="817"/>
      <c r="L968" s="817"/>
      <c r="M968" s="817"/>
      <c r="N968" s="817"/>
    </row>
    <row r="969" spans="2:14" ht="13" x14ac:dyDescent="0.15">
      <c r="B969" s="815"/>
      <c r="C969" s="815"/>
      <c r="F969" s="816"/>
      <c r="G969" s="817"/>
      <c r="H969" s="817"/>
      <c r="I969" s="817"/>
      <c r="J969" s="817"/>
      <c r="K969" s="817"/>
      <c r="L969" s="817"/>
      <c r="M969" s="817"/>
      <c r="N969" s="817"/>
    </row>
    <row r="970" spans="2:14" ht="13" x14ac:dyDescent="0.15">
      <c r="B970" s="815"/>
      <c r="C970" s="815"/>
      <c r="F970" s="816"/>
      <c r="G970" s="817"/>
      <c r="H970" s="817"/>
      <c r="I970" s="817"/>
      <c r="J970" s="817"/>
      <c r="K970" s="817"/>
      <c r="L970" s="817"/>
      <c r="M970" s="817"/>
      <c r="N970" s="817"/>
    </row>
    <row r="971" spans="2:14" ht="13" x14ac:dyDescent="0.15">
      <c r="B971" s="815"/>
      <c r="C971" s="815"/>
      <c r="F971" s="816"/>
      <c r="G971" s="817"/>
      <c r="H971" s="817"/>
      <c r="I971" s="817"/>
      <c r="J971" s="817"/>
      <c r="K971" s="817"/>
      <c r="L971" s="817"/>
      <c r="M971" s="817"/>
      <c r="N971" s="817"/>
    </row>
    <row r="972" spans="2:14" ht="13" x14ac:dyDescent="0.15">
      <c r="B972" s="815"/>
      <c r="C972" s="815"/>
      <c r="F972" s="816"/>
      <c r="G972" s="817"/>
      <c r="H972" s="817"/>
      <c r="I972" s="817"/>
      <c r="J972" s="817"/>
      <c r="K972" s="817"/>
      <c r="L972" s="817"/>
      <c r="M972" s="817"/>
      <c r="N972" s="817"/>
    </row>
    <row r="973" spans="2:14" ht="13" x14ac:dyDescent="0.15">
      <c r="B973" s="815"/>
      <c r="C973" s="815"/>
      <c r="F973" s="816"/>
      <c r="G973" s="817"/>
      <c r="H973" s="817"/>
      <c r="I973" s="817"/>
      <c r="J973" s="817"/>
      <c r="K973" s="817"/>
      <c r="L973" s="817"/>
      <c r="M973" s="817"/>
      <c r="N973" s="817"/>
    </row>
    <row r="974" spans="2:14" ht="13" x14ac:dyDescent="0.15">
      <c r="B974" s="815"/>
      <c r="C974" s="815"/>
      <c r="F974" s="816"/>
      <c r="G974" s="817"/>
      <c r="H974" s="817"/>
      <c r="I974" s="817"/>
      <c r="J974" s="817"/>
      <c r="K974" s="817"/>
      <c r="L974" s="817"/>
      <c r="M974" s="817"/>
      <c r="N974" s="817"/>
    </row>
    <row r="975" spans="2:14" ht="13" x14ac:dyDescent="0.15">
      <c r="B975" s="815"/>
      <c r="C975" s="815"/>
      <c r="F975" s="816"/>
      <c r="G975" s="817"/>
      <c r="H975" s="817"/>
      <c r="I975" s="817"/>
      <c r="J975" s="817"/>
      <c r="K975" s="817"/>
      <c r="L975" s="817"/>
      <c r="M975" s="817"/>
      <c r="N975" s="817"/>
    </row>
    <row r="976" spans="2:14" ht="13" x14ac:dyDescent="0.15">
      <c r="B976" s="815"/>
      <c r="C976" s="815"/>
      <c r="F976" s="816"/>
      <c r="G976" s="817"/>
      <c r="H976" s="817"/>
      <c r="I976" s="817"/>
      <c r="J976" s="817"/>
      <c r="K976" s="817"/>
      <c r="L976" s="817"/>
      <c r="M976" s="817"/>
      <c r="N976" s="817"/>
    </row>
    <row r="977" spans="2:14" ht="13" x14ac:dyDescent="0.15">
      <c r="B977" s="815"/>
      <c r="C977" s="815"/>
      <c r="F977" s="816"/>
      <c r="G977" s="817"/>
      <c r="H977" s="817"/>
      <c r="I977" s="817"/>
      <c r="J977" s="817"/>
      <c r="K977" s="817"/>
      <c r="L977" s="817"/>
      <c r="M977" s="817"/>
      <c r="N977" s="817"/>
    </row>
    <row r="978" spans="2:14" ht="13" x14ac:dyDescent="0.15">
      <c r="B978" s="815"/>
      <c r="C978" s="815"/>
      <c r="F978" s="816"/>
      <c r="G978" s="817"/>
      <c r="H978" s="817"/>
      <c r="I978" s="817"/>
      <c r="J978" s="817"/>
      <c r="K978" s="817"/>
      <c r="L978" s="817"/>
      <c r="M978" s="817"/>
      <c r="N978" s="817"/>
    </row>
    <row r="979" spans="2:14" ht="13" x14ac:dyDescent="0.15">
      <c r="B979" s="815"/>
      <c r="C979" s="815"/>
      <c r="F979" s="816"/>
      <c r="G979" s="817"/>
      <c r="H979" s="817"/>
      <c r="I979" s="817"/>
      <c r="J979" s="817"/>
      <c r="K979" s="817"/>
      <c r="L979" s="817"/>
      <c r="M979" s="817"/>
      <c r="N979" s="817"/>
    </row>
    <row r="980" spans="2:14" ht="13" x14ac:dyDescent="0.15">
      <c r="B980" s="815"/>
      <c r="C980" s="815"/>
      <c r="F980" s="816"/>
      <c r="G980" s="817"/>
      <c r="H980" s="817"/>
      <c r="I980" s="817"/>
      <c r="J980" s="817"/>
      <c r="K980" s="817"/>
      <c r="L980" s="817"/>
      <c r="M980" s="817"/>
      <c r="N980" s="817"/>
    </row>
    <row r="981" spans="2:14" ht="13" x14ac:dyDescent="0.15">
      <c r="B981" s="815"/>
      <c r="C981" s="815"/>
      <c r="F981" s="816"/>
      <c r="G981" s="817"/>
      <c r="H981" s="817"/>
      <c r="I981" s="817"/>
      <c r="J981" s="817"/>
      <c r="K981" s="817"/>
      <c r="L981" s="817"/>
      <c r="M981" s="817"/>
      <c r="N981" s="817"/>
    </row>
    <row r="982" spans="2:14" ht="13" x14ac:dyDescent="0.15">
      <c r="B982" s="815"/>
      <c r="C982" s="815"/>
      <c r="F982" s="816"/>
      <c r="G982" s="817"/>
      <c r="H982" s="817"/>
      <c r="I982" s="817"/>
      <c r="J982" s="817"/>
      <c r="K982" s="817"/>
      <c r="L982" s="817"/>
      <c r="M982" s="817"/>
      <c r="N982" s="817"/>
    </row>
    <row r="983" spans="2:14" ht="13" x14ac:dyDescent="0.15">
      <c r="B983" s="815"/>
      <c r="C983" s="815"/>
      <c r="F983" s="816"/>
      <c r="G983" s="817"/>
      <c r="H983" s="817"/>
      <c r="I983" s="817"/>
      <c r="J983" s="817"/>
      <c r="K983" s="817"/>
      <c r="L983" s="817"/>
      <c r="M983" s="817"/>
      <c r="N983" s="817"/>
    </row>
    <row r="984" spans="2:14" ht="13" x14ac:dyDescent="0.15">
      <c r="B984" s="815"/>
      <c r="C984" s="815"/>
      <c r="F984" s="816"/>
      <c r="G984" s="817"/>
      <c r="H984" s="817"/>
      <c r="I984" s="817"/>
      <c r="J984" s="817"/>
      <c r="K984" s="817"/>
      <c r="L984" s="817"/>
      <c r="M984" s="817"/>
      <c r="N984" s="817"/>
    </row>
    <row r="985" spans="2:14" ht="13" x14ac:dyDescent="0.15">
      <c r="B985" s="815"/>
      <c r="C985" s="815"/>
      <c r="F985" s="816"/>
      <c r="G985" s="817"/>
      <c r="H985" s="817"/>
      <c r="I985" s="817"/>
      <c r="J985" s="817"/>
      <c r="K985" s="817"/>
      <c r="L985" s="817"/>
      <c r="M985" s="817"/>
      <c r="N985" s="817"/>
    </row>
    <row r="986" spans="2:14" ht="13" x14ac:dyDescent="0.15">
      <c r="B986" s="815"/>
      <c r="C986" s="815"/>
      <c r="F986" s="816"/>
      <c r="G986" s="817"/>
      <c r="H986" s="817"/>
      <c r="I986" s="817"/>
      <c r="J986" s="817"/>
      <c r="K986" s="817"/>
      <c r="L986" s="817"/>
      <c r="M986" s="817"/>
      <c r="N986" s="817"/>
    </row>
    <row r="987" spans="2:14" ht="13" x14ac:dyDescent="0.15">
      <c r="B987" s="815"/>
      <c r="C987" s="815"/>
      <c r="F987" s="816"/>
      <c r="G987" s="817"/>
      <c r="H987" s="817"/>
      <c r="I987" s="817"/>
      <c r="J987" s="817"/>
      <c r="K987" s="817"/>
      <c r="L987" s="817"/>
      <c r="M987" s="817"/>
      <c r="N987" s="817"/>
    </row>
    <row r="988" spans="2:14" ht="13" x14ac:dyDescent="0.15">
      <c r="B988" s="815"/>
      <c r="C988" s="815"/>
      <c r="F988" s="816"/>
      <c r="G988" s="817"/>
      <c r="H988" s="817"/>
      <c r="I988" s="817"/>
      <c r="J988" s="817"/>
      <c r="K988" s="817"/>
      <c r="L988" s="817"/>
      <c r="M988" s="817"/>
      <c r="N988" s="817"/>
    </row>
    <row r="989" spans="2:14" ht="13" x14ac:dyDescent="0.15">
      <c r="B989" s="815"/>
      <c r="C989" s="815"/>
      <c r="F989" s="816"/>
      <c r="G989" s="817"/>
      <c r="H989" s="817"/>
      <c r="I989" s="817"/>
      <c r="J989" s="817"/>
      <c r="K989" s="817"/>
      <c r="L989" s="817"/>
      <c r="M989" s="817"/>
      <c r="N989" s="817"/>
    </row>
    <row r="990" spans="2:14" ht="13" x14ac:dyDescent="0.15">
      <c r="B990" s="815"/>
      <c r="C990" s="815"/>
      <c r="F990" s="816"/>
      <c r="G990" s="817"/>
      <c r="H990" s="817"/>
      <c r="I990" s="817"/>
      <c r="J990" s="817"/>
      <c r="K990" s="817"/>
      <c r="L990" s="817"/>
      <c r="M990" s="817"/>
      <c r="N990" s="817"/>
    </row>
    <row r="991" spans="2:14" ht="13" x14ac:dyDescent="0.15">
      <c r="B991" s="815"/>
      <c r="C991" s="815"/>
      <c r="F991" s="816"/>
      <c r="G991" s="817"/>
      <c r="H991" s="817"/>
      <c r="I991" s="817"/>
      <c r="J991" s="817"/>
      <c r="K991" s="817"/>
      <c r="L991" s="817"/>
      <c r="M991" s="817"/>
      <c r="N991" s="817"/>
    </row>
    <row r="992" spans="2:14" ht="13" x14ac:dyDescent="0.15">
      <c r="B992" s="815"/>
      <c r="C992" s="815"/>
      <c r="F992" s="816"/>
      <c r="G992" s="817"/>
      <c r="H992" s="817"/>
      <c r="I992" s="817"/>
      <c r="J992" s="817"/>
      <c r="K992" s="817"/>
      <c r="L992" s="817"/>
      <c r="M992" s="817"/>
      <c r="N992" s="817"/>
    </row>
    <row r="993" spans="2:14" ht="13" x14ac:dyDescent="0.15">
      <c r="B993" s="815"/>
      <c r="C993" s="815"/>
      <c r="F993" s="816"/>
      <c r="G993" s="817"/>
      <c r="H993" s="817"/>
      <c r="I993" s="817"/>
      <c r="J993" s="817"/>
      <c r="K993" s="817"/>
      <c r="L993" s="817"/>
      <c r="M993" s="817"/>
      <c r="N993" s="817"/>
    </row>
    <row r="994" spans="2:14" ht="13" x14ac:dyDescent="0.15">
      <c r="B994" s="815"/>
      <c r="C994" s="815"/>
      <c r="F994" s="816"/>
      <c r="G994" s="817"/>
      <c r="H994" s="817"/>
      <c r="I994" s="817"/>
      <c r="J994" s="817"/>
      <c r="K994" s="817"/>
      <c r="L994" s="817"/>
      <c r="M994" s="817"/>
      <c r="N994" s="817"/>
    </row>
    <row r="995" spans="2:14" ht="13" x14ac:dyDescent="0.15">
      <c r="B995" s="815"/>
      <c r="C995" s="815"/>
      <c r="F995" s="816"/>
      <c r="G995" s="817"/>
      <c r="H995" s="817"/>
      <c r="I995" s="817"/>
      <c r="J995" s="817"/>
      <c r="K995" s="817"/>
      <c r="L995" s="817"/>
      <c r="M995" s="817"/>
      <c r="N995" s="817"/>
    </row>
    <row r="996" spans="2:14" ht="13" x14ac:dyDescent="0.15">
      <c r="B996" s="815"/>
      <c r="C996" s="815"/>
      <c r="F996" s="816"/>
      <c r="G996" s="817"/>
      <c r="H996" s="817"/>
      <c r="I996" s="817"/>
      <c r="J996" s="817"/>
      <c r="K996" s="817"/>
      <c r="L996" s="817"/>
      <c r="M996" s="817"/>
      <c r="N996" s="817"/>
    </row>
    <row r="997" spans="2:14" ht="13" x14ac:dyDescent="0.15">
      <c r="B997" s="815"/>
      <c r="C997" s="815"/>
      <c r="F997" s="816"/>
      <c r="G997" s="817"/>
      <c r="H997" s="817"/>
      <c r="I997" s="817"/>
      <c r="J997" s="817"/>
      <c r="K997" s="817"/>
      <c r="L997" s="817"/>
      <c r="M997" s="817"/>
      <c r="N997" s="817"/>
    </row>
    <row r="998" spans="2:14" ht="13" x14ac:dyDescent="0.15">
      <c r="B998" s="815"/>
      <c r="C998" s="815"/>
      <c r="F998" s="816"/>
      <c r="G998" s="817"/>
      <c r="H998" s="817"/>
      <c r="I998" s="817"/>
      <c r="J998" s="817"/>
      <c r="K998" s="817"/>
      <c r="L998" s="817"/>
      <c r="M998" s="817"/>
      <c r="N998" s="817"/>
    </row>
    <row r="999" spans="2:14" ht="13" x14ac:dyDescent="0.15">
      <c r="B999" s="815"/>
      <c r="C999" s="815"/>
      <c r="F999" s="816"/>
      <c r="G999" s="817"/>
      <c r="H999" s="817"/>
      <c r="I999" s="817"/>
      <c r="J999" s="817"/>
      <c r="K999" s="817"/>
      <c r="L999" s="817"/>
      <c r="M999" s="817"/>
      <c r="N999" s="817"/>
    </row>
    <row r="1000" spans="2:14" ht="13" x14ac:dyDescent="0.15">
      <c r="B1000" s="815"/>
      <c r="C1000" s="815"/>
      <c r="F1000" s="816"/>
      <c r="G1000" s="817"/>
      <c r="H1000" s="817"/>
      <c r="I1000" s="817"/>
      <c r="J1000" s="817"/>
      <c r="K1000" s="817"/>
      <c r="L1000" s="817"/>
      <c r="M1000" s="817"/>
      <c r="N1000" s="817"/>
    </row>
    <row r="1001" spans="2:14" ht="13" x14ac:dyDescent="0.15">
      <c r="B1001" s="815"/>
      <c r="C1001" s="815"/>
      <c r="F1001" s="816"/>
      <c r="G1001" s="817"/>
      <c r="H1001" s="817"/>
      <c r="I1001" s="817"/>
      <c r="J1001" s="817"/>
      <c r="K1001" s="817"/>
      <c r="L1001" s="817"/>
      <c r="M1001" s="817"/>
      <c r="N1001" s="817"/>
    </row>
    <row r="1002" spans="2:14" ht="13" x14ac:dyDescent="0.15">
      <c r="B1002" s="815"/>
      <c r="C1002" s="815"/>
      <c r="F1002" s="816"/>
      <c r="G1002" s="817"/>
      <c r="H1002" s="817"/>
      <c r="I1002" s="817"/>
      <c r="J1002" s="817"/>
      <c r="K1002" s="817"/>
      <c r="L1002" s="817"/>
      <c r="M1002" s="817"/>
      <c r="N1002" s="817"/>
    </row>
    <row r="1003" spans="2:14" ht="13" x14ac:dyDescent="0.15">
      <c r="B1003" s="815"/>
      <c r="C1003" s="815"/>
      <c r="F1003" s="816"/>
      <c r="G1003" s="817"/>
      <c r="H1003" s="817"/>
      <c r="I1003" s="817"/>
      <c r="J1003" s="817"/>
      <c r="K1003" s="817"/>
      <c r="L1003" s="817"/>
      <c r="M1003" s="817"/>
      <c r="N1003" s="817"/>
    </row>
    <row r="1004" spans="2:14" ht="13" x14ac:dyDescent="0.15">
      <c r="B1004" s="815"/>
      <c r="C1004" s="815"/>
      <c r="F1004" s="816"/>
      <c r="G1004" s="817"/>
      <c r="H1004" s="817"/>
      <c r="I1004" s="817"/>
      <c r="J1004" s="817"/>
      <c r="K1004" s="817"/>
      <c r="L1004" s="817"/>
      <c r="M1004" s="817"/>
      <c r="N1004" s="817"/>
    </row>
    <row r="1005" spans="2:14" ht="13" x14ac:dyDescent="0.15">
      <c r="B1005" s="815"/>
      <c r="C1005" s="815"/>
      <c r="F1005" s="816"/>
      <c r="G1005" s="817"/>
      <c r="H1005" s="817"/>
      <c r="I1005" s="817"/>
      <c r="J1005" s="817"/>
      <c r="K1005" s="817"/>
      <c r="L1005" s="817"/>
      <c r="M1005" s="817"/>
      <c r="N1005" s="817"/>
    </row>
    <row r="1006" spans="2:14" ht="13" x14ac:dyDescent="0.15">
      <c r="B1006" s="815"/>
      <c r="C1006" s="815"/>
      <c r="F1006" s="816"/>
      <c r="G1006" s="817"/>
      <c r="H1006" s="817"/>
      <c r="I1006" s="817"/>
      <c r="J1006" s="817"/>
      <c r="K1006" s="817"/>
      <c r="L1006" s="817"/>
      <c r="M1006" s="817"/>
      <c r="N1006" s="817"/>
    </row>
    <row r="1007" spans="2:14" ht="13" x14ac:dyDescent="0.15">
      <c r="B1007" s="815"/>
      <c r="C1007" s="815"/>
      <c r="F1007" s="816"/>
      <c r="G1007" s="817"/>
      <c r="H1007" s="817"/>
      <c r="I1007" s="817"/>
      <c r="J1007" s="817"/>
      <c r="K1007" s="817"/>
      <c r="L1007" s="817"/>
      <c r="M1007" s="817"/>
      <c r="N1007" s="817"/>
    </row>
  </sheetData>
  <mergeCells count="574">
    <mergeCell ref="C369:C370"/>
    <mergeCell ref="C371:C372"/>
    <mergeCell ref="C373:C374"/>
    <mergeCell ref="C377:C378"/>
    <mergeCell ref="C381:C382"/>
    <mergeCell ref="F457:F458"/>
    <mergeCell ref="F460:F461"/>
    <mergeCell ref="F462:F463"/>
    <mergeCell ref="F464:F465"/>
    <mergeCell ref="C416:C417"/>
    <mergeCell ref="C418:C419"/>
    <mergeCell ref="C420:C421"/>
    <mergeCell ref="C422:C423"/>
    <mergeCell ref="F422:F423"/>
    <mergeCell ref="F428:F429"/>
    <mergeCell ref="F436:F437"/>
    <mergeCell ref="C348:C349"/>
    <mergeCell ref="C350:C351"/>
    <mergeCell ref="C352:C353"/>
    <mergeCell ref="C354:C355"/>
    <mergeCell ref="C356:C357"/>
    <mergeCell ref="C359:C360"/>
    <mergeCell ref="C363:C364"/>
    <mergeCell ref="C365:C366"/>
    <mergeCell ref="C367:C368"/>
    <mergeCell ref="C341:C342"/>
    <mergeCell ref="E341:E342"/>
    <mergeCell ref="C343:C344"/>
    <mergeCell ref="E343:E344"/>
    <mergeCell ref="C314:C315"/>
    <mergeCell ref="C316:C317"/>
    <mergeCell ref="C319:C320"/>
    <mergeCell ref="C323:C324"/>
    <mergeCell ref="C326:C327"/>
    <mergeCell ref="C331:C332"/>
    <mergeCell ref="C333:C334"/>
    <mergeCell ref="C414:C415"/>
    <mergeCell ref="C468:C469"/>
    <mergeCell ref="C470:C471"/>
    <mergeCell ref="C482:C483"/>
    <mergeCell ref="C428:C429"/>
    <mergeCell ref="C436:C437"/>
    <mergeCell ref="C457:C458"/>
    <mergeCell ref="C460:C461"/>
    <mergeCell ref="C462:C463"/>
    <mergeCell ref="C464:C465"/>
    <mergeCell ref="C466:C467"/>
    <mergeCell ref="C220:C221"/>
    <mergeCell ref="C222:C223"/>
    <mergeCell ref="C252:C253"/>
    <mergeCell ref="C396:C397"/>
    <mergeCell ref="C398:C399"/>
    <mergeCell ref="C400:C401"/>
    <mergeCell ref="C402:C403"/>
    <mergeCell ref="C407:C408"/>
    <mergeCell ref="C409:C410"/>
    <mergeCell ref="C254:C255"/>
    <mergeCell ref="C256:C257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6:C287"/>
    <mergeCell ref="C288:C289"/>
    <mergeCell ref="C339:C340"/>
    <mergeCell ref="C194:C195"/>
    <mergeCell ref="C196:C197"/>
    <mergeCell ref="C199:C200"/>
    <mergeCell ref="C203:C204"/>
    <mergeCell ref="C205:C206"/>
    <mergeCell ref="C209:C210"/>
    <mergeCell ref="C211:C212"/>
    <mergeCell ref="C216:C217"/>
    <mergeCell ref="C218:C219"/>
    <mergeCell ref="C161:C162"/>
    <mergeCell ref="C176:C177"/>
    <mergeCell ref="C178:C179"/>
    <mergeCell ref="C180:C181"/>
    <mergeCell ref="C182:C183"/>
    <mergeCell ref="C184:C185"/>
    <mergeCell ref="C187:C188"/>
    <mergeCell ref="C189:C190"/>
    <mergeCell ref="C191:C192"/>
    <mergeCell ref="C139:C140"/>
    <mergeCell ref="C141:C142"/>
    <mergeCell ref="C146:C147"/>
    <mergeCell ref="C148:C149"/>
    <mergeCell ref="C150:C151"/>
    <mergeCell ref="C152:C153"/>
    <mergeCell ref="C154:C155"/>
    <mergeCell ref="C156:C157"/>
    <mergeCell ref="C158:C159"/>
    <mergeCell ref="B137:B138"/>
    <mergeCell ref="C92:C93"/>
    <mergeCell ref="C94:C95"/>
    <mergeCell ref="C98:C99"/>
    <mergeCell ref="C100:C101"/>
    <mergeCell ref="C102:C103"/>
    <mergeCell ref="C104:C105"/>
    <mergeCell ref="C107:C108"/>
    <mergeCell ref="C109:C110"/>
    <mergeCell ref="C111:C112"/>
    <mergeCell ref="C113:C114"/>
    <mergeCell ref="C117:C118"/>
    <mergeCell ref="C119:C120"/>
    <mergeCell ref="C121:C122"/>
    <mergeCell ref="C127:C128"/>
    <mergeCell ref="C129:C130"/>
    <mergeCell ref="C131:C132"/>
    <mergeCell ref="C133:C134"/>
    <mergeCell ref="C135:C136"/>
    <mergeCell ref="C137:C138"/>
    <mergeCell ref="B113:B114"/>
    <mergeCell ref="B117:B118"/>
    <mergeCell ref="B119:B120"/>
    <mergeCell ref="B121:B122"/>
    <mergeCell ref="B127:B128"/>
    <mergeCell ref="B129:B130"/>
    <mergeCell ref="B131:B132"/>
    <mergeCell ref="B133:B134"/>
    <mergeCell ref="B135:B136"/>
    <mergeCell ref="B94:B95"/>
    <mergeCell ref="B96:B97"/>
    <mergeCell ref="B98:B99"/>
    <mergeCell ref="B100:B101"/>
    <mergeCell ref="B102:B103"/>
    <mergeCell ref="B104:B105"/>
    <mergeCell ref="B107:B108"/>
    <mergeCell ref="B109:B110"/>
    <mergeCell ref="B111:B112"/>
    <mergeCell ref="B39:B40"/>
    <mergeCell ref="B41:B42"/>
    <mergeCell ref="B43:B44"/>
    <mergeCell ref="B45:B46"/>
    <mergeCell ref="B47:B48"/>
    <mergeCell ref="B51:B52"/>
    <mergeCell ref="B54:B55"/>
    <mergeCell ref="B56:B57"/>
    <mergeCell ref="B58:B59"/>
    <mergeCell ref="K47:K48"/>
    <mergeCell ref="B156:B157"/>
    <mergeCell ref="B158:B159"/>
    <mergeCell ref="B161:B162"/>
    <mergeCell ref="B139:B140"/>
    <mergeCell ref="B141:B142"/>
    <mergeCell ref="B146:B147"/>
    <mergeCell ref="B148:B149"/>
    <mergeCell ref="B150:B151"/>
    <mergeCell ref="B152:B153"/>
    <mergeCell ref="B154:B155"/>
    <mergeCell ref="B60:B61"/>
    <mergeCell ref="B64:B65"/>
    <mergeCell ref="B67:B68"/>
    <mergeCell ref="B69:B70"/>
    <mergeCell ref="B71:B72"/>
    <mergeCell ref="B73:B74"/>
    <mergeCell ref="B77:B78"/>
    <mergeCell ref="B79:B80"/>
    <mergeCell ref="B81:B82"/>
    <mergeCell ref="B83:B84"/>
    <mergeCell ref="B85:B86"/>
    <mergeCell ref="B87:B88"/>
    <mergeCell ref="B92:B93"/>
    <mergeCell ref="B15:B16"/>
    <mergeCell ref="C15:C16"/>
    <mergeCell ref="B17:B18"/>
    <mergeCell ref="C17:C18"/>
    <mergeCell ref="B19:B20"/>
    <mergeCell ref="C19:C20"/>
    <mergeCell ref="C21:C22"/>
    <mergeCell ref="C37:C38"/>
    <mergeCell ref="F37:F38"/>
    <mergeCell ref="B21:B22"/>
    <mergeCell ref="B23:B24"/>
    <mergeCell ref="B26:B27"/>
    <mergeCell ref="B29:B30"/>
    <mergeCell ref="B31:B32"/>
    <mergeCell ref="B33:B34"/>
    <mergeCell ref="B35:B36"/>
    <mergeCell ref="B37:B38"/>
    <mergeCell ref="B10:B11"/>
    <mergeCell ref="C10:C11"/>
    <mergeCell ref="B12:B13"/>
    <mergeCell ref="C12:C13"/>
    <mergeCell ref="K4:K5"/>
    <mergeCell ref="K6:K7"/>
    <mergeCell ref="K8:K9"/>
    <mergeCell ref="K10:K11"/>
    <mergeCell ref="K12:K13"/>
    <mergeCell ref="B1:F1"/>
    <mergeCell ref="B4:B5"/>
    <mergeCell ref="C4:C5"/>
    <mergeCell ref="F4:F5"/>
    <mergeCell ref="B6:B7"/>
    <mergeCell ref="C6:C7"/>
    <mergeCell ref="F6:F7"/>
    <mergeCell ref="B8:B9"/>
    <mergeCell ref="C8:C9"/>
    <mergeCell ref="F8:F9"/>
    <mergeCell ref="K135:K136"/>
    <mergeCell ref="K137:K138"/>
    <mergeCell ref="K139:K140"/>
    <mergeCell ref="K141:K142"/>
    <mergeCell ref="K158:K159"/>
    <mergeCell ref="K161:K162"/>
    <mergeCell ref="K143:K144"/>
    <mergeCell ref="K146:K147"/>
    <mergeCell ref="K148:K149"/>
    <mergeCell ref="K150:K151"/>
    <mergeCell ref="K152:K153"/>
    <mergeCell ref="K154:K155"/>
    <mergeCell ref="K156:K157"/>
    <mergeCell ref="K111:K112"/>
    <mergeCell ref="K113:K114"/>
    <mergeCell ref="K117:K118"/>
    <mergeCell ref="K119:K120"/>
    <mergeCell ref="K121:K122"/>
    <mergeCell ref="K127:K128"/>
    <mergeCell ref="K129:K130"/>
    <mergeCell ref="K131:K132"/>
    <mergeCell ref="K133:K134"/>
    <mergeCell ref="K92:K93"/>
    <mergeCell ref="K94:K95"/>
    <mergeCell ref="K96:K97"/>
    <mergeCell ref="K98:K99"/>
    <mergeCell ref="K100:K101"/>
    <mergeCell ref="K102:K103"/>
    <mergeCell ref="K104:K105"/>
    <mergeCell ref="K107:K108"/>
    <mergeCell ref="K109:K110"/>
    <mergeCell ref="K73:K74"/>
    <mergeCell ref="K75:K76"/>
    <mergeCell ref="K77:K78"/>
    <mergeCell ref="K79:K80"/>
    <mergeCell ref="K81:K82"/>
    <mergeCell ref="K83:K84"/>
    <mergeCell ref="K85:K86"/>
    <mergeCell ref="K87:K88"/>
    <mergeCell ref="K89:K90"/>
    <mergeCell ref="K54:K55"/>
    <mergeCell ref="K56:K57"/>
    <mergeCell ref="K58:K59"/>
    <mergeCell ref="K60:K61"/>
    <mergeCell ref="K62:K63"/>
    <mergeCell ref="K64:K65"/>
    <mergeCell ref="K67:K68"/>
    <mergeCell ref="K69:K70"/>
    <mergeCell ref="K71:K72"/>
    <mergeCell ref="F10:F11"/>
    <mergeCell ref="F12:F13"/>
    <mergeCell ref="F15:F16"/>
    <mergeCell ref="F17:F18"/>
    <mergeCell ref="F19:F20"/>
    <mergeCell ref="F21:F22"/>
    <mergeCell ref="F23:F24"/>
    <mergeCell ref="K49:K50"/>
    <mergeCell ref="K51:K52"/>
    <mergeCell ref="K15:K16"/>
    <mergeCell ref="K17:K18"/>
    <mergeCell ref="K19:K20"/>
    <mergeCell ref="K21:K22"/>
    <mergeCell ref="K23:K24"/>
    <mergeCell ref="K26:K27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F633:F634"/>
    <mergeCell ref="F635:F636"/>
    <mergeCell ref="F637:F638"/>
    <mergeCell ref="F639:F640"/>
    <mergeCell ref="F641:F642"/>
    <mergeCell ref="F643:F644"/>
    <mergeCell ref="F645:F646"/>
    <mergeCell ref="F26:F27"/>
    <mergeCell ref="F29:F30"/>
    <mergeCell ref="F466:F467"/>
    <mergeCell ref="F468:F469"/>
    <mergeCell ref="F470:F471"/>
    <mergeCell ref="F482:F483"/>
    <mergeCell ref="F615:F616"/>
    <mergeCell ref="F617:F618"/>
    <mergeCell ref="F619:F620"/>
    <mergeCell ref="F621:F622"/>
    <mergeCell ref="F623:F624"/>
    <mergeCell ref="F625:F626"/>
    <mergeCell ref="F627:F628"/>
    <mergeCell ref="F629:F630"/>
    <mergeCell ref="F631:F632"/>
    <mergeCell ref="F597:F598"/>
    <mergeCell ref="F599:F600"/>
    <mergeCell ref="F601:F602"/>
    <mergeCell ref="F603:F604"/>
    <mergeCell ref="F605:F606"/>
    <mergeCell ref="F607:F608"/>
    <mergeCell ref="F609:F610"/>
    <mergeCell ref="F611:F612"/>
    <mergeCell ref="F613:F614"/>
    <mergeCell ref="F579:F580"/>
    <mergeCell ref="F581:F582"/>
    <mergeCell ref="F583:F584"/>
    <mergeCell ref="F585:F586"/>
    <mergeCell ref="F587:F588"/>
    <mergeCell ref="F589:F590"/>
    <mergeCell ref="F591:F592"/>
    <mergeCell ref="F593:F594"/>
    <mergeCell ref="F595:F596"/>
    <mergeCell ref="F663:F664"/>
    <mergeCell ref="F665:F666"/>
    <mergeCell ref="F667:F668"/>
    <mergeCell ref="F669:F670"/>
    <mergeCell ref="F671:F672"/>
    <mergeCell ref="F647:F648"/>
    <mergeCell ref="F649:F650"/>
    <mergeCell ref="F651:F652"/>
    <mergeCell ref="F653:F654"/>
    <mergeCell ref="F655:F656"/>
    <mergeCell ref="F657:F658"/>
    <mergeCell ref="F659:F660"/>
    <mergeCell ref="F533:F534"/>
    <mergeCell ref="F535:F536"/>
    <mergeCell ref="F537:F538"/>
    <mergeCell ref="F539:F540"/>
    <mergeCell ref="F541:F542"/>
    <mergeCell ref="F543:F544"/>
    <mergeCell ref="F545:F546"/>
    <mergeCell ref="F547:F548"/>
    <mergeCell ref="F661:F662"/>
    <mergeCell ref="F549:F550"/>
    <mergeCell ref="F551:F552"/>
    <mergeCell ref="F553:F554"/>
    <mergeCell ref="F555:F556"/>
    <mergeCell ref="F557:F558"/>
    <mergeCell ref="F559:F560"/>
    <mergeCell ref="F561:F562"/>
    <mergeCell ref="F563:F564"/>
    <mergeCell ref="F565:F566"/>
    <mergeCell ref="F567:F568"/>
    <mergeCell ref="F569:F570"/>
    <mergeCell ref="F571:F572"/>
    <mergeCell ref="F573:F574"/>
    <mergeCell ref="F575:F576"/>
    <mergeCell ref="F577:F578"/>
    <mergeCell ref="F515:F516"/>
    <mergeCell ref="F517:F518"/>
    <mergeCell ref="F519:F520"/>
    <mergeCell ref="F521:F522"/>
    <mergeCell ref="F523:F524"/>
    <mergeCell ref="F525:F526"/>
    <mergeCell ref="F527:F528"/>
    <mergeCell ref="F529:F530"/>
    <mergeCell ref="F531:F532"/>
    <mergeCell ref="F495:F496"/>
    <mergeCell ref="F497:F498"/>
    <mergeCell ref="F501:F502"/>
    <mergeCell ref="F503:F504"/>
    <mergeCell ref="F505:F506"/>
    <mergeCell ref="F507:F508"/>
    <mergeCell ref="F509:F510"/>
    <mergeCell ref="F511:F512"/>
    <mergeCell ref="F513:F514"/>
    <mergeCell ref="F449:F450"/>
    <mergeCell ref="F451:F452"/>
    <mergeCell ref="F453:F454"/>
    <mergeCell ref="F473:F474"/>
    <mergeCell ref="F475:F476"/>
    <mergeCell ref="F480:F481"/>
    <mergeCell ref="F487:F488"/>
    <mergeCell ref="F489:F490"/>
    <mergeCell ref="F493:F494"/>
    <mergeCell ref="F414:F415"/>
    <mergeCell ref="F416:F417"/>
    <mergeCell ref="F418:F419"/>
    <mergeCell ref="F420:F421"/>
    <mergeCell ref="F426:F427"/>
    <mergeCell ref="F434:F435"/>
    <mergeCell ref="F440:F441"/>
    <mergeCell ref="F445:F446"/>
    <mergeCell ref="F447:F448"/>
    <mergeCell ref="F377:F378"/>
    <mergeCell ref="F379:F380"/>
    <mergeCell ref="F381:F382"/>
    <mergeCell ref="F396:F397"/>
    <mergeCell ref="F398:F399"/>
    <mergeCell ref="F400:F401"/>
    <mergeCell ref="F402:F403"/>
    <mergeCell ref="F407:F408"/>
    <mergeCell ref="F409:F410"/>
    <mergeCell ref="F352:F353"/>
    <mergeCell ref="F354:F355"/>
    <mergeCell ref="F356:F357"/>
    <mergeCell ref="F359:F360"/>
    <mergeCell ref="F363:F364"/>
    <mergeCell ref="F365:F366"/>
    <mergeCell ref="F369:F370"/>
    <mergeCell ref="F371:F372"/>
    <mergeCell ref="F373:F374"/>
    <mergeCell ref="F319:F320"/>
    <mergeCell ref="F323:F324"/>
    <mergeCell ref="F326:F327"/>
    <mergeCell ref="F331:F332"/>
    <mergeCell ref="F339:F340"/>
    <mergeCell ref="F341:F342"/>
    <mergeCell ref="F343:F344"/>
    <mergeCell ref="F348:F349"/>
    <mergeCell ref="F350:F351"/>
    <mergeCell ref="F273:F274"/>
    <mergeCell ref="F275:F276"/>
    <mergeCell ref="F277:F278"/>
    <mergeCell ref="F279:F280"/>
    <mergeCell ref="F282:F283"/>
    <mergeCell ref="F286:F287"/>
    <mergeCell ref="F288:F289"/>
    <mergeCell ref="F314:F315"/>
    <mergeCell ref="F316:F317"/>
    <mergeCell ref="F194:F195"/>
    <mergeCell ref="F196:F197"/>
    <mergeCell ref="F199:F200"/>
    <mergeCell ref="F203:F204"/>
    <mergeCell ref="F62:F63"/>
    <mergeCell ref="F64:F65"/>
    <mergeCell ref="F67:F68"/>
    <mergeCell ref="F69:F70"/>
    <mergeCell ref="F71:F72"/>
    <mergeCell ref="F73:F74"/>
    <mergeCell ref="F75:F76"/>
    <mergeCell ref="F77:F78"/>
    <mergeCell ref="F79:F80"/>
    <mergeCell ref="F173:F174"/>
    <mergeCell ref="F176:F177"/>
    <mergeCell ref="F178:F179"/>
    <mergeCell ref="F180:F181"/>
    <mergeCell ref="F182:F183"/>
    <mergeCell ref="F184:F185"/>
    <mergeCell ref="F187:F188"/>
    <mergeCell ref="F189:F190"/>
    <mergeCell ref="F191:F192"/>
    <mergeCell ref="F154:F155"/>
    <mergeCell ref="F156:F157"/>
    <mergeCell ref="F158:F159"/>
    <mergeCell ref="F161:F162"/>
    <mergeCell ref="F163:F164"/>
    <mergeCell ref="F165:F166"/>
    <mergeCell ref="F167:F168"/>
    <mergeCell ref="F169:F170"/>
    <mergeCell ref="F171:F172"/>
    <mergeCell ref="F135:F136"/>
    <mergeCell ref="F137:F138"/>
    <mergeCell ref="F139:F140"/>
    <mergeCell ref="F141:F142"/>
    <mergeCell ref="F143:F144"/>
    <mergeCell ref="F146:F147"/>
    <mergeCell ref="F148:F149"/>
    <mergeCell ref="F150:F151"/>
    <mergeCell ref="F152:F153"/>
    <mergeCell ref="F111:F112"/>
    <mergeCell ref="F113:F114"/>
    <mergeCell ref="F117:F118"/>
    <mergeCell ref="F119:F120"/>
    <mergeCell ref="F121:F122"/>
    <mergeCell ref="F127:F128"/>
    <mergeCell ref="F129:F130"/>
    <mergeCell ref="F131:F132"/>
    <mergeCell ref="F133:F134"/>
    <mergeCell ref="F248:F249"/>
    <mergeCell ref="F250:F251"/>
    <mergeCell ref="F295:F296"/>
    <mergeCell ref="F321:F322"/>
    <mergeCell ref="F328:F329"/>
    <mergeCell ref="F392:F393"/>
    <mergeCell ref="F394:F395"/>
    <mergeCell ref="F411:F412"/>
    <mergeCell ref="F297:F298"/>
    <mergeCell ref="F299:F300"/>
    <mergeCell ref="F303:F304"/>
    <mergeCell ref="F305:F306"/>
    <mergeCell ref="F307:F308"/>
    <mergeCell ref="F309:F310"/>
    <mergeCell ref="F311:F312"/>
    <mergeCell ref="F252:F253"/>
    <mergeCell ref="F254:F255"/>
    <mergeCell ref="F256:F257"/>
    <mergeCell ref="F261:F262"/>
    <mergeCell ref="F263:F264"/>
    <mergeCell ref="F265:F266"/>
    <mergeCell ref="F267:F268"/>
    <mergeCell ref="F269:F270"/>
    <mergeCell ref="F271:F272"/>
    <mergeCell ref="F228:F229"/>
    <mergeCell ref="F230:F231"/>
    <mergeCell ref="F232:F233"/>
    <mergeCell ref="F234:F235"/>
    <mergeCell ref="F236:F237"/>
    <mergeCell ref="F238:F239"/>
    <mergeCell ref="F240:F241"/>
    <mergeCell ref="F242:F243"/>
    <mergeCell ref="F244:F245"/>
    <mergeCell ref="F205:F206"/>
    <mergeCell ref="F209:F210"/>
    <mergeCell ref="F211:F212"/>
    <mergeCell ref="F214:F215"/>
    <mergeCell ref="F216:F217"/>
    <mergeCell ref="F218:F219"/>
    <mergeCell ref="F220:F221"/>
    <mergeCell ref="F222:F223"/>
    <mergeCell ref="F225:F226"/>
    <mergeCell ref="C69:C70"/>
    <mergeCell ref="C71:C72"/>
    <mergeCell ref="C73:C74"/>
    <mergeCell ref="F107:F108"/>
    <mergeCell ref="F109:F110"/>
    <mergeCell ref="F47:F48"/>
    <mergeCell ref="F49:F50"/>
    <mergeCell ref="F51:F52"/>
    <mergeCell ref="F54:F55"/>
    <mergeCell ref="F56:F57"/>
    <mergeCell ref="F58:F59"/>
    <mergeCell ref="F60:F61"/>
    <mergeCell ref="F87:F88"/>
    <mergeCell ref="F89:F90"/>
    <mergeCell ref="F92:F93"/>
    <mergeCell ref="F94:F95"/>
    <mergeCell ref="F96:F97"/>
    <mergeCell ref="F98:F99"/>
    <mergeCell ref="F100:F101"/>
    <mergeCell ref="F102:F103"/>
    <mergeCell ref="F104:F105"/>
    <mergeCell ref="C49:C50"/>
    <mergeCell ref="C51:C52"/>
    <mergeCell ref="C54:C55"/>
    <mergeCell ref="C56:C57"/>
    <mergeCell ref="C58:C59"/>
    <mergeCell ref="C60:C61"/>
    <mergeCell ref="C62:C63"/>
    <mergeCell ref="C64:C65"/>
    <mergeCell ref="C67:C68"/>
    <mergeCell ref="C39:C40"/>
    <mergeCell ref="F39:F40"/>
    <mergeCell ref="C41:C42"/>
    <mergeCell ref="F41:F42"/>
    <mergeCell ref="C43:C44"/>
    <mergeCell ref="F43:F44"/>
    <mergeCell ref="F45:F46"/>
    <mergeCell ref="C45:C46"/>
    <mergeCell ref="C47:C48"/>
    <mergeCell ref="F33:F34"/>
    <mergeCell ref="F35:F36"/>
    <mergeCell ref="C23:C24"/>
    <mergeCell ref="C26:C27"/>
    <mergeCell ref="C29:C30"/>
    <mergeCell ref="C31:C32"/>
    <mergeCell ref="F31:F32"/>
    <mergeCell ref="C33:C34"/>
    <mergeCell ref="C35:C36"/>
    <mergeCell ref="C85:C86"/>
    <mergeCell ref="C87:C88"/>
    <mergeCell ref="C77:C78"/>
    <mergeCell ref="C79:C80"/>
    <mergeCell ref="C81:C82"/>
    <mergeCell ref="F81:F82"/>
    <mergeCell ref="C83:C84"/>
    <mergeCell ref="F83:F84"/>
    <mergeCell ref="F85:F86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3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8.33203125" customWidth="1"/>
    <col min="4" max="4" width="18.1640625" customWidth="1"/>
    <col min="5" max="5" width="43.5" customWidth="1"/>
    <col min="8" max="8" width="29.6640625" customWidth="1"/>
  </cols>
  <sheetData>
    <row r="1" spans="1:8" ht="60.75" customHeight="1" x14ac:dyDescent="0.2">
      <c r="A1" s="1"/>
      <c r="B1" s="996" t="s">
        <v>1815</v>
      </c>
      <c r="C1" s="963"/>
      <c r="D1" s="963"/>
      <c r="E1" s="963"/>
      <c r="F1" s="963"/>
      <c r="G1" s="3"/>
      <c r="H1" s="833"/>
    </row>
    <row r="2" spans="1:8" ht="26" x14ac:dyDescent="0.15">
      <c r="A2" s="28" t="s">
        <v>2</v>
      </c>
      <c r="B2" s="28" t="s">
        <v>3</v>
      </c>
      <c r="C2" s="28" t="s">
        <v>4</v>
      </c>
      <c r="D2" s="30" t="s">
        <v>20</v>
      </c>
      <c r="E2" s="7" t="s">
        <v>5</v>
      </c>
      <c r="F2" s="28" t="s">
        <v>7</v>
      </c>
      <c r="G2" s="32" t="s">
        <v>29</v>
      </c>
      <c r="H2" s="32" t="s">
        <v>11</v>
      </c>
    </row>
    <row r="3" spans="1:8" ht="13" x14ac:dyDescent="0.15">
      <c r="A3" s="34"/>
      <c r="B3" s="48"/>
      <c r="C3" s="51"/>
      <c r="D3" s="53"/>
      <c r="E3" s="55"/>
      <c r="F3" s="873"/>
      <c r="G3" s="874"/>
      <c r="H3" s="875"/>
    </row>
    <row r="4" spans="1:8" ht="17.25" customHeight="1" x14ac:dyDescent="0.15">
      <c r="A4" s="876" t="s">
        <v>13</v>
      </c>
      <c r="B4" s="1086">
        <v>43669</v>
      </c>
      <c r="C4" s="1086">
        <v>43676</v>
      </c>
      <c r="D4" s="759">
        <v>35000</v>
      </c>
      <c r="E4" s="878" t="s">
        <v>1816</v>
      </c>
      <c r="F4" s="879">
        <v>35000</v>
      </c>
      <c r="G4" s="1089"/>
      <c r="H4" s="881" t="s">
        <v>1817</v>
      </c>
    </row>
    <row r="5" spans="1:8" ht="18.75" customHeight="1" x14ac:dyDescent="0.15">
      <c r="A5" s="876" t="s">
        <v>13</v>
      </c>
      <c r="B5" s="963"/>
      <c r="C5" s="963"/>
      <c r="D5" s="759">
        <v>19134</v>
      </c>
      <c r="E5" s="882" t="s">
        <v>1818</v>
      </c>
      <c r="F5" s="879">
        <v>19134</v>
      </c>
      <c r="G5" s="963"/>
      <c r="H5" s="881" t="s">
        <v>1819</v>
      </c>
    </row>
    <row r="6" spans="1:8" ht="15.75" customHeight="1" x14ac:dyDescent="0.15">
      <c r="A6" s="883" t="s">
        <v>13</v>
      </c>
      <c r="B6" s="1091">
        <v>43670</v>
      </c>
      <c r="C6" s="1091"/>
      <c r="D6" s="441">
        <v>19835</v>
      </c>
      <c r="E6" s="885" t="s">
        <v>1820</v>
      </c>
      <c r="F6" s="1092">
        <f>D6+D7</f>
        <v>19835</v>
      </c>
      <c r="G6" s="1082"/>
      <c r="H6" s="1083" t="s">
        <v>1821</v>
      </c>
    </row>
    <row r="7" spans="1:8" ht="15" customHeight="1" x14ac:dyDescent="0.15">
      <c r="A7" s="888"/>
      <c r="B7" s="963"/>
      <c r="C7" s="963"/>
      <c r="D7" s="814"/>
      <c r="E7" s="889"/>
      <c r="F7" s="963"/>
      <c r="G7" s="963"/>
      <c r="H7" s="963"/>
    </row>
    <row r="8" spans="1:8" ht="15" customHeight="1" x14ac:dyDescent="0.15">
      <c r="A8" s="890"/>
      <c r="B8" s="891"/>
      <c r="C8" s="892"/>
      <c r="D8" s="893"/>
      <c r="E8" s="894"/>
      <c r="F8" s="895">
        <f>F6+F5</f>
        <v>38969</v>
      </c>
      <c r="G8" s="896">
        <f>F8*0.25</f>
        <v>9742.25</v>
      </c>
      <c r="H8" s="897"/>
    </row>
    <row r="9" spans="1:8" ht="14" x14ac:dyDescent="0.15">
      <c r="A9" s="876" t="s">
        <v>13</v>
      </c>
      <c r="B9" s="1086">
        <v>43672</v>
      </c>
      <c r="C9" s="1086"/>
      <c r="D9" s="1087">
        <v>35002</v>
      </c>
      <c r="E9" s="882" t="s">
        <v>1822</v>
      </c>
      <c r="F9" s="1088">
        <f>D9+D10</f>
        <v>35002</v>
      </c>
      <c r="G9" s="1089"/>
      <c r="H9" s="1090" t="s">
        <v>1823</v>
      </c>
    </row>
    <row r="10" spans="1:8" ht="14" x14ac:dyDescent="0.15">
      <c r="A10" s="898"/>
      <c r="B10" s="963"/>
      <c r="C10" s="963"/>
      <c r="D10" s="963"/>
      <c r="E10" s="899"/>
      <c r="F10" s="963"/>
      <c r="G10" s="963"/>
      <c r="H10" s="963"/>
    </row>
    <row r="11" spans="1:8" ht="14" x14ac:dyDescent="0.15">
      <c r="A11" s="883" t="s">
        <v>13</v>
      </c>
      <c r="B11" s="1091">
        <v>43676</v>
      </c>
      <c r="C11" s="884"/>
      <c r="D11" s="900">
        <v>35007</v>
      </c>
      <c r="E11" s="901" t="s">
        <v>1824</v>
      </c>
      <c r="F11" s="558">
        <v>35007</v>
      </c>
      <c r="G11" s="886"/>
      <c r="H11" s="887" t="s">
        <v>1825</v>
      </c>
    </row>
    <row r="12" spans="1:8" ht="14" x14ac:dyDescent="0.15">
      <c r="A12" s="883" t="s">
        <v>13</v>
      </c>
      <c r="B12" s="963"/>
      <c r="C12" s="884"/>
      <c r="D12" s="900">
        <v>20002</v>
      </c>
      <c r="E12" s="885" t="s">
        <v>1826</v>
      </c>
      <c r="F12" s="558">
        <v>20002</v>
      </c>
      <c r="G12" s="886"/>
      <c r="H12" s="887" t="s">
        <v>1827</v>
      </c>
    </row>
    <row r="13" spans="1:8" ht="14" x14ac:dyDescent="0.15">
      <c r="A13" s="902"/>
      <c r="B13" s="891"/>
      <c r="C13" s="892"/>
      <c r="D13" s="481"/>
      <c r="E13" s="903"/>
      <c r="F13" s="904">
        <f>F12+F11+F9+F4</f>
        <v>125011</v>
      </c>
      <c r="G13" s="896">
        <f>F13*0.25</f>
        <v>31252.75</v>
      </c>
      <c r="H13" s="897"/>
    </row>
    <row r="14" spans="1:8" ht="14" x14ac:dyDescent="0.15">
      <c r="A14" s="876" t="s">
        <v>13</v>
      </c>
      <c r="B14" s="877">
        <v>43679</v>
      </c>
      <c r="C14" s="1086">
        <v>43696</v>
      </c>
      <c r="D14" s="759">
        <v>20004</v>
      </c>
      <c r="E14" s="882" t="s">
        <v>1828</v>
      </c>
      <c r="F14" s="879">
        <v>20004</v>
      </c>
      <c r="G14" s="880"/>
      <c r="H14" s="881" t="s">
        <v>1829</v>
      </c>
    </row>
    <row r="15" spans="1:8" ht="14" x14ac:dyDescent="0.15">
      <c r="A15" s="876" t="s">
        <v>13</v>
      </c>
      <c r="B15" s="877">
        <v>43684</v>
      </c>
      <c r="C15" s="963"/>
      <c r="D15" s="759">
        <v>20000</v>
      </c>
      <c r="E15" s="882" t="s">
        <v>1828</v>
      </c>
      <c r="F15" s="759">
        <v>20000</v>
      </c>
      <c r="G15" s="880"/>
      <c r="H15" s="881" t="s">
        <v>1830</v>
      </c>
    </row>
    <row r="16" spans="1:8" ht="14" x14ac:dyDescent="0.15">
      <c r="A16" s="902"/>
      <c r="B16" s="891"/>
      <c r="C16" s="892"/>
      <c r="D16" s="481"/>
      <c r="E16" s="903"/>
      <c r="F16" s="904">
        <f>SUM(F14:F15)</f>
        <v>40004</v>
      </c>
      <c r="G16" s="896">
        <f>F16*0.25</f>
        <v>10001</v>
      </c>
      <c r="H16" s="897"/>
    </row>
    <row r="17" spans="1:8" ht="14" x14ac:dyDescent="0.15">
      <c r="A17" s="905" t="s">
        <v>13</v>
      </c>
      <c r="B17" s="906">
        <v>43686</v>
      </c>
      <c r="C17" s="907"/>
      <c r="D17" s="474">
        <v>20000</v>
      </c>
      <c r="E17" s="878" t="s">
        <v>1831</v>
      </c>
      <c r="F17" s="908">
        <v>20001</v>
      </c>
      <c r="G17" s="909"/>
      <c r="H17" s="910" t="s">
        <v>1832</v>
      </c>
    </row>
    <row r="18" spans="1:8" ht="28" x14ac:dyDescent="0.15">
      <c r="A18" s="905" t="s">
        <v>13</v>
      </c>
      <c r="B18" s="906">
        <v>43690</v>
      </c>
      <c r="C18" s="907"/>
      <c r="D18" s="474">
        <v>35005</v>
      </c>
      <c r="E18" s="878" t="s">
        <v>1833</v>
      </c>
      <c r="F18" s="474">
        <v>35005</v>
      </c>
      <c r="G18" s="909"/>
      <c r="H18" s="910" t="s">
        <v>1834</v>
      </c>
    </row>
    <row r="19" spans="1:8" ht="14" x14ac:dyDescent="0.15">
      <c r="A19" s="911"/>
      <c r="B19" s="912"/>
      <c r="C19" s="913"/>
      <c r="D19" s="914"/>
      <c r="E19" s="915"/>
      <c r="F19" s="914">
        <f>F18+F17</f>
        <v>55006</v>
      </c>
      <c r="G19" s="916">
        <f>F19*0.25</f>
        <v>13751.5</v>
      </c>
      <c r="H19" s="917">
        <v>43734</v>
      </c>
    </row>
    <row r="20" spans="1:8" ht="14" x14ac:dyDescent="0.15">
      <c r="A20" s="876" t="s">
        <v>13</v>
      </c>
      <c r="B20" s="918">
        <v>43690</v>
      </c>
      <c r="C20" s="919"/>
      <c r="D20" s="920">
        <v>20002</v>
      </c>
      <c r="E20" s="882" t="s">
        <v>1828</v>
      </c>
      <c r="F20" s="921">
        <v>19715</v>
      </c>
      <c r="G20" s="922"/>
      <c r="H20" s="340" t="s">
        <v>1835</v>
      </c>
    </row>
    <row r="21" spans="1:8" ht="14" x14ac:dyDescent="0.15">
      <c r="A21" s="876" t="s">
        <v>13</v>
      </c>
      <c r="B21" s="923">
        <v>43691</v>
      </c>
      <c r="C21" s="919"/>
      <c r="D21" s="920">
        <v>20002</v>
      </c>
      <c r="E21" s="759" t="s">
        <v>1836</v>
      </c>
      <c r="F21" s="921">
        <v>20002</v>
      </c>
      <c r="G21" s="922"/>
      <c r="H21" s="340" t="s">
        <v>214</v>
      </c>
    </row>
    <row r="22" spans="1:8" ht="14" x14ac:dyDescent="0.15">
      <c r="A22" s="883" t="s">
        <v>13</v>
      </c>
      <c r="B22" s="924">
        <v>43693</v>
      </c>
      <c r="C22" s="925"/>
      <c r="D22" s="885">
        <v>35002</v>
      </c>
      <c r="E22" s="901" t="s">
        <v>1837</v>
      </c>
      <c r="F22" s="926">
        <v>35002</v>
      </c>
      <c r="G22" s="927"/>
      <c r="H22" s="359" t="s">
        <v>1838</v>
      </c>
    </row>
    <row r="23" spans="1:8" ht="14" x14ac:dyDescent="0.15">
      <c r="A23" s="902"/>
      <c r="B23" s="928"/>
      <c r="C23" s="892"/>
      <c r="D23" s="929"/>
      <c r="E23" s="893"/>
      <c r="F23" s="930">
        <f>F22+F20</f>
        <v>54717</v>
      </c>
      <c r="G23" s="931">
        <f>F23*0.25</f>
        <v>13679.25</v>
      </c>
      <c r="H23" s="931"/>
    </row>
    <row r="24" spans="1:8" ht="14" x14ac:dyDescent="0.15">
      <c r="A24" s="876"/>
      <c r="B24" s="919"/>
      <c r="C24" s="919"/>
      <c r="D24" s="920"/>
      <c r="E24" s="932"/>
      <c r="F24" s="1084"/>
      <c r="G24" s="922"/>
      <c r="H24" s="922"/>
    </row>
    <row r="25" spans="1:8" ht="14" x14ac:dyDescent="0.15">
      <c r="A25" s="876"/>
      <c r="B25" s="919"/>
      <c r="C25" s="919"/>
      <c r="D25" s="920"/>
      <c r="E25" s="932"/>
      <c r="F25" s="963"/>
      <c r="G25" s="921">
        <v>20002</v>
      </c>
      <c r="H25" s="922">
        <f>G25*0.25</f>
        <v>5000.5</v>
      </c>
    </row>
    <row r="26" spans="1:8" ht="14" x14ac:dyDescent="0.15">
      <c r="A26" s="883"/>
      <c r="B26" s="925"/>
      <c r="C26" s="925"/>
      <c r="D26" s="885"/>
      <c r="E26" s="814"/>
      <c r="F26" s="1085"/>
      <c r="G26" s="927"/>
      <c r="H26" s="927"/>
    </row>
    <row r="27" spans="1:8" ht="14" x14ac:dyDescent="0.15">
      <c r="A27" s="883"/>
      <c r="B27" s="925"/>
      <c r="C27" s="884"/>
      <c r="D27" s="885"/>
      <c r="E27" s="814"/>
      <c r="F27" s="963"/>
      <c r="G27" s="927"/>
      <c r="H27" s="927"/>
    </row>
    <row r="28" spans="1:8" ht="14" x14ac:dyDescent="0.15">
      <c r="A28" s="876"/>
      <c r="B28" s="919"/>
      <c r="C28" s="919"/>
      <c r="D28" s="920"/>
      <c r="E28" s="932"/>
      <c r="F28" s="1084"/>
      <c r="G28" s="922"/>
      <c r="H28" s="922"/>
    </row>
    <row r="29" spans="1:8" ht="14" x14ac:dyDescent="0.15">
      <c r="A29" s="876"/>
      <c r="B29" s="919"/>
      <c r="C29" s="919"/>
      <c r="D29" s="920"/>
      <c r="E29" s="932"/>
      <c r="F29" s="963"/>
      <c r="G29" s="922"/>
      <c r="H29" s="922"/>
    </row>
    <row r="30" spans="1:8" ht="14" x14ac:dyDescent="0.15">
      <c r="A30" s="883"/>
      <c r="B30" s="925"/>
      <c r="C30" s="925"/>
      <c r="D30" s="885"/>
      <c r="E30" s="814"/>
      <c r="F30" s="1085"/>
      <c r="G30" s="927"/>
      <c r="H30" s="927"/>
    </row>
    <row r="31" spans="1:8" ht="14" x14ac:dyDescent="0.15">
      <c r="A31" s="883"/>
      <c r="B31" s="925"/>
      <c r="C31" s="884"/>
      <c r="D31" s="885"/>
      <c r="E31" s="814"/>
      <c r="F31" s="963"/>
      <c r="G31" s="927"/>
      <c r="H31" s="927"/>
    </row>
  </sheetData>
  <mergeCells count="21">
    <mergeCell ref="B1:F1"/>
    <mergeCell ref="B4:B5"/>
    <mergeCell ref="C4:C5"/>
    <mergeCell ref="G4:G5"/>
    <mergeCell ref="B6:B7"/>
    <mergeCell ref="C6:C7"/>
    <mergeCell ref="F6:F7"/>
    <mergeCell ref="F30:F31"/>
    <mergeCell ref="B9:B10"/>
    <mergeCell ref="C9:C10"/>
    <mergeCell ref="D9:D10"/>
    <mergeCell ref="F9:F10"/>
    <mergeCell ref="B11:B12"/>
    <mergeCell ref="C14:C15"/>
    <mergeCell ref="G6:G7"/>
    <mergeCell ref="H6:H7"/>
    <mergeCell ref="F24:F25"/>
    <mergeCell ref="F26:F27"/>
    <mergeCell ref="F28:F29"/>
    <mergeCell ref="G9:G10"/>
    <mergeCell ref="H9:H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13"/>
  <sheetViews>
    <sheetView workbookViewId="0"/>
  </sheetViews>
  <sheetFormatPr baseColWidth="10" defaultColWidth="14.5" defaultRowHeight="15.75" customHeight="1" x14ac:dyDescent="0.15"/>
  <cols>
    <col min="1" max="1" width="17.5" customWidth="1"/>
    <col min="4" max="4" width="16.83203125" customWidth="1"/>
    <col min="5" max="5" width="29" customWidth="1"/>
    <col min="8" max="8" width="29.5" customWidth="1"/>
  </cols>
  <sheetData>
    <row r="1" spans="1:8" ht="60.75" customHeight="1" x14ac:dyDescent="0.2">
      <c r="A1" s="1"/>
      <c r="B1" s="996" t="s">
        <v>1839</v>
      </c>
      <c r="C1" s="963"/>
      <c r="D1" s="963"/>
      <c r="E1" s="963"/>
      <c r="F1" s="963"/>
      <c r="G1" s="3"/>
      <c r="H1" s="833"/>
    </row>
    <row r="2" spans="1:8" ht="26" x14ac:dyDescent="0.15">
      <c r="A2" s="28" t="s">
        <v>2</v>
      </c>
      <c r="B2" s="28" t="s">
        <v>3</v>
      </c>
      <c r="C2" s="28" t="s">
        <v>4</v>
      </c>
      <c r="D2" s="30" t="s">
        <v>20</v>
      </c>
      <c r="E2" s="7" t="s">
        <v>5</v>
      </c>
      <c r="F2" s="28" t="s">
        <v>7</v>
      </c>
      <c r="G2" s="32" t="s">
        <v>29</v>
      </c>
      <c r="H2" s="32" t="s">
        <v>11</v>
      </c>
    </row>
    <row r="3" spans="1:8" ht="13" x14ac:dyDescent="0.15">
      <c r="A3" s="34"/>
      <c r="B3" s="48"/>
      <c r="C3" s="51"/>
      <c r="D3" s="53"/>
      <c r="E3" s="55"/>
      <c r="F3" s="873"/>
      <c r="G3" s="874"/>
      <c r="H3" s="875"/>
    </row>
    <row r="4" spans="1:8" ht="22.5" customHeight="1" x14ac:dyDescent="0.2">
      <c r="A4" s="856"/>
      <c r="B4" s="1074"/>
      <c r="C4" s="1074"/>
      <c r="D4" s="857"/>
      <c r="E4" s="517"/>
      <c r="F4" s="1075">
        <f>D4+D5</f>
        <v>0</v>
      </c>
      <c r="G4" s="1072"/>
      <c r="H4" s="1094"/>
    </row>
    <row r="5" spans="1:8" ht="24.75" customHeight="1" x14ac:dyDescent="0.2">
      <c r="A5" s="856"/>
      <c r="B5" s="963"/>
      <c r="C5" s="963"/>
      <c r="D5" s="857"/>
      <c r="E5" s="517"/>
      <c r="F5" s="963"/>
      <c r="G5" s="963"/>
      <c r="H5" s="963"/>
    </row>
    <row r="6" spans="1:8" ht="20.25" customHeight="1" x14ac:dyDescent="0.2">
      <c r="A6" s="360"/>
      <c r="B6" s="1076"/>
      <c r="C6" s="1076"/>
      <c r="D6" s="855"/>
      <c r="E6" s="358"/>
      <c r="F6" s="1077">
        <f>D6+D7</f>
        <v>0</v>
      </c>
      <c r="G6" s="1078"/>
      <c r="H6" s="1093"/>
    </row>
    <row r="7" spans="1:8" ht="16" x14ac:dyDescent="0.2">
      <c r="A7" s="360"/>
      <c r="B7" s="963"/>
      <c r="C7" s="963"/>
      <c r="D7" s="855"/>
      <c r="E7" s="358"/>
      <c r="F7" s="963"/>
      <c r="G7" s="963"/>
      <c r="H7" s="963"/>
    </row>
    <row r="8" spans="1:8" ht="16" x14ac:dyDescent="0.2">
      <c r="A8" s="856"/>
      <c r="B8" s="1074"/>
      <c r="C8" s="1074"/>
      <c r="D8" s="857"/>
      <c r="E8" s="362"/>
      <c r="F8" s="1075">
        <f>D8+D9</f>
        <v>0</v>
      </c>
      <c r="G8" s="1072"/>
      <c r="H8" s="1094"/>
    </row>
    <row r="9" spans="1:8" ht="16" x14ac:dyDescent="0.2">
      <c r="A9" s="856"/>
      <c r="B9" s="963"/>
      <c r="C9" s="963"/>
      <c r="D9" s="857"/>
      <c r="E9" s="362"/>
      <c r="F9" s="963"/>
      <c r="G9" s="963"/>
      <c r="H9" s="963"/>
    </row>
    <row r="10" spans="1:8" ht="16" x14ac:dyDescent="0.2">
      <c r="A10" s="360"/>
      <c r="B10" s="1076"/>
      <c r="C10" s="1076"/>
      <c r="D10" s="933"/>
      <c r="E10" s="934"/>
      <c r="F10" s="1077">
        <f>D10+D11</f>
        <v>0</v>
      </c>
      <c r="G10" s="1078"/>
      <c r="H10" s="1093"/>
    </row>
    <row r="11" spans="1:8" ht="16" x14ac:dyDescent="0.2">
      <c r="A11" s="360"/>
      <c r="B11" s="963"/>
      <c r="C11" s="963"/>
      <c r="D11" s="933"/>
      <c r="E11" s="934"/>
      <c r="F11" s="963"/>
      <c r="G11" s="963"/>
      <c r="H11" s="963"/>
    </row>
    <row r="12" spans="1:8" ht="16" x14ac:dyDescent="0.2">
      <c r="A12" s="856"/>
      <c r="B12" s="1074"/>
      <c r="C12" s="1074"/>
      <c r="D12" s="857"/>
      <c r="E12" s="517"/>
      <c r="F12" s="1075">
        <f>D12+D13</f>
        <v>0</v>
      </c>
      <c r="G12" s="1072"/>
      <c r="H12" s="1094"/>
    </row>
    <row r="13" spans="1:8" ht="16" x14ac:dyDescent="0.2">
      <c r="A13" s="856"/>
      <c r="B13" s="963"/>
      <c r="C13" s="963"/>
      <c r="D13" s="857"/>
      <c r="E13" s="517"/>
      <c r="F13" s="963"/>
      <c r="G13" s="963"/>
      <c r="H13" s="963"/>
    </row>
  </sheetData>
  <mergeCells count="26">
    <mergeCell ref="B6:B7"/>
    <mergeCell ref="C6:C7"/>
    <mergeCell ref="B1:F1"/>
    <mergeCell ref="B4:B5"/>
    <mergeCell ref="C4:C5"/>
    <mergeCell ref="G4:G5"/>
    <mergeCell ref="H4:H5"/>
    <mergeCell ref="G12:G13"/>
    <mergeCell ref="H12:H13"/>
    <mergeCell ref="B8:B9"/>
    <mergeCell ref="C8:C9"/>
    <mergeCell ref="B10:B11"/>
    <mergeCell ref="C10:C11"/>
    <mergeCell ref="B12:B13"/>
    <mergeCell ref="C12:C13"/>
    <mergeCell ref="G6:G7"/>
    <mergeCell ref="H6:H7"/>
    <mergeCell ref="G8:G9"/>
    <mergeCell ref="H8:H9"/>
    <mergeCell ref="G10:G11"/>
    <mergeCell ref="H10:H11"/>
    <mergeCell ref="F4:F5"/>
    <mergeCell ref="F6:F7"/>
    <mergeCell ref="F8:F9"/>
    <mergeCell ref="F10:F11"/>
    <mergeCell ref="F12:F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43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8.5" customWidth="1"/>
    <col min="2" max="2" width="27" customWidth="1"/>
    <col min="3" max="3" width="21.6640625" customWidth="1"/>
    <col min="13" max="13" width="18.5" customWidth="1"/>
    <col min="14" max="14" width="27" customWidth="1"/>
  </cols>
  <sheetData>
    <row r="1" spans="1:15" ht="15.75" customHeight="1" x14ac:dyDescent="0.15">
      <c r="A1" s="935" t="s">
        <v>1840</v>
      </c>
      <c r="B1" s="936" t="s">
        <v>1841</v>
      </c>
      <c r="C1" s="937" t="s">
        <v>1842</v>
      </c>
      <c r="D1" s="937" t="s">
        <v>1843</v>
      </c>
      <c r="E1" s="937" t="s">
        <v>63</v>
      </c>
      <c r="F1" s="937" t="s">
        <v>45</v>
      </c>
      <c r="G1" s="938" t="s">
        <v>1844</v>
      </c>
      <c r="H1" s="938" t="s">
        <v>61</v>
      </c>
      <c r="I1" s="939" t="s">
        <v>1845</v>
      </c>
      <c r="J1" s="939" t="s">
        <v>1846</v>
      </c>
      <c r="K1" s="939" t="s">
        <v>1847</v>
      </c>
      <c r="M1" s="935" t="s">
        <v>1840</v>
      </c>
      <c r="N1" s="936" t="s">
        <v>1841</v>
      </c>
      <c r="O1" s="395" t="s">
        <v>61</v>
      </c>
    </row>
    <row r="2" spans="1:15" ht="15.75" customHeight="1" x14ac:dyDescent="0.15">
      <c r="A2" s="935" t="s">
        <v>1848</v>
      </c>
      <c r="B2" s="940" t="s">
        <v>1849</v>
      </c>
      <c r="C2" s="941" t="s">
        <v>1850</v>
      </c>
      <c r="D2" s="941" t="s">
        <v>1851</v>
      </c>
      <c r="E2" s="941" t="s">
        <v>1852</v>
      </c>
      <c r="F2" s="941" t="s">
        <v>1853</v>
      </c>
      <c r="G2" s="942" t="s">
        <v>1854</v>
      </c>
      <c r="H2" s="942" t="s">
        <v>1855</v>
      </c>
      <c r="I2" s="942" t="s">
        <v>1856</v>
      </c>
      <c r="J2" s="942" t="s">
        <v>1857</v>
      </c>
      <c r="K2" s="943" t="s">
        <v>1858</v>
      </c>
      <c r="M2" s="935" t="s">
        <v>1859</v>
      </c>
      <c r="N2" s="940" t="s">
        <v>1849</v>
      </c>
      <c r="O2" s="395" t="s">
        <v>1855</v>
      </c>
    </row>
    <row r="3" spans="1:15" ht="15.75" customHeight="1" x14ac:dyDescent="0.15">
      <c r="A3" s="1008">
        <v>43669</v>
      </c>
      <c r="B3" s="944" t="s">
        <v>1860</v>
      </c>
      <c r="C3" s="945">
        <v>19.123999999999999</v>
      </c>
      <c r="D3" s="946">
        <v>19.295999999999999</v>
      </c>
      <c r="E3" s="946">
        <v>19.233000000000001</v>
      </c>
      <c r="F3" s="946">
        <v>19.041</v>
      </c>
      <c r="G3" s="946">
        <v>19.303000000000001</v>
      </c>
      <c r="H3" s="946">
        <v>19.515999999999998</v>
      </c>
      <c r="I3" s="946">
        <v>19.327999999999999</v>
      </c>
      <c r="J3" s="946">
        <v>18.884</v>
      </c>
      <c r="K3" s="946"/>
      <c r="M3" s="1008">
        <v>43669</v>
      </c>
      <c r="N3" s="944" t="s">
        <v>1860</v>
      </c>
      <c r="O3" s="946"/>
    </row>
    <row r="4" spans="1:15" ht="15.75" customHeight="1" x14ac:dyDescent="0.15">
      <c r="A4" s="963"/>
      <c r="B4" s="947" t="s">
        <v>1861</v>
      </c>
      <c r="C4" s="948">
        <f t="shared" ref="C4:K4" si="0">C3-0.3</f>
        <v>18.823999999999998</v>
      </c>
      <c r="D4" s="949">
        <f t="shared" si="0"/>
        <v>18.995999999999999</v>
      </c>
      <c r="E4" s="949">
        <f t="shared" si="0"/>
        <v>18.933</v>
      </c>
      <c r="F4" s="949">
        <f t="shared" si="0"/>
        <v>18.741</v>
      </c>
      <c r="G4" s="949">
        <f t="shared" si="0"/>
        <v>19.003</v>
      </c>
      <c r="H4" s="949">
        <f t="shared" si="0"/>
        <v>19.215999999999998</v>
      </c>
      <c r="I4" s="949">
        <f t="shared" si="0"/>
        <v>19.027999999999999</v>
      </c>
      <c r="J4" s="950">
        <f t="shared" si="0"/>
        <v>18.584</v>
      </c>
      <c r="K4" s="950">
        <f t="shared" si="0"/>
        <v>-0.3</v>
      </c>
      <c r="M4" s="963"/>
      <c r="N4" s="947" t="s">
        <v>1861</v>
      </c>
      <c r="O4" s="949">
        <f>O3-0.3</f>
        <v>-0.3</v>
      </c>
    </row>
    <row r="5" spans="1:15" ht="15.75" customHeight="1" x14ac:dyDescent="0.15">
      <c r="A5" s="1096">
        <v>43670</v>
      </c>
      <c r="B5" s="951" t="s">
        <v>1860</v>
      </c>
      <c r="C5" s="952">
        <v>19.079000000000001</v>
      </c>
      <c r="D5" s="953">
        <v>19.251000000000001</v>
      </c>
      <c r="E5" s="953">
        <v>19.189</v>
      </c>
      <c r="F5" s="953">
        <v>18.995999999999999</v>
      </c>
      <c r="G5" s="953">
        <v>19.257999999999999</v>
      </c>
      <c r="H5" s="953">
        <v>19.471</v>
      </c>
      <c r="I5" s="953">
        <v>19.283000000000001</v>
      </c>
      <c r="J5" s="953">
        <v>18.838999999999999</v>
      </c>
      <c r="K5" s="953"/>
      <c r="M5" s="1096">
        <v>43670</v>
      </c>
      <c r="N5" s="951" t="s">
        <v>1860</v>
      </c>
      <c r="O5" s="953"/>
    </row>
    <row r="6" spans="1:15" ht="15.75" customHeight="1" x14ac:dyDescent="0.15">
      <c r="A6" s="963"/>
      <c r="B6" s="954" t="s">
        <v>1861</v>
      </c>
      <c r="C6" s="955">
        <f t="shared" ref="C6:K6" si="1">C5-0.3</f>
        <v>18.779</v>
      </c>
      <c r="D6" s="956">
        <f t="shared" si="1"/>
        <v>18.951000000000001</v>
      </c>
      <c r="E6" s="956">
        <f t="shared" si="1"/>
        <v>18.888999999999999</v>
      </c>
      <c r="F6" s="956">
        <f t="shared" si="1"/>
        <v>18.695999999999998</v>
      </c>
      <c r="G6" s="956">
        <f t="shared" si="1"/>
        <v>18.957999999999998</v>
      </c>
      <c r="H6" s="956">
        <f t="shared" si="1"/>
        <v>19.170999999999999</v>
      </c>
      <c r="I6" s="956">
        <f t="shared" si="1"/>
        <v>18.983000000000001</v>
      </c>
      <c r="J6" s="956">
        <f t="shared" si="1"/>
        <v>18.538999999999998</v>
      </c>
      <c r="K6" s="956">
        <f t="shared" si="1"/>
        <v>-0.3</v>
      </c>
      <c r="M6" s="963"/>
      <c r="N6" s="954" t="s">
        <v>1861</v>
      </c>
      <c r="O6" s="956">
        <f>O5-0.3</f>
        <v>-0.3</v>
      </c>
    </row>
    <row r="7" spans="1:15" ht="15.75" customHeight="1" x14ac:dyDescent="0.15">
      <c r="A7" s="1008">
        <v>43671</v>
      </c>
      <c r="B7" s="944" t="s">
        <v>1860</v>
      </c>
      <c r="C7" s="945">
        <v>19.050999999999998</v>
      </c>
      <c r="D7" s="946">
        <v>19.222999999999999</v>
      </c>
      <c r="E7" s="946">
        <v>19.161000000000001</v>
      </c>
      <c r="F7" s="946">
        <v>18.968</v>
      </c>
      <c r="G7" s="946">
        <v>19.23</v>
      </c>
      <c r="H7" s="946">
        <v>19.443000000000001</v>
      </c>
      <c r="I7" s="946">
        <v>19.254999999999999</v>
      </c>
      <c r="J7" s="946">
        <v>18.811</v>
      </c>
      <c r="K7" s="946"/>
      <c r="M7" s="1008">
        <v>43671</v>
      </c>
      <c r="N7" s="944" t="s">
        <v>1860</v>
      </c>
      <c r="O7" s="946"/>
    </row>
    <row r="8" spans="1:15" ht="15.75" customHeight="1" x14ac:dyDescent="0.15">
      <c r="A8" s="963"/>
      <c r="B8" s="947" t="s">
        <v>1861</v>
      </c>
      <c r="C8" s="948">
        <f t="shared" ref="C8:K8" si="2">C7-0.3</f>
        <v>18.750999999999998</v>
      </c>
      <c r="D8" s="949">
        <f t="shared" si="2"/>
        <v>18.922999999999998</v>
      </c>
      <c r="E8" s="949">
        <f t="shared" si="2"/>
        <v>18.861000000000001</v>
      </c>
      <c r="F8" s="949">
        <f t="shared" si="2"/>
        <v>18.667999999999999</v>
      </c>
      <c r="G8" s="949">
        <f t="shared" si="2"/>
        <v>18.93</v>
      </c>
      <c r="H8" s="949">
        <f t="shared" si="2"/>
        <v>19.143000000000001</v>
      </c>
      <c r="I8" s="950">
        <f t="shared" si="2"/>
        <v>18.954999999999998</v>
      </c>
      <c r="J8" s="950">
        <f t="shared" si="2"/>
        <v>18.510999999999999</v>
      </c>
      <c r="K8" s="950">
        <f t="shared" si="2"/>
        <v>-0.3</v>
      </c>
      <c r="M8" s="963"/>
      <c r="N8" s="947" t="s">
        <v>1861</v>
      </c>
      <c r="O8" s="949">
        <f>O7-0.3</f>
        <v>-0.3</v>
      </c>
    </row>
    <row r="9" spans="1:15" ht="15.75" customHeight="1" x14ac:dyDescent="0.15">
      <c r="A9" s="1096">
        <v>43672</v>
      </c>
      <c r="B9" s="951" t="s">
        <v>1860</v>
      </c>
      <c r="C9" s="952">
        <v>19.016999999999999</v>
      </c>
      <c r="D9" s="953">
        <v>19.190000000000001</v>
      </c>
      <c r="E9" s="953">
        <v>19.126999999999999</v>
      </c>
      <c r="F9" s="953">
        <v>18.934999999999999</v>
      </c>
      <c r="G9" s="953">
        <v>19.196999999999999</v>
      </c>
      <c r="H9" s="953">
        <v>19.408999999999999</v>
      </c>
      <c r="I9" s="953">
        <v>19.222000000000001</v>
      </c>
      <c r="J9" s="953">
        <v>18.777000000000001</v>
      </c>
      <c r="K9" s="953"/>
      <c r="M9" s="1096">
        <v>43672</v>
      </c>
      <c r="N9" s="951" t="s">
        <v>1860</v>
      </c>
      <c r="O9" s="953"/>
    </row>
    <row r="10" spans="1:15" ht="15.75" customHeight="1" x14ac:dyDescent="0.15">
      <c r="A10" s="963"/>
      <c r="B10" s="954" t="s">
        <v>1861</v>
      </c>
      <c r="C10" s="955">
        <f t="shared" ref="C10:K10" si="3">C9-0.3</f>
        <v>18.716999999999999</v>
      </c>
      <c r="D10" s="956">
        <f t="shared" si="3"/>
        <v>18.89</v>
      </c>
      <c r="E10" s="956">
        <f t="shared" si="3"/>
        <v>18.826999999999998</v>
      </c>
      <c r="F10" s="956">
        <f t="shared" si="3"/>
        <v>18.634999999999998</v>
      </c>
      <c r="G10" s="956">
        <f t="shared" si="3"/>
        <v>18.896999999999998</v>
      </c>
      <c r="H10" s="956">
        <f t="shared" si="3"/>
        <v>19.108999999999998</v>
      </c>
      <c r="I10" s="956">
        <f t="shared" si="3"/>
        <v>18.922000000000001</v>
      </c>
      <c r="J10" s="956">
        <f t="shared" si="3"/>
        <v>18.477</v>
      </c>
      <c r="K10" s="956">
        <f t="shared" si="3"/>
        <v>-0.3</v>
      </c>
      <c r="M10" s="963"/>
      <c r="N10" s="954" t="s">
        <v>1861</v>
      </c>
      <c r="O10" s="956">
        <f>O9-0.3</f>
        <v>-0.3</v>
      </c>
    </row>
    <row r="11" spans="1:15" ht="15.75" customHeight="1" x14ac:dyDescent="0.15">
      <c r="A11" s="1008">
        <v>43675</v>
      </c>
      <c r="B11" s="944" t="s">
        <v>1860</v>
      </c>
      <c r="C11" s="945">
        <v>19.16</v>
      </c>
      <c r="D11" s="946">
        <v>19.332000000000001</v>
      </c>
      <c r="E11" s="946">
        <v>19.268999999999998</v>
      </c>
      <c r="F11" s="946">
        <v>19.077000000000002</v>
      </c>
      <c r="G11" s="946">
        <v>19.338999999999999</v>
      </c>
      <c r="H11" s="946">
        <v>19.552</v>
      </c>
      <c r="I11" s="946">
        <v>19.364000000000001</v>
      </c>
      <c r="J11" s="946">
        <v>18.920000000000002</v>
      </c>
      <c r="K11" s="946"/>
      <c r="M11" s="1008">
        <v>43675</v>
      </c>
      <c r="N11" s="944" t="s">
        <v>1860</v>
      </c>
      <c r="O11" s="946"/>
    </row>
    <row r="12" spans="1:15" ht="15.75" customHeight="1" x14ac:dyDescent="0.15">
      <c r="A12" s="963"/>
      <c r="B12" s="947" t="s">
        <v>1861</v>
      </c>
      <c r="C12" s="948">
        <f t="shared" ref="C12:K12" si="4">C11-0.3</f>
        <v>18.86</v>
      </c>
      <c r="D12" s="949">
        <f t="shared" si="4"/>
        <v>19.032</v>
      </c>
      <c r="E12" s="949">
        <f t="shared" si="4"/>
        <v>18.968999999999998</v>
      </c>
      <c r="F12" s="949">
        <f t="shared" si="4"/>
        <v>18.777000000000001</v>
      </c>
      <c r="G12" s="949">
        <f t="shared" si="4"/>
        <v>19.038999999999998</v>
      </c>
      <c r="H12" s="949">
        <f t="shared" si="4"/>
        <v>19.251999999999999</v>
      </c>
      <c r="I12" s="950">
        <f t="shared" si="4"/>
        <v>19.064</v>
      </c>
      <c r="J12" s="950">
        <f t="shared" si="4"/>
        <v>18.62</v>
      </c>
      <c r="K12" s="950">
        <f t="shared" si="4"/>
        <v>-0.3</v>
      </c>
      <c r="M12" s="963"/>
      <c r="N12" s="947" t="s">
        <v>1861</v>
      </c>
      <c r="O12" s="949">
        <f>O11-0.3</f>
        <v>-0.3</v>
      </c>
    </row>
    <row r="13" spans="1:15" ht="15.75" customHeight="1" x14ac:dyDescent="0.15">
      <c r="A13" s="1096">
        <v>43676</v>
      </c>
      <c r="B13" s="951" t="s">
        <v>1860</v>
      </c>
      <c r="C13" s="952">
        <v>19.221</v>
      </c>
      <c r="D13" s="953">
        <v>19.393999999999998</v>
      </c>
      <c r="E13" s="953">
        <v>19.331</v>
      </c>
      <c r="F13" s="953">
        <v>19.138999999999999</v>
      </c>
      <c r="G13" s="953">
        <v>19.399999999999999</v>
      </c>
      <c r="H13" s="953">
        <v>19.613</v>
      </c>
      <c r="I13" s="953">
        <v>19.425999999999998</v>
      </c>
      <c r="J13" s="953">
        <v>18.981000000000002</v>
      </c>
      <c r="K13" s="953"/>
      <c r="M13" s="1096">
        <v>43676</v>
      </c>
      <c r="N13" s="951" t="s">
        <v>1860</v>
      </c>
      <c r="O13" s="953"/>
    </row>
    <row r="14" spans="1:15" ht="15.75" customHeight="1" x14ac:dyDescent="0.15">
      <c r="A14" s="963"/>
      <c r="B14" s="954" t="s">
        <v>1861</v>
      </c>
      <c r="C14" s="955">
        <f t="shared" ref="C14:K14" si="5">C13-0.3</f>
        <v>18.920999999999999</v>
      </c>
      <c r="D14" s="956">
        <f t="shared" si="5"/>
        <v>19.093999999999998</v>
      </c>
      <c r="E14" s="956">
        <f t="shared" si="5"/>
        <v>19.030999999999999</v>
      </c>
      <c r="F14" s="956">
        <f t="shared" si="5"/>
        <v>18.838999999999999</v>
      </c>
      <c r="G14" s="956">
        <f t="shared" si="5"/>
        <v>19.099999999999998</v>
      </c>
      <c r="H14" s="956">
        <f t="shared" si="5"/>
        <v>19.312999999999999</v>
      </c>
      <c r="I14" s="956">
        <f t="shared" si="5"/>
        <v>19.125999999999998</v>
      </c>
      <c r="J14" s="956">
        <f t="shared" si="5"/>
        <v>18.681000000000001</v>
      </c>
      <c r="K14" s="956">
        <f t="shared" si="5"/>
        <v>-0.3</v>
      </c>
      <c r="M14" s="963"/>
      <c r="N14" s="954" t="s">
        <v>1861</v>
      </c>
      <c r="O14" s="956">
        <f>O13-0.3</f>
        <v>-0.3</v>
      </c>
    </row>
    <row r="15" spans="1:15" ht="15.75" customHeight="1" x14ac:dyDescent="0.15">
      <c r="A15" s="1008">
        <v>43677</v>
      </c>
      <c r="B15" s="944" t="s">
        <v>1860</v>
      </c>
      <c r="C15" s="945">
        <v>19.260000000000002</v>
      </c>
      <c r="D15" s="946">
        <v>19.431999999999999</v>
      </c>
      <c r="E15" s="946">
        <v>19.369</v>
      </c>
      <c r="F15" s="946">
        <v>19.177</v>
      </c>
      <c r="G15" s="946">
        <v>19.439</v>
      </c>
      <c r="H15" s="946">
        <v>19.651</v>
      </c>
      <c r="I15" s="946">
        <v>19.463999999999999</v>
      </c>
      <c r="J15" s="946">
        <v>19.02</v>
      </c>
      <c r="K15" s="946"/>
      <c r="M15" s="1008">
        <v>43677</v>
      </c>
      <c r="N15" s="944" t="s">
        <v>1860</v>
      </c>
      <c r="O15" s="946"/>
    </row>
    <row r="16" spans="1:15" ht="15.75" customHeight="1" x14ac:dyDescent="0.15">
      <c r="A16" s="963"/>
      <c r="B16" s="947" t="s">
        <v>1861</v>
      </c>
      <c r="C16" s="948">
        <f t="shared" ref="C16:K16" si="6">C15-0.3</f>
        <v>18.96</v>
      </c>
      <c r="D16" s="949">
        <f t="shared" si="6"/>
        <v>19.131999999999998</v>
      </c>
      <c r="E16" s="949">
        <f t="shared" si="6"/>
        <v>19.068999999999999</v>
      </c>
      <c r="F16" s="949">
        <f t="shared" si="6"/>
        <v>18.876999999999999</v>
      </c>
      <c r="G16" s="949">
        <f t="shared" si="6"/>
        <v>19.138999999999999</v>
      </c>
      <c r="H16" s="949">
        <f t="shared" si="6"/>
        <v>19.350999999999999</v>
      </c>
      <c r="I16" s="950">
        <f t="shared" si="6"/>
        <v>19.163999999999998</v>
      </c>
      <c r="J16" s="950">
        <f t="shared" si="6"/>
        <v>18.72</v>
      </c>
      <c r="K16" s="950">
        <f t="shared" si="6"/>
        <v>-0.3</v>
      </c>
      <c r="M16" s="963"/>
      <c r="N16" s="947" t="s">
        <v>1861</v>
      </c>
      <c r="O16" s="949">
        <f>O15-0.3</f>
        <v>-0.3</v>
      </c>
    </row>
    <row r="17" spans="1:15" ht="15.75" customHeight="1" x14ac:dyDescent="0.15">
      <c r="A17" s="1096">
        <v>43678</v>
      </c>
      <c r="B17" s="951" t="s">
        <v>1860</v>
      </c>
      <c r="C17" s="952">
        <v>19.315999999999999</v>
      </c>
      <c r="D17" s="953">
        <v>19.489000000000001</v>
      </c>
      <c r="E17" s="953">
        <v>19.425999999999998</v>
      </c>
      <c r="F17" s="953">
        <v>19.234000000000002</v>
      </c>
      <c r="G17" s="953">
        <v>19.495999999999999</v>
      </c>
      <c r="H17" s="953">
        <v>19.707999999999998</v>
      </c>
      <c r="I17" s="953">
        <v>19.521000000000001</v>
      </c>
      <c r="J17" s="953">
        <v>19.056000000000001</v>
      </c>
      <c r="K17" s="953">
        <v>19.725000000000001</v>
      </c>
      <c r="M17" s="1096">
        <v>43678</v>
      </c>
      <c r="N17" s="951" t="s">
        <v>1860</v>
      </c>
      <c r="O17" s="953"/>
    </row>
    <row r="18" spans="1:15" ht="15.75" customHeight="1" x14ac:dyDescent="0.15">
      <c r="A18" s="963"/>
      <c r="B18" s="954" t="s">
        <v>1861</v>
      </c>
      <c r="C18" s="955">
        <f t="shared" ref="C18:K18" si="7">C17-0.3</f>
        <v>19.015999999999998</v>
      </c>
      <c r="D18" s="956">
        <f t="shared" si="7"/>
        <v>19.189</v>
      </c>
      <c r="E18" s="956">
        <f t="shared" si="7"/>
        <v>19.125999999999998</v>
      </c>
      <c r="F18" s="956">
        <f t="shared" si="7"/>
        <v>18.934000000000001</v>
      </c>
      <c r="G18" s="956">
        <f t="shared" si="7"/>
        <v>19.195999999999998</v>
      </c>
      <c r="H18" s="956">
        <f t="shared" si="7"/>
        <v>19.407999999999998</v>
      </c>
      <c r="I18" s="956">
        <f t="shared" si="7"/>
        <v>19.221</v>
      </c>
      <c r="J18" s="956">
        <f t="shared" si="7"/>
        <v>18.756</v>
      </c>
      <c r="K18" s="956">
        <f t="shared" si="7"/>
        <v>19.425000000000001</v>
      </c>
      <c r="M18" s="963"/>
      <c r="N18" s="954" t="s">
        <v>1861</v>
      </c>
      <c r="O18" s="956">
        <f>O17-0.3</f>
        <v>-0.3</v>
      </c>
    </row>
    <row r="19" spans="1:15" ht="15.75" customHeight="1" x14ac:dyDescent="0.15">
      <c r="A19" s="1008">
        <v>43679</v>
      </c>
      <c r="B19" s="944" t="s">
        <v>1860</v>
      </c>
      <c r="C19" s="945">
        <v>19.361999999999998</v>
      </c>
      <c r="D19" s="946">
        <v>19.533999999999999</v>
      </c>
      <c r="E19" s="946">
        <v>19.472000000000001</v>
      </c>
      <c r="F19" s="946">
        <v>19.279</v>
      </c>
      <c r="G19" s="946">
        <v>19.541</v>
      </c>
      <c r="H19" s="946">
        <v>19.754000000000001</v>
      </c>
      <c r="I19" s="946">
        <v>19.565999999999999</v>
      </c>
      <c r="J19" s="946">
        <v>19.122</v>
      </c>
      <c r="K19" s="946">
        <v>19.367000000000001</v>
      </c>
      <c r="M19" s="1008">
        <v>43679</v>
      </c>
      <c r="N19" s="944" t="s">
        <v>1860</v>
      </c>
      <c r="O19" s="946"/>
    </row>
    <row r="20" spans="1:15" ht="15.75" customHeight="1" x14ac:dyDescent="0.15">
      <c r="A20" s="963"/>
      <c r="B20" s="947" t="s">
        <v>1861</v>
      </c>
      <c r="C20" s="948">
        <f t="shared" ref="C20:K20" si="8">C19-0.3</f>
        <v>19.061999999999998</v>
      </c>
      <c r="D20" s="949">
        <f t="shared" si="8"/>
        <v>19.233999999999998</v>
      </c>
      <c r="E20" s="949">
        <f t="shared" si="8"/>
        <v>19.172000000000001</v>
      </c>
      <c r="F20" s="949">
        <f t="shared" si="8"/>
        <v>18.978999999999999</v>
      </c>
      <c r="G20" s="949">
        <f t="shared" si="8"/>
        <v>19.241</v>
      </c>
      <c r="H20" s="949">
        <f t="shared" si="8"/>
        <v>19.454000000000001</v>
      </c>
      <c r="I20" s="949">
        <f t="shared" si="8"/>
        <v>19.265999999999998</v>
      </c>
      <c r="J20" s="949">
        <f t="shared" si="8"/>
        <v>18.821999999999999</v>
      </c>
      <c r="K20" s="950">
        <f t="shared" si="8"/>
        <v>19.067</v>
      </c>
      <c r="M20" s="963"/>
      <c r="N20" s="947" t="s">
        <v>1861</v>
      </c>
      <c r="O20" s="949">
        <f>O19-0.3</f>
        <v>-0.3</v>
      </c>
    </row>
    <row r="21" spans="1:15" ht="15.75" customHeight="1" x14ac:dyDescent="0.15">
      <c r="A21" s="1096">
        <v>43682</v>
      </c>
      <c r="B21" s="951" t="s">
        <v>1860</v>
      </c>
      <c r="C21" s="952">
        <v>19.376999999999999</v>
      </c>
      <c r="D21" s="953">
        <v>19.55</v>
      </c>
      <c r="E21" s="953">
        <v>19.489000000000001</v>
      </c>
      <c r="F21" s="953">
        <v>19.295000000000002</v>
      </c>
      <c r="G21" s="953">
        <v>19.556000000000001</v>
      </c>
      <c r="H21" s="957">
        <v>19769</v>
      </c>
      <c r="I21" s="953">
        <v>19.581</v>
      </c>
      <c r="J21" s="953">
        <v>19.137</v>
      </c>
      <c r="K21" s="953">
        <v>19.382000000000001</v>
      </c>
      <c r="M21" s="1096">
        <v>43682</v>
      </c>
      <c r="N21" s="951" t="s">
        <v>1860</v>
      </c>
      <c r="O21" s="953"/>
    </row>
    <row r="22" spans="1:15" ht="15.75" customHeight="1" x14ac:dyDescent="0.15">
      <c r="A22" s="963"/>
      <c r="B22" s="954" t="s">
        <v>1861</v>
      </c>
      <c r="C22" s="955">
        <f t="shared" ref="C22:K22" si="9">C21-0.3</f>
        <v>19.076999999999998</v>
      </c>
      <c r="D22" s="956">
        <f t="shared" si="9"/>
        <v>19.25</v>
      </c>
      <c r="E22" s="956">
        <f t="shared" si="9"/>
        <v>19.189</v>
      </c>
      <c r="F22" s="956">
        <f t="shared" si="9"/>
        <v>18.995000000000001</v>
      </c>
      <c r="G22" s="956">
        <f t="shared" si="9"/>
        <v>19.256</v>
      </c>
      <c r="H22" s="958">
        <f t="shared" si="9"/>
        <v>19768.7</v>
      </c>
      <c r="I22" s="956">
        <f t="shared" si="9"/>
        <v>19.280999999999999</v>
      </c>
      <c r="J22" s="956">
        <f t="shared" si="9"/>
        <v>18.837</v>
      </c>
      <c r="K22" s="956">
        <f t="shared" si="9"/>
        <v>19.082000000000001</v>
      </c>
      <c r="M22" s="963"/>
      <c r="N22" s="954" t="s">
        <v>1861</v>
      </c>
      <c r="O22" s="956">
        <f>O21-0.3</f>
        <v>-0.3</v>
      </c>
    </row>
    <row r="23" spans="1:15" ht="15.75" customHeight="1" x14ac:dyDescent="0.15">
      <c r="A23" s="1008">
        <v>43683</v>
      </c>
      <c r="B23" s="944" t="s">
        <v>1860</v>
      </c>
      <c r="C23" s="945">
        <v>19.302</v>
      </c>
      <c r="D23" s="946">
        <v>19.475000000000001</v>
      </c>
      <c r="E23" s="946">
        <v>19.411999999999999</v>
      </c>
      <c r="F23" s="946">
        <v>19.22</v>
      </c>
      <c r="G23" s="946">
        <v>19.481999999999999</v>
      </c>
      <c r="H23" s="946">
        <v>19.693999999999999</v>
      </c>
      <c r="I23" s="946">
        <v>19.507000000000001</v>
      </c>
      <c r="J23" s="946">
        <v>19.062000000000001</v>
      </c>
      <c r="K23" s="946">
        <v>19.308</v>
      </c>
      <c r="M23" s="1008">
        <v>43683</v>
      </c>
      <c r="N23" s="944" t="s">
        <v>1860</v>
      </c>
      <c r="O23" s="946"/>
    </row>
    <row r="24" spans="1:15" ht="15.75" customHeight="1" x14ac:dyDescent="0.15">
      <c r="A24" s="963"/>
      <c r="B24" s="947" t="s">
        <v>1861</v>
      </c>
      <c r="C24" s="948">
        <f t="shared" ref="C24:K24" si="10">C23-0.3</f>
        <v>19.001999999999999</v>
      </c>
      <c r="D24" s="949">
        <f t="shared" si="10"/>
        <v>19.175000000000001</v>
      </c>
      <c r="E24" s="949">
        <f t="shared" si="10"/>
        <v>19.111999999999998</v>
      </c>
      <c r="F24" s="949">
        <f t="shared" si="10"/>
        <v>18.919999999999998</v>
      </c>
      <c r="G24" s="949">
        <f t="shared" si="10"/>
        <v>19.181999999999999</v>
      </c>
      <c r="H24" s="949">
        <f t="shared" si="10"/>
        <v>19.393999999999998</v>
      </c>
      <c r="I24" s="949">
        <f t="shared" si="10"/>
        <v>19.207000000000001</v>
      </c>
      <c r="J24" s="949">
        <f t="shared" si="10"/>
        <v>18.762</v>
      </c>
      <c r="K24" s="950">
        <f t="shared" si="10"/>
        <v>19.007999999999999</v>
      </c>
      <c r="M24" s="963"/>
      <c r="N24" s="947" t="s">
        <v>1861</v>
      </c>
      <c r="O24" s="949">
        <f>O23-0.3</f>
        <v>-0.3</v>
      </c>
    </row>
    <row r="25" spans="1:15" ht="15.75" customHeight="1" x14ac:dyDescent="0.15">
      <c r="A25" s="1096">
        <v>43684</v>
      </c>
      <c r="B25" s="951" t="s">
        <v>1860</v>
      </c>
      <c r="C25" s="952">
        <v>19</v>
      </c>
      <c r="D25" s="953">
        <v>19.433</v>
      </c>
      <c r="E25" s="953">
        <v>19.187000000000001</v>
      </c>
      <c r="F25" s="953">
        <v>18.904</v>
      </c>
      <c r="G25" s="953">
        <v>19.183</v>
      </c>
      <c r="H25" s="953">
        <v>19.669</v>
      </c>
      <c r="I25" s="953">
        <v>19.481000000000002</v>
      </c>
      <c r="J25" s="953">
        <v>19.119</v>
      </c>
      <c r="K25" s="953">
        <v>19.247</v>
      </c>
      <c r="M25" s="1096">
        <v>43684</v>
      </c>
      <c r="N25" s="951" t="s">
        <v>1860</v>
      </c>
      <c r="O25" s="953"/>
    </row>
    <row r="26" spans="1:15" ht="15.75" customHeight="1" x14ac:dyDescent="0.15">
      <c r="A26" s="963"/>
      <c r="B26" s="954" t="s">
        <v>1861</v>
      </c>
      <c r="C26" s="955">
        <f t="shared" ref="C26:H26" si="11">C25-0.3</f>
        <v>18.7</v>
      </c>
      <c r="D26" s="956">
        <f t="shared" si="11"/>
        <v>19.132999999999999</v>
      </c>
      <c r="E26" s="956">
        <f t="shared" si="11"/>
        <v>18.887</v>
      </c>
      <c r="F26" s="956">
        <f t="shared" si="11"/>
        <v>18.603999999999999</v>
      </c>
      <c r="G26" s="956">
        <f t="shared" si="11"/>
        <v>18.882999999999999</v>
      </c>
      <c r="H26" s="956">
        <f t="shared" si="11"/>
        <v>19.369</v>
      </c>
      <c r="I26" s="959">
        <v>-0.3</v>
      </c>
      <c r="J26" s="956">
        <f t="shared" ref="J26:K26" si="12">J25-0.3</f>
        <v>18.818999999999999</v>
      </c>
      <c r="K26" s="956">
        <f t="shared" si="12"/>
        <v>18.946999999999999</v>
      </c>
      <c r="M26" s="963"/>
      <c r="N26" s="954" t="s">
        <v>1861</v>
      </c>
      <c r="O26" s="956">
        <f>O25-0.3</f>
        <v>-0.3</v>
      </c>
    </row>
    <row r="27" spans="1:15" ht="15.75" customHeight="1" x14ac:dyDescent="0.15">
      <c r="A27" s="1008">
        <v>43685</v>
      </c>
      <c r="B27" s="944" t="s">
        <v>1860</v>
      </c>
      <c r="C27" s="945">
        <v>18.975000000000001</v>
      </c>
      <c r="D27" s="946">
        <v>19.408000000000001</v>
      </c>
      <c r="E27" s="946">
        <v>19.161999999999999</v>
      </c>
      <c r="F27" s="946">
        <v>18.879000000000001</v>
      </c>
      <c r="G27" s="946">
        <v>19.158000000000001</v>
      </c>
      <c r="H27" s="946">
        <v>19.643999999999998</v>
      </c>
      <c r="I27" s="946">
        <v>19.456</v>
      </c>
      <c r="J27" s="946">
        <v>19.094000000000001</v>
      </c>
      <c r="K27" s="946">
        <v>19.222000000000001</v>
      </c>
      <c r="M27" s="1008">
        <v>43685</v>
      </c>
      <c r="N27" s="944" t="s">
        <v>1860</v>
      </c>
      <c r="O27" s="946"/>
    </row>
    <row r="28" spans="1:15" ht="15.75" customHeight="1" x14ac:dyDescent="0.15">
      <c r="A28" s="963"/>
      <c r="B28" s="947" t="s">
        <v>1861</v>
      </c>
      <c r="C28" s="948">
        <f t="shared" ref="C28:K28" si="13">C27-0.3</f>
        <v>18.675000000000001</v>
      </c>
      <c r="D28" s="949">
        <f t="shared" si="13"/>
        <v>19.108000000000001</v>
      </c>
      <c r="E28" s="949">
        <f t="shared" si="13"/>
        <v>18.861999999999998</v>
      </c>
      <c r="F28" s="949">
        <f t="shared" si="13"/>
        <v>18.579000000000001</v>
      </c>
      <c r="G28" s="949">
        <f t="shared" si="13"/>
        <v>18.858000000000001</v>
      </c>
      <c r="H28" s="949">
        <f t="shared" si="13"/>
        <v>19.343999999999998</v>
      </c>
      <c r="I28" s="949">
        <f t="shared" si="13"/>
        <v>19.155999999999999</v>
      </c>
      <c r="J28" s="949">
        <f t="shared" si="13"/>
        <v>18.794</v>
      </c>
      <c r="K28" s="950">
        <f t="shared" si="13"/>
        <v>18.922000000000001</v>
      </c>
      <c r="M28" s="963"/>
      <c r="N28" s="947" t="s">
        <v>1861</v>
      </c>
      <c r="O28" s="949">
        <f>O27-0.3</f>
        <v>-0.3</v>
      </c>
    </row>
    <row r="29" spans="1:15" ht="15.75" customHeight="1" x14ac:dyDescent="0.15">
      <c r="A29" s="1096">
        <v>43686</v>
      </c>
      <c r="B29" s="951" t="s">
        <v>1860</v>
      </c>
      <c r="C29" s="952">
        <v>18.917000000000002</v>
      </c>
      <c r="D29" s="953">
        <v>19.349</v>
      </c>
      <c r="E29" s="953">
        <v>19.103000000000002</v>
      </c>
      <c r="F29" s="953">
        <v>18.82</v>
      </c>
      <c r="G29" s="953">
        <v>19.100000000000001</v>
      </c>
      <c r="H29" s="953">
        <v>19.585000000000001</v>
      </c>
      <c r="I29" s="953">
        <v>19.396999999999998</v>
      </c>
      <c r="J29" s="953">
        <v>19.036000000000001</v>
      </c>
      <c r="K29" s="953">
        <v>19.163</v>
      </c>
      <c r="M29" s="1096">
        <v>43686</v>
      </c>
      <c r="N29" s="951" t="s">
        <v>1860</v>
      </c>
      <c r="O29" s="953"/>
    </row>
    <row r="30" spans="1:15" ht="15.75" customHeight="1" x14ac:dyDescent="0.15">
      <c r="A30" s="963"/>
      <c r="B30" s="954" t="s">
        <v>1861</v>
      </c>
      <c r="C30" s="955">
        <f t="shared" ref="C30:K30" si="14">C29-0.3</f>
        <v>18.617000000000001</v>
      </c>
      <c r="D30" s="956">
        <f t="shared" si="14"/>
        <v>19.048999999999999</v>
      </c>
      <c r="E30" s="956">
        <f t="shared" si="14"/>
        <v>18.803000000000001</v>
      </c>
      <c r="F30" s="956">
        <f t="shared" si="14"/>
        <v>18.52</v>
      </c>
      <c r="G30" s="956">
        <f t="shared" si="14"/>
        <v>18.8</v>
      </c>
      <c r="H30" s="956">
        <f t="shared" si="14"/>
        <v>19.285</v>
      </c>
      <c r="I30" s="956">
        <f t="shared" si="14"/>
        <v>19.096999999999998</v>
      </c>
      <c r="J30" s="956">
        <f t="shared" si="14"/>
        <v>18.736000000000001</v>
      </c>
      <c r="K30" s="956">
        <f t="shared" si="14"/>
        <v>18.863</v>
      </c>
      <c r="M30" s="963"/>
      <c r="N30" s="954" t="s">
        <v>1861</v>
      </c>
      <c r="O30" s="956">
        <f>O29-0.3</f>
        <v>-0.3</v>
      </c>
    </row>
    <row r="31" spans="1:15" ht="15.75" customHeight="1" x14ac:dyDescent="0.15">
      <c r="A31" s="1079" t="s">
        <v>1862</v>
      </c>
      <c r="B31" s="944" t="s">
        <v>1860</v>
      </c>
      <c r="C31" s="945">
        <v>18.866</v>
      </c>
      <c r="D31" s="946">
        <v>19.298999999999999</v>
      </c>
      <c r="E31" s="946">
        <v>19.053000000000001</v>
      </c>
      <c r="F31" s="946">
        <v>18.77</v>
      </c>
      <c r="G31" s="946">
        <v>19.048999999999999</v>
      </c>
      <c r="H31" s="946">
        <v>19.535</v>
      </c>
      <c r="I31" s="946">
        <v>19.347000000000001</v>
      </c>
      <c r="J31" s="946">
        <v>18.984999999999999</v>
      </c>
      <c r="K31" s="946">
        <v>19.113</v>
      </c>
      <c r="M31" s="1079" t="s">
        <v>1862</v>
      </c>
      <c r="N31" s="944" t="s">
        <v>1860</v>
      </c>
      <c r="O31" s="946"/>
    </row>
    <row r="32" spans="1:15" ht="15.75" customHeight="1" x14ac:dyDescent="0.15">
      <c r="A32" s="963"/>
      <c r="B32" s="947" t="s">
        <v>1861</v>
      </c>
      <c r="C32" s="948">
        <f t="shared" ref="C32:K32" si="15">C31-0.3</f>
        <v>18.565999999999999</v>
      </c>
      <c r="D32" s="949">
        <f t="shared" si="15"/>
        <v>18.998999999999999</v>
      </c>
      <c r="E32" s="949">
        <f t="shared" si="15"/>
        <v>18.753</v>
      </c>
      <c r="F32" s="949">
        <f t="shared" si="15"/>
        <v>18.47</v>
      </c>
      <c r="G32" s="949">
        <f t="shared" si="15"/>
        <v>18.748999999999999</v>
      </c>
      <c r="H32" s="949">
        <f t="shared" si="15"/>
        <v>19.234999999999999</v>
      </c>
      <c r="I32" s="949">
        <f t="shared" si="15"/>
        <v>19.047000000000001</v>
      </c>
      <c r="J32" s="949">
        <f t="shared" si="15"/>
        <v>18.684999999999999</v>
      </c>
      <c r="K32" s="950">
        <f t="shared" si="15"/>
        <v>18.812999999999999</v>
      </c>
      <c r="M32" s="963"/>
      <c r="N32" s="947" t="s">
        <v>1861</v>
      </c>
      <c r="O32" s="949">
        <f>O31-0.3</f>
        <v>-0.3</v>
      </c>
    </row>
    <row r="33" spans="1:15" ht="15.75" customHeight="1" x14ac:dyDescent="0.15">
      <c r="A33" s="1096">
        <v>43690</v>
      </c>
      <c r="B33" s="951" t="s">
        <v>1860</v>
      </c>
      <c r="C33" s="960">
        <v>18.678999999999998</v>
      </c>
      <c r="D33" s="961">
        <v>19.111999999999998</v>
      </c>
      <c r="E33" s="961">
        <v>18.866</v>
      </c>
      <c r="F33" s="961">
        <v>18.582999999999998</v>
      </c>
      <c r="G33" s="961">
        <v>18.861999999999998</v>
      </c>
      <c r="H33" s="961">
        <v>19.347999999999999</v>
      </c>
      <c r="I33" s="961">
        <v>19.16</v>
      </c>
      <c r="J33" s="961">
        <v>18.797999999999998</v>
      </c>
      <c r="K33" s="953">
        <v>18.925999999999998</v>
      </c>
      <c r="M33" s="1096">
        <v>43690</v>
      </c>
      <c r="N33" s="951" t="s">
        <v>1860</v>
      </c>
      <c r="O33" s="953"/>
    </row>
    <row r="34" spans="1:15" ht="15.75" customHeight="1" x14ac:dyDescent="0.15">
      <c r="A34" s="963"/>
      <c r="B34" s="954" t="s">
        <v>1861</v>
      </c>
      <c r="C34" s="955">
        <f t="shared" ref="C34:K34" si="16">C33-0.3</f>
        <v>18.378999999999998</v>
      </c>
      <c r="D34" s="956">
        <f t="shared" si="16"/>
        <v>18.811999999999998</v>
      </c>
      <c r="E34" s="956">
        <f t="shared" si="16"/>
        <v>18.565999999999999</v>
      </c>
      <c r="F34" s="956">
        <f t="shared" si="16"/>
        <v>18.282999999999998</v>
      </c>
      <c r="G34" s="956">
        <f t="shared" si="16"/>
        <v>18.561999999999998</v>
      </c>
      <c r="H34" s="956">
        <f t="shared" si="16"/>
        <v>19.047999999999998</v>
      </c>
      <c r="I34" s="956">
        <f t="shared" si="16"/>
        <v>18.86</v>
      </c>
      <c r="J34" s="956">
        <f t="shared" si="16"/>
        <v>18.497999999999998</v>
      </c>
      <c r="K34" s="956">
        <f t="shared" si="16"/>
        <v>18.625999999999998</v>
      </c>
      <c r="M34" s="963"/>
      <c r="N34" s="954" t="s">
        <v>1861</v>
      </c>
      <c r="O34" s="956">
        <f>O33-0.3</f>
        <v>-0.3</v>
      </c>
    </row>
    <row r="35" spans="1:15" ht="15.75" customHeight="1" x14ac:dyDescent="0.15">
      <c r="A35" s="1008">
        <v>43691</v>
      </c>
      <c r="B35" s="944" t="s">
        <v>1860</v>
      </c>
      <c r="C35" s="945">
        <v>18.672000000000001</v>
      </c>
      <c r="D35" s="946">
        <v>19.105</v>
      </c>
      <c r="E35" s="946">
        <v>18.859000000000002</v>
      </c>
      <c r="F35" s="946">
        <v>18.576000000000001</v>
      </c>
      <c r="G35" s="946">
        <v>18.855</v>
      </c>
      <c r="H35" s="946">
        <v>19.341000000000001</v>
      </c>
      <c r="I35" s="946">
        <v>19.152999999999999</v>
      </c>
      <c r="J35" s="946">
        <v>18.791</v>
      </c>
      <c r="K35" s="946">
        <v>18.919</v>
      </c>
      <c r="M35" s="1008">
        <v>43691</v>
      </c>
      <c r="N35" s="944" t="s">
        <v>1860</v>
      </c>
      <c r="O35" s="946"/>
    </row>
    <row r="36" spans="1:15" ht="15.75" customHeight="1" x14ac:dyDescent="0.15">
      <c r="A36" s="963"/>
      <c r="B36" s="947" t="s">
        <v>1861</v>
      </c>
      <c r="C36" s="948">
        <f t="shared" ref="C36:K36" si="17">C35-0.3</f>
        <v>18.372</v>
      </c>
      <c r="D36" s="949">
        <f t="shared" si="17"/>
        <v>18.805</v>
      </c>
      <c r="E36" s="949">
        <f t="shared" si="17"/>
        <v>18.559000000000001</v>
      </c>
      <c r="F36" s="949">
        <f t="shared" si="17"/>
        <v>18.276</v>
      </c>
      <c r="G36" s="949">
        <f t="shared" si="17"/>
        <v>18.555</v>
      </c>
      <c r="H36" s="949">
        <f t="shared" si="17"/>
        <v>19.041</v>
      </c>
      <c r="I36" s="949">
        <f t="shared" si="17"/>
        <v>18.852999999999998</v>
      </c>
      <c r="J36" s="949">
        <f t="shared" si="17"/>
        <v>18.491</v>
      </c>
      <c r="K36" s="950">
        <f t="shared" si="17"/>
        <v>18.619</v>
      </c>
      <c r="M36" s="963"/>
      <c r="N36" s="947" t="s">
        <v>1861</v>
      </c>
      <c r="O36" s="949">
        <f>O35-0.3</f>
        <v>-0.3</v>
      </c>
    </row>
    <row r="37" spans="1:15" ht="15.75" customHeight="1" x14ac:dyDescent="0.15">
      <c r="A37" s="1096">
        <v>43692</v>
      </c>
      <c r="B37" s="951" t="s">
        <v>1860</v>
      </c>
      <c r="C37" s="952">
        <v>18.699000000000002</v>
      </c>
      <c r="D37" s="953">
        <v>19.132000000000001</v>
      </c>
      <c r="E37" s="953">
        <v>18.885999999999999</v>
      </c>
      <c r="F37" s="953">
        <v>18.603000000000002</v>
      </c>
      <c r="G37" s="953">
        <v>18.882999999999999</v>
      </c>
      <c r="H37" s="953">
        <v>19.367999999999999</v>
      </c>
      <c r="I37" s="953">
        <v>19.18</v>
      </c>
      <c r="J37" s="953">
        <v>18.818999999999999</v>
      </c>
      <c r="K37" s="953">
        <v>18.946000000000002</v>
      </c>
      <c r="M37" s="1096">
        <v>43692</v>
      </c>
      <c r="N37" s="951" t="s">
        <v>1860</v>
      </c>
      <c r="O37" s="953"/>
    </row>
    <row r="38" spans="1:15" ht="15.75" customHeight="1" x14ac:dyDescent="0.15">
      <c r="A38" s="963"/>
      <c r="B38" s="954" t="s">
        <v>1861</v>
      </c>
      <c r="C38" s="955">
        <f t="shared" ref="C38:K38" si="18">C37-0.3</f>
        <v>18.399000000000001</v>
      </c>
      <c r="D38" s="956">
        <f t="shared" si="18"/>
        <v>18.832000000000001</v>
      </c>
      <c r="E38" s="956">
        <f t="shared" si="18"/>
        <v>18.585999999999999</v>
      </c>
      <c r="F38" s="956">
        <f t="shared" si="18"/>
        <v>18.303000000000001</v>
      </c>
      <c r="G38" s="956">
        <f t="shared" si="18"/>
        <v>18.582999999999998</v>
      </c>
      <c r="H38" s="956">
        <f t="shared" si="18"/>
        <v>19.067999999999998</v>
      </c>
      <c r="I38" s="956">
        <f t="shared" si="18"/>
        <v>18.88</v>
      </c>
      <c r="J38" s="956">
        <f t="shared" si="18"/>
        <v>18.518999999999998</v>
      </c>
      <c r="K38" s="956">
        <f t="shared" si="18"/>
        <v>18.646000000000001</v>
      </c>
      <c r="M38" s="963"/>
      <c r="N38" s="954" t="s">
        <v>1861</v>
      </c>
      <c r="O38" s="956">
        <f>O37-0.3</f>
        <v>-0.3</v>
      </c>
    </row>
    <row r="39" spans="1:15" ht="15.75" customHeight="1" x14ac:dyDescent="0.15">
      <c r="A39" s="1008">
        <v>43693</v>
      </c>
      <c r="B39" s="944" t="s">
        <v>1860</v>
      </c>
      <c r="C39" s="945">
        <v>18.690000000000001</v>
      </c>
      <c r="D39" s="946">
        <v>19.122</v>
      </c>
      <c r="E39" s="946">
        <v>18.876000000000001</v>
      </c>
      <c r="F39" s="946">
        <v>18.593</v>
      </c>
      <c r="G39" s="946">
        <v>18.873000000000001</v>
      </c>
      <c r="H39" s="946">
        <v>19.358000000000001</v>
      </c>
      <c r="I39" s="946">
        <v>19.170999999999999</v>
      </c>
      <c r="J39" s="946">
        <v>18.809000000000001</v>
      </c>
      <c r="K39" s="946">
        <v>18937</v>
      </c>
      <c r="M39" s="1008">
        <v>43693</v>
      </c>
      <c r="N39" s="944" t="s">
        <v>1860</v>
      </c>
      <c r="O39" s="946"/>
    </row>
    <row r="40" spans="1:15" ht="15.75" customHeight="1" x14ac:dyDescent="0.15">
      <c r="A40" s="963"/>
      <c r="B40" s="947" t="s">
        <v>1861</v>
      </c>
      <c r="C40" s="948">
        <f t="shared" ref="C40:K40" si="19">C39-0.3</f>
        <v>18.39</v>
      </c>
      <c r="D40" s="949">
        <f t="shared" si="19"/>
        <v>18.821999999999999</v>
      </c>
      <c r="E40" s="949">
        <f t="shared" si="19"/>
        <v>18.576000000000001</v>
      </c>
      <c r="F40" s="949">
        <f t="shared" si="19"/>
        <v>18.292999999999999</v>
      </c>
      <c r="G40" s="949">
        <f t="shared" si="19"/>
        <v>18.573</v>
      </c>
      <c r="H40" s="949">
        <f t="shared" si="19"/>
        <v>19.058</v>
      </c>
      <c r="I40" s="949">
        <f t="shared" si="19"/>
        <v>18.870999999999999</v>
      </c>
      <c r="J40" s="949">
        <f t="shared" si="19"/>
        <v>18.509</v>
      </c>
      <c r="K40" s="950">
        <f t="shared" si="19"/>
        <v>18936.7</v>
      </c>
      <c r="M40" s="963"/>
      <c r="N40" s="947" t="s">
        <v>1861</v>
      </c>
      <c r="O40" s="949">
        <f>O39-0.3</f>
        <v>-0.3</v>
      </c>
    </row>
    <row r="41" spans="1:15" ht="15.75" customHeight="1" x14ac:dyDescent="0.15">
      <c r="A41" s="1097" t="s">
        <v>1863</v>
      </c>
      <c r="B41" s="951" t="s">
        <v>1860</v>
      </c>
      <c r="C41" s="952">
        <v>18.992999999999999</v>
      </c>
      <c r="D41" s="953">
        <v>19.425000000000001</v>
      </c>
      <c r="E41" s="953">
        <v>19.178999999999998</v>
      </c>
      <c r="F41" s="953">
        <v>18.896999999999998</v>
      </c>
      <c r="G41" s="953">
        <v>19.175999999999998</v>
      </c>
      <c r="H41" s="953">
        <v>19.661000000000001</v>
      </c>
      <c r="I41" s="953">
        <v>19.474</v>
      </c>
      <c r="J41" s="953">
        <v>19.111999999999998</v>
      </c>
      <c r="K41" s="953">
        <v>19.239999999999998</v>
      </c>
      <c r="M41" s="1097" t="s">
        <v>1863</v>
      </c>
      <c r="N41" s="951" t="s">
        <v>1860</v>
      </c>
      <c r="O41" s="953"/>
    </row>
    <row r="42" spans="1:15" ht="15.75" customHeight="1" x14ac:dyDescent="0.15">
      <c r="A42" s="963"/>
      <c r="B42" s="954" t="s">
        <v>1861</v>
      </c>
      <c r="C42" s="955">
        <f t="shared" ref="C42:K42" si="20">C41-0.3</f>
        <v>18.692999999999998</v>
      </c>
      <c r="D42" s="956">
        <f t="shared" si="20"/>
        <v>19.125</v>
      </c>
      <c r="E42" s="956">
        <f t="shared" si="20"/>
        <v>18.878999999999998</v>
      </c>
      <c r="F42" s="956">
        <f t="shared" si="20"/>
        <v>18.596999999999998</v>
      </c>
      <c r="G42" s="956">
        <f t="shared" si="20"/>
        <v>18.875999999999998</v>
      </c>
      <c r="H42" s="956">
        <f t="shared" si="20"/>
        <v>19.361000000000001</v>
      </c>
      <c r="I42" s="956">
        <f t="shared" si="20"/>
        <v>19.173999999999999</v>
      </c>
      <c r="J42" s="956">
        <f t="shared" si="20"/>
        <v>18.811999999999998</v>
      </c>
      <c r="K42" s="956">
        <f t="shared" si="20"/>
        <v>18.939999999999998</v>
      </c>
      <c r="M42" s="963"/>
      <c r="N42" s="954" t="s">
        <v>1861</v>
      </c>
      <c r="O42" s="956">
        <f>O41-0.3</f>
        <v>-0.3</v>
      </c>
    </row>
    <row r="43" spans="1:15" ht="15.75" customHeight="1" x14ac:dyDescent="0.15">
      <c r="A43" s="1008">
        <v>43697</v>
      </c>
      <c r="B43" s="944" t="s">
        <v>1860</v>
      </c>
      <c r="C43" s="945">
        <v>19.056000000000001</v>
      </c>
      <c r="D43" s="946">
        <v>19.488</v>
      </c>
      <c r="E43" s="946">
        <v>19.242000000000001</v>
      </c>
      <c r="F43" s="946">
        <v>18.959</v>
      </c>
      <c r="G43" s="946">
        <v>19.239000000000001</v>
      </c>
      <c r="H43" s="946">
        <v>19.724</v>
      </c>
      <c r="I43" s="946">
        <v>19.536000000000001</v>
      </c>
      <c r="J43" s="946">
        <v>19.175000000000001</v>
      </c>
      <c r="K43" s="946">
        <v>19.302</v>
      </c>
      <c r="M43" s="1008">
        <v>43697</v>
      </c>
      <c r="N43" s="944" t="s">
        <v>1860</v>
      </c>
      <c r="O43" s="946"/>
    </row>
    <row r="44" spans="1:15" ht="15.75" customHeight="1" x14ac:dyDescent="0.15">
      <c r="A44" s="963"/>
      <c r="B44" s="947" t="s">
        <v>1861</v>
      </c>
      <c r="C44" s="948">
        <f t="shared" ref="C44:K44" si="21">C43-0.3</f>
        <v>18.756</v>
      </c>
      <c r="D44" s="949">
        <f t="shared" si="21"/>
        <v>19.187999999999999</v>
      </c>
      <c r="E44" s="949">
        <f t="shared" si="21"/>
        <v>18.942</v>
      </c>
      <c r="F44" s="949">
        <f t="shared" si="21"/>
        <v>18.658999999999999</v>
      </c>
      <c r="G44" s="949">
        <f t="shared" si="21"/>
        <v>18.939</v>
      </c>
      <c r="H44" s="949">
        <f t="shared" si="21"/>
        <v>19.423999999999999</v>
      </c>
      <c r="I44" s="949">
        <f t="shared" si="21"/>
        <v>19.236000000000001</v>
      </c>
      <c r="J44" s="949">
        <f t="shared" si="21"/>
        <v>18.875</v>
      </c>
      <c r="K44" s="950">
        <f t="shared" si="21"/>
        <v>19.001999999999999</v>
      </c>
      <c r="M44" s="963"/>
      <c r="N44" s="947" t="s">
        <v>1861</v>
      </c>
      <c r="O44" s="949">
        <f>O43-0.3</f>
        <v>-0.3</v>
      </c>
    </row>
    <row r="45" spans="1:15" ht="15.75" customHeight="1" x14ac:dyDescent="0.15">
      <c r="A45" s="1096">
        <v>43698</v>
      </c>
      <c r="B45" s="951" t="s">
        <v>1860</v>
      </c>
      <c r="C45" s="952">
        <v>19.116</v>
      </c>
      <c r="D45" s="953">
        <v>19.548999999999999</v>
      </c>
      <c r="E45" s="953">
        <v>19.303000000000001</v>
      </c>
      <c r="F45" s="953">
        <v>19.02</v>
      </c>
      <c r="G45" s="953">
        <v>19.298999999999999</v>
      </c>
      <c r="H45" s="953">
        <v>19.785</v>
      </c>
      <c r="I45" s="953">
        <v>19.597000000000001</v>
      </c>
      <c r="J45" s="953">
        <v>19.234999999999999</v>
      </c>
      <c r="K45" s="953">
        <v>19.363</v>
      </c>
      <c r="M45" s="1096">
        <v>43698</v>
      </c>
      <c r="N45" s="951" t="s">
        <v>1860</v>
      </c>
      <c r="O45" s="953"/>
    </row>
    <row r="46" spans="1:15" ht="15.75" customHeight="1" x14ac:dyDescent="0.15">
      <c r="A46" s="963"/>
      <c r="B46" s="954" t="s">
        <v>1861</v>
      </c>
      <c r="C46" s="955">
        <f t="shared" ref="C46:K46" si="22">C45-0.3</f>
        <v>18.815999999999999</v>
      </c>
      <c r="D46" s="956">
        <f t="shared" si="22"/>
        <v>19.248999999999999</v>
      </c>
      <c r="E46" s="956">
        <f t="shared" si="22"/>
        <v>19.003</v>
      </c>
      <c r="F46" s="956">
        <f t="shared" si="22"/>
        <v>18.72</v>
      </c>
      <c r="G46" s="956">
        <f t="shared" si="22"/>
        <v>18.998999999999999</v>
      </c>
      <c r="H46" s="956">
        <f t="shared" si="22"/>
        <v>19.484999999999999</v>
      </c>
      <c r="I46" s="956">
        <f t="shared" si="22"/>
        <v>19.297000000000001</v>
      </c>
      <c r="J46" s="956">
        <f t="shared" si="22"/>
        <v>18.934999999999999</v>
      </c>
      <c r="K46" s="956">
        <f t="shared" si="22"/>
        <v>19.062999999999999</v>
      </c>
      <c r="M46" s="963"/>
      <c r="N46" s="954" t="s">
        <v>1861</v>
      </c>
      <c r="O46" s="956">
        <f>O45-0.3</f>
        <v>-0.3</v>
      </c>
    </row>
    <row r="47" spans="1:15" ht="15.75" customHeight="1" x14ac:dyDescent="0.15">
      <c r="A47" s="1008">
        <v>43699</v>
      </c>
      <c r="B47" s="944" t="s">
        <v>1860</v>
      </c>
      <c r="C47" s="945">
        <v>19.183</v>
      </c>
      <c r="D47" s="946">
        <v>19.614999999999998</v>
      </c>
      <c r="E47" s="946">
        <v>19.100999999999999</v>
      </c>
      <c r="F47" s="946">
        <v>19.087</v>
      </c>
      <c r="G47" s="946">
        <v>19.366</v>
      </c>
      <c r="H47" s="946">
        <v>19.850999999999999</v>
      </c>
      <c r="I47" s="946">
        <v>19.664000000000001</v>
      </c>
      <c r="J47" s="946">
        <v>19.302</v>
      </c>
      <c r="K47" s="946">
        <v>19.43</v>
      </c>
      <c r="M47" s="1008">
        <v>43699</v>
      </c>
      <c r="N47" s="944" t="s">
        <v>1860</v>
      </c>
      <c r="O47" s="946"/>
    </row>
    <row r="48" spans="1:15" ht="15.75" customHeight="1" x14ac:dyDescent="0.15">
      <c r="A48" s="963"/>
      <c r="B48" s="947" t="s">
        <v>1861</v>
      </c>
      <c r="C48" s="948">
        <f t="shared" ref="C48:K48" si="23">C47-0.3</f>
        <v>18.882999999999999</v>
      </c>
      <c r="D48" s="949">
        <f t="shared" si="23"/>
        <v>19.314999999999998</v>
      </c>
      <c r="E48" s="949">
        <f t="shared" si="23"/>
        <v>18.800999999999998</v>
      </c>
      <c r="F48" s="949">
        <f t="shared" si="23"/>
        <v>18.786999999999999</v>
      </c>
      <c r="G48" s="949">
        <f t="shared" si="23"/>
        <v>19.065999999999999</v>
      </c>
      <c r="H48" s="949">
        <f t="shared" si="23"/>
        <v>19.550999999999998</v>
      </c>
      <c r="I48" s="949">
        <f t="shared" si="23"/>
        <v>19.364000000000001</v>
      </c>
      <c r="J48" s="949">
        <f t="shared" si="23"/>
        <v>19.001999999999999</v>
      </c>
      <c r="K48" s="949">
        <f t="shared" si="23"/>
        <v>19.13</v>
      </c>
      <c r="M48" s="963"/>
      <c r="N48" s="947" t="s">
        <v>1861</v>
      </c>
      <c r="O48" s="949">
        <f>O47-0.3</f>
        <v>-0.3</v>
      </c>
    </row>
    <row r="49" spans="1:15" ht="15.75" customHeight="1" x14ac:dyDescent="0.15">
      <c r="A49" s="1096">
        <v>43700</v>
      </c>
      <c r="B49" s="951" t="s">
        <v>1860</v>
      </c>
      <c r="C49" s="952">
        <v>19.222999999999999</v>
      </c>
      <c r="D49" s="953">
        <v>19.666</v>
      </c>
      <c r="E49" s="953">
        <v>19.420000000000002</v>
      </c>
      <c r="F49" s="953">
        <v>19.137</v>
      </c>
      <c r="G49" s="953">
        <v>19.416</v>
      </c>
      <c r="H49" s="953">
        <v>19.902000000000001</v>
      </c>
      <c r="I49" s="953">
        <v>19.713999999999999</v>
      </c>
      <c r="J49" s="953">
        <v>19.352</v>
      </c>
      <c r="K49" s="953">
        <v>19.48</v>
      </c>
      <c r="M49" s="1096">
        <v>43700</v>
      </c>
      <c r="N49" s="951" t="s">
        <v>1860</v>
      </c>
      <c r="O49" s="953"/>
    </row>
    <row r="50" spans="1:15" ht="15.75" customHeight="1" x14ac:dyDescent="0.15">
      <c r="A50" s="963"/>
      <c r="B50" s="954" t="s">
        <v>1861</v>
      </c>
      <c r="C50" s="955">
        <f t="shared" ref="C50:K50" si="24">C49-0.3</f>
        <v>18.922999999999998</v>
      </c>
      <c r="D50" s="956">
        <f t="shared" si="24"/>
        <v>19.366</v>
      </c>
      <c r="E50" s="956">
        <f t="shared" si="24"/>
        <v>19.12</v>
      </c>
      <c r="F50" s="956">
        <f t="shared" si="24"/>
        <v>18.837</v>
      </c>
      <c r="G50" s="956">
        <f t="shared" si="24"/>
        <v>19.116</v>
      </c>
      <c r="H50" s="956">
        <f t="shared" si="24"/>
        <v>19.602</v>
      </c>
      <c r="I50" s="956">
        <f t="shared" si="24"/>
        <v>19.413999999999998</v>
      </c>
      <c r="J50" s="956">
        <f t="shared" si="24"/>
        <v>19.052</v>
      </c>
      <c r="K50" s="956">
        <f t="shared" si="24"/>
        <v>19.18</v>
      </c>
      <c r="M50" s="963"/>
      <c r="N50" s="954" t="s">
        <v>1861</v>
      </c>
      <c r="O50" s="956">
        <f>O49-0.3</f>
        <v>-0.3</v>
      </c>
    </row>
    <row r="51" spans="1:15" ht="15.75" customHeight="1" x14ac:dyDescent="0.15">
      <c r="A51" s="1095" t="s">
        <v>1864</v>
      </c>
      <c r="B51" s="944" t="s">
        <v>1860</v>
      </c>
      <c r="C51" s="945">
        <v>19.196000000000002</v>
      </c>
      <c r="D51" s="946">
        <v>19.629000000000001</v>
      </c>
      <c r="E51" s="946">
        <v>19.382999999999999</v>
      </c>
      <c r="F51" s="946">
        <v>19.100000000000001</v>
      </c>
      <c r="G51" s="946">
        <v>19.379000000000001</v>
      </c>
      <c r="H51" s="946">
        <v>19.864999999999998</v>
      </c>
      <c r="I51" s="946">
        <v>19.677</v>
      </c>
      <c r="J51" s="946">
        <v>19.315000000000001</v>
      </c>
      <c r="K51" s="946">
        <v>19.443000000000001</v>
      </c>
      <c r="M51" s="1095" t="s">
        <v>1864</v>
      </c>
      <c r="N51" s="944" t="s">
        <v>1860</v>
      </c>
      <c r="O51" s="946"/>
    </row>
    <row r="52" spans="1:15" ht="15.75" customHeight="1" x14ac:dyDescent="0.15">
      <c r="A52" s="963"/>
      <c r="B52" s="947" t="s">
        <v>1861</v>
      </c>
      <c r="C52" s="948">
        <f t="shared" ref="C52:K52" si="25">C51-0.3</f>
        <v>18.896000000000001</v>
      </c>
      <c r="D52" s="949">
        <f t="shared" si="25"/>
        <v>19.329000000000001</v>
      </c>
      <c r="E52" s="949">
        <f t="shared" si="25"/>
        <v>19.082999999999998</v>
      </c>
      <c r="F52" s="949">
        <f t="shared" si="25"/>
        <v>18.8</v>
      </c>
      <c r="G52" s="949">
        <f t="shared" si="25"/>
        <v>19.079000000000001</v>
      </c>
      <c r="H52" s="949">
        <f t="shared" si="25"/>
        <v>19.564999999999998</v>
      </c>
      <c r="I52" s="949">
        <f t="shared" si="25"/>
        <v>19.376999999999999</v>
      </c>
      <c r="J52" s="949">
        <f t="shared" si="25"/>
        <v>19.015000000000001</v>
      </c>
      <c r="K52" s="949">
        <f t="shared" si="25"/>
        <v>19.143000000000001</v>
      </c>
      <c r="M52" s="963"/>
      <c r="N52" s="947" t="s">
        <v>1861</v>
      </c>
      <c r="O52" s="949">
        <f>O51-0.3</f>
        <v>-0.3</v>
      </c>
    </row>
    <row r="53" spans="1:15" ht="15.75" customHeight="1" x14ac:dyDescent="0.15">
      <c r="A53" s="1096">
        <v>43703</v>
      </c>
      <c r="B53" s="951" t="s">
        <v>1860</v>
      </c>
      <c r="C53" s="952">
        <v>19.629000000000001</v>
      </c>
      <c r="D53" s="953">
        <v>19.548999999999999</v>
      </c>
      <c r="E53" s="953">
        <v>19.382999999999999</v>
      </c>
      <c r="F53" s="953">
        <v>19.100000000000001</v>
      </c>
      <c r="G53" s="953">
        <v>19.379000000000001</v>
      </c>
      <c r="H53" s="953">
        <v>19.864999999999998</v>
      </c>
      <c r="I53" s="953">
        <v>19.677</v>
      </c>
      <c r="J53" s="953">
        <v>19.315000000000001</v>
      </c>
      <c r="K53" s="953">
        <v>19.443000000000001</v>
      </c>
      <c r="M53" s="1096">
        <v>43703</v>
      </c>
      <c r="N53" s="951" t="s">
        <v>1860</v>
      </c>
      <c r="O53" s="953"/>
    </row>
    <row r="54" spans="1:15" ht="14" x14ac:dyDescent="0.15">
      <c r="A54" s="963"/>
      <c r="B54" s="954" t="s">
        <v>1861</v>
      </c>
      <c r="C54" s="955">
        <f t="shared" ref="C54:K54" si="26">C53-0.3</f>
        <v>19.329000000000001</v>
      </c>
      <c r="D54" s="956">
        <f t="shared" si="26"/>
        <v>19.248999999999999</v>
      </c>
      <c r="E54" s="956">
        <f t="shared" si="26"/>
        <v>19.082999999999998</v>
      </c>
      <c r="F54" s="956">
        <f t="shared" si="26"/>
        <v>18.8</v>
      </c>
      <c r="G54" s="956">
        <f t="shared" si="26"/>
        <v>19.079000000000001</v>
      </c>
      <c r="H54" s="956">
        <f t="shared" si="26"/>
        <v>19.564999999999998</v>
      </c>
      <c r="I54" s="956">
        <f t="shared" si="26"/>
        <v>19.376999999999999</v>
      </c>
      <c r="J54" s="956">
        <f t="shared" si="26"/>
        <v>19.015000000000001</v>
      </c>
      <c r="K54" s="956">
        <f t="shared" si="26"/>
        <v>19.143000000000001</v>
      </c>
      <c r="M54" s="963"/>
      <c r="N54" s="954" t="s">
        <v>1861</v>
      </c>
      <c r="O54" s="956">
        <f>O53-0.3</f>
        <v>-0.3</v>
      </c>
    </row>
    <row r="55" spans="1:15" ht="13" x14ac:dyDescent="0.15">
      <c r="A55" s="1008">
        <v>43704</v>
      </c>
      <c r="B55" s="944" t="s">
        <v>1860</v>
      </c>
      <c r="C55" s="945">
        <v>19.224</v>
      </c>
      <c r="D55" s="946">
        <v>19.655999999999999</v>
      </c>
      <c r="E55" s="946">
        <v>19.411000000000001</v>
      </c>
      <c r="F55" s="946">
        <v>19.128</v>
      </c>
      <c r="G55" s="946">
        <v>19.407</v>
      </c>
      <c r="H55" s="946">
        <v>19.891999999999999</v>
      </c>
      <c r="I55" s="946">
        <v>19.704999999999998</v>
      </c>
      <c r="J55" s="946">
        <v>19.343</v>
      </c>
      <c r="K55" s="946">
        <v>19.471</v>
      </c>
      <c r="M55" s="1008">
        <v>43704</v>
      </c>
      <c r="N55" s="944" t="s">
        <v>1860</v>
      </c>
      <c r="O55" s="946"/>
    </row>
    <row r="56" spans="1:15" ht="14" x14ac:dyDescent="0.15">
      <c r="A56" s="963"/>
      <c r="B56" s="947" t="s">
        <v>1861</v>
      </c>
      <c r="C56" s="948">
        <f t="shared" ref="C56:K56" si="27">C55-0.3</f>
        <v>18.923999999999999</v>
      </c>
      <c r="D56" s="949">
        <f t="shared" si="27"/>
        <v>19.355999999999998</v>
      </c>
      <c r="E56" s="949">
        <f t="shared" si="27"/>
        <v>19.111000000000001</v>
      </c>
      <c r="F56" s="949">
        <f t="shared" si="27"/>
        <v>18.827999999999999</v>
      </c>
      <c r="G56" s="949">
        <f t="shared" si="27"/>
        <v>19.106999999999999</v>
      </c>
      <c r="H56" s="949">
        <f t="shared" si="27"/>
        <v>19.591999999999999</v>
      </c>
      <c r="I56" s="949">
        <f t="shared" si="27"/>
        <v>19.404999999999998</v>
      </c>
      <c r="J56" s="949">
        <f t="shared" si="27"/>
        <v>19.042999999999999</v>
      </c>
      <c r="K56" s="949">
        <f t="shared" si="27"/>
        <v>19.170999999999999</v>
      </c>
      <c r="M56" s="963"/>
      <c r="N56" s="947" t="s">
        <v>1861</v>
      </c>
      <c r="O56" s="949">
        <f>O55-0.3</f>
        <v>-0.3</v>
      </c>
    </row>
    <row r="57" spans="1:15" ht="13" x14ac:dyDescent="0.15">
      <c r="A57" s="1096">
        <v>43705</v>
      </c>
      <c r="B57" s="951" t="s">
        <v>1860</v>
      </c>
      <c r="C57" s="952">
        <v>19.224</v>
      </c>
      <c r="D57" s="953">
        <v>19.655999999999999</v>
      </c>
      <c r="E57" s="953">
        <v>19.411000000000001</v>
      </c>
      <c r="F57" s="953">
        <v>19.128</v>
      </c>
      <c r="G57" s="953">
        <v>19.407</v>
      </c>
      <c r="H57" s="953">
        <v>19.891999999999999</v>
      </c>
      <c r="I57" s="953">
        <v>19.704999999999998</v>
      </c>
      <c r="J57" s="953">
        <v>19.343</v>
      </c>
      <c r="K57" s="953">
        <v>19.471</v>
      </c>
      <c r="M57" s="1096">
        <v>43705</v>
      </c>
      <c r="N57" s="951" t="s">
        <v>1860</v>
      </c>
      <c r="O57" s="953"/>
    </row>
    <row r="58" spans="1:15" ht="14" x14ac:dyDescent="0.15">
      <c r="A58" s="963"/>
      <c r="B58" s="954" t="s">
        <v>1861</v>
      </c>
      <c r="C58" s="955">
        <f t="shared" ref="C58:K58" si="28">C57-0.3</f>
        <v>18.923999999999999</v>
      </c>
      <c r="D58" s="956">
        <f t="shared" si="28"/>
        <v>19.355999999999998</v>
      </c>
      <c r="E58" s="956">
        <f t="shared" si="28"/>
        <v>19.111000000000001</v>
      </c>
      <c r="F58" s="956">
        <f t="shared" si="28"/>
        <v>18.827999999999999</v>
      </c>
      <c r="G58" s="956">
        <f t="shared" si="28"/>
        <v>19.106999999999999</v>
      </c>
      <c r="H58" s="956">
        <f t="shared" si="28"/>
        <v>19.591999999999999</v>
      </c>
      <c r="I58" s="956">
        <f t="shared" si="28"/>
        <v>19.404999999999998</v>
      </c>
      <c r="J58" s="956">
        <f t="shared" si="28"/>
        <v>19.042999999999999</v>
      </c>
      <c r="K58" s="956">
        <f t="shared" si="28"/>
        <v>19.170999999999999</v>
      </c>
      <c r="M58" s="963"/>
      <c r="N58" s="954" t="s">
        <v>1861</v>
      </c>
      <c r="O58" s="956">
        <f>O57-0.3</f>
        <v>-0.3</v>
      </c>
    </row>
    <row r="59" spans="1:15" ht="13" x14ac:dyDescent="0.15">
      <c r="A59" s="1008">
        <v>43706</v>
      </c>
      <c r="B59" s="944" t="s">
        <v>1860</v>
      </c>
      <c r="C59" s="945">
        <v>19.224</v>
      </c>
      <c r="D59" s="946">
        <v>18.091000000000001</v>
      </c>
      <c r="E59" s="946">
        <v>19.411000000000001</v>
      </c>
      <c r="F59" s="946">
        <v>19.128</v>
      </c>
      <c r="G59" s="946">
        <v>19.407</v>
      </c>
      <c r="H59" s="946">
        <v>19.891999999999999</v>
      </c>
      <c r="I59" s="946">
        <v>19.704999999999998</v>
      </c>
      <c r="J59" s="946">
        <v>19.343</v>
      </c>
      <c r="K59" s="946">
        <v>19.471</v>
      </c>
      <c r="M59" s="1008">
        <v>43706</v>
      </c>
      <c r="N59" s="944" t="s">
        <v>1860</v>
      </c>
      <c r="O59" s="946"/>
    </row>
    <row r="60" spans="1:15" ht="14" x14ac:dyDescent="0.15">
      <c r="A60" s="963"/>
      <c r="B60" s="947" t="s">
        <v>1861</v>
      </c>
      <c r="C60" s="948">
        <f t="shared" ref="C60:K60" si="29">C59-0.3</f>
        <v>18.923999999999999</v>
      </c>
      <c r="D60" s="949">
        <f t="shared" si="29"/>
        <v>17.791</v>
      </c>
      <c r="E60" s="949">
        <f t="shared" si="29"/>
        <v>19.111000000000001</v>
      </c>
      <c r="F60" s="949">
        <f t="shared" si="29"/>
        <v>18.827999999999999</v>
      </c>
      <c r="G60" s="949">
        <f t="shared" si="29"/>
        <v>19.106999999999999</v>
      </c>
      <c r="H60" s="949">
        <f t="shared" si="29"/>
        <v>19.591999999999999</v>
      </c>
      <c r="I60" s="949">
        <f t="shared" si="29"/>
        <v>19.404999999999998</v>
      </c>
      <c r="J60" s="949">
        <f t="shared" si="29"/>
        <v>19.042999999999999</v>
      </c>
      <c r="K60" s="949">
        <f t="shared" si="29"/>
        <v>19.170999999999999</v>
      </c>
      <c r="M60" s="963"/>
      <c r="N60" s="947" t="s">
        <v>1861</v>
      </c>
      <c r="O60" s="949">
        <f>O59-0.3</f>
        <v>-0.3</v>
      </c>
    </row>
    <row r="61" spans="1:15" ht="13" x14ac:dyDescent="0.15">
      <c r="A61" s="1096">
        <v>43707</v>
      </c>
      <c r="B61" s="951" t="s">
        <v>1860</v>
      </c>
      <c r="C61" s="952">
        <v>19.224</v>
      </c>
      <c r="D61" s="953">
        <v>19.655999999999999</v>
      </c>
      <c r="E61" s="953">
        <v>19.411000000000001</v>
      </c>
      <c r="F61" s="953">
        <v>19.128</v>
      </c>
      <c r="G61" s="953">
        <v>19.407</v>
      </c>
      <c r="H61" s="953">
        <v>19.891999999999999</v>
      </c>
      <c r="I61" s="953">
        <v>19.704999999999998</v>
      </c>
      <c r="J61" s="953">
        <v>19.343</v>
      </c>
      <c r="K61" s="953">
        <v>19.471</v>
      </c>
      <c r="M61" s="1096">
        <v>43707</v>
      </c>
      <c r="N61" s="951" t="s">
        <v>1860</v>
      </c>
      <c r="O61" s="953"/>
    </row>
    <row r="62" spans="1:15" ht="14" x14ac:dyDescent="0.15">
      <c r="A62" s="963"/>
      <c r="B62" s="954" t="s">
        <v>1861</v>
      </c>
      <c r="C62" s="955">
        <f t="shared" ref="C62:K62" si="30">C61-0.3</f>
        <v>18.923999999999999</v>
      </c>
      <c r="D62" s="956">
        <f t="shared" si="30"/>
        <v>19.355999999999998</v>
      </c>
      <c r="E62" s="956">
        <f t="shared" si="30"/>
        <v>19.111000000000001</v>
      </c>
      <c r="F62" s="956">
        <f t="shared" si="30"/>
        <v>18.827999999999999</v>
      </c>
      <c r="G62" s="956">
        <f t="shared" si="30"/>
        <v>19.106999999999999</v>
      </c>
      <c r="H62" s="956">
        <f t="shared" si="30"/>
        <v>19.591999999999999</v>
      </c>
      <c r="I62" s="956">
        <f t="shared" si="30"/>
        <v>19.404999999999998</v>
      </c>
      <c r="J62" s="956">
        <f t="shared" si="30"/>
        <v>19.042999999999999</v>
      </c>
      <c r="K62" s="956">
        <f t="shared" si="30"/>
        <v>19.170999999999999</v>
      </c>
      <c r="M62" s="963"/>
      <c r="N62" s="954" t="s">
        <v>1861</v>
      </c>
      <c r="O62" s="956">
        <f>O61-0.3</f>
        <v>-0.3</v>
      </c>
    </row>
    <row r="63" spans="1:15" ht="13" x14ac:dyDescent="0.15">
      <c r="A63" s="1008">
        <v>43708</v>
      </c>
      <c r="B63" s="944" t="s">
        <v>1860</v>
      </c>
      <c r="C63" s="945">
        <v>19.224</v>
      </c>
      <c r="D63" s="946">
        <v>19.655999999999999</v>
      </c>
      <c r="E63" s="946">
        <v>19.411000000000001</v>
      </c>
      <c r="F63" s="946">
        <v>19.128</v>
      </c>
      <c r="G63" s="946">
        <v>19.407</v>
      </c>
      <c r="H63" s="946">
        <v>19.891999999999999</v>
      </c>
      <c r="I63" s="946">
        <v>19.704999999999998</v>
      </c>
      <c r="J63" s="946">
        <v>19.343</v>
      </c>
      <c r="K63" s="946">
        <v>19.471</v>
      </c>
      <c r="M63" s="1008">
        <v>43708</v>
      </c>
      <c r="N63" s="944" t="s">
        <v>1860</v>
      </c>
      <c r="O63" s="946"/>
    </row>
    <row r="64" spans="1:15" ht="14" x14ac:dyDescent="0.15">
      <c r="A64" s="963"/>
      <c r="B64" s="947" t="s">
        <v>1861</v>
      </c>
      <c r="C64" s="948">
        <f t="shared" ref="C64:K64" si="31">C63-0.3</f>
        <v>18.923999999999999</v>
      </c>
      <c r="D64" s="949">
        <f t="shared" si="31"/>
        <v>19.355999999999998</v>
      </c>
      <c r="E64" s="949">
        <f t="shared" si="31"/>
        <v>19.111000000000001</v>
      </c>
      <c r="F64" s="949">
        <f t="shared" si="31"/>
        <v>18.827999999999999</v>
      </c>
      <c r="G64" s="949">
        <f t="shared" si="31"/>
        <v>19.106999999999999</v>
      </c>
      <c r="H64" s="949">
        <f t="shared" si="31"/>
        <v>19.591999999999999</v>
      </c>
      <c r="I64" s="949">
        <f t="shared" si="31"/>
        <v>19.404999999999998</v>
      </c>
      <c r="J64" s="949">
        <f t="shared" si="31"/>
        <v>19.042999999999999</v>
      </c>
      <c r="K64" s="949">
        <f t="shared" si="31"/>
        <v>19.170999999999999</v>
      </c>
      <c r="M64" s="963"/>
      <c r="N64" s="947" t="s">
        <v>1861</v>
      </c>
      <c r="O64" s="949">
        <f>O63-0.3</f>
        <v>-0.3</v>
      </c>
    </row>
    <row r="65" spans="1:15" ht="13" x14ac:dyDescent="0.15">
      <c r="A65" s="1098" t="s">
        <v>1865</v>
      </c>
      <c r="B65" s="951" t="s">
        <v>1860</v>
      </c>
      <c r="C65" s="952">
        <v>19.224</v>
      </c>
      <c r="D65" s="953">
        <v>19.655999999999999</v>
      </c>
      <c r="E65" s="953">
        <v>19.411000000000001</v>
      </c>
      <c r="F65" s="953">
        <v>19.128</v>
      </c>
      <c r="G65" s="953">
        <v>19.407</v>
      </c>
      <c r="H65" s="953">
        <v>19.891999999999999</v>
      </c>
      <c r="I65" s="953">
        <v>19.704999999999998</v>
      </c>
      <c r="J65" s="953">
        <v>19.343</v>
      </c>
      <c r="K65" s="953">
        <v>19.471</v>
      </c>
      <c r="M65" s="1098" t="s">
        <v>1865</v>
      </c>
      <c r="N65" s="951" t="s">
        <v>1860</v>
      </c>
      <c r="O65" s="953"/>
    </row>
    <row r="66" spans="1:15" ht="14" x14ac:dyDescent="0.15">
      <c r="A66" s="963"/>
      <c r="B66" s="954" t="s">
        <v>1861</v>
      </c>
      <c r="C66" s="955">
        <f t="shared" ref="C66:K66" si="32">C65-0.3</f>
        <v>18.923999999999999</v>
      </c>
      <c r="D66" s="956">
        <f t="shared" si="32"/>
        <v>19.355999999999998</v>
      </c>
      <c r="E66" s="956">
        <f t="shared" si="32"/>
        <v>19.111000000000001</v>
      </c>
      <c r="F66" s="956">
        <f t="shared" si="32"/>
        <v>18.827999999999999</v>
      </c>
      <c r="G66" s="956">
        <f t="shared" si="32"/>
        <v>19.106999999999999</v>
      </c>
      <c r="H66" s="956">
        <f t="shared" si="32"/>
        <v>19.591999999999999</v>
      </c>
      <c r="I66" s="956">
        <f t="shared" si="32"/>
        <v>19.404999999999998</v>
      </c>
      <c r="J66" s="956">
        <f t="shared" si="32"/>
        <v>19.042999999999999</v>
      </c>
      <c r="K66" s="956">
        <f t="shared" si="32"/>
        <v>19.170999999999999</v>
      </c>
      <c r="M66" s="963"/>
      <c r="N66" s="954" t="s">
        <v>1861</v>
      </c>
      <c r="O66" s="956">
        <f>O65-0.3</f>
        <v>-0.3</v>
      </c>
    </row>
    <row r="67" spans="1:15" ht="13" x14ac:dyDescent="0.15">
      <c r="A67" s="1008">
        <v>43711</v>
      </c>
      <c r="B67" s="944" t="s">
        <v>1860</v>
      </c>
      <c r="C67" s="945">
        <v>19.224</v>
      </c>
      <c r="D67" s="946">
        <v>19.655999999999999</v>
      </c>
      <c r="E67" s="946">
        <v>19.411000000000001</v>
      </c>
      <c r="F67" s="946">
        <v>19.128</v>
      </c>
      <c r="G67" s="946">
        <v>19.407</v>
      </c>
      <c r="H67" s="946">
        <v>19.891999999999999</v>
      </c>
      <c r="I67" s="946">
        <v>19.704999999999998</v>
      </c>
      <c r="J67" s="946">
        <v>19.343</v>
      </c>
      <c r="K67" s="946">
        <v>19.471</v>
      </c>
      <c r="M67" s="1008">
        <v>43711</v>
      </c>
      <c r="N67" s="944" t="s">
        <v>1860</v>
      </c>
      <c r="O67" s="946"/>
    </row>
    <row r="68" spans="1:15" ht="14" x14ac:dyDescent="0.15">
      <c r="A68" s="963"/>
      <c r="B68" s="947" t="s">
        <v>1861</v>
      </c>
      <c r="C68" s="948">
        <f t="shared" ref="C68:K68" si="33">C67-0.3</f>
        <v>18.923999999999999</v>
      </c>
      <c r="D68" s="949">
        <f t="shared" si="33"/>
        <v>19.355999999999998</v>
      </c>
      <c r="E68" s="949">
        <f t="shared" si="33"/>
        <v>19.111000000000001</v>
      </c>
      <c r="F68" s="949">
        <f t="shared" si="33"/>
        <v>18.827999999999999</v>
      </c>
      <c r="G68" s="949">
        <f t="shared" si="33"/>
        <v>19.106999999999999</v>
      </c>
      <c r="H68" s="949">
        <f t="shared" si="33"/>
        <v>19.591999999999999</v>
      </c>
      <c r="I68" s="949">
        <f t="shared" si="33"/>
        <v>19.404999999999998</v>
      </c>
      <c r="J68" s="949">
        <f t="shared" si="33"/>
        <v>19.042999999999999</v>
      </c>
      <c r="K68" s="949">
        <f t="shared" si="33"/>
        <v>19.170999999999999</v>
      </c>
      <c r="M68" s="963"/>
      <c r="N68" s="947" t="s">
        <v>1861</v>
      </c>
      <c r="O68" s="949">
        <f>O67-0.3</f>
        <v>-0.3</v>
      </c>
    </row>
    <row r="69" spans="1:15" ht="13" x14ac:dyDescent="0.15">
      <c r="A69" s="1096">
        <v>43712</v>
      </c>
      <c r="B69" s="951" t="s">
        <v>1860</v>
      </c>
      <c r="C69" s="952">
        <v>19.224</v>
      </c>
      <c r="D69" s="953">
        <v>19.655999999999999</v>
      </c>
      <c r="E69" s="953">
        <v>19.411000000000001</v>
      </c>
      <c r="F69" s="953">
        <v>19.128</v>
      </c>
      <c r="G69" s="953">
        <v>19.407</v>
      </c>
      <c r="H69" s="953">
        <v>19.891999999999999</v>
      </c>
      <c r="I69" s="953">
        <v>19.704999999999998</v>
      </c>
      <c r="J69" s="953">
        <v>19.343</v>
      </c>
      <c r="K69" s="953">
        <v>19.471</v>
      </c>
      <c r="M69" s="1096">
        <v>43712</v>
      </c>
      <c r="N69" s="951" t="s">
        <v>1860</v>
      </c>
      <c r="O69" s="953"/>
    </row>
    <row r="70" spans="1:15" ht="14" x14ac:dyDescent="0.15">
      <c r="A70" s="963"/>
      <c r="B70" s="954" t="s">
        <v>1861</v>
      </c>
      <c r="C70" s="955">
        <f t="shared" ref="C70:K70" si="34">C69-0.3</f>
        <v>18.923999999999999</v>
      </c>
      <c r="D70" s="956">
        <f t="shared" si="34"/>
        <v>19.355999999999998</v>
      </c>
      <c r="E70" s="956">
        <f t="shared" si="34"/>
        <v>19.111000000000001</v>
      </c>
      <c r="F70" s="956">
        <f t="shared" si="34"/>
        <v>18.827999999999999</v>
      </c>
      <c r="G70" s="956">
        <f t="shared" si="34"/>
        <v>19.106999999999999</v>
      </c>
      <c r="H70" s="956">
        <f t="shared" si="34"/>
        <v>19.591999999999999</v>
      </c>
      <c r="I70" s="956">
        <f t="shared" si="34"/>
        <v>19.404999999999998</v>
      </c>
      <c r="J70" s="956">
        <f t="shared" si="34"/>
        <v>19.042999999999999</v>
      </c>
      <c r="K70" s="956">
        <f t="shared" si="34"/>
        <v>19.170999999999999</v>
      </c>
      <c r="M70" s="963"/>
      <c r="N70" s="954" t="s">
        <v>1861</v>
      </c>
      <c r="O70" s="956">
        <f>O69-0.3</f>
        <v>-0.3</v>
      </c>
    </row>
    <row r="71" spans="1:15" ht="13" x14ac:dyDescent="0.15">
      <c r="A71" s="1008">
        <v>43713</v>
      </c>
      <c r="B71" s="944" t="s">
        <v>1860</v>
      </c>
      <c r="C71" s="945">
        <v>19.224</v>
      </c>
      <c r="D71" s="946">
        <v>19.655999999999999</v>
      </c>
      <c r="E71" s="946">
        <v>19.411000000000001</v>
      </c>
      <c r="F71" s="946">
        <v>19.128</v>
      </c>
      <c r="G71" s="946">
        <v>19.407</v>
      </c>
      <c r="H71" s="946">
        <v>19.891999999999999</v>
      </c>
      <c r="I71" s="946">
        <v>19.704999999999998</v>
      </c>
      <c r="J71" s="946">
        <v>19.343</v>
      </c>
      <c r="K71" s="946">
        <v>19.471</v>
      </c>
      <c r="M71" s="1008">
        <v>43713</v>
      </c>
      <c r="N71" s="944" t="s">
        <v>1860</v>
      </c>
      <c r="O71" s="946"/>
    </row>
    <row r="72" spans="1:15" ht="14" x14ac:dyDescent="0.15">
      <c r="A72" s="963"/>
      <c r="B72" s="947" t="s">
        <v>1861</v>
      </c>
      <c r="C72" s="948">
        <f t="shared" ref="C72:K72" si="35">C71-0.3</f>
        <v>18.923999999999999</v>
      </c>
      <c r="D72" s="949">
        <f t="shared" si="35"/>
        <v>19.355999999999998</v>
      </c>
      <c r="E72" s="949">
        <f t="shared" si="35"/>
        <v>19.111000000000001</v>
      </c>
      <c r="F72" s="949">
        <f t="shared" si="35"/>
        <v>18.827999999999999</v>
      </c>
      <c r="G72" s="949">
        <f t="shared" si="35"/>
        <v>19.106999999999999</v>
      </c>
      <c r="H72" s="949">
        <f t="shared" si="35"/>
        <v>19.591999999999999</v>
      </c>
      <c r="I72" s="949">
        <f t="shared" si="35"/>
        <v>19.404999999999998</v>
      </c>
      <c r="J72" s="949">
        <f t="shared" si="35"/>
        <v>19.042999999999999</v>
      </c>
      <c r="K72" s="949">
        <f t="shared" si="35"/>
        <v>19.170999999999999</v>
      </c>
      <c r="M72" s="963"/>
      <c r="N72" s="947" t="s">
        <v>1861</v>
      </c>
      <c r="O72" s="949">
        <f>O71-0.3</f>
        <v>-0.3</v>
      </c>
    </row>
    <row r="73" spans="1:15" ht="13" x14ac:dyDescent="0.15">
      <c r="A73" s="1096">
        <v>43714</v>
      </c>
      <c r="B73" s="951" t="s">
        <v>1860</v>
      </c>
      <c r="C73" s="952">
        <v>19.238</v>
      </c>
      <c r="D73" s="953">
        <v>19.670999999999999</v>
      </c>
      <c r="E73" s="953">
        <v>19.425000000000001</v>
      </c>
      <c r="F73" s="953">
        <v>19.141999999999999</v>
      </c>
      <c r="G73" s="953">
        <v>19.373999999999999</v>
      </c>
      <c r="H73" s="953">
        <v>19.908999999999999</v>
      </c>
      <c r="I73" s="953">
        <v>19.721</v>
      </c>
      <c r="J73" s="953">
        <v>19.359000000000002</v>
      </c>
      <c r="K73" s="953">
        <v>19.477</v>
      </c>
      <c r="M73" s="1096">
        <v>43714</v>
      </c>
      <c r="N73" s="951" t="s">
        <v>1860</v>
      </c>
      <c r="O73" s="953"/>
    </row>
    <row r="74" spans="1:15" ht="14" x14ac:dyDescent="0.15">
      <c r="A74" s="963"/>
      <c r="B74" s="954" t="s">
        <v>1861</v>
      </c>
      <c r="C74" s="955">
        <f t="shared" ref="C74:K74" si="36">C73-0.3</f>
        <v>18.937999999999999</v>
      </c>
      <c r="D74" s="956">
        <f t="shared" si="36"/>
        <v>19.370999999999999</v>
      </c>
      <c r="E74" s="956">
        <f t="shared" si="36"/>
        <v>19.125</v>
      </c>
      <c r="F74" s="956">
        <f t="shared" si="36"/>
        <v>18.841999999999999</v>
      </c>
      <c r="G74" s="956">
        <f t="shared" si="36"/>
        <v>19.073999999999998</v>
      </c>
      <c r="H74" s="956">
        <f t="shared" si="36"/>
        <v>19.608999999999998</v>
      </c>
      <c r="I74" s="956">
        <f t="shared" si="36"/>
        <v>19.420999999999999</v>
      </c>
      <c r="J74" s="956">
        <f t="shared" si="36"/>
        <v>19.059000000000001</v>
      </c>
      <c r="K74" s="956">
        <f t="shared" si="36"/>
        <v>19.177</v>
      </c>
      <c r="M74" s="963"/>
      <c r="N74" s="954" t="s">
        <v>1861</v>
      </c>
      <c r="O74" s="956">
        <f>O73-0.3</f>
        <v>-0.3</v>
      </c>
    </row>
    <row r="75" spans="1:15" ht="13" x14ac:dyDescent="0.15">
      <c r="A75" s="1095" t="s">
        <v>1866</v>
      </c>
      <c r="B75" s="944" t="s">
        <v>1860</v>
      </c>
      <c r="C75" s="945">
        <v>19.238</v>
      </c>
      <c r="D75" s="946">
        <v>19.670999999999999</v>
      </c>
      <c r="E75" s="946"/>
      <c r="F75" s="946"/>
      <c r="G75" s="946"/>
      <c r="H75" s="946"/>
      <c r="I75" s="946"/>
      <c r="J75" s="946"/>
      <c r="K75" s="946"/>
      <c r="M75" s="1095" t="s">
        <v>1866</v>
      </c>
      <c r="N75" s="944" t="s">
        <v>1860</v>
      </c>
      <c r="O75" s="946"/>
    </row>
    <row r="76" spans="1:15" ht="14" x14ac:dyDescent="0.15">
      <c r="A76" s="963"/>
      <c r="B76" s="947" t="s">
        <v>1861</v>
      </c>
      <c r="C76" s="948">
        <f t="shared" ref="C76:K76" si="37">C75-0.3</f>
        <v>18.937999999999999</v>
      </c>
      <c r="D76" s="949">
        <f t="shared" si="37"/>
        <v>19.370999999999999</v>
      </c>
      <c r="E76" s="949">
        <f t="shared" si="37"/>
        <v>-0.3</v>
      </c>
      <c r="F76" s="949">
        <f t="shared" si="37"/>
        <v>-0.3</v>
      </c>
      <c r="G76" s="949">
        <f t="shared" si="37"/>
        <v>-0.3</v>
      </c>
      <c r="H76" s="949">
        <f t="shared" si="37"/>
        <v>-0.3</v>
      </c>
      <c r="I76" s="949">
        <f t="shared" si="37"/>
        <v>-0.3</v>
      </c>
      <c r="J76" s="949">
        <f t="shared" si="37"/>
        <v>-0.3</v>
      </c>
      <c r="K76" s="949">
        <f t="shared" si="37"/>
        <v>-0.3</v>
      </c>
      <c r="M76" s="963"/>
      <c r="N76" s="947" t="s">
        <v>1861</v>
      </c>
      <c r="O76" s="949">
        <f>O75-0.3</f>
        <v>-0.3</v>
      </c>
    </row>
    <row r="77" spans="1:15" ht="13" x14ac:dyDescent="0.15">
      <c r="A77" s="1096">
        <v>43718</v>
      </c>
      <c r="B77" s="951" t="s">
        <v>1860</v>
      </c>
      <c r="C77" s="952">
        <v>19.238</v>
      </c>
      <c r="D77" s="953">
        <v>19.670999999999999</v>
      </c>
      <c r="E77" s="953">
        <v>19.425000000000001</v>
      </c>
      <c r="F77" s="953">
        <v>19.141999999999999</v>
      </c>
      <c r="G77" s="953">
        <v>19.373999999999999</v>
      </c>
      <c r="H77" s="953">
        <v>19.908999999999999</v>
      </c>
      <c r="I77" s="953">
        <v>19.721</v>
      </c>
      <c r="J77" s="953">
        <v>19.359000000000002</v>
      </c>
      <c r="K77" s="953">
        <v>19.477</v>
      </c>
      <c r="M77" s="1096">
        <v>43718</v>
      </c>
      <c r="N77" s="951" t="s">
        <v>1860</v>
      </c>
      <c r="O77" s="953"/>
    </row>
    <row r="78" spans="1:15" ht="14" x14ac:dyDescent="0.15">
      <c r="A78" s="963"/>
      <c r="B78" s="954" t="s">
        <v>1861</v>
      </c>
      <c r="C78" s="955">
        <f t="shared" ref="C78:K78" si="38">C77-0.3</f>
        <v>18.937999999999999</v>
      </c>
      <c r="D78" s="956">
        <f t="shared" si="38"/>
        <v>19.370999999999999</v>
      </c>
      <c r="E78" s="956">
        <f t="shared" si="38"/>
        <v>19.125</v>
      </c>
      <c r="F78" s="956">
        <f t="shared" si="38"/>
        <v>18.841999999999999</v>
      </c>
      <c r="G78" s="956">
        <f t="shared" si="38"/>
        <v>19.073999999999998</v>
      </c>
      <c r="H78" s="956">
        <f t="shared" si="38"/>
        <v>19.608999999999998</v>
      </c>
      <c r="I78" s="956">
        <f t="shared" si="38"/>
        <v>19.420999999999999</v>
      </c>
      <c r="J78" s="956">
        <f t="shared" si="38"/>
        <v>19.059000000000001</v>
      </c>
      <c r="K78" s="956">
        <f t="shared" si="38"/>
        <v>19.177</v>
      </c>
      <c r="M78" s="963"/>
      <c r="N78" s="954" t="s">
        <v>1861</v>
      </c>
      <c r="O78" s="956">
        <f>O77-0.3</f>
        <v>-0.3</v>
      </c>
    </row>
    <row r="79" spans="1:15" ht="13" x14ac:dyDescent="0.15">
      <c r="A79" s="1099">
        <v>43719</v>
      </c>
      <c r="B79" s="944" t="s">
        <v>1860</v>
      </c>
      <c r="C79" s="945">
        <v>19.248999999999999</v>
      </c>
      <c r="D79" s="946">
        <v>19.681000000000001</v>
      </c>
      <c r="E79" s="946">
        <v>19.434999999999999</v>
      </c>
      <c r="F79" s="946">
        <v>19.152000000000001</v>
      </c>
      <c r="G79" s="946">
        <v>19.384</v>
      </c>
      <c r="H79" s="946">
        <v>19.919</v>
      </c>
      <c r="I79" s="946">
        <v>19.731000000000002</v>
      </c>
      <c r="J79" s="946">
        <v>19.369</v>
      </c>
      <c r="K79" s="946">
        <v>19.486999999999998</v>
      </c>
      <c r="M79" s="1099">
        <v>43719</v>
      </c>
      <c r="N79" s="944" t="s">
        <v>1860</v>
      </c>
      <c r="O79" s="946"/>
    </row>
    <row r="80" spans="1:15" ht="14" x14ac:dyDescent="0.15">
      <c r="A80" s="963"/>
      <c r="B80" s="947" t="s">
        <v>1861</v>
      </c>
      <c r="C80" s="948">
        <f t="shared" ref="C80:K80" si="39">C79-0.3</f>
        <v>18.948999999999998</v>
      </c>
      <c r="D80" s="949">
        <f t="shared" si="39"/>
        <v>19.381</v>
      </c>
      <c r="E80" s="949">
        <f t="shared" si="39"/>
        <v>19.134999999999998</v>
      </c>
      <c r="F80" s="949">
        <f t="shared" si="39"/>
        <v>18.852</v>
      </c>
      <c r="G80" s="949">
        <f t="shared" si="39"/>
        <v>19.084</v>
      </c>
      <c r="H80" s="949">
        <f t="shared" si="39"/>
        <v>19.619</v>
      </c>
      <c r="I80" s="949">
        <f t="shared" si="39"/>
        <v>19.431000000000001</v>
      </c>
      <c r="J80" s="949">
        <f t="shared" si="39"/>
        <v>19.068999999999999</v>
      </c>
      <c r="K80" s="949">
        <f t="shared" si="39"/>
        <v>19.186999999999998</v>
      </c>
      <c r="M80" s="963"/>
      <c r="N80" s="947" t="s">
        <v>1861</v>
      </c>
      <c r="O80" s="949">
        <f>O79-0.3</f>
        <v>-0.3</v>
      </c>
    </row>
    <row r="81" spans="1:15" ht="13" x14ac:dyDescent="0.15">
      <c r="A81" s="1096">
        <v>43720</v>
      </c>
      <c r="B81" s="951" t="s">
        <v>1860</v>
      </c>
      <c r="C81" s="952">
        <v>19.248999999999999</v>
      </c>
      <c r="D81" s="953">
        <v>19.681000000000001</v>
      </c>
      <c r="E81" s="953">
        <v>19.434999999999999</v>
      </c>
      <c r="F81" s="953">
        <v>19.152000000000001</v>
      </c>
      <c r="G81" s="953">
        <v>19.384</v>
      </c>
      <c r="H81" s="953">
        <v>19.919</v>
      </c>
      <c r="I81" s="953">
        <v>19.731000000000002</v>
      </c>
      <c r="J81" s="953">
        <v>19.369</v>
      </c>
      <c r="K81" s="953">
        <v>19.847000000000001</v>
      </c>
      <c r="M81" s="1096">
        <v>43720</v>
      </c>
      <c r="N81" s="951" t="s">
        <v>1860</v>
      </c>
      <c r="O81" s="953"/>
    </row>
    <row r="82" spans="1:15" ht="14" x14ac:dyDescent="0.15">
      <c r="A82" s="963"/>
      <c r="B82" s="954" t="s">
        <v>1861</v>
      </c>
      <c r="C82" s="955">
        <f t="shared" ref="C82:K82" si="40">C81-0.3</f>
        <v>18.948999999999998</v>
      </c>
      <c r="D82" s="956">
        <f t="shared" si="40"/>
        <v>19.381</v>
      </c>
      <c r="E82" s="956">
        <f t="shared" si="40"/>
        <v>19.134999999999998</v>
      </c>
      <c r="F82" s="956">
        <f t="shared" si="40"/>
        <v>18.852</v>
      </c>
      <c r="G82" s="956">
        <f t="shared" si="40"/>
        <v>19.084</v>
      </c>
      <c r="H82" s="956">
        <f t="shared" si="40"/>
        <v>19.619</v>
      </c>
      <c r="I82" s="956">
        <f t="shared" si="40"/>
        <v>19.431000000000001</v>
      </c>
      <c r="J82" s="956">
        <f t="shared" si="40"/>
        <v>19.068999999999999</v>
      </c>
      <c r="K82" s="956">
        <f t="shared" si="40"/>
        <v>19.547000000000001</v>
      </c>
      <c r="M82" s="963"/>
      <c r="N82" s="954" t="s">
        <v>1861</v>
      </c>
      <c r="O82" s="956">
        <f>O81-0.3</f>
        <v>-0.3</v>
      </c>
    </row>
    <row r="83" spans="1:15" ht="13" x14ac:dyDescent="0.15">
      <c r="A83" s="1099">
        <v>43722</v>
      </c>
      <c r="B83" s="944" t="s">
        <v>1860</v>
      </c>
      <c r="C83" s="945">
        <v>19.158000000000001</v>
      </c>
      <c r="D83" s="946">
        <v>19.591000000000001</v>
      </c>
      <c r="E83" s="946">
        <v>19.344999999999999</v>
      </c>
      <c r="F83" s="946">
        <v>19.062000000000001</v>
      </c>
      <c r="G83" s="946">
        <v>19.294</v>
      </c>
      <c r="H83" s="946">
        <v>19.827999999999999</v>
      </c>
      <c r="I83" s="946">
        <v>19.640999999999998</v>
      </c>
      <c r="J83" s="946">
        <v>19.279</v>
      </c>
      <c r="K83" s="946">
        <v>19.396999999999998</v>
      </c>
      <c r="M83" s="1099">
        <v>43722</v>
      </c>
      <c r="N83" s="944" t="s">
        <v>1860</v>
      </c>
      <c r="O83" s="946"/>
    </row>
    <row r="84" spans="1:15" ht="14" x14ac:dyDescent="0.15">
      <c r="A84" s="963"/>
      <c r="B84" s="947" t="s">
        <v>1861</v>
      </c>
      <c r="C84" s="948">
        <f t="shared" ref="C84:K84" si="41">C83-0.3</f>
        <v>18.858000000000001</v>
      </c>
      <c r="D84" s="949">
        <f t="shared" si="41"/>
        <v>19.291</v>
      </c>
      <c r="E84" s="949">
        <f t="shared" si="41"/>
        <v>19.044999999999998</v>
      </c>
      <c r="F84" s="949">
        <f t="shared" si="41"/>
        <v>18.762</v>
      </c>
      <c r="G84" s="949">
        <f t="shared" si="41"/>
        <v>18.994</v>
      </c>
      <c r="H84" s="949">
        <f t="shared" si="41"/>
        <v>19.527999999999999</v>
      </c>
      <c r="I84" s="949">
        <f t="shared" si="41"/>
        <v>19.340999999999998</v>
      </c>
      <c r="J84" s="949">
        <f t="shared" si="41"/>
        <v>18.978999999999999</v>
      </c>
      <c r="K84" s="949">
        <f t="shared" si="41"/>
        <v>19.096999999999998</v>
      </c>
      <c r="M84" s="963"/>
      <c r="N84" s="947" t="s">
        <v>1861</v>
      </c>
      <c r="O84" s="949">
        <f>O83-0.3</f>
        <v>-0.3</v>
      </c>
    </row>
    <row r="85" spans="1:15" ht="13" x14ac:dyDescent="0.15">
      <c r="A85" s="1096">
        <v>43721</v>
      </c>
      <c r="B85" s="951" t="s">
        <v>1860</v>
      </c>
      <c r="C85" s="952">
        <v>19.248999999999999</v>
      </c>
      <c r="D85" s="953">
        <v>19.681000000000001</v>
      </c>
      <c r="E85" s="953">
        <v>19.434999999999999</v>
      </c>
      <c r="F85" s="953">
        <v>19.152000000000001</v>
      </c>
      <c r="G85" s="953">
        <v>19.347999999999999</v>
      </c>
      <c r="H85" s="953">
        <v>19.919</v>
      </c>
      <c r="I85" s="953">
        <v>19.731000000000002</v>
      </c>
      <c r="J85" s="953">
        <v>19.369</v>
      </c>
      <c r="K85" s="953">
        <v>19.486999999999998</v>
      </c>
      <c r="M85" s="1096">
        <v>43721</v>
      </c>
      <c r="N85" s="951" t="s">
        <v>1860</v>
      </c>
      <c r="O85" s="953"/>
    </row>
    <row r="86" spans="1:15" ht="14" x14ac:dyDescent="0.15">
      <c r="A86" s="963"/>
      <c r="B86" s="954" t="s">
        <v>1861</v>
      </c>
      <c r="C86" s="955">
        <f t="shared" ref="C86:K86" si="42">C85-0.3</f>
        <v>18.948999999999998</v>
      </c>
      <c r="D86" s="956">
        <f t="shared" si="42"/>
        <v>19.381</v>
      </c>
      <c r="E86" s="956">
        <f t="shared" si="42"/>
        <v>19.134999999999998</v>
      </c>
      <c r="F86" s="956">
        <f t="shared" si="42"/>
        <v>18.852</v>
      </c>
      <c r="G86" s="956">
        <f t="shared" si="42"/>
        <v>19.047999999999998</v>
      </c>
      <c r="H86" s="956">
        <f t="shared" si="42"/>
        <v>19.619</v>
      </c>
      <c r="I86" s="956">
        <f t="shared" si="42"/>
        <v>19.431000000000001</v>
      </c>
      <c r="J86" s="956">
        <f t="shared" si="42"/>
        <v>19.068999999999999</v>
      </c>
      <c r="K86" s="956">
        <f t="shared" si="42"/>
        <v>19.186999999999998</v>
      </c>
      <c r="M86" s="963"/>
      <c r="N86" s="954" t="s">
        <v>1861</v>
      </c>
      <c r="O86" s="956">
        <f>O85-0.3</f>
        <v>-0.3</v>
      </c>
    </row>
    <row r="87" spans="1:15" ht="13" x14ac:dyDescent="0.15">
      <c r="A87" s="1099">
        <v>43723</v>
      </c>
      <c r="B87" s="944" t="s">
        <v>1860</v>
      </c>
      <c r="C87" s="945">
        <v>19.082000000000001</v>
      </c>
      <c r="D87" s="946">
        <v>19.515000000000001</v>
      </c>
      <c r="E87" s="946">
        <v>19.268999999999998</v>
      </c>
      <c r="F87" s="946">
        <v>18.986000000000001</v>
      </c>
      <c r="G87" s="946">
        <v>19.218</v>
      </c>
      <c r="H87" s="946">
        <v>19.751999999999999</v>
      </c>
      <c r="I87" s="946">
        <v>19.565000000000001</v>
      </c>
      <c r="J87" s="946">
        <v>19.202999999999999</v>
      </c>
      <c r="K87" s="946">
        <v>19.321000000000002</v>
      </c>
      <c r="M87" s="1099">
        <v>43723</v>
      </c>
      <c r="N87" s="944" t="s">
        <v>1860</v>
      </c>
      <c r="O87" s="946"/>
    </row>
    <row r="88" spans="1:15" ht="14" x14ac:dyDescent="0.15">
      <c r="A88" s="963"/>
      <c r="B88" s="947" t="s">
        <v>1861</v>
      </c>
      <c r="C88" s="948">
        <f t="shared" ref="C88:K88" si="43">C87-0.3</f>
        <v>18.782</v>
      </c>
      <c r="D88" s="949">
        <f t="shared" si="43"/>
        <v>19.215</v>
      </c>
      <c r="E88" s="949">
        <f t="shared" si="43"/>
        <v>18.968999999999998</v>
      </c>
      <c r="F88" s="949">
        <f t="shared" si="43"/>
        <v>18.686</v>
      </c>
      <c r="G88" s="949">
        <f t="shared" si="43"/>
        <v>18.917999999999999</v>
      </c>
      <c r="H88" s="949">
        <f t="shared" si="43"/>
        <v>19.451999999999998</v>
      </c>
      <c r="I88" s="949">
        <f t="shared" si="43"/>
        <v>19.265000000000001</v>
      </c>
      <c r="J88" s="949">
        <f t="shared" si="43"/>
        <v>18.902999999999999</v>
      </c>
      <c r="K88" s="949">
        <f t="shared" si="43"/>
        <v>19.021000000000001</v>
      </c>
      <c r="M88" s="963"/>
      <c r="N88" s="947" t="s">
        <v>1861</v>
      </c>
      <c r="O88" s="949">
        <f>O87-0.3</f>
        <v>-0.3</v>
      </c>
    </row>
    <row r="89" spans="1:15" ht="13" x14ac:dyDescent="0.15">
      <c r="A89" s="1096">
        <v>43724</v>
      </c>
      <c r="B89" s="951" t="s">
        <v>1860</v>
      </c>
      <c r="C89" s="952">
        <v>19.082000000000001</v>
      </c>
      <c r="D89" s="953">
        <v>19.515000000000001</v>
      </c>
      <c r="E89" s="953">
        <v>19.268999999999998</v>
      </c>
      <c r="F89" s="953">
        <v>18.986000000000001</v>
      </c>
      <c r="G89" s="953">
        <v>19.218</v>
      </c>
      <c r="H89" s="953">
        <v>19.751999999999999</v>
      </c>
      <c r="I89" s="953">
        <v>19.565000000000001</v>
      </c>
      <c r="J89" s="953">
        <v>19.202999999999999</v>
      </c>
      <c r="K89" s="953">
        <v>19.321000000000002</v>
      </c>
      <c r="M89" s="1096">
        <v>43724</v>
      </c>
      <c r="N89" s="951" t="s">
        <v>1860</v>
      </c>
      <c r="O89" s="953"/>
    </row>
    <row r="90" spans="1:15" ht="14" x14ac:dyDescent="0.15">
      <c r="A90" s="963"/>
      <c r="B90" s="954" t="s">
        <v>1861</v>
      </c>
      <c r="C90" s="955">
        <f t="shared" ref="C90:K90" si="44">C89-0.3</f>
        <v>18.782</v>
      </c>
      <c r="D90" s="956">
        <f t="shared" si="44"/>
        <v>19.215</v>
      </c>
      <c r="E90" s="956">
        <f t="shared" si="44"/>
        <v>18.968999999999998</v>
      </c>
      <c r="F90" s="956">
        <f t="shared" si="44"/>
        <v>18.686</v>
      </c>
      <c r="G90" s="956">
        <f t="shared" si="44"/>
        <v>18.917999999999999</v>
      </c>
      <c r="H90" s="956">
        <f t="shared" si="44"/>
        <v>19.451999999999998</v>
      </c>
      <c r="I90" s="956">
        <f t="shared" si="44"/>
        <v>19.265000000000001</v>
      </c>
      <c r="J90" s="956">
        <f t="shared" si="44"/>
        <v>18.902999999999999</v>
      </c>
      <c r="K90" s="956">
        <f t="shared" si="44"/>
        <v>19.021000000000001</v>
      </c>
      <c r="M90" s="963"/>
      <c r="N90" s="954" t="s">
        <v>1861</v>
      </c>
      <c r="O90" s="956">
        <f>O89-0.3</f>
        <v>-0.3</v>
      </c>
    </row>
    <row r="91" spans="1:15" ht="13" x14ac:dyDescent="0.15">
      <c r="A91" s="1099">
        <v>43725</v>
      </c>
      <c r="B91" s="944" t="s">
        <v>1860</v>
      </c>
      <c r="C91" s="945">
        <v>19.048999999999999</v>
      </c>
      <c r="D91" s="946">
        <v>19.481999999999999</v>
      </c>
      <c r="E91" s="946">
        <v>19.236000000000001</v>
      </c>
      <c r="F91" s="946">
        <v>18.952999999999999</v>
      </c>
      <c r="G91" s="946">
        <v>19.184999999999999</v>
      </c>
      <c r="H91" s="946">
        <v>19.72</v>
      </c>
      <c r="I91" s="946">
        <v>19.532</v>
      </c>
      <c r="J91" s="946">
        <v>19.170000000000002</v>
      </c>
      <c r="K91" s="946">
        <v>19.288</v>
      </c>
      <c r="M91" s="1099">
        <v>43725</v>
      </c>
      <c r="N91" s="944" t="s">
        <v>1860</v>
      </c>
      <c r="O91" s="946"/>
    </row>
    <row r="92" spans="1:15" ht="14" x14ac:dyDescent="0.15">
      <c r="A92" s="963"/>
      <c r="B92" s="947" t="s">
        <v>1861</v>
      </c>
      <c r="C92" s="948">
        <f t="shared" ref="C92:K92" si="45">C91-0.3</f>
        <v>18.748999999999999</v>
      </c>
      <c r="D92" s="949">
        <f t="shared" si="45"/>
        <v>19.181999999999999</v>
      </c>
      <c r="E92" s="949">
        <f t="shared" si="45"/>
        <v>18.936</v>
      </c>
      <c r="F92" s="949">
        <f t="shared" si="45"/>
        <v>18.652999999999999</v>
      </c>
      <c r="G92" s="949">
        <f t="shared" si="45"/>
        <v>18.884999999999998</v>
      </c>
      <c r="H92" s="949">
        <f t="shared" si="45"/>
        <v>19.419999999999998</v>
      </c>
      <c r="I92" s="949">
        <f t="shared" si="45"/>
        <v>19.231999999999999</v>
      </c>
      <c r="J92" s="949">
        <f t="shared" si="45"/>
        <v>18.87</v>
      </c>
      <c r="K92" s="949">
        <f t="shared" si="45"/>
        <v>18.988</v>
      </c>
      <c r="M92" s="963"/>
      <c r="N92" s="947" t="s">
        <v>1861</v>
      </c>
      <c r="O92" s="949">
        <f>O91-0.3</f>
        <v>-0.3</v>
      </c>
    </row>
    <row r="93" spans="1:15" ht="13" x14ac:dyDescent="0.15">
      <c r="A93" s="1096">
        <v>43726</v>
      </c>
      <c r="B93" s="951" t="s">
        <v>1860</v>
      </c>
      <c r="C93" s="952">
        <v>19.048999999999999</v>
      </c>
      <c r="D93" s="953">
        <v>19.481999999999999</v>
      </c>
      <c r="E93" s="953">
        <v>19.236000000000001</v>
      </c>
      <c r="F93" s="953">
        <v>18.952999999999999</v>
      </c>
      <c r="G93" s="953">
        <v>19.184999999999999</v>
      </c>
      <c r="H93" s="953">
        <v>19.72</v>
      </c>
      <c r="I93" s="953">
        <v>19.532</v>
      </c>
      <c r="J93" s="953">
        <v>19.170000000000002</v>
      </c>
      <c r="K93" s="953">
        <v>19.288</v>
      </c>
      <c r="M93" s="1096">
        <v>43726</v>
      </c>
      <c r="N93" s="951" t="s">
        <v>1860</v>
      </c>
      <c r="O93" s="953"/>
    </row>
    <row r="94" spans="1:15" ht="14" x14ac:dyDescent="0.15">
      <c r="A94" s="963"/>
      <c r="B94" s="954" t="s">
        <v>1861</v>
      </c>
      <c r="C94" s="955">
        <f t="shared" ref="C94:K94" si="46">C93-0.3</f>
        <v>18.748999999999999</v>
      </c>
      <c r="D94" s="956">
        <f t="shared" si="46"/>
        <v>19.181999999999999</v>
      </c>
      <c r="E94" s="956">
        <f t="shared" si="46"/>
        <v>18.936</v>
      </c>
      <c r="F94" s="956">
        <f t="shared" si="46"/>
        <v>18.652999999999999</v>
      </c>
      <c r="G94" s="956">
        <f t="shared" si="46"/>
        <v>18.884999999999998</v>
      </c>
      <c r="H94" s="956">
        <f t="shared" si="46"/>
        <v>19.419999999999998</v>
      </c>
      <c r="I94" s="956">
        <f t="shared" si="46"/>
        <v>19.231999999999999</v>
      </c>
      <c r="J94" s="956">
        <f t="shared" si="46"/>
        <v>18.87</v>
      </c>
      <c r="K94" s="956">
        <f t="shared" si="46"/>
        <v>18.988</v>
      </c>
      <c r="M94" s="963"/>
      <c r="N94" s="954" t="s">
        <v>1861</v>
      </c>
      <c r="O94" s="956">
        <f>O93-0.3</f>
        <v>-0.3</v>
      </c>
    </row>
    <row r="95" spans="1:15" ht="13" x14ac:dyDescent="0.15">
      <c r="A95" s="1099">
        <v>43727</v>
      </c>
      <c r="B95" s="944" t="s">
        <v>1860</v>
      </c>
      <c r="C95" s="945">
        <v>19.07</v>
      </c>
      <c r="D95" s="946">
        <v>19.501999999999999</v>
      </c>
      <c r="E95" s="946">
        <v>19.257000000000001</v>
      </c>
      <c r="F95" s="946">
        <v>18.974</v>
      </c>
      <c r="G95" s="946">
        <v>19.206</v>
      </c>
      <c r="H95" s="946">
        <v>19.739999999999998</v>
      </c>
      <c r="I95" s="946">
        <v>19.553000000000001</v>
      </c>
      <c r="J95" s="946">
        <v>19.190999999999999</v>
      </c>
      <c r="K95" s="946">
        <v>19.308</v>
      </c>
      <c r="M95" s="1099">
        <v>43727</v>
      </c>
      <c r="N95" s="944" t="s">
        <v>1860</v>
      </c>
      <c r="O95" s="946"/>
    </row>
    <row r="96" spans="1:15" ht="14" x14ac:dyDescent="0.15">
      <c r="A96" s="963"/>
      <c r="B96" s="947" t="s">
        <v>1861</v>
      </c>
      <c r="C96" s="948">
        <f t="shared" ref="C96:K96" si="47">C95-0.3</f>
        <v>18.77</v>
      </c>
      <c r="D96" s="949">
        <f t="shared" si="47"/>
        <v>19.201999999999998</v>
      </c>
      <c r="E96" s="949">
        <f t="shared" si="47"/>
        <v>18.957000000000001</v>
      </c>
      <c r="F96" s="949">
        <f t="shared" si="47"/>
        <v>18.673999999999999</v>
      </c>
      <c r="G96" s="949">
        <f t="shared" si="47"/>
        <v>18.905999999999999</v>
      </c>
      <c r="H96" s="949">
        <f t="shared" si="47"/>
        <v>19.439999999999998</v>
      </c>
      <c r="I96" s="949">
        <f t="shared" si="47"/>
        <v>19.253</v>
      </c>
      <c r="J96" s="949">
        <f t="shared" si="47"/>
        <v>18.890999999999998</v>
      </c>
      <c r="K96" s="949">
        <f t="shared" si="47"/>
        <v>19.007999999999999</v>
      </c>
      <c r="M96" s="963"/>
      <c r="N96" s="947" t="s">
        <v>1861</v>
      </c>
      <c r="O96" s="949">
        <f>O95-0.3</f>
        <v>-0.3</v>
      </c>
    </row>
    <row r="97" spans="1:15" ht="13" x14ac:dyDescent="0.15">
      <c r="A97" s="1096">
        <v>43728</v>
      </c>
      <c r="B97" s="951" t="s">
        <v>1860</v>
      </c>
      <c r="C97" s="952">
        <v>19.282</v>
      </c>
      <c r="D97" s="953">
        <v>19.715</v>
      </c>
      <c r="E97" s="953">
        <v>19.469000000000001</v>
      </c>
      <c r="F97" s="953">
        <v>19.186</v>
      </c>
      <c r="G97" s="953">
        <v>19.417999999999999</v>
      </c>
      <c r="H97" s="953">
        <v>19.952000000000002</v>
      </c>
      <c r="I97" s="953">
        <v>19.765000000000001</v>
      </c>
      <c r="J97" s="953">
        <v>19.402999999999999</v>
      </c>
      <c r="K97" s="953">
        <v>19.521000000000001</v>
      </c>
      <c r="M97" s="1096">
        <v>43728</v>
      </c>
      <c r="N97" s="951" t="s">
        <v>1860</v>
      </c>
      <c r="O97" s="953"/>
    </row>
    <row r="98" spans="1:15" ht="14" x14ac:dyDescent="0.15">
      <c r="A98" s="963"/>
      <c r="B98" s="954" t="s">
        <v>1861</v>
      </c>
      <c r="C98" s="955">
        <f t="shared" ref="C98:K98" si="48">C97-0.3</f>
        <v>18.981999999999999</v>
      </c>
      <c r="D98" s="956">
        <f t="shared" si="48"/>
        <v>19.414999999999999</v>
      </c>
      <c r="E98" s="956">
        <f t="shared" si="48"/>
        <v>19.169</v>
      </c>
      <c r="F98" s="956">
        <f t="shared" si="48"/>
        <v>18.885999999999999</v>
      </c>
      <c r="G98" s="956">
        <f t="shared" si="48"/>
        <v>19.117999999999999</v>
      </c>
      <c r="H98" s="956">
        <f t="shared" si="48"/>
        <v>19.652000000000001</v>
      </c>
      <c r="I98" s="956">
        <f t="shared" si="48"/>
        <v>19.465</v>
      </c>
      <c r="J98" s="956">
        <f t="shared" si="48"/>
        <v>19.102999999999998</v>
      </c>
      <c r="K98" s="956">
        <f t="shared" si="48"/>
        <v>19.221</v>
      </c>
      <c r="M98" s="963"/>
      <c r="N98" s="954" t="s">
        <v>1861</v>
      </c>
      <c r="O98" s="956">
        <f>O97-0.3</f>
        <v>-0.3</v>
      </c>
    </row>
    <row r="99" spans="1:15" ht="13" x14ac:dyDescent="0.15">
      <c r="A99" s="1095" t="s">
        <v>1867</v>
      </c>
      <c r="B99" s="944" t="s">
        <v>1860</v>
      </c>
      <c r="C99" s="945">
        <v>19.088999999999999</v>
      </c>
      <c r="D99" s="946">
        <v>19.521999999999998</v>
      </c>
      <c r="E99" s="946">
        <v>19.276</v>
      </c>
      <c r="F99" s="946">
        <v>18.992999999999999</v>
      </c>
      <c r="G99" s="946">
        <v>19.225000000000001</v>
      </c>
      <c r="H99" s="946">
        <v>19.759</v>
      </c>
      <c r="I99" s="946">
        <v>19.571999999999999</v>
      </c>
      <c r="J99" s="946">
        <v>19.21</v>
      </c>
      <c r="K99" s="946">
        <v>19.327999999999999</v>
      </c>
      <c r="M99" s="1095" t="s">
        <v>1867</v>
      </c>
      <c r="N99" s="944" t="s">
        <v>1860</v>
      </c>
      <c r="O99" s="946"/>
    </row>
    <row r="100" spans="1:15" ht="14" x14ac:dyDescent="0.15">
      <c r="A100" s="963"/>
      <c r="B100" s="947" t="s">
        <v>1861</v>
      </c>
      <c r="C100" s="948">
        <f t="shared" ref="C100:K100" si="49">C99-0.3</f>
        <v>18.788999999999998</v>
      </c>
      <c r="D100" s="949">
        <f t="shared" si="49"/>
        <v>19.221999999999998</v>
      </c>
      <c r="E100" s="949">
        <f t="shared" si="49"/>
        <v>18.975999999999999</v>
      </c>
      <c r="F100" s="949">
        <f t="shared" si="49"/>
        <v>18.692999999999998</v>
      </c>
      <c r="G100" s="949">
        <f t="shared" si="49"/>
        <v>18.925000000000001</v>
      </c>
      <c r="H100" s="949">
        <f t="shared" si="49"/>
        <v>19.459</v>
      </c>
      <c r="I100" s="949">
        <f t="shared" si="49"/>
        <v>19.271999999999998</v>
      </c>
      <c r="J100" s="949">
        <f t="shared" si="49"/>
        <v>18.91</v>
      </c>
      <c r="K100" s="949">
        <f t="shared" si="49"/>
        <v>19.027999999999999</v>
      </c>
      <c r="M100" s="963"/>
      <c r="N100" s="947" t="s">
        <v>1861</v>
      </c>
      <c r="O100" s="949">
        <f>O99-0.3</f>
        <v>-0.3</v>
      </c>
    </row>
    <row r="101" spans="1:15" ht="13" x14ac:dyDescent="0.15">
      <c r="A101" s="1096">
        <v>43731</v>
      </c>
      <c r="B101" s="951" t="s">
        <v>1860</v>
      </c>
      <c r="C101" s="952">
        <v>19.088999999999999</v>
      </c>
      <c r="D101" s="953">
        <v>19.521999999999998</v>
      </c>
      <c r="E101" s="953">
        <v>19.276</v>
      </c>
      <c r="F101" s="953">
        <v>18.992999999999999</v>
      </c>
      <c r="G101" s="953">
        <v>19.225000000000001</v>
      </c>
      <c r="H101" s="953">
        <v>19.759</v>
      </c>
      <c r="I101" s="953">
        <v>19.571999999999999</v>
      </c>
      <c r="J101" s="953">
        <v>19.21</v>
      </c>
      <c r="K101" s="953">
        <v>19.327999999999999</v>
      </c>
      <c r="M101" s="1096">
        <v>43731</v>
      </c>
      <c r="N101" s="951" t="s">
        <v>1860</v>
      </c>
      <c r="O101" s="953"/>
    </row>
    <row r="102" spans="1:15" ht="14" x14ac:dyDescent="0.15">
      <c r="A102" s="963"/>
      <c r="B102" s="954" t="s">
        <v>1861</v>
      </c>
      <c r="C102" s="955">
        <f t="shared" ref="C102:K102" si="50">C101-0.3</f>
        <v>18.788999999999998</v>
      </c>
      <c r="D102" s="956">
        <f t="shared" si="50"/>
        <v>19.221999999999998</v>
      </c>
      <c r="E102" s="956">
        <f t="shared" si="50"/>
        <v>18.975999999999999</v>
      </c>
      <c r="F102" s="956">
        <f t="shared" si="50"/>
        <v>18.692999999999998</v>
      </c>
      <c r="G102" s="956">
        <f t="shared" si="50"/>
        <v>18.925000000000001</v>
      </c>
      <c r="H102" s="956">
        <f t="shared" si="50"/>
        <v>19.459</v>
      </c>
      <c r="I102" s="956">
        <f t="shared" si="50"/>
        <v>19.271999999999998</v>
      </c>
      <c r="J102" s="956">
        <f t="shared" si="50"/>
        <v>18.91</v>
      </c>
      <c r="K102" s="956">
        <f t="shared" si="50"/>
        <v>19.027999999999999</v>
      </c>
      <c r="M102" s="963"/>
      <c r="N102" s="954" t="s">
        <v>1861</v>
      </c>
      <c r="O102" s="956">
        <f>O101-0.3</f>
        <v>-0.3</v>
      </c>
    </row>
    <row r="103" spans="1:15" ht="13" x14ac:dyDescent="0.15">
      <c r="A103" s="1099">
        <v>43732</v>
      </c>
      <c r="B103" s="944" t="s">
        <v>1860</v>
      </c>
      <c r="C103" s="945">
        <v>19.248000000000001</v>
      </c>
      <c r="D103" s="946">
        <v>19.681000000000001</v>
      </c>
      <c r="E103" s="946">
        <v>19.434999999999999</v>
      </c>
      <c r="F103" s="946">
        <v>19.154</v>
      </c>
      <c r="G103" s="946">
        <v>19.384</v>
      </c>
      <c r="H103" s="946">
        <v>19.917999999999999</v>
      </c>
      <c r="I103" s="946">
        <v>19.731000000000002</v>
      </c>
      <c r="J103" s="946">
        <v>19.369</v>
      </c>
      <c r="K103" s="946">
        <v>19.486999999999998</v>
      </c>
      <c r="M103" s="1099">
        <v>43732</v>
      </c>
      <c r="N103" s="944" t="s">
        <v>1860</v>
      </c>
      <c r="O103" s="946"/>
    </row>
    <row r="104" spans="1:15" ht="14" x14ac:dyDescent="0.15">
      <c r="A104" s="963"/>
      <c r="B104" s="947" t="s">
        <v>1861</v>
      </c>
      <c r="C104" s="948">
        <f t="shared" ref="C104:K104" si="51">C103-0.3</f>
        <v>18.948</v>
      </c>
      <c r="D104" s="949">
        <f t="shared" si="51"/>
        <v>19.381</v>
      </c>
      <c r="E104" s="949">
        <f t="shared" si="51"/>
        <v>19.134999999999998</v>
      </c>
      <c r="F104" s="949">
        <f t="shared" si="51"/>
        <v>18.853999999999999</v>
      </c>
      <c r="G104" s="949">
        <f t="shared" si="51"/>
        <v>19.084</v>
      </c>
      <c r="H104" s="949">
        <f t="shared" si="51"/>
        <v>19.617999999999999</v>
      </c>
      <c r="I104" s="949">
        <f t="shared" si="51"/>
        <v>19.431000000000001</v>
      </c>
      <c r="J104" s="949">
        <f t="shared" si="51"/>
        <v>19.068999999999999</v>
      </c>
      <c r="K104" s="949">
        <f t="shared" si="51"/>
        <v>19.186999999999998</v>
      </c>
      <c r="M104" s="963"/>
      <c r="N104" s="947" t="s">
        <v>1861</v>
      </c>
      <c r="O104" s="949">
        <f>O103-0.3</f>
        <v>-0.3</v>
      </c>
    </row>
    <row r="105" spans="1:15" ht="13" x14ac:dyDescent="0.15">
      <c r="A105" s="1096">
        <v>43733</v>
      </c>
      <c r="B105" s="951" t="s">
        <v>1860</v>
      </c>
      <c r="C105" s="952">
        <v>19.248999999999999</v>
      </c>
      <c r="D105" s="953">
        <v>19.681000000000001</v>
      </c>
      <c r="E105" s="953">
        <v>19.434999999999999</v>
      </c>
      <c r="F105" s="953">
        <v>19.152000000000001</v>
      </c>
      <c r="G105" s="953"/>
      <c r="H105" s="953"/>
      <c r="I105" s="953"/>
      <c r="J105" s="953"/>
      <c r="K105" s="953"/>
      <c r="M105" s="1096">
        <v>43733</v>
      </c>
      <c r="N105" s="951" t="s">
        <v>1860</v>
      </c>
      <c r="O105" s="953"/>
    </row>
    <row r="106" spans="1:15" ht="14" x14ac:dyDescent="0.15">
      <c r="A106" s="963"/>
      <c r="B106" s="954" t="s">
        <v>1861</v>
      </c>
      <c r="C106" s="955">
        <f t="shared" ref="C106:K106" si="52">C105-0.3</f>
        <v>18.948999999999998</v>
      </c>
      <c r="D106" s="956">
        <f t="shared" si="52"/>
        <v>19.381</v>
      </c>
      <c r="E106" s="956">
        <f t="shared" si="52"/>
        <v>19.134999999999998</v>
      </c>
      <c r="F106" s="956">
        <f t="shared" si="52"/>
        <v>18.852</v>
      </c>
      <c r="G106" s="956">
        <f t="shared" si="52"/>
        <v>-0.3</v>
      </c>
      <c r="H106" s="956">
        <f t="shared" si="52"/>
        <v>-0.3</v>
      </c>
      <c r="I106" s="956">
        <f t="shared" si="52"/>
        <v>-0.3</v>
      </c>
      <c r="J106" s="956">
        <f t="shared" si="52"/>
        <v>-0.3</v>
      </c>
      <c r="K106" s="956">
        <f t="shared" si="52"/>
        <v>-0.3</v>
      </c>
      <c r="M106" s="963"/>
      <c r="N106" s="954" t="s">
        <v>1861</v>
      </c>
      <c r="O106" s="956">
        <f>O105-0.3</f>
        <v>-0.3</v>
      </c>
    </row>
    <row r="107" spans="1:15" ht="13" x14ac:dyDescent="0.15">
      <c r="A107" s="1099">
        <v>43734</v>
      </c>
      <c r="B107" s="944" t="s">
        <v>1860</v>
      </c>
      <c r="C107" s="945">
        <v>19.282</v>
      </c>
      <c r="D107" s="946">
        <v>19.715</v>
      </c>
      <c r="E107" s="946">
        <v>19.469000000000001</v>
      </c>
      <c r="F107" s="946">
        <v>19.186</v>
      </c>
      <c r="G107" s="946">
        <v>19.417999999999999</v>
      </c>
      <c r="H107" s="946">
        <v>19.952000000000002</v>
      </c>
      <c r="I107" s="946">
        <v>19.765000000000001</v>
      </c>
      <c r="J107" s="946">
        <v>19.402999999999999</v>
      </c>
      <c r="K107" s="946">
        <v>19.521000000000001</v>
      </c>
      <c r="M107" s="1099">
        <v>43734</v>
      </c>
      <c r="N107" s="944" t="s">
        <v>1860</v>
      </c>
      <c r="O107" s="946"/>
    </row>
    <row r="108" spans="1:15" ht="14" x14ac:dyDescent="0.15">
      <c r="A108" s="963"/>
      <c r="B108" s="947" t="s">
        <v>1861</v>
      </c>
      <c r="C108" s="948">
        <f t="shared" ref="C108:K108" si="53">C107-0.3</f>
        <v>18.981999999999999</v>
      </c>
      <c r="D108" s="949">
        <f t="shared" si="53"/>
        <v>19.414999999999999</v>
      </c>
      <c r="E108" s="949">
        <f t="shared" si="53"/>
        <v>19.169</v>
      </c>
      <c r="F108" s="949">
        <f t="shared" si="53"/>
        <v>18.885999999999999</v>
      </c>
      <c r="G108" s="949">
        <f t="shared" si="53"/>
        <v>19.117999999999999</v>
      </c>
      <c r="H108" s="949">
        <f t="shared" si="53"/>
        <v>19.652000000000001</v>
      </c>
      <c r="I108" s="949">
        <f t="shared" si="53"/>
        <v>19.465</v>
      </c>
      <c r="J108" s="949">
        <f t="shared" si="53"/>
        <v>19.102999999999998</v>
      </c>
      <c r="K108" s="949">
        <f t="shared" si="53"/>
        <v>19.221</v>
      </c>
      <c r="M108" s="963"/>
      <c r="N108" s="947" t="s">
        <v>1861</v>
      </c>
      <c r="O108" s="949">
        <f>O107-0.3</f>
        <v>-0.3</v>
      </c>
    </row>
    <row r="109" spans="1:15" ht="13" x14ac:dyDescent="0.15">
      <c r="A109" s="1096">
        <v>43735</v>
      </c>
      <c r="B109" s="951" t="s">
        <v>1860</v>
      </c>
      <c r="C109" s="952">
        <v>19.282</v>
      </c>
      <c r="D109" s="953">
        <v>19.715</v>
      </c>
      <c r="E109" s="953">
        <v>19.469000000000001</v>
      </c>
      <c r="F109" s="953">
        <v>19.186</v>
      </c>
      <c r="G109" s="953">
        <v>19.417999999999999</v>
      </c>
      <c r="H109" s="953">
        <v>19.952000000000002</v>
      </c>
      <c r="I109" s="953">
        <v>19.765000000000001</v>
      </c>
      <c r="J109" s="953">
        <v>19.402999999999999</v>
      </c>
      <c r="K109" s="953">
        <v>19.521000000000001</v>
      </c>
      <c r="M109" s="1096">
        <v>43735</v>
      </c>
      <c r="N109" s="951" t="s">
        <v>1860</v>
      </c>
      <c r="O109" s="953"/>
    </row>
    <row r="110" spans="1:15" ht="14" x14ac:dyDescent="0.15">
      <c r="A110" s="963"/>
      <c r="B110" s="954" t="s">
        <v>1861</v>
      </c>
      <c r="C110" s="955">
        <f t="shared" ref="C110:K110" si="54">C109-0.3</f>
        <v>18.981999999999999</v>
      </c>
      <c r="D110" s="956">
        <f t="shared" si="54"/>
        <v>19.414999999999999</v>
      </c>
      <c r="E110" s="956">
        <f t="shared" si="54"/>
        <v>19.169</v>
      </c>
      <c r="F110" s="956">
        <f t="shared" si="54"/>
        <v>18.885999999999999</v>
      </c>
      <c r="G110" s="956">
        <f t="shared" si="54"/>
        <v>19.117999999999999</v>
      </c>
      <c r="H110" s="956">
        <f t="shared" si="54"/>
        <v>19.652000000000001</v>
      </c>
      <c r="I110" s="956">
        <f t="shared" si="54"/>
        <v>19.465</v>
      </c>
      <c r="J110" s="956">
        <f t="shared" si="54"/>
        <v>19.102999999999998</v>
      </c>
      <c r="K110" s="956">
        <f t="shared" si="54"/>
        <v>19.221</v>
      </c>
      <c r="M110" s="963"/>
      <c r="N110" s="954" t="s">
        <v>1861</v>
      </c>
      <c r="O110" s="956">
        <f>O109-0.3</f>
        <v>-0.3</v>
      </c>
    </row>
    <row r="111" spans="1:15" ht="13" x14ac:dyDescent="0.15">
      <c r="A111" s="1099">
        <v>43736</v>
      </c>
      <c r="B111" s="944" t="s">
        <v>1860</v>
      </c>
      <c r="C111" s="945"/>
      <c r="D111" s="946"/>
      <c r="E111" s="946"/>
      <c r="F111" s="946"/>
      <c r="G111" s="946"/>
      <c r="H111" s="946"/>
      <c r="I111" s="946"/>
      <c r="J111" s="946"/>
      <c r="K111" s="946"/>
      <c r="M111" s="1099">
        <v>43736</v>
      </c>
      <c r="N111" s="944" t="s">
        <v>1860</v>
      </c>
      <c r="O111" s="946"/>
    </row>
    <row r="112" spans="1:15" ht="14" x14ac:dyDescent="0.15">
      <c r="A112" s="963"/>
      <c r="B112" s="947" t="s">
        <v>1861</v>
      </c>
      <c r="C112" s="948">
        <f t="shared" ref="C112:K112" si="55">C111-0.3</f>
        <v>-0.3</v>
      </c>
      <c r="D112" s="949">
        <f t="shared" si="55"/>
        <v>-0.3</v>
      </c>
      <c r="E112" s="949">
        <f t="shared" si="55"/>
        <v>-0.3</v>
      </c>
      <c r="F112" s="949">
        <f t="shared" si="55"/>
        <v>-0.3</v>
      </c>
      <c r="G112" s="949">
        <f t="shared" si="55"/>
        <v>-0.3</v>
      </c>
      <c r="H112" s="949">
        <f t="shared" si="55"/>
        <v>-0.3</v>
      </c>
      <c r="I112" s="949">
        <f t="shared" si="55"/>
        <v>-0.3</v>
      </c>
      <c r="J112" s="949">
        <f t="shared" si="55"/>
        <v>-0.3</v>
      </c>
      <c r="K112" s="949">
        <f t="shared" si="55"/>
        <v>-0.3</v>
      </c>
      <c r="M112" s="963"/>
      <c r="N112" s="947" t="s">
        <v>1861</v>
      </c>
      <c r="O112" s="949">
        <f>O111-0.3</f>
        <v>-0.3</v>
      </c>
    </row>
    <row r="113" spans="1:15" ht="13" x14ac:dyDescent="0.15">
      <c r="A113" s="1096">
        <v>43738</v>
      </c>
      <c r="B113" s="951" t="s">
        <v>1860</v>
      </c>
      <c r="C113" s="952">
        <v>19.282</v>
      </c>
      <c r="D113" s="953">
        <v>19.715</v>
      </c>
      <c r="E113" s="953">
        <v>19.469000000000001</v>
      </c>
      <c r="F113" s="953">
        <v>19.186</v>
      </c>
      <c r="G113" s="953">
        <v>19.417999999999999</v>
      </c>
      <c r="H113" s="953">
        <v>19.952000000000002</v>
      </c>
      <c r="I113" s="953">
        <v>19.765000000000001</v>
      </c>
      <c r="J113" s="957">
        <v>19403</v>
      </c>
      <c r="K113" s="953">
        <v>19.521000000000001</v>
      </c>
      <c r="M113" s="1096">
        <v>43738</v>
      </c>
      <c r="N113" s="951" t="s">
        <v>1860</v>
      </c>
      <c r="O113" s="953"/>
    </row>
    <row r="114" spans="1:15" ht="14" x14ac:dyDescent="0.15">
      <c r="A114" s="963"/>
      <c r="B114" s="954" t="s">
        <v>1861</v>
      </c>
      <c r="C114" s="955">
        <f t="shared" ref="C114:K114" si="56">C113-0.3</f>
        <v>18.981999999999999</v>
      </c>
      <c r="D114" s="956">
        <f t="shared" si="56"/>
        <v>19.414999999999999</v>
      </c>
      <c r="E114" s="956">
        <f t="shared" si="56"/>
        <v>19.169</v>
      </c>
      <c r="F114" s="956">
        <f t="shared" si="56"/>
        <v>18.885999999999999</v>
      </c>
      <c r="G114" s="956">
        <f t="shared" si="56"/>
        <v>19.117999999999999</v>
      </c>
      <c r="H114" s="956">
        <f t="shared" si="56"/>
        <v>19.652000000000001</v>
      </c>
      <c r="I114" s="956">
        <f t="shared" si="56"/>
        <v>19.465</v>
      </c>
      <c r="J114" s="958">
        <f t="shared" si="56"/>
        <v>19402.7</v>
      </c>
      <c r="K114" s="956">
        <f t="shared" si="56"/>
        <v>19.221</v>
      </c>
      <c r="M114" s="963"/>
      <c r="N114" s="954" t="s">
        <v>1861</v>
      </c>
      <c r="O114" s="956">
        <f>O113-0.3</f>
        <v>-0.3</v>
      </c>
    </row>
    <row r="115" spans="1:15" ht="13" x14ac:dyDescent="0.15">
      <c r="A115" s="1096">
        <v>43740</v>
      </c>
      <c r="B115" s="951" t="s">
        <v>1860</v>
      </c>
      <c r="C115" s="952">
        <v>19.117999999999999</v>
      </c>
      <c r="D115" s="953">
        <v>19.550999999999998</v>
      </c>
      <c r="E115" s="953">
        <v>19.305</v>
      </c>
      <c r="F115" s="953">
        <v>19.021999999999998</v>
      </c>
      <c r="G115" s="953">
        <v>19.254000000000001</v>
      </c>
      <c r="H115" s="953">
        <v>19.789000000000001</v>
      </c>
      <c r="I115" s="953">
        <v>19.600999999999999</v>
      </c>
      <c r="J115" s="957">
        <v>19239</v>
      </c>
      <c r="K115" s="953">
        <v>19.356999999999999</v>
      </c>
      <c r="M115" s="1096">
        <v>43740</v>
      </c>
      <c r="N115" s="951" t="s">
        <v>1860</v>
      </c>
      <c r="O115" s="946"/>
    </row>
    <row r="116" spans="1:15" ht="14" x14ac:dyDescent="0.15">
      <c r="A116" s="963"/>
      <c r="B116" s="954" t="s">
        <v>1861</v>
      </c>
      <c r="C116" s="955">
        <f t="shared" ref="C116:K116" si="57">C115-0.3</f>
        <v>18.817999999999998</v>
      </c>
      <c r="D116" s="956">
        <f t="shared" si="57"/>
        <v>19.250999999999998</v>
      </c>
      <c r="E116" s="956">
        <f t="shared" si="57"/>
        <v>19.004999999999999</v>
      </c>
      <c r="F116" s="956">
        <f t="shared" si="57"/>
        <v>18.721999999999998</v>
      </c>
      <c r="G116" s="956">
        <f t="shared" si="57"/>
        <v>18.954000000000001</v>
      </c>
      <c r="H116" s="956">
        <f t="shared" si="57"/>
        <v>19.489000000000001</v>
      </c>
      <c r="I116" s="956">
        <f t="shared" si="57"/>
        <v>19.300999999999998</v>
      </c>
      <c r="J116" s="958">
        <f t="shared" si="57"/>
        <v>19238.7</v>
      </c>
      <c r="K116" s="956">
        <f t="shared" si="57"/>
        <v>19.056999999999999</v>
      </c>
      <c r="M116" s="963"/>
      <c r="N116" s="954" t="s">
        <v>1861</v>
      </c>
      <c r="O116" s="949">
        <f>O115-0.3</f>
        <v>-0.3</v>
      </c>
    </row>
    <row r="117" spans="1:15" ht="13" x14ac:dyDescent="0.15">
      <c r="A117" s="1008">
        <v>43741</v>
      </c>
      <c r="B117" s="944" t="s">
        <v>1860</v>
      </c>
      <c r="C117" s="945">
        <v>19.079000000000001</v>
      </c>
      <c r="D117" s="946">
        <v>19.512</v>
      </c>
      <c r="E117" s="946">
        <v>19.265999999999998</v>
      </c>
      <c r="F117" s="946">
        <v>18.983000000000001</v>
      </c>
      <c r="G117" s="946">
        <v>19.215</v>
      </c>
      <c r="H117" s="946">
        <v>19.748999999999999</v>
      </c>
      <c r="I117" s="946">
        <v>19.562999999999999</v>
      </c>
      <c r="J117" s="946">
        <v>19.2</v>
      </c>
      <c r="K117" s="946">
        <v>19.317</v>
      </c>
      <c r="M117" s="1008">
        <v>43741</v>
      </c>
      <c r="N117" s="944" t="s">
        <v>1860</v>
      </c>
      <c r="O117" s="953"/>
    </row>
    <row r="118" spans="1:15" ht="14" x14ac:dyDescent="0.15">
      <c r="A118" s="963"/>
      <c r="B118" s="947" t="s">
        <v>1861</v>
      </c>
      <c r="C118" s="948">
        <f t="shared" ref="C118:K118" si="58">C117-0.3</f>
        <v>18.779</v>
      </c>
      <c r="D118" s="949">
        <f t="shared" si="58"/>
        <v>19.212</v>
      </c>
      <c r="E118" s="949">
        <f t="shared" si="58"/>
        <v>18.965999999999998</v>
      </c>
      <c r="F118" s="949">
        <f t="shared" si="58"/>
        <v>18.683</v>
      </c>
      <c r="G118" s="949">
        <f t="shared" si="58"/>
        <v>18.914999999999999</v>
      </c>
      <c r="H118" s="949">
        <f t="shared" si="58"/>
        <v>19.448999999999998</v>
      </c>
      <c r="I118" s="949">
        <f t="shared" si="58"/>
        <v>19.262999999999998</v>
      </c>
      <c r="J118" s="949">
        <f t="shared" si="58"/>
        <v>18.899999999999999</v>
      </c>
      <c r="K118" s="949">
        <f t="shared" si="58"/>
        <v>19.016999999999999</v>
      </c>
      <c r="M118" s="963"/>
      <c r="N118" s="947" t="s">
        <v>1861</v>
      </c>
      <c r="O118" s="956">
        <f>O117-0.3</f>
        <v>-0.3</v>
      </c>
    </row>
    <row r="119" spans="1:15" ht="13" x14ac:dyDescent="0.15">
      <c r="A119" s="1096">
        <v>43742</v>
      </c>
      <c r="B119" s="951" t="s">
        <v>1860</v>
      </c>
      <c r="C119" s="952">
        <v>19.04</v>
      </c>
      <c r="D119" s="953">
        <v>19.472000000000001</v>
      </c>
      <c r="E119" s="953">
        <v>19.225999999999999</v>
      </c>
      <c r="F119" s="953">
        <v>18.943000000000001</v>
      </c>
      <c r="G119" s="953">
        <v>19.175000000000001</v>
      </c>
      <c r="H119" s="953">
        <v>19.71</v>
      </c>
      <c r="I119" s="953">
        <v>19.521999999999998</v>
      </c>
      <c r="J119" s="953">
        <v>19.16</v>
      </c>
      <c r="K119" s="953">
        <v>19.277999999999999</v>
      </c>
      <c r="M119" s="1096">
        <v>43742</v>
      </c>
      <c r="N119" s="951" t="s">
        <v>1860</v>
      </c>
      <c r="O119" s="946"/>
    </row>
    <row r="120" spans="1:15" ht="14" x14ac:dyDescent="0.15">
      <c r="A120" s="963"/>
      <c r="B120" s="954" t="s">
        <v>1861</v>
      </c>
      <c r="C120" s="955">
        <f t="shared" ref="C120:K120" si="59">C119-0.3</f>
        <v>18.739999999999998</v>
      </c>
      <c r="D120" s="956">
        <f t="shared" si="59"/>
        <v>19.172000000000001</v>
      </c>
      <c r="E120" s="956">
        <f t="shared" si="59"/>
        <v>18.925999999999998</v>
      </c>
      <c r="F120" s="956">
        <f t="shared" si="59"/>
        <v>18.643000000000001</v>
      </c>
      <c r="G120" s="956">
        <f t="shared" si="59"/>
        <v>18.875</v>
      </c>
      <c r="H120" s="956">
        <f t="shared" si="59"/>
        <v>19.41</v>
      </c>
      <c r="I120" s="956">
        <f t="shared" si="59"/>
        <v>19.221999999999998</v>
      </c>
      <c r="J120" s="956">
        <f t="shared" si="59"/>
        <v>18.86</v>
      </c>
      <c r="K120" s="956">
        <f t="shared" si="59"/>
        <v>18.977999999999998</v>
      </c>
      <c r="M120" s="963"/>
      <c r="N120" s="954" t="s">
        <v>1861</v>
      </c>
      <c r="O120" s="949">
        <f>O119-0.3</f>
        <v>-0.3</v>
      </c>
    </row>
    <row r="121" spans="1:15" ht="13" x14ac:dyDescent="0.15">
      <c r="A121" s="1008">
        <v>43743</v>
      </c>
      <c r="B121" s="944" t="s">
        <v>1860</v>
      </c>
      <c r="C121" s="945"/>
      <c r="D121" s="946"/>
      <c r="E121" s="946"/>
      <c r="F121" s="946"/>
      <c r="G121" s="946"/>
      <c r="H121" s="946"/>
      <c r="I121" s="946"/>
      <c r="J121" s="946"/>
      <c r="K121" s="946"/>
      <c r="M121" s="1008">
        <v>43743</v>
      </c>
      <c r="N121" s="944" t="s">
        <v>1860</v>
      </c>
      <c r="O121" s="953"/>
    </row>
    <row r="122" spans="1:15" ht="14" x14ac:dyDescent="0.15">
      <c r="A122" s="963"/>
      <c r="B122" s="947" t="s">
        <v>1861</v>
      </c>
      <c r="C122" s="948">
        <f t="shared" ref="C122:K122" si="60">C121-0.3</f>
        <v>-0.3</v>
      </c>
      <c r="D122" s="949">
        <f t="shared" si="60"/>
        <v>-0.3</v>
      </c>
      <c r="E122" s="949">
        <f t="shared" si="60"/>
        <v>-0.3</v>
      </c>
      <c r="F122" s="949">
        <f t="shared" si="60"/>
        <v>-0.3</v>
      </c>
      <c r="G122" s="949">
        <f t="shared" si="60"/>
        <v>-0.3</v>
      </c>
      <c r="H122" s="949">
        <f t="shared" si="60"/>
        <v>-0.3</v>
      </c>
      <c r="I122" s="949">
        <f t="shared" si="60"/>
        <v>-0.3</v>
      </c>
      <c r="J122" s="949">
        <f t="shared" si="60"/>
        <v>-0.3</v>
      </c>
      <c r="K122" s="949">
        <f t="shared" si="60"/>
        <v>-0.3</v>
      </c>
      <c r="M122" s="963"/>
      <c r="N122" s="947" t="s">
        <v>1861</v>
      </c>
      <c r="O122" s="956">
        <f>O121-0.3</f>
        <v>-0.3</v>
      </c>
    </row>
    <row r="123" spans="1:15" ht="13" x14ac:dyDescent="0.15">
      <c r="A123" s="1096">
        <v>43745</v>
      </c>
      <c r="B123" s="951" t="s">
        <v>1860</v>
      </c>
      <c r="C123" s="952"/>
      <c r="D123" s="953"/>
      <c r="E123" s="953"/>
      <c r="F123" s="953"/>
      <c r="G123" s="953"/>
      <c r="H123" s="953"/>
      <c r="I123" s="953"/>
      <c r="J123" s="953"/>
      <c r="K123" s="953"/>
      <c r="M123" s="1096">
        <v>43745</v>
      </c>
      <c r="N123" s="951" t="s">
        <v>1860</v>
      </c>
      <c r="O123" s="946"/>
    </row>
    <row r="124" spans="1:15" ht="14" x14ac:dyDescent="0.15">
      <c r="A124" s="963"/>
      <c r="B124" s="954" t="s">
        <v>1861</v>
      </c>
      <c r="C124" s="955">
        <f t="shared" ref="C124:K124" si="61">C123-0.3</f>
        <v>-0.3</v>
      </c>
      <c r="D124" s="956">
        <f t="shared" si="61"/>
        <v>-0.3</v>
      </c>
      <c r="E124" s="956">
        <f t="shared" si="61"/>
        <v>-0.3</v>
      </c>
      <c r="F124" s="956">
        <f t="shared" si="61"/>
        <v>-0.3</v>
      </c>
      <c r="G124" s="956">
        <f t="shared" si="61"/>
        <v>-0.3</v>
      </c>
      <c r="H124" s="956">
        <f t="shared" si="61"/>
        <v>-0.3</v>
      </c>
      <c r="I124" s="956">
        <f t="shared" si="61"/>
        <v>-0.3</v>
      </c>
      <c r="J124" s="956">
        <f t="shared" si="61"/>
        <v>-0.3</v>
      </c>
      <c r="K124" s="956">
        <f t="shared" si="61"/>
        <v>-0.3</v>
      </c>
      <c r="M124" s="963"/>
      <c r="N124" s="954" t="s">
        <v>1861</v>
      </c>
      <c r="O124" s="949">
        <f>O123-0.3</f>
        <v>-0.3</v>
      </c>
    </row>
    <row r="125" spans="1:15" ht="13" x14ac:dyDescent="0.15">
      <c r="A125" s="1008">
        <v>43746</v>
      </c>
      <c r="B125" s="944" t="s">
        <v>1860</v>
      </c>
      <c r="C125" s="945">
        <v>18.931999999999999</v>
      </c>
      <c r="D125" s="946">
        <v>19.364000000000001</v>
      </c>
      <c r="E125" s="946">
        <v>19.117999999999999</v>
      </c>
      <c r="F125" s="946">
        <v>18.835000000000001</v>
      </c>
      <c r="G125" s="946">
        <v>19.067</v>
      </c>
      <c r="H125" s="946">
        <v>19.602</v>
      </c>
      <c r="I125" s="946">
        <v>19.414000000000001</v>
      </c>
      <c r="J125" s="946">
        <v>19.052</v>
      </c>
      <c r="K125" s="946">
        <v>19.170000000000002</v>
      </c>
      <c r="M125" s="1008">
        <v>43746</v>
      </c>
      <c r="N125" s="944" t="s">
        <v>1860</v>
      </c>
      <c r="O125" s="953"/>
    </row>
    <row r="126" spans="1:15" ht="14" x14ac:dyDescent="0.15">
      <c r="A126" s="963"/>
      <c r="B126" s="947" t="s">
        <v>1861</v>
      </c>
      <c r="C126" s="948">
        <f t="shared" ref="C126:K126" si="62">C125-0.3</f>
        <v>18.631999999999998</v>
      </c>
      <c r="D126" s="949">
        <f t="shared" si="62"/>
        <v>19.064</v>
      </c>
      <c r="E126" s="949">
        <f t="shared" si="62"/>
        <v>18.817999999999998</v>
      </c>
      <c r="F126" s="949">
        <f t="shared" si="62"/>
        <v>18.535</v>
      </c>
      <c r="G126" s="949">
        <f t="shared" si="62"/>
        <v>18.766999999999999</v>
      </c>
      <c r="H126" s="949">
        <f t="shared" si="62"/>
        <v>19.302</v>
      </c>
      <c r="I126" s="949">
        <f t="shared" si="62"/>
        <v>19.114000000000001</v>
      </c>
      <c r="J126" s="949">
        <f t="shared" si="62"/>
        <v>18.751999999999999</v>
      </c>
      <c r="K126" s="949">
        <f t="shared" si="62"/>
        <v>18.87</v>
      </c>
      <c r="M126" s="963"/>
      <c r="N126" s="947" t="s">
        <v>1861</v>
      </c>
      <c r="O126" s="956">
        <f>O125-0.3</f>
        <v>-0.3</v>
      </c>
    </row>
    <row r="127" spans="1:15" ht="13" x14ac:dyDescent="0.15">
      <c r="A127" s="1096">
        <v>43747</v>
      </c>
      <c r="B127" s="951" t="s">
        <v>1860</v>
      </c>
      <c r="C127" s="952">
        <v>18.835999999999999</v>
      </c>
      <c r="D127" s="953">
        <v>19.36</v>
      </c>
      <c r="E127" s="953">
        <v>19.116</v>
      </c>
      <c r="F127" s="953">
        <v>18.818999999999999</v>
      </c>
      <c r="G127" s="953">
        <v>19.062999999999999</v>
      </c>
      <c r="H127" s="953">
        <v>19.626000000000001</v>
      </c>
      <c r="I127" s="953">
        <v>19.422999999999998</v>
      </c>
      <c r="J127" s="953">
        <v>19.010000000000002</v>
      </c>
      <c r="K127" s="953">
        <v>19.152999999999999</v>
      </c>
      <c r="M127" s="1096">
        <v>43747</v>
      </c>
      <c r="N127" s="951" t="s">
        <v>1860</v>
      </c>
      <c r="O127" s="946"/>
    </row>
    <row r="128" spans="1:15" ht="14" x14ac:dyDescent="0.15">
      <c r="A128" s="963"/>
      <c r="B128" s="954" t="s">
        <v>1861</v>
      </c>
      <c r="C128" s="955">
        <f t="shared" ref="C128:K128" si="63">C127-0.3</f>
        <v>18.535999999999998</v>
      </c>
      <c r="D128" s="956">
        <f t="shared" si="63"/>
        <v>19.059999999999999</v>
      </c>
      <c r="E128" s="956">
        <f t="shared" si="63"/>
        <v>18.815999999999999</v>
      </c>
      <c r="F128" s="956">
        <f t="shared" si="63"/>
        <v>18.518999999999998</v>
      </c>
      <c r="G128" s="956">
        <f t="shared" si="63"/>
        <v>18.762999999999998</v>
      </c>
      <c r="H128" s="956">
        <f t="shared" si="63"/>
        <v>19.326000000000001</v>
      </c>
      <c r="I128" s="956">
        <f t="shared" si="63"/>
        <v>19.122999999999998</v>
      </c>
      <c r="J128" s="956">
        <f t="shared" si="63"/>
        <v>18.71</v>
      </c>
      <c r="K128" s="956">
        <f t="shared" si="63"/>
        <v>18.852999999999998</v>
      </c>
      <c r="M128" s="963"/>
      <c r="N128" s="954" t="s">
        <v>1861</v>
      </c>
      <c r="O128" s="949">
        <f>O127-0.3</f>
        <v>-0.3</v>
      </c>
    </row>
    <row r="129" spans="1:15" ht="13" x14ac:dyDescent="0.15">
      <c r="A129" s="1008">
        <v>43748</v>
      </c>
      <c r="B129" s="944" t="s">
        <v>1860</v>
      </c>
      <c r="C129" s="945">
        <v>18.818000000000001</v>
      </c>
      <c r="D129" s="946">
        <v>19.341999999999999</v>
      </c>
      <c r="E129" s="946">
        <v>19.097999999999999</v>
      </c>
      <c r="F129" s="946">
        <v>18.800999999999998</v>
      </c>
      <c r="G129" s="946">
        <v>19.045000000000002</v>
      </c>
      <c r="H129" s="946">
        <v>19.608000000000001</v>
      </c>
      <c r="I129" s="946">
        <v>19.405000000000001</v>
      </c>
      <c r="J129" s="946">
        <v>18.992000000000001</v>
      </c>
      <c r="K129" s="946">
        <v>19.135000000000002</v>
      </c>
      <c r="M129" s="1008">
        <v>43748</v>
      </c>
      <c r="N129" s="944" t="s">
        <v>1860</v>
      </c>
      <c r="O129" s="953"/>
    </row>
    <row r="130" spans="1:15" ht="14" x14ac:dyDescent="0.15">
      <c r="A130" s="963"/>
      <c r="B130" s="947" t="s">
        <v>1861</v>
      </c>
      <c r="C130" s="948">
        <f t="shared" ref="C130:K130" si="64">C129-0.3</f>
        <v>18.518000000000001</v>
      </c>
      <c r="D130" s="949">
        <f t="shared" si="64"/>
        <v>19.041999999999998</v>
      </c>
      <c r="E130" s="949">
        <f t="shared" si="64"/>
        <v>18.797999999999998</v>
      </c>
      <c r="F130" s="949">
        <f t="shared" si="64"/>
        <v>18.500999999999998</v>
      </c>
      <c r="G130" s="949">
        <f t="shared" si="64"/>
        <v>18.745000000000001</v>
      </c>
      <c r="H130" s="949">
        <f t="shared" si="64"/>
        <v>19.308</v>
      </c>
      <c r="I130" s="949">
        <f t="shared" si="64"/>
        <v>19.105</v>
      </c>
      <c r="J130" s="949">
        <f t="shared" si="64"/>
        <v>18.692</v>
      </c>
      <c r="K130" s="949">
        <f t="shared" si="64"/>
        <v>18.835000000000001</v>
      </c>
      <c r="M130" s="963"/>
      <c r="N130" s="947" t="s">
        <v>1861</v>
      </c>
      <c r="O130" s="956">
        <f>O129-0.3</f>
        <v>-0.3</v>
      </c>
    </row>
    <row r="131" spans="1:15" ht="13" x14ac:dyDescent="0.15">
      <c r="A131" s="1096">
        <v>43749</v>
      </c>
      <c r="B131" s="951" t="s">
        <v>1860</v>
      </c>
      <c r="C131" s="952">
        <v>18.797999999999998</v>
      </c>
      <c r="D131" s="953">
        <v>19.321999999999999</v>
      </c>
      <c r="E131" s="953">
        <v>19.077999999999999</v>
      </c>
      <c r="F131" s="953">
        <v>18.780999999999999</v>
      </c>
      <c r="G131" s="953">
        <v>19.026</v>
      </c>
      <c r="H131" s="953">
        <v>19.588999999999999</v>
      </c>
      <c r="I131" s="953">
        <v>19.385000000000002</v>
      </c>
      <c r="J131" s="953">
        <v>18.972000000000001</v>
      </c>
      <c r="K131" s="953">
        <v>19.114999999999998</v>
      </c>
      <c r="M131" s="1096">
        <v>43749</v>
      </c>
      <c r="N131" s="951" t="s">
        <v>1860</v>
      </c>
      <c r="O131" s="946"/>
    </row>
    <row r="132" spans="1:15" ht="14" x14ac:dyDescent="0.15">
      <c r="A132" s="963"/>
      <c r="B132" s="954" t="s">
        <v>1861</v>
      </c>
      <c r="C132" s="955">
        <f t="shared" ref="C132:K132" si="65">C131-0.3</f>
        <v>18.497999999999998</v>
      </c>
      <c r="D132" s="956">
        <f t="shared" si="65"/>
        <v>19.021999999999998</v>
      </c>
      <c r="E132" s="956">
        <f t="shared" si="65"/>
        <v>18.777999999999999</v>
      </c>
      <c r="F132" s="956">
        <f t="shared" si="65"/>
        <v>18.480999999999998</v>
      </c>
      <c r="G132" s="956">
        <f t="shared" si="65"/>
        <v>18.725999999999999</v>
      </c>
      <c r="H132" s="956">
        <f t="shared" si="65"/>
        <v>19.288999999999998</v>
      </c>
      <c r="I132" s="956">
        <f t="shared" si="65"/>
        <v>19.085000000000001</v>
      </c>
      <c r="J132" s="956">
        <f t="shared" si="65"/>
        <v>18.672000000000001</v>
      </c>
      <c r="K132" s="956">
        <f t="shared" si="65"/>
        <v>18.814999999999998</v>
      </c>
      <c r="M132" s="963"/>
      <c r="N132" s="954" t="s">
        <v>1861</v>
      </c>
      <c r="O132" s="949">
        <f>O131-0.3</f>
        <v>-0.3</v>
      </c>
    </row>
    <row r="133" spans="1:15" ht="13" x14ac:dyDescent="0.15">
      <c r="A133" s="1008">
        <v>43750</v>
      </c>
      <c r="B133" s="944" t="s">
        <v>1860</v>
      </c>
      <c r="C133" s="945">
        <v>18.992000000000001</v>
      </c>
      <c r="D133" s="946">
        <v>19.515999999999998</v>
      </c>
      <c r="E133" s="946">
        <v>19.271999999999998</v>
      </c>
      <c r="F133" s="946">
        <v>18.975000000000001</v>
      </c>
      <c r="G133" s="946">
        <v>19.219000000000001</v>
      </c>
      <c r="H133" s="946">
        <v>19.782</v>
      </c>
      <c r="I133" s="946">
        <v>19.579000000000001</v>
      </c>
      <c r="J133" s="946">
        <v>19.166</v>
      </c>
      <c r="K133" s="946">
        <v>19.309000000000001</v>
      </c>
      <c r="M133" s="1008">
        <v>43750</v>
      </c>
      <c r="N133" s="944" t="s">
        <v>1860</v>
      </c>
      <c r="O133" s="953"/>
    </row>
    <row r="134" spans="1:15" ht="14" x14ac:dyDescent="0.15">
      <c r="A134" s="963"/>
      <c r="B134" s="947" t="s">
        <v>1861</v>
      </c>
      <c r="C134" s="948">
        <f t="shared" ref="C134:K134" si="66">C133-0.3</f>
        <v>18.692</v>
      </c>
      <c r="D134" s="949">
        <f t="shared" si="66"/>
        <v>19.215999999999998</v>
      </c>
      <c r="E134" s="949">
        <f t="shared" si="66"/>
        <v>18.971999999999998</v>
      </c>
      <c r="F134" s="949">
        <f t="shared" si="66"/>
        <v>18.675000000000001</v>
      </c>
      <c r="G134" s="949">
        <f t="shared" si="66"/>
        <v>18.919</v>
      </c>
      <c r="H134" s="949">
        <f t="shared" si="66"/>
        <v>19.481999999999999</v>
      </c>
      <c r="I134" s="949">
        <f t="shared" si="66"/>
        <v>19.279</v>
      </c>
      <c r="J134" s="949">
        <f t="shared" si="66"/>
        <v>18.866</v>
      </c>
      <c r="K134" s="949">
        <f t="shared" si="66"/>
        <v>19.009</v>
      </c>
      <c r="M134" s="963"/>
      <c r="N134" s="947" t="s">
        <v>1861</v>
      </c>
      <c r="O134" s="956">
        <f>O133-0.3</f>
        <v>-0.3</v>
      </c>
    </row>
    <row r="135" spans="1:15" ht="13" x14ac:dyDescent="0.15">
      <c r="A135" s="1096">
        <v>43752</v>
      </c>
      <c r="B135" s="951" t="s">
        <v>1860</v>
      </c>
      <c r="C135" s="952"/>
      <c r="D135" s="953"/>
      <c r="E135" s="953"/>
      <c r="F135" s="953"/>
      <c r="G135" s="953"/>
      <c r="H135" s="953"/>
      <c r="I135" s="953"/>
      <c r="J135" s="953"/>
      <c r="K135" s="953"/>
      <c r="M135" s="1096">
        <v>43752</v>
      </c>
      <c r="N135" s="951" t="s">
        <v>1860</v>
      </c>
      <c r="O135" s="946"/>
    </row>
    <row r="136" spans="1:15" ht="14" x14ac:dyDescent="0.15">
      <c r="A136" s="963"/>
      <c r="B136" s="954" t="s">
        <v>1861</v>
      </c>
      <c r="C136" s="955">
        <f t="shared" ref="C136:K136" si="67">C135-0.3</f>
        <v>-0.3</v>
      </c>
      <c r="D136" s="956">
        <f t="shared" si="67"/>
        <v>-0.3</v>
      </c>
      <c r="E136" s="956">
        <f t="shared" si="67"/>
        <v>-0.3</v>
      </c>
      <c r="F136" s="956">
        <f t="shared" si="67"/>
        <v>-0.3</v>
      </c>
      <c r="G136" s="956">
        <f t="shared" si="67"/>
        <v>-0.3</v>
      </c>
      <c r="H136" s="956">
        <f t="shared" si="67"/>
        <v>-0.3</v>
      </c>
      <c r="I136" s="956">
        <f t="shared" si="67"/>
        <v>-0.3</v>
      </c>
      <c r="J136" s="956">
        <f t="shared" si="67"/>
        <v>-0.3</v>
      </c>
      <c r="K136" s="956">
        <f t="shared" si="67"/>
        <v>-0.3</v>
      </c>
      <c r="M136" s="963"/>
      <c r="N136" s="954" t="s">
        <v>1861</v>
      </c>
      <c r="O136" s="949">
        <f>O135-0.3</f>
        <v>-0.3</v>
      </c>
    </row>
    <row r="137" spans="1:15" ht="13" x14ac:dyDescent="0.15">
      <c r="A137" s="1008">
        <v>43753</v>
      </c>
      <c r="B137" s="944" t="s">
        <v>1860</v>
      </c>
      <c r="C137" s="945">
        <v>18.986999999999998</v>
      </c>
      <c r="D137" s="946">
        <v>19.510999999999999</v>
      </c>
      <c r="E137" s="946">
        <v>19.266999999999999</v>
      </c>
      <c r="F137" s="946">
        <v>18.97</v>
      </c>
      <c r="G137" s="946">
        <v>19.215</v>
      </c>
      <c r="H137" s="946">
        <v>19.777000000000001</v>
      </c>
      <c r="I137" s="946">
        <v>19.574000000000002</v>
      </c>
      <c r="J137" s="946">
        <v>19.161000000000001</v>
      </c>
      <c r="K137" s="946">
        <v>19.303999999999998</v>
      </c>
      <c r="M137" s="1008">
        <v>43753</v>
      </c>
      <c r="N137" s="944" t="s">
        <v>1860</v>
      </c>
      <c r="O137" s="953"/>
    </row>
    <row r="138" spans="1:15" ht="14" x14ac:dyDescent="0.15">
      <c r="A138" s="963"/>
      <c r="B138" s="947" t="s">
        <v>1861</v>
      </c>
      <c r="C138" s="948">
        <f t="shared" ref="C138:K138" si="68">C137-0.3</f>
        <v>18.686999999999998</v>
      </c>
      <c r="D138" s="949">
        <f t="shared" si="68"/>
        <v>19.210999999999999</v>
      </c>
      <c r="E138" s="949">
        <f t="shared" si="68"/>
        <v>18.966999999999999</v>
      </c>
      <c r="F138" s="949">
        <f t="shared" si="68"/>
        <v>18.669999999999998</v>
      </c>
      <c r="G138" s="949">
        <f t="shared" si="68"/>
        <v>18.914999999999999</v>
      </c>
      <c r="H138" s="949">
        <f t="shared" si="68"/>
        <v>19.477</v>
      </c>
      <c r="I138" s="949">
        <f t="shared" si="68"/>
        <v>19.274000000000001</v>
      </c>
      <c r="J138" s="949">
        <f t="shared" si="68"/>
        <v>18.861000000000001</v>
      </c>
      <c r="K138" s="949">
        <f t="shared" si="68"/>
        <v>19.003999999999998</v>
      </c>
      <c r="M138" s="963"/>
      <c r="N138" s="947" t="s">
        <v>1861</v>
      </c>
      <c r="O138" s="956">
        <f>O137-0.3</f>
        <v>-0.3</v>
      </c>
    </row>
    <row r="139" spans="1:15" ht="13" x14ac:dyDescent="0.15">
      <c r="A139" s="1096">
        <v>43754</v>
      </c>
      <c r="B139" s="951" t="s">
        <v>1860</v>
      </c>
      <c r="C139" s="952">
        <v>18.960999999999999</v>
      </c>
      <c r="D139" s="953">
        <v>19.484999999999999</v>
      </c>
      <c r="E139" s="953">
        <v>19.239999999999998</v>
      </c>
      <c r="F139" s="953">
        <v>18.943000000000001</v>
      </c>
      <c r="G139" s="953">
        <v>19.187999999999999</v>
      </c>
      <c r="H139" s="953">
        <v>19.751000000000001</v>
      </c>
      <c r="I139" s="953">
        <v>19.547999999999998</v>
      </c>
      <c r="J139" s="953">
        <v>19.135000000000002</v>
      </c>
      <c r="K139" s="953">
        <v>19.277000000000001</v>
      </c>
      <c r="M139" s="1096">
        <v>43754</v>
      </c>
      <c r="N139" s="951" t="s">
        <v>1860</v>
      </c>
      <c r="O139" s="946"/>
    </row>
    <row r="140" spans="1:15" ht="14" x14ac:dyDescent="0.15">
      <c r="A140" s="963"/>
      <c r="B140" s="954" t="s">
        <v>1861</v>
      </c>
      <c r="C140" s="955">
        <f t="shared" ref="C140:K140" si="69">C139-0.3</f>
        <v>18.660999999999998</v>
      </c>
      <c r="D140" s="956">
        <f t="shared" si="69"/>
        <v>19.184999999999999</v>
      </c>
      <c r="E140" s="956">
        <f t="shared" si="69"/>
        <v>18.939999999999998</v>
      </c>
      <c r="F140" s="956">
        <f t="shared" si="69"/>
        <v>18.643000000000001</v>
      </c>
      <c r="G140" s="956">
        <f t="shared" si="69"/>
        <v>18.887999999999998</v>
      </c>
      <c r="H140" s="956">
        <f t="shared" si="69"/>
        <v>19.451000000000001</v>
      </c>
      <c r="I140" s="956">
        <f t="shared" si="69"/>
        <v>19.247999999999998</v>
      </c>
      <c r="J140" s="956">
        <f t="shared" si="69"/>
        <v>18.835000000000001</v>
      </c>
      <c r="K140" s="956">
        <f t="shared" si="69"/>
        <v>18.977</v>
      </c>
      <c r="M140" s="963"/>
      <c r="N140" s="954" t="s">
        <v>1861</v>
      </c>
      <c r="O140" s="949">
        <f>O139-0.3</f>
        <v>-0.3</v>
      </c>
    </row>
    <row r="141" spans="1:15" ht="13" x14ac:dyDescent="0.15">
      <c r="A141" s="1008">
        <v>43755</v>
      </c>
      <c r="B141" s="944" t="s">
        <v>1860</v>
      </c>
      <c r="C141" s="945">
        <v>18.934000000000001</v>
      </c>
      <c r="D141" s="946">
        <v>19.457999999999998</v>
      </c>
      <c r="E141" s="946">
        <v>19.213999999999999</v>
      </c>
      <c r="F141" s="946">
        <v>18.917000000000002</v>
      </c>
      <c r="G141" s="946">
        <v>19.161999999999999</v>
      </c>
      <c r="H141" s="946">
        <v>19.724</v>
      </c>
      <c r="I141" s="946">
        <v>19.521000000000001</v>
      </c>
      <c r="J141" s="946">
        <v>19.108000000000001</v>
      </c>
      <c r="K141" s="946">
        <v>19.251000000000001</v>
      </c>
      <c r="M141" s="1008">
        <v>43755</v>
      </c>
      <c r="N141" s="944" t="s">
        <v>1860</v>
      </c>
      <c r="O141" s="953"/>
    </row>
    <row r="142" spans="1:15" ht="14" x14ac:dyDescent="0.15">
      <c r="A142" s="963"/>
      <c r="B142" s="947" t="s">
        <v>1861</v>
      </c>
      <c r="C142" s="948">
        <f t="shared" ref="C142:K142" si="70">C141-0.3</f>
        <v>18.634</v>
      </c>
      <c r="D142" s="949">
        <f t="shared" si="70"/>
        <v>19.157999999999998</v>
      </c>
      <c r="E142" s="949">
        <f t="shared" si="70"/>
        <v>18.913999999999998</v>
      </c>
      <c r="F142" s="949">
        <f t="shared" si="70"/>
        <v>18.617000000000001</v>
      </c>
      <c r="G142" s="949">
        <f t="shared" si="70"/>
        <v>18.861999999999998</v>
      </c>
      <c r="H142" s="949">
        <f t="shared" si="70"/>
        <v>19.423999999999999</v>
      </c>
      <c r="I142" s="949">
        <f t="shared" si="70"/>
        <v>19.221</v>
      </c>
      <c r="J142" s="949">
        <f t="shared" si="70"/>
        <v>18.808</v>
      </c>
      <c r="K142" s="949">
        <f t="shared" si="70"/>
        <v>18.951000000000001</v>
      </c>
      <c r="M142" s="963"/>
      <c r="N142" s="947" t="s">
        <v>1861</v>
      </c>
      <c r="O142" s="956">
        <f>O141-0.3</f>
        <v>-0.3</v>
      </c>
    </row>
    <row r="143" spans="1:15" ht="13" x14ac:dyDescent="0.15">
      <c r="A143" s="1096">
        <v>43756</v>
      </c>
      <c r="B143" s="951" t="s">
        <v>1860</v>
      </c>
      <c r="C143" s="952">
        <v>18.922999999999998</v>
      </c>
      <c r="D143" s="953">
        <v>19.446999999999999</v>
      </c>
      <c r="E143" s="953">
        <v>19.202999999999999</v>
      </c>
      <c r="F143" s="953">
        <v>18.905999999999999</v>
      </c>
      <c r="G143" s="953">
        <v>19.149999999999999</v>
      </c>
      <c r="H143" s="953">
        <v>19.713000000000001</v>
      </c>
      <c r="I143" s="953">
        <v>19.510000000000002</v>
      </c>
      <c r="J143" s="953">
        <v>19.097000000000001</v>
      </c>
      <c r="K143" s="953">
        <v>19.239999999999998</v>
      </c>
      <c r="M143" s="1096">
        <v>43756</v>
      </c>
      <c r="N143" s="951" t="s">
        <v>1860</v>
      </c>
      <c r="O143" s="946"/>
    </row>
    <row r="144" spans="1:15" ht="14" x14ac:dyDescent="0.15">
      <c r="A144" s="963"/>
      <c r="B144" s="954" t="s">
        <v>1861</v>
      </c>
      <c r="C144" s="955">
        <f t="shared" ref="C144:K144" si="71">C143-0.3</f>
        <v>18.622999999999998</v>
      </c>
      <c r="D144" s="956">
        <f t="shared" si="71"/>
        <v>19.146999999999998</v>
      </c>
      <c r="E144" s="956">
        <f t="shared" si="71"/>
        <v>18.902999999999999</v>
      </c>
      <c r="F144" s="956">
        <f t="shared" si="71"/>
        <v>18.605999999999998</v>
      </c>
      <c r="G144" s="956">
        <f t="shared" si="71"/>
        <v>18.849999999999998</v>
      </c>
      <c r="H144" s="956">
        <f t="shared" si="71"/>
        <v>19.413</v>
      </c>
      <c r="I144" s="956">
        <f t="shared" si="71"/>
        <v>19.21</v>
      </c>
      <c r="J144" s="956">
        <f t="shared" si="71"/>
        <v>18.797000000000001</v>
      </c>
      <c r="K144" s="956">
        <f t="shared" si="71"/>
        <v>18.939999999999998</v>
      </c>
      <c r="M144" s="963"/>
      <c r="N144" s="954" t="s">
        <v>1861</v>
      </c>
      <c r="O144" s="949">
        <f>O143-0.3</f>
        <v>-0.3</v>
      </c>
    </row>
    <row r="145" spans="1:15" ht="13" x14ac:dyDescent="0.15">
      <c r="A145" s="1008">
        <v>43757</v>
      </c>
      <c r="B145" s="944" t="s">
        <v>1860</v>
      </c>
      <c r="C145" s="945">
        <v>18.983000000000001</v>
      </c>
      <c r="D145" s="946">
        <v>19.507999999999999</v>
      </c>
      <c r="E145" s="946">
        <v>19.263000000000002</v>
      </c>
      <c r="F145" s="946">
        <v>18.966000000000001</v>
      </c>
      <c r="G145" s="946">
        <v>19.210999999999999</v>
      </c>
      <c r="H145" s="946">
        <v>19.774000000000001</v>
      </c>
      <c r="I145" s="946">
        <v>19.57</v>
      </c>
      <c r="J145" s="946">
        <v>19.158000000000001</v>
      </c>
      <c r="K145" s="946">
        <v>19.3</v>
      </c>
      <c r="M145" s="1008">
        <v>43757</v>
      </c>
      <c r="N145" s="944" t="s">
        <v>1860</v>
      </c>
      <c r="O145" s="953"/>
    </row>
    <row r="146" spans="1:15" ht="14" x14ac:dyDescent="0.15">
      <c r="A146" s="963"/>
      <c r="B146" s="947" t="s">
        <v>1861</v>
      </c>
      <c r="C146" s="948">
        <f t="shared" ref="C146:K146" si="72">C145-0.3</f>
        <v>18.683</v>
      </c>
      <c r="D146" s="949">
        <f t="shared" si="72"/>
        <v>19.207999999999998</v>
      </c>
      <c r="E146" s="949">
        <f t="shared" si="72"/>
        <v>18.963000000000001</v>
      </c>
      <c r="F146" s="949">
        <f t="shared" si="72"/>
        <v>18.666</v>
      </c>
      <c r="G146" s="949">
        <f t="shared" si="72"/>
        <v>18.910999999999998</v>
      </c>
      <c r="H146" s="949">
        <f t="shared" si="72"/>
        <v>19.474</v>
      </c>
      <c r="I146" s="949">
        <f t="shared" si="72"/>
        <v>19.27</v>
      </c>
      <c r="J146" s="949">
        <f t="shared" si="72"/>
        <v>18.858000000000001</v>
      </c>
      <c r="K146" s="949">
        <f t="shared" si="72"/>
        <v>19</v>
      </c>
      <c r="M146" s="963"/>
      <c r="N146" s="947" t="s">
        <v>1861</v>
      </c>
      <c r="O146" s="956">
        <f>O145-0.3</f>
        <v>-0.3</v>
      </c>
    </row>
    <row r="147" spans="1:15" ht="13" x14ac:dyDescent="0.15">
      <c r="A147" s="1096">
        <v>43759</v>
      </c>
      <c r="B147" s="951" t="s">
        <v>1860</v>
      </c>
      <c r="C147" s="952">
        <v>19.983000000000001</v>
      </c>
      <c r="D147" s="953">
        <v>19.507999999999999</v>
      </c>
      <c r="E147" s="953">
        <v>19.263000000000002</v>
      </c>
      <c r="F147" s="953">
        <v>18.966000000000001</v>
      </c>
      <c r="G147" s="953">
        <v>19.210999999999999</v>
      </c>
      <c r="H147" s="953">
        <v>19.774000000000001</v>
      </c>
      <c r="I147" s="953">
        <v>19.57</v>
      </c>
      <c r="J147" s="953">
        <v>19.158000000000001</v>
      </c>
      <c r="K147" s="953">
        <v>19.3</v>
      </c>
      <c r="M147" s="1096">
        <v>43759</v>
      </c>
      <c r="N147" s="951" t="s">
        <v>1860</v>
      </c>
      <c r="O147" s="946"/>
    </row>
    <row r="148" spans="1:15" ht="14" x14ac:dyDescent="0.15">
      <c r="A148" s="963"/>
      <c r="B148" s="954" t="s">
        <v>1861</v>
      </c>
      <c r="C148" s="955">
        <f t="shared" ref="C148:K148" si="73">C147-0.3</f>
        <v>19.683</v>
      </c>
      <c r="D148" s="956">
        <f t="shared" si="73"/>
        <v>19.207999999999998</v>
      </c>
      <c r="E148" s="956">
        <f t="shared" si="73"/>
        <v>18.963000000000001</v>
      </c>
      <c r="F148" s="956">
        <f t="shared" si="73"/>
        <v>18.666</v>
      </c>
      <c r="G148" s="956">
        <f t="shared" si="73"/>
        <v>18.910999999999998</v>
      </c>
      <c r="H148" s="956">
        <f t="shared" si="73"/>
        <v>19.474</v>
      </c>
      <c r="I148" s="956">
        <f t="shared" si="73"/>
        <v>19.27</v>
      </c>
      <c r="J148" s="956">
        <f t="shared" si="73"/>
        <v>18.858000000000001</v>
      </c>
      <c r="K148" s="956">
        <f t="shared" si="73"/>
        <v>19</v>
      </c>
      <c r="M148" s="963"/>
      <c r="N148" s="954" t="s">
        <v>1861</v>
      </c>
      <c r="O148" s="949">
        <f>O147-0.3</f>
        <v>-0.3</v>
      </c>
    </row>
    <row r="149" spans="1:15" ht="13" x14ac:dyDescent="0.15">
      <c r="A149" s="1008">
        <v>43760</v>
      </c>
      <c r="B149" s="944" t="s">
        <v>1860</v>
      </c>
      <c r="C149" s="945">
        <v>18.919</v>
      </c>
      <c r="D149" s="946">
        <v>19.443000000000001</v>
      </c>
      <c r="E149" s="946">
        <v>19.199000000000002</v>
      </c>
      <c r="F149" s="946">
        <v>18.902000000000001</v>
      </c>
      <c r="G149" s="946">
        <v>19.146999999999998</v>
      </c>
      <c r="H149" s="946">
        <v>19.709</v>
      </c>
      <c r="I149" s="946">
        <v>19.506</v>
      </c>
      <c r="J149" s="946">
        <v>19.093</v>
      </c>
      <c r="K149" s="946">
        <v>19.236000000000001</v>
      </c>
      <c r="M149" s="1008">
        <v>43760</v>
      </c>
      <c r="N149" s="944" t="s">
        <v>1860</v>
      </c>
      <c r="O149" s="953"/>
    </row>
    <row r="150" spans="1:15" ht="14" x14ac:dyDescent="0.15">
      <c r="A150" s="963"/>
      <c r="B150" s="947" t="s">
        <v>1861</v>
      </c>
      <c r="C150" s="948">
        <f t="shared" ref="C150:K150" si="74">C149-0.3</f>
        <v>18.619</v>
      </c>
      <c r="D150" s="949">
        <f t="shared" si="74"/>
        <v>19.143000000000001</v>
      </c>
      <c r="E150" s="949">
        <f t="shared" si="74"/>
        <v>18.899000000000001</v>
      </c>
      <c r="F150" s="949">
        <f t="shared" si="74"/>
        <v>18.602</v>
      </c>
      <c r="G150" s="949">
        <f t="shared" si="74"/>
        <v>18.846999999999998</v>
      </c>
      <c r="H150" s="949">
        <f t="shared" si="74"/>
        <v>19.408999999999999</v>
      </c>
      <c r="I150" s="949">
        <f t="shared" si="74"/>
        <v>19.206</v>
      </c>
      <c r="J150" s="949">
        <f t="shared" si="74"/>
        <v>18.792999999999999</v>
      </c>
      <c r="K150" s="949">
        <f t="shared" si="74"/>
        <v>18.936</v>
      </c>
      <c r="M150" s="963"/>
      <c r="N150" s="947" t="s">
        <v>1861</v>
      </c>
      <c r="O150" s="956">
        <f>O149-0.3</f>
        <v>-0.3</v>
      </c>
    </row>
    <row r="151" spans="1:15" ht="13" x14ac:dyDescent="0.15">
      <c r="A151" s="1096">
        <v>43761</v>
      </c>
      <c r="B151" s="951" t="s">
        <v>1860</v>
      </c>
      <c r="C151" s="952">
        <v>18.89</v>
      </c>
      <c r="D151" s="953">
        <v>19.414999999999999</v>
      </c>
      <c r="E151" s="953">
        <v>19.170000000000002</v>
      </c>
      <c r="F151" s="953">
        <v>18.873000000000001</v>
      </c>
      <c r="G151" s="953">
        <v>19.117999999999999</v>
      </c>
      <c r="H151" s="953">
        <v>19.681000000000001</v>
      </c>
      <c r="I151" s="953">
        <v>19.477</v>
      </c>
      <c r="J151" s="953">
        <v>19.065000000000001</v>
      </c>
      <c r="K151" s="953">
        <v>19.207000000000001</v>
      </c>
      <c r="M151" s="1096">
        <v>43761</v>
      </c>
      <c r="N151" s="951" t="s">
        <v>1860</v>
      </c>
      <c r="O151" s="946"/>
    </row>
    <row r="152" spans="1:15" ht="14" x14ac:dyDescent="0.15">
      <c r="A152" s="963"/>
      <c r="B152" s="954" t="s">
        <v>1861</v>
      </c>
      <c r="C152" s="955">
        <f t="shared" ref="C152:K152" si="75">C151-0.3</f>
        <v>18.59</v>
      </c>
      <c r="D152" s="956">
        <f t="shared" si="75"/>
        <v>19.114999999999998</v>
      </c>
      <c r="E152" s="956">
        <f t="shared" si="75"/>
        <v>18.87</v>
      </c>
      <c r="F152" s="956">
        <f t="shared" si="75"/>
        <v>18.573</v>
      </c>
      <c r="G152" s="956">
        <f t="shared" si="75"/>
        <v>18.817999999999998</v>
      </c>
      <c r="H152" s="956">
        <f t="shared" si="75"/>
        <v>19.381</v>
      </c>
      <c r="I152" s="956">
        <f t="shared" si="75"/>
        <v>19.177</v>
      </c>
      <c r="J152" s="956">
        <f t="shared" si="75"/>
        <v>18.765000000000001</v>
      </c>
      <c r="K152" s="956">
        <f t="shared" si="75"/>
        <v>18.907</v>
      </c>
      <c r="M152" s="963"/>
      <c r="N152" s="954" t="s">
        <v>1861</v>
      </c>
      <c r="O152" s="949">
        <f>O151-0.3</f>
        <v>-0.3</v>
      </c>
    </row>
    <row r="153" spans="1:15" ht="13" x14ac:dyDescent="0.15">
      <c r="A153" s="1008">
        <v>43762</v>
      </c>
      <c r="B153" s="944" t="s">
        <v>1860</v>
      </c>
      <c r="C153" s="945">
        <v>18.867000000000001</v>
      </c>
      <c r="D153" s="946">
        <v>19.391999999999999</v>
      </c>
      <c r="E153" s="946">
        <v>19.146999999999998</v>
      </c>
      <c r="F153" s="946">
        <v>18.850000000000001</v>
      </c>
      <c r="G153" s="946">
        <v>19.094999999999999</v>
      </c>
      <c r="H153" s="946">
        <v>19.658000000000001</v>
      </c>
      <c r="I153" s="946">
        <v>19.454999999999998</v>
      </c>
      <c r="J153" s="946">
        <v>19.042000000000002</v>
      </c>
      <c r="K153" s="946">
        <v>19.184000000000001</v>
      </c>
      <c r="M153" s="1008">
        <v>43762</v>
      </c>
      <c r="N153" s="944" t="s">
        <v>1860</v>
      </c>
      <c r="O153" s="953"/>
    </row>
    <row r="154" spans="1:15" ht="14" x14ac:dyDescent="0.15">
      <c r="A154" s="963"/>
      <c r="B154" s="947" t="s">
        <v>1861</v>
      </c>
      <c r="C154" s="948">
        <f t="shared" ref="C154:K154" si="76">C153-0.3</f>
        <v>18.567</v>
      </c>
      <c r="D154" s="949">
        <f t="shared" si="76"/>
        <v>19.091999999999999</v>
      </c>
      <c r="E154" s="949">
        <f t="shared" si="76"/>
        <v>18.846999999999998</v>
      </c>
      <c r="F154" s="949">
        <f t="shared" si="76"/>
        <v>18.55</v>
      </c>
      <c r="G154" s="949">
        <f t="shared" si="76"/>
        <v>18.794999999999998</v>
      </c>
      <c r="H154" s="949">
        <f t="shared" si="76"/>
        <v>19.358000000000001</v>
      </c>
      <c r="I154" s="949">
        <f t="shared" si="76"/>
        <v>19.154999999999998</v>
      </c>
      <c r="J154" s="949">
        <f t="shared" si="76"/>
        <v>18.742000000000001</v>
      </c>
      <c r="K154" s="949">
        <f t="shared" si="76"/>
        <v>18.884</v>
      </c>
      <c r="M154" s="963"/>
      <c r="N154" s="947" t="s">
        <v>1861</v>
      </c>
      <c r="O154" s="956">
        <f>O153-0.3</f>
        <v>-0.3</v>
      </c>
    </row>
    <row r="155" spans="1:15" ht="13" x14ac:dyDescent="0.15">
      <c r="A155" s="1096">
        <v>43763</v>
      </c>
      <c r="B155" s="951" t="s">
        <v>1860</v>
      </c>
      <c r="C155" s="952">
        <v>18.84</v>
      </c>
      <c r="D155" s="953">
        <v>19.364999999999998</v>
      </c>
      <c r="E155" s="953">
        <v>19.12</v>
      </c>
      <c r="F155" s="953">
        <v>18.823</v>
      </c>
      <c r="G155" s="953">
        <v>19.068000000000001</v>
      </c>
      <c r="H155" s="953">
        <v>19.631</v>
      </c>
      <c r="I155" s="953">
        <v>19.428000000000001</v>
      </c>
      <c r="J155" s="953">
        <v>19.015000000000001</v>
      </c>
      <c r="K155" s="953">
        <v>19.157</v>
      </c>
      <c r="M155" s="1096">
        <v>43763</v>
      </c>
      <c r="N155" s="951" t="s">
        <v>1860</v>
      </c>
      <c r="O155" s="946">
        <v>18.440000000000001</v>
      </c>
    </row>
    <row r="156" spans="1:15" ht="14" x14ac:dyDescent="0.15">
      <c r="A156" s="963"/>
      <c r="B156" s="954" t="s">
        <v>1861</v>
      </c>
      <c r="C156" s="955">
        <f t="shared" ref="C156:K156" si="77">C155-0.3</f>
        <v>18.54</v>
      </c>
      <c r="D156" s="956">
        <f t="shared" si="77"/>
        <v>19.064999999999998</v>
      </c>
      <c r="E156" s="956">
        <f t="shared" si="77"/>
        <v>18.82</v>
      </c>
      <c r="F156" s="956">
        <f t="shared" si="77"/>
        <v>18.523</v>
      </c>
      <c r="G156" s="956">
        <f t="shared" si="77"/>
        <v>18.768000000000001</v>
      </c>
      <c r="H156" s="956">
        <f t="shared" si="77"/>
        <v>19.331</v>
      </c>
      <c r="I156" s="956">
        <f t="shared" si="77"/>
        <v>19.128</v>
      </c>
      <c r="J156" s="956">
        <f t="shared" si="77"/>
        <v>18.715</v>
      </c>
      <c r="K156" s="956">
        <f t="shared" si="77"/>
        <v>18.856999999999999</v>
      </c>
      <c r="M156" s="963"/>
      <c r="N156" s="954" t="s">
        <v>1861</v>
      </c>
      <c r="O156" s="949">
        <f>O155-0.3</f>
        <v>18.14</v>
      </c>
    </row>
    <row r="157" spans="1:15" ht="13" x14ac:dyDescent="0.15">
      <c r="A157" s="1008">
        <v>43764</v>
      </c>
      <c r="B157" s="944" t="s">
        <v>1860</v>
      </c>
      <c r="C157" s="945">
        <v>19.038</v>
      </c>
      <c r="D157" s="946">
        <v>19.562000000000001</v>
      </c>
      <c r="E157" s="946">
        <v>19.317</v>
      </c>
      <c r="F157" s="946">
        <v>19.02</v>
      </c>
      <c r="G157" s="946">
        <v>19.265000000000001</v>
      </c>
      <c r="H157" s="946">
        <v>19.827999999999999</v>
      </c>
      <c r="I157" s="946">
        <v>19.625</v>
      </c>
      <c r="J157" s="946">
        <v>19.212</v>
      </c>
      <c r="K157" s="946">
        <v>19.353999999999999</v>
      </c>
      <c r="M157" s="1008">
        <v>43764</v>
      </c>
      <c r="N157" s="944" t="s">
        <v>1860</v>
      </c>
      <c r="O157" s="953">
        <v>18.326000000000001</v>
      </c>
    </row>
    <row r="158" spans="1:15" ht="14" x14ac:dyDescent="0.15">
      <c r="A158" s="963"/>
      <c r="B158" s="947" t="s">
        <v>1861</v>
      </c>
      <c r="C158" s="948">
        <f t="shared" ref="C158:K158" si="78">C157-0.3</f>
        <v>18.738</v>
      </c>
      <c r="D158" s="949">
        <f t="shared" si="78"/>
        <v>19.262</v>
      </c>
      <c r="E158" s="949">
        <f t="shared" si="78"/>
        <v>19.016999999999999</v>
      </c>
      <c r="F158" s="949">
        <f t="shared" si="78"/>
        <v>18.72</v>
      </c>
      <c r="G158" s="949">
        <f t="shared" si="78"/>
        <v>18.965</v>
      </c>
      <c r="H158" s="949">
        <f t="shared" si="78"/>
        <v>19.527999999999999</v>
      </c>
      <c r="I158" s="949">
        <f t="shared" si="78"/>
        <v>19.324999999999999</v>
      </c>
      <c r="J158" s="949">
        <f t="shared" si="78"/>
        <v>18.911999999999999</v>
      </c>
      <c r="K158" s="949">
        <f t="shared" si="78"/>
        <v>19.053999999999998</v>
      </c>
      <c r="M158" s="963"/>
      <c r="N158" s="947" t="s">
        <v>1861</v>
      </c>
      <c r="O158" s="956">
        <f>O157-0.3</f>
        <v>18.026</v>
      </c>
    </row>
    <row r="159" spans="1:15" ht="13" x14ac:dyDescent="0.15">
      <c r="A159" s="1096">
        <v>43766</v>
      </c>
      <c r="B159" s="951" t="s">
        <v>1860</v>
      </c>
      <c r="C159" s="952">
        <v>19.038</v>
      </c>
      <c r="D159" s="953">
        <v>19.562000000000001</v>
      </c>
      <c r="E159" s="953">
        <v>19.317</v>
      </c>
      <c r="F159" s="953">
        <v>19.02</v>
      </c>
      <c r="G159" s="953">
        <v>19.265000000000001</v>
      </c>
      <c r="H159" s="953">
        <v>19.827999999999999</v>
      </c>
      <c r="I159" s="953">
        <v>19.625</v>
      </c>
      <c r="J159" s="953">
        <v>19.212</v>
      </c>
      <c r="K159" s="953">
        <v>19.353999999999999</v>
      </c>
      <c r="M159" s="1096">
        <v>43766</v>
      </c>
      <c r="N159" s="951" t="s">
        <v>1860</v>
      </c>
      <c r="O159" s="946">
        <v>18.326000000000001</v>
      </c>
    </row>
    <row r="160" spans="1:15" ht="14" x14ac:dyDescent="0.15">
      <c r="A160" s="963"/>
      <c r="B160" s="954" t="s">
        <v>1861</v>
      </c>
      <c r="C160" s="955">
        <f t="shared" ref="C160:K160" si="79">C159-0.3</f>
        <v>18.738</v>
      </c>
      <c r="D160" s="956">
        <f t="shared" si="79"/>
        <v>19.262</v>
      </c>
      <c r="E160" s="956">
        <f t="shared" si="79"/>
        <v>19.016999999999999</v>
      </c>
      <c r="F160" s="956">
        <f t="shared" si="79"/>
        <v>18.72</v>
      </c>
      <c r="G160" s="956">
        <f t="shared" si="79"/>
        <v>18.965</v>
      </c>
      <c r="H160" s="956">
        <f t="shared" si="79"/>
        <v>19.527999999999999</v>
      </c>
      <c r="I160" s="956">
        <f t="shared" si="79"/>
        <v>19.324999999999999</v>
      </c>
      <c r="J160" s="956">
        <f t="shared" si="79"/>
        <v>18.911999999999999</v>
      </c>
      <c r="K160" s="956">
        <f t="shared" si="79"/>
        <v>19.053999999999998</v>
      </c>
      <c r="M160" s="963"/>
      <c r="N160" s="954" t="s">
        <v>1861</v>
      </c>
      <c r="O160" s="949">
        <f>O159-0.3</f>
        <v>18.026</v>
      </c>
    </row>
    <row r="161" spans="1:15" ht="13" x14ac:dyDescent="0.15">
      <c r="A161" s="1008">
        <v>43767</v>
      </c>
      <c r="B161" s="944" t="s">
        <v>1860</v>
      </c>
      <c r="C161" s="945">
        <v>19.067</v>
      </c>
      <c r="D161" s="946">
        <v>19.591000000000001</v>
      </c>
      <c r="E161" s="946">
        <v>19.347000000000001</v>
      </c>
      <c r="F161" s="946">
        <v>19.05</v>
      </c>
      <c r="G161" s="946">
        <v>19.294</v>
      </c>
      <c r="H161" s="946">
        <v>19.856999999999999</v>
      </c>
      <c r="I161" s="946">
        <v>19.654</v>
      </c>
      <c r="J161" s="946">
        <v>19.241</v>
      </c>
      <c r="K161" s="946">
        <v>19.384</v>
      </c>
      <c r="M161" s="1008">
        <v>43767</v>
      </c>
      <c r="N161" s="944" t="s">
        <v>1860</v>
      </c>
      <c r="O161" s="953">
        <v>18.291</v>
      </c>
    </row>
    <row r="162" spans="1:15" ht="14" x14ac:dyDescent="0.15">
      <c r="A162" s="963"/>
      <c r="B162" s="947" t="s">
        <v>1861</v>
      </c>
      <c r="C162" s="948">
        <f t="shared" ref="C162:K162" si="80">C161-0.3</f>
        <v>18.766999999999999</v>
      </c>
      <c r="D162" s="949">
        <f t="shared" si="80"/>
        <v>19.291</v>
      </c>
      <c r="E162" s="949">
        <f t="shared" si="80"/>
        <v>19.047000000000001</v>
      </c>
      <c r="F162" s="949">
        <f t="shared" si="80"/>
        <v>18.75</v>
      </c>
      <c r="G162" s="949">
        <f t="shared" si="80"/>
        <v>18.994</v>
      </c>
      <c r="H162" s="949">
        <f t="shared" si="80"/>
        <v>19.556999999999999</v>
      </c>
      <c r="I162" s="949">
        <f t="shared" si="80"/>
        <v>19.353999999999999</v>
      </c>
      <c r="J162" s="949">
        <f t="shared" si="80"/>
        <v>18.940999999999999</v>
      </c>
      <c r="K162" s="949">
        <f t="shared" si="80"/>
        <v>19.084</v>
      </c>
      <c r="M162" s="963"/>
      <c r="N162" s="947" t="s">
        <v>1861</v>
      </c>
      <c r="O162" s="956">
        <f>O161-0.3</f>
        <v>17.991</v>
      </c>
    </row>
    <row r="163" spans="1:15" ht="13" x14ac:dyDescent="0.15">
      <c r="A163" s="1096">
        <v>43768</v>
      </c>
      <c r="B163" s="951" t="s">
        <v>1860</v>
      </c>
      <c r="C163" s="952">
        <v>19.050999999999998</v>
      </c>
      <c r="D163" s="953">
        <v>19.574999999999999</v>
      </c>
      <c r="E163" s="953">
        <v>19.331</v>
      </c>
      <c r="F163" s="953">
        <v>19.033999999999999</v>
      </c>
      <c r="G163" s="953">
        <v>19.277999999999999</v>
      </c>
      <c r="H163" s="953">
        <v>19.841000000000001</v>
      </c>
      <c r="I163" s="953">
        <v>19.638000000000002</v>
      </c>
      <c r="J163" s="953">
        <v>19.225000000000001</v>
      </c>
      <c r="K163" s="953">
        <v>19.367999999999999</v>
      </c>
      <c r="M163" s="1096">
        <v>43768</v>
      </c>
      <c r="N163" s="951" t="s">
        <v>1860</v>
      </c>
      <c r="O163" s="946">
        <v>18.282</v>
      </c>
    </row>
    <row r="164" spans="1:15" ht="14" x14ac:dyDescent="0.15">
      <c r="A164" s="963"/>
      <c r="B164" s="954" t="s">
        <v>1861</v>
      </c>
      <c r="C164" s="955">
        <f t="shared" ref="C164:K164" si="81">C163-0.3</f>
        <v>18.750999999999998</v>
      </c>
      <c r="D164" s="956">
        <f t="shared" si="81"/>
        <v>19.274999999999999</v>
      </c>
      <c r="E164" s="956">
        <f t="shared" si="81"/>
        <v>19.030999999999999</v>
      </c>
      <c r="F164" s="956">
        <f t="shared" si="81"/>
        <v>18.733999999999998</v>
      </c>
      <c r="G164" s="956">
        <f t="shared" si="81"/>
        <v>18.977999999999998</v>
      </c>
      <c r="H164" s="956">
        <f t="shared" si="81"/>
        <v>19.541</v>
      </c>
      <c r="I164" s="956">
        <f t="shared" si="81"/>
        <v>19.338000000000001</v>
      </c>
      <c r="J164" s="956">
        <f t="shared" si="81"/>
        <v>18.925000000000001</v>
      </c>
      <c r="K164" s="956">
        <f t="shared" si="81"/>
        <v>19.067999999999998</v>
      </c>
      <c r="M164" s="963"/>
      <c r="N164" s="954" t="s">
        <v>1861</v>
      </c>
      <c r="O164" s="949">
        <f>O163-0.3</f>
        <v>17.981999999999999</v>
      </c>
    </row>
    <row r="165" spans="1:15" ht="13" x14ac:dyDescent="0.15">
      <c r="A165" s="1008">
        <v>43769</v>
      </c>
      <c r="B165" s="944" t="s">
        <v>1860</v>
      </c>
      <c r="C165" s="945">
        <v>19.032</v>
      </c>
      <c r="D165" s="946">
        <v>19.556999999999999</v>
      </c>
      <c r="E165" s="946">
        <v>19.312000000000001</v>
      </c>
      <c r="F165" s="946">
        <v>19.015000000000001</v>
      </c>
      <c r="G165" s="946">
        <v>19.260000000000002</v>
      </c>
      <c r="H165" s="946">
        <v>19.823</v>
      </c>
      <c r="I165" s="946">
        <v>19.619</v>
      </c>
      <c r="J165" s="946">
        <v>19.207000000000001</v>
      </c>
      <c r="K165" s="946">
        <v>19.349</v>
      </c>
      <c r="M165" s="1008">
        <v>43769</v>
      </c>
      <c r="N165" s="944" t="s">
        <v>1860</v>
      </c>
      <c r="O165" s="953">
        <v>18.27</v>
      </c>
    </row>
    <row r="166" spans="1:15" ht="14" x14ac:dyDescent="0.15">
      <c r="A166" s="963"/>
      <c r="B166" s="947" t="s">
        <v>1861</v>
      </c>
      <c r="C166" s="948">
        <f t="shared" ref="C166:K166" si="82">C165-0.3</f>
        <v>18.731999999999999</v>
      </c>
      <c r="D166" s="949">
        <f t="shared" si="82"/>
        <v>19.256999999999998</v>
      </c>
      <c r="E166" s="949">
        <f t="shared" si="82"/>
        <v>19.012</v>
      </c>
      <c r="F166" s="949">
        <f t="shared" si="82"/>
        <v>18.715</v>
      </c>
      <c r="G166" s="949">
        <f t="shared" si="82"/>
        <v>18.96</v>
      </c>
      <c r="H166" s="949">
        <f t="shared" si="82"/>
        <v>19.523</v>
      </c>
      <c r="I166" s="949">
        <f t="shared" si="82"/>
        <v>19.318999999999999</v>
      </c>
      <c r="J166" s="949">
        <f t="shared" si="82"/>
        <v>18.907</v>
      </c>
      <c r="K166" s="949">
        <f t="shared" si="82"/>
        <v>19.048999999999999</v>
      </c>
      <c r="M166" s="963"/>
      <c r="N166" s="947" t="s">
        <v>1861</v>
      </c>
      <c r="O166" s="956">
        <f>O165-0.3</f>
        <v>17.97</v>
      </c>
    </row>
    <row r="167" spans="1:15" ht="13" x14ac:dyDescent="0.15">
      <c r="A167" s="1096">
        <v>43770</v>
      </c>
      <c r="B167" s="951" t="s">
        <v>1860</v>
      </c>
      <c r="C167" s="952">
        <v>18.995000000000001</v>
      </c>
      <c r="D167" s="953">
        <v>19.518999999999998</v>
      </c>
      <c r="E167" s="953">
        <v>19.274999999999999</v>
      </c>
      <c r="F167" s="953">
        <v>18.978000000000002</v>
      </c>
      <c r="G167" s="953">
        <v>19.222999999999999</v>
      </c>
      <c r="H167" s="953">
        <v>19.786000000000001</v>
      </c>
      <c r="I167" s="953">
        <v>19.582000000000001</v>
      </c>
      <c r="J167" s="953">
        <v>19.169</v>
      </c>
      <c r="K167" s="953">
        <v>19.312000000000001</v>
      </c>
      <c r="M167" s="1096">
        <v>43770</v>
      </c>
      <c r="N167" s="951" t="s">
        <v>1860</v>
      </c>
      <c r="O167" s="946">
        <v>18.056999999999999</v>
      </c>
    </row>
    <row r="168" spans="1:15" ht="14" x14ac:dyDescent="0.15">
      <c r="A168" s="963"/>
      <c r="B168" s="954" t="s">
        <v>1861</v>
      </c>
      <c r="C168" s="955">
        <f t="shared" ref="C168:K168" si="83">C167-0.3</f>
        <v>18.695</v>
      </c>
      <c r="D168" s="956">
        <f t="shared" si="83"/>
        <v>19.218999999999998</v>
      </c>
      <c r="E168" s="956">
        <f t="shared" si="83"/>
        <v>18.974999999999998</v>
      </c>
      <c r="F168" s="956">
        <f t="shared" si="83"/>
        <v>18.678000000000001</v>
      </c>
      <c r="G168" s="956">
        <f t="shared" si="83"/>
        <v>18.922999999999998</v>
      </c>
      <c r="H168" s="956">
        <f t="shared" si="83"/>
        <v>19.486000000000001</v>
      </c>
      <c r="I168" s="956">
        <f t="shared" si="83"/>
        <v>19.282</v>
      </c>
      <c r="J168" s="956">
        <f t="shared" si="83"/>
        <v>18.869</v>
      </c>
      <c r="K168" s="956">
        <f t="shared" si="83"/>
        <v>19.012</v>
      </c>
      <c r="M168" s="963"/>
      <c r="N168" s="954" t="s">
        <v>1861</v>
      </c>
      <c r="O168" s="949">
        <f>O167-0.3</f>
        <v>17.756999999999998</v>
      </c>
    </row>
    <row r="169" spans="1:15" ht="13" x14ac:dyDescent="0.15">
      <c r="A169" s="1008">
        <v>43771</v>
      </c>
      <c r="B169" s="944" t="s">
        <v>1860</v>
      </c>
      <c r="C169" s="945">
        <v>19.071000000000002</v>
      </c>
      <c r="D169" s="946">
        <v>19.594999999999999</v>
      </c>
      <c r="E169" s="946">
        <v>19.350000000000001</v>
      </c>
      <c r="F169" s="946">
        <v>19.053000000000001</v>
      </c>
      <c r="G169" s="946">
        <v>19.297999999999998</v>
      </c>
      <c r="H169" s="946">
        <v>19.861000000000001</v>
      </c>
      <c r="I169" s="946">
        <v>19.658000000000001</v>
      </c>
      <c r="J169" s="946">
        <v>19.245000000000001</v>
      </c>
      <c r="K169" s="946">
        <v>19.387</v>
      </c>
      <c r="M169" s="1008">
        <v>43771</v>
      </c>
      <c r="N169" s="944" t="s">
        <v>1860</v>
      </c>
      <c r="O169" s="953">
        <v>18.260000000000002</v>
      </c>
    </row>
    <row r="170" spans="1:15" ht="14" x14ac:dyDescent="0.15">
      <c r="A170" s="963"/>
      <c r="B170" s="947" t="s">
        <v>1861</v>
      </c>
      <c r="C170" s="948">
        <f t="shared" ref="C170:K170" si="84">C169-0.3</f>
        <v>18.771000000000001</v>
      </c>
      <c r="D170" s="949">
        <f t="shared" si="84"/>
        <v>19.294999999999998</v>
      </c>
      <c r="E170" s="949">
        <f t="shared" si="84"/>
        <v>19.05</v>
      </c>
      <c r="F170" s="949">
        <f t="shared" si="84"/>
        <v>18.753</v>
      </c>
      <c r="G170" s="949">
        <f t="shared" si="84"/>
        <v>18.997999999999998</v>
      </c>
      <c r="H170" s="949">
        <f t="shared" si="84"/>
        <v>19.561</v>
      </c>
      <c r="I170" s="949">
        <f t="shared" si="84"/>
        <v>19.358000000000001</v>
      </c>
      <c r="J170" s="949">
        <f t="shared" si="84"/>
        <v>18.945</v>
      </c>
      <c r="K170" s="949">
        <f t="shared" si="84"/>
        <v>19.087</v>
      </c>
      <c r="M170" s="963"/>
      <c r="N170" s="947" t="s">
        <v>1861</v>
      </c>
      <c r="O170" s="956">
        <f>O169-0.3</f>
        <v>17.96</v>
      </c>
    </row>
    <row r="171" spans="1:15" ht="13" x14ac:dyDescent="0.15">
      <c r="A171" s="1096">
        <v>43773</v>
      </c>
      <c r="B171" s="951" t="s">
        <v>1860</v>
      </c>
      <c r="C171" s="952">
        <v>19.071000000000002</v>
      </c>
      <c r="D171" s="953">
        <v>19.594999999999999</v>
      </c>
      <c r="E171" s="953">
        <v>19.350000000000001</v>
      </c>
      <c r="F171" s="953">
        <v>19.053000000000001</v>
      </c>
      <c r="G171" s="953">
        <v>19.297999999999998</v>
      </c>
      <c r="H171" s="953">
        <v>19.861000000000001</v>
      </c>
      <c r="I171" s="953">
        <v>19.658000000000001</v>
      </c>
      <c r="J171" s="953">
        <v>19.245000000000001</v>
      </c>
      <c r="K171" s="953">
        <v>19.387</v>
      </c>
      <c r="M171" s="1096">
        <v>43773</v>
      </c>
      <c r="N171" s="951" t="s">
        <v>1860</v>
      </c>
      <c r="O171" s="946">
        <v>18.260000000000002</v>
      </c>
    </row>
    <row r="172" spans="1:15" ht="14" x14ac:dyDescent="0.15">
      <c r="A172" s="963"/>
      <c r="B172" s="954" t="s">
        <v>1861</v>
      </c>
      <c r="C172" s="955">
        <f t="shared" ref="C172:K172" si="85">C171-0.3</f>
        <v>18.771000000000001</v>
      </c>
      <c r="D172" s="956">
        <f t="shared" si="85"/>
        <v>19.294999999999998</v>
      </c>
      <c r="E172" s="956">
        <f t="shared" si="85"/>
        <v>19.05</v>
      </c>
      <c r="F172" s="956">
        <f t="shared" si="85"/>
        <v>18.753</v>
      </c>
      <c r="G172" s="956">
        <f t="shared" si="85"/>
        <v>18.997999999999998</v>
      </c>
      <c r="H172" s="956">
        <f t="shared" si="85"/>
        <v>19.561</v>
      </c>
      <c r="I172" s="956">
        <f t="shared" si="85"/>
        <v>19.358000000000001</v>
      </c>
      <c r="J172" s="956">
        <f t="shared" si="85"/>
        <v>18.945</v>
      </c>
      <c r="K172" s="956">
        <f t="shared" si="85"/>
        <v>19.087</v>
      </c>
      <c r="M172" s="963"/>
      <c r="N172" s="954" t="s">
        <v>1861</v>
      </c>
      <c r="O172" s="949">
        <f>O171-0.3</f>
        <v>17.96</v>
      </c>
    </row>
    <row r="173" spans="1:15" ht="13" x14ac:dyDescent="0.15">
      <c r="A173" s="1008">
        <v>43774</v>
      </c>
      <c r="B173" s="944" t="s">
        <v>1860</v>
      </c>
      <c r="C173" s="945">
        <v>18.920000000000002</v>
      </c>
      <c r="D173" s="946">
        <v>19.443999999999999</v>
      </c>
      <c r="E173" s="946">
        <v>19.2</v>
      </c>
      <c r="F173" s="946">
        <v>18.902999999999999</v>
      </c>
      <c r="G173" s="946">
        <v>19.148</v>
      </c>
      <c r="H173" s="946">
        <v>19.71</v>
      </c>
      <c r="I173" s="946">
        <v>19.507000000000001</v>
      </c>
      <c r="J173" s="946">
        <v>19.094000000000001</v>
      </c>
      <c r="K173" s="946">
        <v>19.236999999999998</v>
      </c>
      <c r="M173" s="1008">
        <v>43774</v>
      </c>
      <c r="N173" s="944" t="s">
        <v>1860</v>
      </c>
      <c r="O173" s="953">
        <v>18.277000000000001</v>
      </c>
    </row>
    <row r="174" spans="1:15" ht="14" x14ac:dyDescent="0.15">
      <c r="A174" s="963"/>
      <c r="B174" s="947" t="s">
        <v>1861</v>
      </c>
      <c r="C174" s="948">
        <f t="shared" ref="C174:K174" si="86">C173-0.3</f>
        <v>18.62</v>
      </c>
      <c r="D174" s="949">
        <f t="shared" si="86"/>
        <v>19.143999999999998</v>
      </c>
      <c r="E174" s="949">
        <f t="shared" si="86"/>
        <v>18.899999999999999</v>
      </c>
      <c r="F174" s="949">
        <f t="shared" si="86"/>
        <v>18.602999999999998</v>
      </c>
      <c r="G174" s="949">
        <f t="shared" si="86"/>
        <v>18.847999999999999</v>
      </c>
      <c r="H174" s="949">
        <f t="shared" si="86"/>
        <v>19.41</v>
      </c>
      <c r="I174" s="949">
        <f t="shared" si="86"/>
        <v>19.207000000000001</v>
      </c>
      <c r="J174" s="949">
        <f t="shared" si="86"/>
        <v>18.794</v>
      </c>
      <c r="K174" s="949">
        <f t="shared" si="86"/>
        <v>18.936999999999998</v>
      </c>
      <c r="M174" s="963"/>
      <c r="N174" s="947" t="s">
        <v>1861</v>
      </c>
      <c r="O174" s="956">
        <f>O173-0.3</f>
        <v>17.977</v>
      </c>
    </row>
    <row r="175" spans="1:15" ht="13" x14ac:dyDescent="0.15">
      <c r="A175" s="1096">
        <v>43775</v>
      </c>
      <c r="B175" s="951" t="s">
        <v>1860</v>
      </c>
      <c r="C175" s="952">
        <v>18.878</v>
      </c>
      <c r="D175" s="953">
        <v>19.402000000000001</v>
      </c>
      <c r="E175" s="953">
        <v>19.157</v>
      </c>
      <c r="F175" s="953">
        <v>18.86</v>
      </c>
      <c r="G175" s="953">
        <v>19.117999999999999</v>
      </c>
      <c r="H175" s="953">
        <v>19.667999999999999</v>
      </c>
      <c r="I175" s="953">
        <v>19.465</v>
      </c>
      <c r="J175" s="953">
        <v>19.052</v>
      </c>
      <c r="K175" s="953">
        <v>19.193000000000001</v>
      </c>
      <c r="M175" s="1096">
        <v>43775</v>
      </c>
      <c r="N175" s="951" t="s">
        <v>1860</v>
      </c>
      <c r="O175" s="946">
        <v>18.315999999999999</v>
      </c>
    </row>
    <row r="176" spans="1:15" ht="14" x14ac:dyDescent="0.15">
      <c r="A176" s="963"/>
      <c r="B176" s="954" t="s">
        <v>1861</v>
      </c>
      <c r="C176" s="955">
        <f t="shared" ref="C176:K176" si="87">C175-0.3</f>
        <v>18.577999999999999</v>
      </c>
      <c r="D176" s="956">
        <f t="shared" si="87"/>
        <v>19.102</v>
      </c>
      <c r="E176" s="956">
        <f t="shared" si="87"/>
        <v>18.856999999999999</v>
      </c>
      <c r="F176" s="956">
        <f t="shared" si="87"/>
        <v>18.559999999999999</v>
      </c>
      <c r="G176" s="956">
        <f t="shared" si="87"/>
        <v>18.817999999999998</v>
      </c>
      <c r="H176" s="956">
        <f t="shared" si="87"/>
        <v>19.367999999999999</v>
      </c>
      <c r="I176" s="956">
        <f t="shared" si="87"/>
        <v>19.164999999999999</v>
      </c>
      <c r="J176" s="956">
        <f t="shared" si="87"/>
        <v>18.751999999999999</v>
      </c>
      <c r="K176" s="956">
        <f t="shared" si="87"/>
        <v>18.893000000000001</v>
      </c>
      <c r="M176" s="963"/>
      <c r="N176" s="954" t="s">
        <v>1861</v>
      </c>
      <c r="O176" s="949">
        <f>O175-0.3</f>
        <v>18.015999999999998</v>
      </c>
    </row>
    <row r="177" spans="1:15" ht="13" x14ac:dyDescent="0.15">
      <c r="A177" s="1008">
        <v>43776</v>
      </c>
      <c r="B177" s="944" t="s">
        <v>1860</v>
      </c>
      <c r="C177" s="945">
        <v>18.859000000000002</v>
      </c>
      <c r="D177" s="946">
        <v>19.382999999999999</v>
      </c>
      <c r="E177" s="946">
        <v>19.138999999999999</v>
      </c>
      <c r="F177" s="946">
        <v>18.841000000000001</v>
      </c>
      <c r="G177" s="946">
        <v>19.099</v>
      </c>
      <c r="H177" s="946">
        <v>19.649000000000001</v>
      </c>
      <c r="I177" s="946">
        <v>19.446000000000002</v>
      </c>
      <c r="J177" s="946">
        <v>19.033000000000001</v>
      </c>
      <c r="K177" s="946">
        <v>19.173999999999999</v>
      </c>
      <c r="M177" s="1008">
        <v>43776</v>
      </c>
      <c r="N177" s="944" t="s">
        <v>1860</v>
      </c>
      <c r="O177" s="953">
        <v>18.356999999999999</v>
      </c>
    </row>
    <row r="178" spans="1:15" ht="14" x14ac:dyDescent="0.15">
      <c r="A178" s="963"/>
      <c r="B178" s="947" t="s">
        <v>1861</v>
      </c>
      <c r="C178" s="948">
        <f t="shared" ref="C178:K178" si="88">C177-0.3</f>
        <v>18.559000000000001</v>
      </c>
      <c r="D178" s="949">
        <f t="shared" si="88"/>
        <v>19.082999999999998</v>
      </c>
      <c r="E178" s="949">
        <f t="shared" si="88"/>
        <v>18.838999999999999</v>
      </c>
      <c r="F178" s="949">
        <f t="shared" si="88"/>
        <v>18.541</v>
      </c>
      <c r="G178" s="949">
        <f t="shared" si="88"/>
        <v>18.798999999999999</v>
      </c>
      <c r="H178" s="949">
        <f t="shared" si="88"/>
        <v>19.349</v>
      </c>
      <c r="I178" s="949">
        <f t="shared" si="88"/>
        <v>19.146000000000001</v>
      </c>
      <c r="J178" s="949">
        <f t="shared" si="88"/>
        <v>18.733000000000001</v>
      </c>
      <c r="K178" s="949">
        <f t="shared" si="88"/>
        <v>18.873999999999999</v>
      </c>
      <c r="M178" s="963"/>
      <c r="N178" s="947" t="s">
        <v>1861</v>
      </c>
      <c r="O178" s="956">
        <f>O177-0.3</f>
        <v>18.056999999999999</v>
      </c>
    </row>
    <row r="179" spans="1:15" ht="13" x14ac:dyDescent="0.15">
      <c r="A179" s="1096">
        <v>43777</v>
      </c>
      <c r="B179" s="951" t="s">
        <v>1860</v>
      </c>
      <c r="C179" s="952">
        <v>18.829999999999998</v>
      </c>
      <c r="D179" s="953">
        <v>19.353999999999999</v>
      </c>
      <c r="E179" s="953">
        <v>19.11</v>
      </c>
      <c r="F179" s="953">
        <v>18.812000000000001</v>
      </c>
      <c r="G179" s="953">
        <v>19.071000000000002</v>
      </c>
      <c r="H179" s="953">
        <v>19.62</v>
      </c>
      <c r="I179" s="953">
        <v>19.417000000000002</v>
      </c>
      <c r="J179" s="953">
        <v>19.004000000000001</v>
      </c>
      <c r="K179" s="953">
        <v>19.145</v>
      </c>
      <c r="M179" s="1096">
        <v>43777</v>
      </c>
      <c r="N179" s="951" t="s">
        <v>1860</v>
      </c>
      <c r="O179" s="946">
        <v>18.344000000000001</v>
      </c>
    </row>
    <row r="180" spans="1:15" ht="14" x14ac:dyDescent="0.15">
      <c r="A180" s="963"/>
      <c r="B180" s="954" t="s">
        <v>1861</v>
      </c>
      <c r="C180" s="955">
        <f t="shared" ref="C180:K180" si="89">C179-0.3</f>
        <v>18.529999999999998</v>
      </c>
      <c r="D180" s="956">
        <f t="shared" si="89"/>
        <v>19.053999999999998</v>
      </c>
      <c r="E180" s="956">
        <f t="shared" si="89"/>
        <v>18.809999999999999</v>
      </c>
      <c r="F180" s="956">
        <f t="shared" si="89"/>
        <v>18.512</v>
      </c>
      <c r="G180" s="956">
        <f t="shared" si="89"/>
        <v>18.771000000000001</v>
      </c>
      <c r="H180" s="956">
        <f t="shared" si="89"/>
        <v>19.32</v>
      </c>
      <c r="I180" s="956">
        <f t="shared" si="89"/>
        <v>19.117000000000001</v>
      </c>
      <c r="J180" s="956">
        <f t="shared" si="89"/>
        <v>18.704000000000001</v>
      </c>
      <c r="K180" s="956">
        <f t="shared" si="89"/>
        <v>18.844999999999999</v>
      </c>
      <c r="M180" s="963"/>
      <c r="N180" s="954" t="s">
        <v>1861</v>
      </c>
      <c r="O180" s="949">
        <f>O179-0.3</f>
        <v>18.044</v>
      </c>
    </row>
    <row r="181" spans="1:15" ht="13" x14ac:dyDescent="0.15">
      <c r="A181" s="1008">
        <v>43778</v>
      </c>
      <c r="B181" s="944" t="s">
        <v>1860</v>
      </c>
      <c r="C181" s="945"/>
      <c r="D181" s="946"/>
      <c r="E181" s="946"/>
      <c r="F181" s="946"/>
      <c r="G181" s="946"/>
      <c r="H181" s="946"/>
      <c r="I181" s="946"/>
      <c r="J181" s="946"/>
      <c r="K181" s="946"/>
      <c r="M181" s="1008">
        <v>43778</v>
      </c>
      <c r="N181" s="944" t="s">
        <v>1860</v>
      </c>
      <c r="O181" s="953"/>
    </row>
    <row r="182" spans="1:15" ht="14" x14ac:dyDescent="0.15">
      <c r="A182" s="963"/>
      <c r="B182" s="947" t="s">
        <v>1861</v>
      </c>
      <c r="C182" s="948">
        <f t="shared" ref="C182:K182" si="90">C181-0.3</f>
        <v>-0.3</v>
      </c>
      <c r="D182" s="949">
        <f t="shared" si="90"/>
        <v>-0.3</v>
      </c>
      <c r="E182" s="949">
        <f t="shared" si="90"/>
        <v>-0.3</v>
      </c>
      <c r="F182" s="949">
        <f t="shared" si="90"/>
        <v>-0.3</v>
      </c>
      <c r="G182" s="949">
        <f t="shared" si="90"/>
        <v>-0.3</v>
      </c>
      <c r="H182" s="949">
        <f t="shared" si="90"/>
        <v>-0.3</v>
      </c>
      <c r="I182" s="949">
        <f t="shared" si="90"/>
        <v>-0.3</v>
      </c>
      <c r="J182" s="949">
        <f t="shared" si="90"/>
        <v>-0.3</v>
      </c>
      <c r="K182" s="949">
        <f t="shared" si="90"/>
        <v>-0.3</v>
      </c>
      <c r="M182" s="963"/>
      <c r="N182" s="947" t="s">
        <v>1861</v>
      </c>
      <c r="O182" s="956">
        <f>O181-0.3</f>
        <v>-0.3</v>
      </c>
    </row>
    <row r="183" spans="1:15" ht="13" x14ac:dyDescent="0.15">
      <c r="A183" s="1096">
        <v>43780</v>
      </c>
      <c r="B183" s="951" t="s">
        <v>1860</v>
      </c>
      <c r="C183" s="952"/>
      <c r="D183" s="953"/>
      <c r="E183" s="953"/>
      <c r="F183" s="953"/>
      <c r="G183" s="953"/>
      <c r="H183" s="953"/>
      <c r="I183" s="953"/>
      <c r="J183" s="953"/>
      <c r="K183" s="953"/>
      <c r="M183" s="1096">
        <v>43780</v>
      </c>
      <c r="N183" s="951" t="s">
        <v>1860</v>
      </c>
      <c r="O183" s="946"/>
    </row>
    <row r="184" spans="1:15" ht="14" x14ac:dyDescent="0.15">
      <c r="A184" s="963"/>
      <c r="B184" s="954" t="s">
        <v>1861</v>
      </c>
      <c r="C184" s="955">
        <f t="shared" ref="C184:K184" si="91">C183-0.3</f>
        <v>-0.3</v>
      </c>
      <c r="D184" s="956">
        <f t="shared" si="91"/>
        <v>-0.3</v>
      </c>
      <c r="E184" s="956">
        <f t="shared" si="91"/>
        <v>-0.3</v>
      </c>
      <c r="F184" s="956">
        <f t="shared" si="91"/>
        <v>-0.3</v>
      </c>
      <c r="G184" s="956">
        <f t="shared" si="91"/>
        <v>-0.3</v>
      </c>
      <c r="H184" s="956">
        <f t="shared" si="91"/>
        <v>-0.3</v>
      </c>
      <c r="I184" s="956">
        <f t="shared" si="91"/>
        <v>-0.3</v>
      </c>
      <c r="J184" s="956">
        <f t="shared" si="91"/>
        <v>-0.3</v>
      </c>
      <c r="K184" s="956">
        <f t="shared" si="91"/>
        <v>-0.3</v>
      </c>
      <c r="M184" s="963"/>
      <c r="N184" s="954" t="s">
        <v>1861</v>
      </c>
      <c r="O184" s="949">
        <f>O183-0.3</f>
        <v>-0.3</v>
      </c>
    </row>
    <row r="185" spans="1:15" ht="13" x14ac:dyDescent="0.15">
      <c r="A185" s="1008">
        <v>43781</v>
      </c>
      <c r="B185" s="944" t="s">
        <v>1860</v>
      </c>
      <c r="C185" s="945">
        <v>19.023</v>
      </c>
      <c r="D185" s="946">
        <v>19.545999999999999</v>
      </c>
      <c r="E185" s="946">
        <v>19.302</v>
      </c>
      <c r="F185" s="946">
        <v>19.004999999999999</v>
      </c>
      <c r="G185" s="946">
        <v>19.263000000000002</v>
      </c>
      <c r="H185" s="946">
        <v>19.812999999999999</v>
      </c>
      <c r="I185" s="946">
        <v>19.61</v>
      </c>
      <c r="J185" s="946">
        <v>19.196999999999999</v>
      </c>
      <c r="K185" s="946">
        <v>19.338000000000001</v>
      </c>
      <c r="M185" s="1008">
        <v>43781</v>
      </c>
      <c r="N185" s="944" t="s">
        <v>1860</v>
      </c>
      <c r="O185" s="953">
        <v>18.335999999999999</v>
      </c>
    </row>
    <row r="186" spans="1:15" ht="14" x14ac:dyDescent="0.15">
      <c r="A186" s="963"/>
      <c r="B186" s="947" t="s">
        <v>1861</v>
      </c>
      <c r="C186" s="948">
        <f t="shared" ref="C186:K186" si="92">C185-0.3</f>
        <v>18.722999999999999</v>
      </c>
      <c r="D186" s="949">
        <f t="shared" si="92"/>
        <v>19.245999999999999</v>
      </c>
      <c r="E186" s="949">
        <f t="shared" si="92"/>
        <v>19.001999999999999</v>
      </c>
      <c r="F186" s="949">
        <f t="shared" si="92"/>
        <v>18.704999999999998</v>
      </c>
      <c r="G186" s="949">
        <f t="shared" si="92"/>
        <v>18.963000000000001</v>
      </c>
      <c r="H186" s="949">
        <f t="shared" si="92"/>
        <v>19.512999999999998</v>
      </c>
      <c r="I186" s="949">
        <f t="shared" si="92"/>
        <v>19.309999999999999</v>
      </c>
      <c r="J186" s="949">
        <f t="shared" si="92"/>
        <v>18.896999999999998</v>
      </c>
      <c r="K186" s="949">
        <f t="shared" si="92"/>
        <v>19.038</v>
      </c>
      <c r="M186" s="963"/>
      <c r="N186" s="947" t="s">
        <v>1861</v>
      </c>
      <c r="O186" s="956">
        <f>O185-0.3</f>
        <v>18.035999999999998</v>
      </c>
    </row>
    <row r="187" spans="1:15" ht="13" x14ac:dyDescent="0.15">
      <c r="A187" s="1096">
        <v>43782</v>
      </c>
      <c r="B187" s="951" t="s">
        <v>1860</v>
      </c>
      <c r="C187" s="952">
        <v>19.042000000000002</v>
      </c>
      <c r="D187" s="953">
        <v>19.565999999999999</v>
      </c>
      <c r="E187" s="953">
        <v>19.321000000000002</v>
      </c>
      <c r="F187" s="953">
        <v>19.024000000000001</v>
      </c>
      <c r="G187" s="953">
        <v>19.282</v>
      </c>
      <c r="H187" s="953">
        <v>19.832000000000001</v>
      </c>
      <c r="I187" s="953">
        <v>19.629000000000001</v>
      </c>
      <c r="J187" s="953">
        <v>19.216000000000001</v>
      </c>
      <c r="K187" s="953">
        <v>19.356999999999999</v>
      </c>
      <c r="M187" s="1096">
        <v>43782</v>
      </c>
      <c r="N187" s="951" t="s">
        <v>1860</v>
      </c>
      <c r="O187" s="946"/>
    </row>
    <row r="188" spans="1:15" ht="14" x14ac:dyDescent="0.15">
      <c r="A188" s="963"/>
      <c r="B188" s="954" t="s">
        <v>1861</v>
      </c>
      <c r="C188" s="955">
        <f t="shared" ref="C188:K188" si="93">C187-0.3</f>
        <v>18.742000000000001</v>
      </c>
      <c r="D188" s="956">
        <f t="shared" si="93"/>
        <v>19.265999999999998</v>
      </c>
      <c r="E188" s="956">
        <f t="shared" si="93"/>
        <v>19.021000000000001</v>
      </c>
      <c r="F188" s="956">
        <f t="shared" si="93"/>
        <v>18.724</v>
      </c>
      <c r="G188" s="956">
        <f t="shared" si="93"/>
        <v>18.981999999999999</v>
      </c>
      <c r="H188" s="956">
        <f t="shared" si="93"/>
        <v>19.532</v>
      </c>
      <c r="I188" s="956">
        <f t="shared" si="93"/>
        <v>19.329000000000001</v>
      </c>
      <c r="J188" s="956">
        <f t="shared" si="93"/>
        <v>18.916</v>
      </c>
      <c r="K188" s="956">
        <f t="shared" si="93"/>
        <v>19.056999999999999</v>
      </c>
      <c r="M188" s="963"/>
      <c r="N188" s="954" t="s">
        <v>1861</v>
      </c>
      <c r="O188" s="949">
        <f>O187-0.3</f>
        <v>-0.3</v>
      </c>
    </row>
    <row r="189" spans="1:15" ht="13" x14ac:dyDescent="0.15">
      <c r="A189" s="1008">
        <v>43783</v>
      </c>
      <c r="B189" s="944" t="s">
        <v>1860</v>
      </c>
      <c r="C189" s="945">
        <v>19.283000000000001</v>
      </c>
      <c r="D189" s="946">
        <v>19.710999999999999</v>
      </c>
      <c r="E189" s="946">
        <v>19.466999999999999</v>
      </c>
      <c r="F189" s="946">
        <v>19.170000000000002</v>
      </c>
      <c r="G189" s="946">
        <v>19.413</v>
      </c>
      <c r="H189" s="946">
        <v>19.98</v>
      </c>
      <c r="I189" s="946">
        <v>19.776</v>
      </c>
      <c r="J189" s="946">
        <v>19.363</v>
      </c>
      <c r="K189" s="946">
        <v>19.492999999999999</v>
      </c>
      <c r="M189" s="1008">
        <v>43783</v>
      </c>
      <c r="N189" s="944" t="s">
        <v>1860</v>
      </c>
      <c r="O189" s="953"/>
    </row>
    <row r="190" spans="1:15" ht="14" x14ac:dyDescent="0.15">
      <c r="A190" s="963"/>
      <c r="B190" s="947" t="s">
        <v>1861</v>
      </c>
      <c r="C190" s="948">
        <f t="shared" ref="C190:K190" si="94">C189-0.3</f>
        <v>18.983000000000001</v>
      </c>
      <c r="D190" s="949">
        <f t="shared" si="94"/>
        <v>19.410999999999998</v>
      </c>
      <c r="E190" s="949">
        <f t="shared" si="94"/>
        <v>19.166999999999998</v>
      </c>
      <c r="F190" s="949">
        <f t="shared" si="94"/>
        <v>18.87</v>
      </c>
      <c r="G190" s="949">
        <f t="shared" si="94"/>
        <v>19.113</v>
      </c>
      <c r="H190" s="949">
        <f t="shared" si="94"/>
        <v>19.68</v>
      </c>
      <c r="I190" s="949">
        <f t="shared" si="94"/>
        <v>19.475999999999999</v>
      </c>
      <c r="J190" s="949">
        <f t="shared" si="94"/>
        <v>19.062999999999999</v>
      </c>
      <c r="K190" s="949">
        <f t="shared" si="94"/>
        <v>19.192999999999998</v>
      </c>
      <c r="M190" s="963"/>
      <c r="N190" s="947" t="s">
        <v>1861</v>
      </c>
      <c r="O190" s="956">
        <f>O189-0.3</f>
        <v>-0.3</v>
      </c>
    </row>
    <row r="191" spans="1:15" ht="13" x14ac:dyDescent="0.15">
      <c r="A191" s="1096">
        <v>43784</v>
      </c>
      <c r="B191" s="951" t="s">
        <v>1860</v>
      </c>
      <c r="C191" s="952"/>
      <c r="D191" s="953"/>
      <c r="E191" s="953"/>
      <c r="F191" s="953"/>
      <c r="G191" s="953"/>
      <c r="H191" s="953"/>
      <c r="I191" s="953"/>
      <c r="J191" s="953"/>
      <c r="K191" s="953"/>
      <c r="M191" s="1096">
        <v>43784</v>
      </c>
      <c r="N191" s="951" t="s">
        <v>1860</v>
      </c>
      <c r="O191" s="946"/>
    </row>
    <row r="192" spans="1:15" ht="14" x14ac:dyDescent="0.15">
      <c r="A192" s="963"/>
      <c r="B192" s="954" t="s">
        <v>1861</v>
      </c>
      <c r="C192" s="955">
        <f t="shared" ref="C192:K192" si="95">C191-0.3</f>
        <v>-0.3</v>
      </c>
      <c r="D192" s="956">
        <f t="shared" si="95"/>
        <v>-0.3</v>
      </c>
      <c r="E192" s="956">
        <f t="shared" si="95"/>
        <v>-0.3</v>
      </c>
      <c r="F192" s="956">
        <f t="shared" si="95"/>
        <v>-0.3</v>
      </c>
      <c r="G192" s="956">
        <f t="shared" si="95"/>
        <v>-0.3</v>
      </c>
      <c r="H192" s="956">
        <f t="shared" si="95"/>
        <v>-0.3</v>
      </c>
      <c r="I192" s="956">
        <f t="shared" si="95"/>
        <v>-0.3</v>
      </c>
      <c r="J192" s="956">
        <f t="shared" si="95"/>
        <v>-0.3</v>
      </c>
      <c r="K192" s="956">
        <f t="shared" si="95"/>
        <v>-0.3</v>
      </c>
      <c r="M192" s="963"/>
      <c r="N192" s="954" t="s">
        <v>1861</v>
      </c>
      <c r="O192" s="949">
        <f>O191-0.3</f>
        <v>-0.3</v>
      </c>
    </row>
    <row r="193" spans="1:15" ht="13" x14ac:dyDescent="0.15">
      <c r="A193" s="1008">
        <v>43785</v>
      </c>
      <c r="B193" s="944" t="s">
        <v>1860</v>
      </c>
      <c r="C193" s="945">
        <v>19.283000000000001</v>
      </c>
      <c r="D193" s="946"/>
      <c r="E193" s="946"/>
      <c r="F193" s="946"/>
      <c r="G193" s="946"/>
      <c r="H193" s="946"/>
      <c r="I193" s="946"/>
      <c r="J193" s="946"/>
      <c r="K193" s="946"/>
      <c r="M193" s="1008">
        <v>43785</v>
      </c>
      <c r="N193" s="944" t="s">
        <v>1860</v>
      </c>
      <c r="O193" s="953"/>
    </row>
    <row r="194" spans="1:15" ht="14" x14ac:dyDescent="0.15">
      <c r="A194" s="963"/>
      <c r="B194" s="947" t="s">
        <v>1861</v>
      </c>
      <c r="C194" s="948">
        <f t="shared" ref="C194:K194" si="96">C193-0.3</f>
        <v>18.983000000000001</v>
      </c>
      <c r="D194" s="949">
        <f t="shared" si="96"/>
        <v>-0.3</v>
      </c>
      <c r="E194" s="949">
        <f t="shared" si="96"/>
        <v>-0.3</v>
      </c>
      <c r="F194" s="949">
        <f t="shared" si="96"/>
        <v>-0.3</v>
      </c>
      <c r="G194" s="949">
        <f t="shared" si="96"/>
        <v>-0.3</v>
      </c>
      <c r="H194" s="949">
        <f t="shared" si="96"/>
        <v>-0.3</v>
      </c>
      <c r="I194" s="949">
        <f t="shared" si="96"/>
        <v>-0.3</v>
      </c>
      <c r="J194" s="949">
        <f t="shared" si="96"/>
        <v>-0.3</v>
      </c>
      <c r="K194" s="949">
        <f t="shared" si="96"/>
        <v>-0.3</v>
      </c>
      <c r="M194" s="963"/>
      <c r="N194" s="947" t="s">
        <v>1861</v>
      </c>
      <c r="O194" s="956">
        <f>O193-0.3</f>
        <v>-0.3</v>
      </c>
    </row>
    <row r="195" spans="1:15" ht="13" x14ac:dyDescent="0.15">
      <c r="A195" s="1096">
        <v>43787</v>
      </c>
      <c r="B195" s="951" t="s">
        <v>1860</v>
      </c>
      <c r="C195" s="952"/>
      <c r="D195" s="953"/>
      <c r="E195" s="953"/>
      <c r="F195" s="953"/>
      <c r="G195" s="953"/>
      <c r="H195" s="953"/>
      <c r="I195" s="953"/>
      <c r="J195" s="953"/>
      <c r="K195" s="953"/>
      <c r="M195" s="1096">
        <v>43787</v>
      </c>
      <c r="N195" s="951" t="s">
        <v>1860</v>
      </c>
      <c r="O195" s="946"/>
    </row>
    <row r="196" spans="1:15" ht="14" x14ac:dyDescent="0.15">
      <c r="A196" s="963"/>
      <c r="B196" s="954" t="s">
        <v>1861</v>
      </c>
      <c r="C196" s="955">
        <f t="shared" ref="C196:K196" si="97">C195-0.3</f>
        <v>-0.3</v>
      </c>
      <c r="D196" s="956">
        <f t="shared" si="97"/>
        <v>-0.3</v>
      </c>
      <c r="E196" s="956">
        <f t="shared" si="97"/>
        <v>-0.3</v>
      </c>
      <c r="F196" s="956">
        <f t="shared" si="97"/>
        <v>-0.3</v>
      </c>
      <c r="G196" s="956">
        <f t="shared" si="97"/>
        <v>-0.3</v>
      </c>
      <c r="H196" s="956">
        <f t="shared" si="97"/>
        <v>-0.3</v>
      </c>
      <c r="I196" s="956">
        <f t="shared" si="97"/>
        <v>-0.3</v>
      </c>
      <c r="J196" s="956">
        <f t="shared" si="97"/>
        <v>-0.3</v>
      </c>
      <c r="K196" s="956">
        <f t="shared" si="97"/>
        <v>-0.3</v>
      </c>
      <c r="M196" s="963"/>
      <c r="N196" s="954" t="s">
        <v>1861</v>
      </c>
      <c r="O196" s="949">
        <f>O195-0.3</f>
        <v>-0.3</v>
      </c>
    </row>
    <row r="197" spans="1:15" ht="13" x14ac:dyDescent="0.15">
      <c r="A197" s="1008">
        <v>43788</v>
      </c>
      <c r="B197" s="944" t="s">
        <v>1860</v>
      </c>
      <c r="C197" s="945"/>
      <c r="D197" s="946"/>
      <c r="E197" s="946"/>
      <c r="F197" s="946"/>
      <c r="G197" s="946"/>
      <c r="H197" s="946"/>
      <c r="I197" s="946"/>
      <c r="J197" s="946"/>
      <c r="K197" s="946"/>
      <c r="M197" s="1008">
        <v>43788</v>
      </c>
      <c r="N197" s="944" t="s">
        <v>1860</v>
      </c>
      <c r="O197" s="953"/>
    </row>
    <row r="198" spans="1:15" ht="14" x14ac:dyDescent="0.15">
      <c r="A198" s="963"/>
      <c r="B198" s="947" t="s">
        <v>1861</v>
      </c>
      <c r="C198" s="948">
        <f t="shared" ref="C198:K198" si="98">C197-0.3</f>
        <v>-0.3</v>
      </c>
      <c r="D198" s="949">
        <f t="shared" si="98"/>
        <v>-0.3</v>
      </c>
      <c r="E198" s="949">
        <f t="shared" si="98"/>
        <v>-0.3</v>
      </c>
      <c r="F198" s="949">
        <f t="shared" si="98"/>
        <v>-0.3</v>
      </c>
      <c r="G198" s="949">
        <f t="shared" si="98"/>
        <v>-0.3</v>
      </c>
      <c r="H198" s="949">
        <f t="shared" si="98"/>
        <v>-0.3</v>
      </c>
      <c r="I198" s="949">
        <f t="shared" si="98"/>
        <v>-0.3</v>
      </c>
      <c r="J198" s="949">
        <f t="shared" si="98"/>
        <v>-0.3</v>
      </c>
      <c r="K198" s="949">
        <f t="shared" si="98"/>
        <v>-0.3</v>
      </c>
      <c r="M198" s="963"/>
      <c r="N198" s="947" t="s">
        <v>1861</v>
      </c>
      <c r="O198" s="956">
        <f>O197-0.3</f>
        <v>-0.3</v>
      </c>
    </row>
    <row r="199" spans="1:15" ht="13" x14ac:dyDescent="0.15">
      <c r="A199" s="1096">
        <v>43789</v>
      </c>
      <c r="B199" s="951" t="s">
        <v>1860</v>
      </c>
      <c r="C199" s="952"/>
      <c r="D199" s="953"/>
      <c r="E199" s="953"/>
      <c r="F199" s="953"/>
      <c r="G199" s="953"/>
      <c r="H199" s="953"/>
      <c r="I199" s="953"/>
      <c r="J199" s="953"/>
      <c r="K199" s="953"/>
      <c r="M199" s="1096">
        <v>43789</v>
      </c>
      <c r="N199" s="951" t="s">
        <v>1860</v>
      </c>
      <c r="O199" s="946"/>
    </row>
    <row r="200" spans="1:15" ht="14" x14ac:dyDescent="0.15">
      <c r="A200" s="963"/>
      <c r="B200" s="954" t="s">
        <v>1861</v>
      </c>
      <c r="C200" s="955">
        <f t="shared" ref="C200:K200" si="99">C199-0.3</f>
        <v>-0.3</v>
      </c>
      <c r="D200" s="956">
        <f t="shared" si="99"/>
        <v>-0.3</v>
      </c>
      <c r="E200" s="956">
        <f t="shared" si="99"/>
        <v>-0.3</v>
      </c>
      <c r="F200" s="956">
        <f t="shared" si="99"/>
        <v>-0.3</v>
      </c>
      <c r="G200" s="956">
        <f t="shared" si="99"/>
        <v>-0.3</v>
      </c>
      <c r="H200" s="956">
        <f t="shared" si="99"/>
        <v>-0.3</v>
      </c>
      <c r="I200" s="956">
        <f t="shared" si="99"/>
        <v>-0.3</v>
      </c>
      <c r="J200" s="956">
        <f t="shared" si="99"/>
        <v>-0.3</v>
      </c>
      <c r="K200" s="956">
        <f t="shared" si="99"/>
        <v>-0.3</v>
      </c>
      <c r="M200" s="963"/>
      <c r="N200" s="954" t="s">
        <v>1861</v>
      </c>
      <c r="O200" s="949">
        <f>O199-0.3</f>
        <v>-0.3</v>
      </c>
    </row>
    <row r="201" spans="1:15" ht="13" x14ac:dyDescent="0.15">
      <c r="A201" s="1008">
        <v>43790</v>
      </c>
      <c r="B201" s="944" t="s">
        <v>1860</v>
      </c>
      <c r="C201" s="945"/>
      <c r="D201" s="946"/>
      <c r="E201" s="946"/>
      <c r="F201" s="946"/>
      <c r="G201" s="946"/>
      <c r="H201" s="946"/>
      <c r="I201" s="946"/>
      <c r="J201" s="946"/>
      <c r="K201" s="946"/>
      <c r="M201" s="1008">
        <v>43790</v>
      </c>
      <c r="N201" s="944" t="s">
        <v>1860</v>
      </c>
      <c r="O201" s="953"/>
    </row>
    <row r="202" spans="1:15" ht="14" x14ac:dyDescent="0.15">
      <c r="A202" s="963"/>
      <c r="B202" s="947" t="s">
        <v>1861</v>
      </c>
      <c r="C202" s="948">
        <f t="shared" ref="C202:K202" si="100">C201-0.3</f>
        <v>-0.3</v>
      </c>
      <c r="D202" s="949">
        <f t="shared" si="100"/>
        <v>-0.3</v>
      </c>
      <c r="E202" s="949">
        <f t="shared" si="100"/>
        <v>-0.3</v>
      </c>
      <c r="F202" s="949">
        <f t="shared" si="100"/>
        <v>-0.3</v>
      </c>
      <c r="G202" s="949">
        <f t="shared" si="100"/>
        <v>-0.3</v>
      </c>
      <c r="H202" s="949">
        <f t="shared" si="100"/>
        <v>-0.3</v>
      </c>
      <c r="I202" s="949">
        <f t="shared" si="100"/>
        <v>-0.3</v>
      </c>
      <c r="J202" s="949">
        <f t="shared" si="100"/>
        <v>-0.3</v>
      </c>
      <c r="K202" s="949">
        <f t="shared" si="100"/>
        <v>-0.3</v>
      </c>
      <c r="M202" s="963"/>
      <c r="N202" s="947" t="s">
        <v>1861</v>
      </c>
      <c r="O202" s="956">
        <f>O201-0.3</f>
        <v>-0.3</v>
      </c>
    </row>
    <row r="203" spans="1:15" ht="13" x14ac:dyDescent="0.15">
      <c r="A203" s="1096">
        <v>43791</v>
      </c>
      <c r="B203" s="951" t="s">
        <v>1860</v>
      </c>
      <c r="C203" s="952"/>
      <c r="D203" s="953"/>
      <c r="E203" s="953"/>
      <c r="F203" s="953"/>
      <c r="G203" s="953"/>
      <c r="H203" s="953"/>
      <c r="I203" s="953"/>
      <c r="J203" s="953"/>
      <c r="K203" s="953"/>
      <c r="M203" s="1096">
        <v>43791</v>
      </c>
      <c r="N203" s="951" t="s">
        <v>1860</v>
      </c>
      <c r="O203" s="946"/>
    </row>
    <row r="204" spans="1:15" ht="14" x14ac:dyDescent="0.15">
      <c r="A204" s="963"/>
      <c r="B204" s="954" t="s">
        <v>1861</v>
      </c>
      <c r="C204" s="955">
        <f t="shared" ref="C204:K204" si="101">C203-0.3</f>
        <v>-0.3</v>
      </c>
      <c r="D204" s="956">
        <f t="shared" si="101"/>
        <v>-0.3</v>
      </c>
      <c r="E204" s="956">
        <f t="shared" si="101"/>
        <v>-0.3</v>
      </c>
      <c r="F204" s="956">
        <f t="shared" si="101"/>
        <v>-0.3</v>
      </c>
      <c r="G204" s="956">
        <f t="shared" si="101"/>
        <v>-0.3</v>
      </c>
      <c r="H204" s="956">
        <f t="shared" si="101"/>
        <v>-0.3</v>
      </c>
      <c r="I204" s="956">
        <f t="shared" si="101"/>
        <v>-0.3</v>
      </c>
      <c r="J204" s="956">
        <f t="shared" si="101"/>
        <v>-0.3</v>
      </c>
      <c r="K204" s="956">
        <f t="shared" si="101"/>
        <v>-0.3</v>
      </c>
      <c r="M204" s="963"/>
      <c r="N204" s="954" t="s">
        <v>1861</v>
      </c>
      <c r="O204" s="949">
        <f>O203-0.3</f>
        <v>-0.3</v>
      </c>
    </row>
    <row r="205" spans="1:15" ht="13" x14ac:dyDescent="0.15">
      <c r="A205" s="1008">
        <v>43792</v>
      </c>
      <c r="B205" s="944" t="s">
        <v>1860</v>
      </c>
      <c r="C205" s="945"/>
      <c r="D205" s="946"/>
      <c r="E205" s="946"/>
      <c r="F205" s="946"/>
      <c r="G205" s="946"/>
      <c r="H205" s="946"/>
      <c r="I205" s="946"/>
      <c r="J205" s="946"/>
      <c r="K205" s="946"/>
      <c r="M205" s="1008">
        <v>43792</v>
      </c>
      <c r="N205" s="944" t="s">
        <v>1860</v>
      </c>
      <c r="O205" s="953"/>
    </row>
    <row r="206" spans="1:15" ht="14" x14ac:dyDescent="0.15">
      <c r="A206" s="963"/>
      <c r="B206" s="947" t="s">
        <v>1861</v>
      </c>
      <c r="C206" s="948">
        <f t="shared" ref="C206:K206" si="102">C205-0.3</f>
        <v>-0.3</v>
      </c>
      <c r="D206" s="949">
        <f t="shared" si="102"/>
        <v>-0.3</v>
      </c>
      <c r="E206" s="949">
        <f t="shared" si="102"/>
        <v>-0.3</v>
      </c>
      <c r="F206" s="949">
        <f t="shared" si="102"/>
        <v>-0.3</v>
      </c>
      <c r="G206" s="949">
        <f t="shared" si="102"/>
        <v>-0.3</v>
      </c>
      <c r="H206" s="949">
        <f t="shared" si="102"/>
        <v>-0.3</v>
      </c>
      <c r="I206" s="949">
        <f t="shared" si="102"/>
        <v>-0.3</v>
      </c>
      <c r="J206" s="949">
        <f t="shared" si="102"/>
        <v>-0.3</v>
      </c>
      <c r="K206" s="949">
        <f t="shared" si="102"/>
        <v>-0.3</v>
      </c>
      <c r="M206" s="963"/>
      <c r="N206" s="947" t="s">
        <v>1861</v>
      </c>
      <c r="O206" s="956">
        <f>O205-0.3</f>
        <v>-0.3</v>
      </c>
    </row>
    <row r="207" spans="1:15" ht="13" x14ac:dyDescent="0.15">
      <c r="A207" s="1096">
        <v>43794</v>
      </c>
      <c r="B207" s="951" t="s">
        <v>1860</v>
      </c>
      <c r="C207" s="952"/>
      <c r="D207" s="953"/>
      <c r="E207" s="953"/>
      <c r="F207" s="953"/>
      <c r="G207" s="953"/>
      <c r="H207" s="953"/>
      <c r="I207" s="953"/>
      <c r="J207" s="953"/>
      <c r="K207" s="953"/>
      <c r="M207" s="1096">
        <v>43794</v>
      </c>
      <c r="N207" s="951" t="s">
        <v>1860</v>
      </c>
      <c r="O207" s="946"/>
    </row>
    <row r="208" spans="1:15" ht="14" x14ac:dyDescent="0.15">
      <c r="A208" s="963"/>
      <c r="B208" s="954" t="s">
        <v>1861</v>
      </c>
      <c r="C208" s="955">
        <f t="shared" ref="C208:K208" si="103">C207-0.3</f>
        <v>-0.3</v>
      </c>
      <c r="D208" s="956">
        <f t="shared" si="103"/>
        <v>-0.3</v>
      </c>
      <c r="E208" s="956">
        <f t="shared" si="103"/>
        <v>-0.3</v>
      </c>
      <c r="F208" s="956">
        <f t="shared" si="103"/>
        <v>-0.3</v>
      </c>
      <c r="G208" s="956">
        <f t="shared" si="103"/>
        <v>-0.3</v>
      </c>
      <c r="H208" s="956">
        <f t="shared" si="103"/>
        <v>-0.3</v>
      </c>
      <c r="I208" s="956">
        <f t="shared" si="103"/>
        <v>-0.3</v>
      </c>
      <c r="J208" s="956">
        <f t="shared" si="103"/>
        <v>-0.3</v>
      </c>
      <c r="K208" s="956">
        <f t="shared" si="103"/>
        <v>-0.3</v>
      </c>
      <c r="M208" s="963"/>
      <c r="N208" s="954" t="s">
        <v>1861</v>
      </c>
      <c r="O208" s="949">
        <f>O207-0.3</f>
        <v>-0.3</v>
      </c>
    </row>
    <row r="209" spans="1:15" ht="13" x14ac:dyDescent="0.15">
      <c r="A209" s="1008">
        <v>43795</v>
      </c>
      <c r="B209" s="944" t="s">
        <v>1860</v>
      </c>
      <c r="C209" s="945"/>
      <c r="D209" s="946"/>
      <c r="E209" s="946"/>
      <c r="F209" s="946"/>
      <c r="G209" s="946"/>
      <c r="H209" s="946"/>
      <c r="I209" s="946"/>
      <c r="J209" s="946"/>
      <c r="K209" s="946"/>
      <c r="M209" s="1008">
        <v>43795</v>
      </c>
      <c r="N209" s="944" t="s">
        <v>1860</v>
      </c>
      <c r="O209" s="953"/>
    </row>
    <row r="210" spans="1:15" ht="14" x14ac:dyDescent="0.15">
      <c r="A210" s="963"/>
      <c r="B210" s="947" t="s">
        <v>1861</v>
      </c>
      <c r="C210" s="948">
        <f t="shared" ref="C210:K210" si="104">C209-0.3</f>
        <v>-0.3</v>
      </c>
      <c r="D210" s="949">
        <f t="shared" si="104"/>
        <v>-0.3</v>
      </c>
      <c r="E210" s="949">
        <f t="shared" si="104"/>
        <v>-0.3</v>
      </c>
      <c r="F210" s="949">
        <f t="shared" si="104"/>
        <v>-0.3</v>
      </c>
      <c r="G210" s="949">
        <f t="shared" si="104"/>
        <v>-0.3</v>
      </c>
      <c r="H210" s="949">
        <f t="shared" si="104"/>
        <v>-0.3</v>
      </c>
      <c r="I210" s="949">
        <f t="shared" si="104"/>
        <v>-0.3</v>
      </c>
      <c r="J210" s="949">
        <f t="shared" si="104"/>
        <v>-0.3</v>
      </c>
      <c r="K210" s="949">
        <f t="shared" si="104"/>
        <v>-0.3</v>
      </c>
      <c r="M210" s="963"/>
      <c r="N210" s="947" t="s">
        <v>1861</v>
      </c>
      <c r="O210" s="956">
        <f>O209-0.3</f>
        <v>-0.3</v>
      </c>
    </row>
    <row r="211" spans="1:15" ht="13" x14ac:dyDescent="0.15">
      <c r="A211" s="1096">
        <v>43796</v>
      </c>
      <c r="B211" s="951" t="s">
        <v>1860</v>
      </c>
      <c r="C211" s="952"/>
      <c r="D211" s="953"/>
      <c r="E211" s="953"/>
      <c r="F211" s="953"/>
      <c r="G211" s="953"/>
      <c r="H211" s="953"/>
      <c r="I211" s="953"/>
      <c r="J211" s="953"/>
      <c r="K211" s="953"/>
      <c r="M211" s="1096">
        <v>43796</v>
      </c>
      <c r="N211" s="951" t="s">
        <v>1860</v>
      </c>
      <c r="O211" s="946"/>
    </row>
    <row r="212" spans="1:15" ht="14" x14ac:dyDescent="0.15">
      <c r="A212" s="963"/>
      <c r="B212" s="954" t="s">
        <v>1861</v>
      </c>
      <c r="C212" s="955">
        <f t="shared" ref="C212:K212" si="105">C211-0.3</f>
        <v>-0.3</v>
      </c>
      <c r="D212" s="956">
        <f t="shared" si="105"/>
        <v>-0.3</v>
      </c>
      <c r="E212" s="956">
        <f t="shared" si="105"/>
        <v>-0.3</v>
      </c>
      <c r="F212" s="956">
        <f t="shared" si="105"/>
        <v>-0.3</v>
      </c>
      <c r="G212" s="956">
        <f t="shared" si="105"/>
        <v>-0.3</v>
      </c>
      <c r="H212" s="956">
        <f t="shared" si="105"/>
        <v>-0.3</v>
      </c>
      <c r="I212" s="956">
        <f t="shared" si="105"/>
        <v>-0.3</v>
      </c>
      <c r="J212" s="956">
        <f t="shared" si="105"/>
        <v>-0.3</v>
      </c>
      <c r="K212" s="956">
        <f t="shared" si="105"/>
        <v>-0.3</v>
      </c>
      <c r="M212" s="963"/>
      <c r="N212" s="954" t="s">
        <v>1861</v>
      </c>
      <c r="O212" s="949">
        <f>O211-0.3</f>
        <v>-0.3</v>
      </c>
    </row>
    <row r="213" spans="1:15" ht="13" x14ac:dyDescent="0.15">
      <c r="A213" s="1100">
        <v>43797</v>
      </c>
      <c r="B213" s="944" t="s">
        <v>1860</v>
      </c>
      <c r="C213" s="945"/>
      <c r="D213" s="946"/>
      <c r="E213" s="946"/>
      <c r="F213" s="946"/>
      <c r="G213" s="946"/>
      <c r="H213" s="946"/>
      <c r="I213" s="946"/>
      <c r="J213" s="946"/>
      <c r="K213" s="946"/>
      <c r="M213" s="1100">
        <v>43797</v>
      </c>
      <c r="N213" s="944" t="s">
        <v>1860</v>
      </c>
      <c r="O213" s="953"/>
    </row>
    <row r="214" spans="1:15" ht="14" x14ac:dyDescent="0.15">
      <c r="A214" s="963"/>
      <c r="B214" s="947" t="s">
        <v>1861</v>
      </c>
      <c r="C214" s="948">
        <f t="shared" ref="C214:K214" si="106">C213-0.3</f>
        <v>-0.3</v>
      </c>
      <c r="D214" s="949">
        <f t="shared" si="106"/>
        <v>-0.3</v>
      </c>
      <c r="E214" s="949">
        <f t="shared" si="106"/>
        <v>-0.3</v>
      </c>
      <c r="F214" s="949">
        <f t="shared" si="106"/>
        <v>-0.3</v>
      </c>
      <c r="G214" s="949">
        <f t="shared" si="106"/>
        <v>-0.3</v>
      </c>
      <c r="H214" s="949">
        <f t="shared" si="106"/>
        <v>-0.3</v>
      </c>
      <c r="I214" s="949">
        <f t="shared" si="106"/>
        <v>-0.3</v>
      </c>
      <c r="J214" s="949">
        <f t="shared" si="106"/>
        <v>-0.3</v>
      </c>
      <c r="K214" s="949">
        <f t="shared" si="106"/>
        <v>-0.3</v>
      </c>
      <c r="M214" s="963"/>
      <c r="N214" s="947" t="s">
        <v>1861</v>
      </c>
      <c r="O214" s="956">
        <f>O213-0.3</f>
        <v>-0.3</v>
      </c>
    </row>
    <row r="215" spans="1:15" ht="13" x14ac:dyDescent="0.15">
      <c r="A215" s="1096">
        <v>43798</v>
      </c>
      <c r="B215" s="951" t="s">
        <v>1860</v>
      </c>
      <c r="C215" s="952"/>
      <c r="D215" s="953"/>
      <c r="E215" s="953"/>
      <c r="F215" s="953"/>
      <c r="G215" s="953"/>
      <c r="H215" s="953"/>
      <c r="I215" s="953"/>
      <c r="J215" s="953"/>
      <c r="K215" s="953"/>
      <c r="M215" s="1096">
        <v>43798</v>
      </c>
      <c r="N215" s="951" t="s">
        <v>1860</v>
      </c>
      <c r="O215" s="946"/>
    </row>
    <row r="216" spans="1:15" ht="14" x14ac:dyDescent="0.15">
      <c r="A216" s="963"/>
      <c r="B216" s="954" t="s">
        <v>1861</v>
      </c>
      <c r="C216" s="955">
        <f t="shared" ref="C216:K216" si="107">C215-0.3</f>
        <v>-0.3</v>
      </c>
      <c r="D216" s="956">
        <f t="shared" si="107"/>
        <v>-0.3</v>
      </c>
      <c r="E216" s="956">
        <f t="shared" si="107"/>
        <v>-0.3</v>
      </c>
      <c r="F216" s="956">
        <f t="shared" si="107"/>
        <v>-0.3</v>
      </c>
      <c r="G216" s="956">
        <f t="shared" si="107"/>
        <v>-0.3</v>
      </c>
      <c r="H216" s="956">
        <f t="shared" si="107"/>
        <v>-0.3</v>
      </c>
      <c r="I216" s="956">
        <f t="shared" si="107"/>
        <v>-0.3</v>
      </c>
      <c r="J216" s="956">
        <f t="shared" si="107"/>
        <v>-0.3</v>
      </c>
      <c r="K216" s="956">
        <f t="shared" si="107"/>
        <v>-0.3</v>
      </c>
      <c r="M216" s="963"/>
      <c r="N216" s="954" t="s">
        <v>1861</v>
      </c>
      <c r="O216" s="949">
        <f>O215-0.3</f>
        <v>-0.3</v>
      </c>
    </row>
    <row r="217" spans="1:15" ht="13" x14ac:dyDescent="0.15">
      <c r="A217" s="1100">
        <v>43799</v>
      </c>
      <c r="B217" s="944" t="s">
        <v>1860</v>
      </c>
      <c r="C217" s="945"/>
      <c r="D217" s="946"/>
      <c r="E217" s="946"/>
      <c r="F217" s="946"/>
      <c r="G217" s="946"/>
      <c r="H217" s="946"/>
      <c r="I217" s="946"/>
      <c r="J217" s="946"/>
      <c r="K217" s="946"/>
      <c r="M217" s="1100">
        <v>43799</v>
      </c>
      <c r="N217" s="944" t="s">
        <v>1860</v>
      </c>
      <c r="O217" s="953"/>
    </row>
    <row r="218" spans="1:15" ht="14" x14ac:dyDescent="0.15">
      <c r="A218" s="963"/>
      <c r="B218" s="947" t="s">
        <v>1861</v>
      </c>
      <c r="C218" s="948">
        <f t="shared" ref="C218:K218" si="108">C217-0.3</f>
        <v>-0.3</v>
      </c>
      <c r="D218" s="949">
        <f t="shared" si="108"/>
        <v>-0.3</v>
      </c>
      <c r="E218" s="949">
        <f t="shared" si="108"/>
        <v>-0.3</v>
      </c>
      <c r="F218" s="949">
        <f t="shared" si="108"/>
        <v>-0.3</v>
      </c>
      <c r="G218" s="949">
        <f t="shared" si="108"/>
        <v>-0.3</v>
      </c>
      <c r="H218" s="949">
        <f t="shared" si="108"/>
        <v>-0.3</v>
      </c>
      <c r="I218" s="949">
        <f t="shared" si="108"/>
        <v>-0.3</v>
      </c>
      <c r="J218" s="949">
        <f t="shared" si="108"/>
        <v>-0.3</v>
      </c>
      <c r="K218" s="949">
        <f t="shared" si="108"/>
        <v>-0.3</v>
      </c>
      <c r="M218" s="963"/>
      <c r="N218" s="947" t="s">
        <v>1861</v>
      </c>
      <c r="O218" s="956">
        <f>O217-0.3</f>
        <v>-0.3</v>
      </c>
    </row>
    <row r="219" spans="1:15" ht="13" x14ac:dyDescent="0.15">
      <c r="A219" s="1096"/>
      <c r="B219" s="951" t="s">
        <v>1860</v>
      </c>
      <c r="C219" s="952"/>
      <c r="D219" s="953"/>
      <c r="E219" s="953"/>
      <c r="F219" s="953"/>
      <c r="G219" s="953"/>
      <c r="H219" s="953"/>
      <c r="I219" s="953"/>
      <c r="J219" s="953"/>
      <c r="K219" s="953"/>
      <c r="M219" s="1096"/>
      <c r="N219" s="951" t="s">
        <v>1860</v>
      </c>
      <c r="O219" s="946"/>
    </row>
    <row r="220" spans="1:15" ht="14" x14ac:dyDescent="0.15">
      <c r="A220" s="963"/>
      <c r="B220" s="954" t="s">
        <v>1861</v>
      </c>
      <c r="C220" s="955">
        <f t="shared" ref="C220:K220" si="109">C219-0.3</f>
        <v>-0.3</v>
      </c>
      <c r="D220" s="956">
        <f t="shared" si="109"/>
        <v>-0.3</v>
      </c>
      <c r="E220" s="956">
        <f t="shared" si="109"/>
        <v>-0.3</v>
      </c>
      <c r="F220" s="956">
        <f t="shared" si="109"/>
        <v>-0.3</v>
      </c>
      <c r="G220" s="956">
        <f t="shared" si="109"/>
        <v>-0.3</v>
      </c>
      <c r="H220" s="956">
        <f t="shared" si="109"/>
        <v>-0.3</v>
      </c>
      <c r="I220" s="956">
        <f t="shared" si="109"/>
        <v>-0.3</v>
      </c>
      <c r="J220" s="956">
        <f t="shared" si="109"/>
        <v>-0.3</v>
      </c>
      <c r="K220" s="956">
        <f t="shared" si="109"/>
        <v>-0.3</v>
      </c>
      <c r="M220" s="963"/>
      <c r="N220" s="954" t="s">
        <v>1861</v>
      </c>
      <c r="O220" s="949">
        <f>O219-0.3</f>
        <v>-0.3</v>
      </c>
    </row>
    <row r="221" spans="1:15" ht="13" x14ac:dyDescent="0.15">
      <c r="A221" s="1095"/>
      <c r="B221" s="944" t="s">
        <v>1860</v>
      </c>
      <c r="C221" s="945"/>
      <c r="D221" s="946"/>
      <c r="E221" s="946"/>
      <c r="F221" s="946"/>
      <c r="G221" s="946"/>
      <c r="H221" s="946"/>
      <c r="I221" s="946"/>
      <c r="J221" s="946"/>
      <c r="K221" s="946"/>
      <c r="M221" s="1095"/>
      <c r="N221" s="944" t="s">
        <v>1860</v>
      </c>
      <c r="O221" s="953"/>
    </row>
    <row r="222" spans="1:15" ht="14" x14ac:dyDescent="0.15">
      <c r="A222" s="963"/>
      <c r="B222" s="947" t="s">
        <v>1861</v>
      </c>
      <c r="C222" s="948">
        <f t="shared" ref="C222:K222" si="110">C221-0.3</f>
        <v>-0.3</v>
      </c>
      <c r="D222" s="949">
        <f t="shared" si="110"/>
        <v>-0.3</v>
      </c>
      <c r="E222" s="949">
        <f t="shared" si="110"/>
        <v>-0.3</v>
      </c>
      <c r="F222" s="949">
        <f t="shared" si="110"/>
        <v>-0.3</v>
      </c>
      <c r="G222" s="949">
        <f t="shared" si="110"/>
        <v>-0.3</v>
      </c>
      <c r="H222" s="949">
        <f t="shared" si="110"/>
        <v>-0.3</v>
      </c>
      <c r="I222" s="949">
        <f t="shared" si="110"/>
        <v>-0.3</v>
      </c>
      <c r="J222" s="949">
        <f t="shared" si="110"/>
        <v>-0.3</v>
      </c>
      <c r="K222" s="949">
        <f t="shared" si="110"/>
        <v>-0.3</v>
      </c>
      <c r="M222" s="963"/>
      <c r="N222" s="947" t="s">
        <v>1861</v>
      </c>
      <c r="O222" s="956">
        <f>O221-0.3</f>
        <v>-0.3</v>
      </c>
    </row>
    <row r="223" spans="1:15" ht="13" x14ac:dyDescent="0.15">
      <c r="A223" s="1096"/>
      <c r="B223" s="951" t="s">
        <v>1860</v>
      </c>
      <c r="C223" s="952"/>
      <c r="D223" s="953"/>
      <c r="E223" s="953"/>
      <c r="F223" s="953"/>
      <c r="G223" s="953"/>
      <c r="H223" s="953"/>
      <c r="I223" s="953"/>
      <c r="J223" s="953"/>
      <c r="K223" s="953"/>
      <c r="M223" s="1096"/>
      <c r="N223" s="951" t="s">
        <v>1860</v>
      </c>
      <c r="O223" s="946"/>
    </row>
    <row r="224" spans="1:15" ht="14" x14ac:dyDescent="0.15">
      <c r="A224" s="963"/>
      <c r="B224" s="954" t="s">
        <v>1861</v>
      </c>
      <c r="C224" s="955">
        <f t="shared" ref="C224:K224" si="111">C223-0.3</f>
        <v>-0.3</v>
      </c>
      <c r="D224" s="956">
        <f t="shared" si="111"/>
        <v>-0.3</v>
      </c>
      <c r="E224" s="956">
        <f t="shared" si="111"/>
        <v>-0.3</v>
      </c>
      <c r="F224" s="956">
        <f t="shared" si="111"/>
        <v>-0.3</v>
      </c>
      <c r="G224" s="956">
        <f t="shared" si="111"/>
        <v>-0.3</v>
      </c>
      <c r="H224" s="956">
        <f t="shared" si="111"/>
        <v>-0.3</v>
      </c>
      <c r="I224" s="956">
        <f t="shared" si="111"/>
        <v>-0.3</v>
      </c>
      <c r="J224" s="956">
        <f t="shared" si="111"/>
        <v>-0.3</v>
      </c>
      <c r="K224" s="956">
        <f t="shared" si="111"/>
        <v>-0.3</v>
      </c>
      <c r="M224" s="963"/>
      <c r="N224" s="954" t="s">
        <v>1861</v>
      </c>
      <c r="O224" s="949">
        <f>O223-0.3</f>
        <v>-0.3</v>
      </c>
    </row>
    <row r="225" spans="1:15" ht="13" x14ac:dyDescent="0.15">
      <c r="A225" s="1095"/>
      <c r="B225" s="944" t="s">
        <v>1860</v>
      </c>
      <c r="C225" s="945"/>
      <c r="D225" s="946"/>
      <c r="E225" s="946"/>
      <c r="F225" s="946"/>
      <c r="G225" s="946"/>
      <c r="H225" s="946"/>
      <c r="I225" s="946"/>
      <c r="J225" s="946"/>
      <c r="K225" s="946"/>
      <c r="M225" s="1095"/>
      <c r="N225" s="944" t="s">
        <v>1860</v>
      </c>
      <c r="O225" s="953"/>
    </row>
    <row r="226" spans="1:15" ht="14" x14ac:dyDescent="0.15">
      <c r="A226" s="963"/>
      <c r="B226" s="947" t="s">
        <v>1861</v>
      </c>
      <c r="C226" s="948">
        <f t="shared" ref="C226:K226" si="112">C225-0.3</f>
        <v>-0.3</v>
      </c>
      <c r="D226" s="949">
        <f t="shared" si="112"/>
        <v>-0.3</v>
      </c>
      <c r="E226" s="949">
        <f t="shared" si="112"/>
        <v>-0.3</v>
      </c>
      <c r="F226" s="949">
        <f t="shared" si="112"/>
        <v>-0.3</v>
      </c>
      <c r="G226" s="949">
        <f t="shared" si="112"/>
        <v>-0.3</v>
      </c>
      <c r="H226" s="949">
        <f t="shared" si="112"/>
        <v>-0.3</v>
      </c>
      <c r="I226" s="949">
        <f t="shared" si="112"/>
        <v>-0.3</v>
      </c>
      <c r="J226" s="949">
        <f t="shared" si="112"/>
        <v>-0.3</v>
      </c>
      <c r="K226" s="949">
        <f t="shared" si="112"/>
        <v>-0.3</v>
      </c>
      <c r="M226" s="963"/>
      <c r="N226" s="947" t="s">
        <v>1861</v>
      </c>
      <c r="O226" s="956">
        <f>O225-0.3</f>
        <v>-0.3</v>
      </c>
    </row>
    <row r="227" spans="1:15" ht="13" x14ac:dyDescent="0.15">
      <c r="A227" s="1096"/>
      <c r="B227" s="951" t="s">
        <v>1860</v>
      </c>
      <c r="C227" s="952"/>
      <c r="D227" s="953"/>
      <c r="E227" s="953"/>
      <c r="F227" s="953"/>
      <c r="G227" s="953"/>
      <c r="H227" s="953"/>
      <c r="I227" s="953"/>
      <c r="J227" s="953"/>
      <c r="K227" s="953"/>
      <c r="M227" s="1096"/>
      <c r="N227" s="951" t="s">
        <v>1860</v>
      </c>
      <c r="O227" s="946"/>
    </row>
    <row r="228" spans="1:15" ht="14" x14ac:dyDescent="0.15">
      <c r="A228" s="963"/>
      <c r="B228" s="954" t="s">
        <v>1861</v>
      </c>
      <c r="C228" s="955">
        <f t="shared" ref="C228:K228" si="113">C227-0.3</f>
        <v>-0.3</v>
      </c>
      <c r="D228" s="956">
        <f t="shared" si="113"/>
        <v>-0.3</v>
      </c>
      <c r="E228" s="956">
        <f t="shared" si="113"/>
        <v>-0.3</v>
      </c>
      <c r="F228" s="956">
        <f t="shared" si="113"/>
        <v>-0.3</v>
      </c>
      <c r="G228" s="956">
        <f t="shared" si="113"/>
        <v>-0.3</v>
      </c>
      <c r="H228" s="956">
        <f t="shared" si="113"/>
        <v>-0.3</v>
      </c>
      <c r="I228" s="956">
        <f t="shared" si="113"/>
        <v>-0.3</v>
      </c>
      <c r="J228" s="956">
        <f t="shared" si="113"/>
        <v>-0.3</v>
      </c>
      <c r="K228" s="956">
        <f t="shared" si="113"/>
        <v>-0.3</v>
      </c>
      <c r="M228" s="963"/>
      <c r="N228" s="954" t="s">
        <v>1861</v>
      </c>
      <c r="O228" s="949">
        <f>O227-0.3</f>
        <v>-0.3</v>
      </c>
    </row>
    <row r="229" spans="1:15" ht="13" x14ac:dyDescent="0.15">
      <c r="A229" s="1095"/>
      <c r="B229" s="944" t="s">
        <v>1860</v>
      </c>
      <c r="C229" s="945"/>
      <c r="D229" s="946"/>
      <c r="E229" s="946"/>
      <c r="F229" s="946"/>
      <c r="G229" s="946"/>
      <c r="H229" s="946"/>
      <c r="I229" s="946"/>
      <c r="J229" s="946"/>
      <c r="K229" s="946"/>
      <c r="M229" s="1095"/>
      <c r="N229" s="944" t="s">
        <v>1860</v>
      </c>
      <c r="O229" s="953"/>
    </row>
    <row r="230" spans="1:15" ht="14" x14ac:dyDescent="0.15">
      <c r="A230" s="963"/>
      <c r="B230" s="947" t="s">
        <v>1861</v>
      </c>
      <c r="C230" s="948">
        <f t="shared" ref="C230:K230" si="114">C229-0.3</f>
        <v>-0.3</v>
      </c>
      <c r="D230" s="949">
        <f t="shared" si="114"/>
        <v>-0.3</v>
      </c>
      <c r="E230" s="949">
        <f t="shared" si="114"/>
        <v>-0.3</v>
      </c>
      <c r="F230" s="949">
        <f t="shared" si="114"/>
        <v>-0.3</v>
      </c>
      <c r="G230" s="949">
        <f t="shared" si="114"/>
        <v>-0.3</v>
      </c>
      <c r="H230" s="949">
        <f t="shared" si="114"/>
        <v>-0.3</v>
      </c>
      <c r="I230" s="949">
        <f t="shared" si="114"/>
        <v>-0.3</v>
      </c>
      <c r="J230" s="949">
        <f t="shared" si="114"/>
        <v>-0.3</v>
      </c>
      <c r="K230" s="949">
        <f t="shared" si="114"/>
        <v>-0.3</v>
      </c>
      <c r="M230" s="963"/>
      <c r="N230" s="947" t="s">
        <v>1861</v>
      </c>
      <c r="O230" s="956">
        <f>O229-0.3</f>
        <v>-0.3</v>
      </c>
    </row>
    <row r="231" spans="1:15" ht="13" x14ac:dyDescent="0.15">
      <c r="A231" s="1096"/>
      <c r="B231" s="951" t="s">
        <v>1860</v>
      </c>
      <c r="C231" s="952"/>
      <c r="D231" s="953"/>
      <c r="E231" s="953"/>
      <c r="F231" s="953"/>
      <c r="G231" s="953"/>
      <c r="H231" s="953"/>
      <c r="I231" s="953"/>
      <c r="J231" s="953"/>
      <c r="K231" s="953"/>
      <c r="M231" s="1096"/>
      <c r="N231" s="951" t="s">
        <v>1860</v>
      </c>
      <c r="O231" s="946"/>
    </row>
    <row r="232" spans="1:15" ht="14" x14ac:dyDescent="0.15">
      <c r="A232" s="963"/>
      <c r="B232" s="954" t="s">
        <v>1861</v>
      </c>
      <c r="C232" s="955">
        <f t="shared" ref="C232:K232" si="115">C231-0.3</f>
        <v>-0.3</v>
      </c>
      <c r="D232" s="956">
        <f t="shared" si="115"/>
        <v>-0.3</v>
      </c>
      <c r="E232" s="956">
        <f t="shared" si="115"/>
        <v>-0.3</v>
      </c>
      <c r="F232" s="956">
        <f t="shared" si="115"/>
        <v>-0.3</v>
      </c>
      <c r="G232" s="956">
        <f t="shared" si="115"/>
        <v>-0.3</v>
      </c>
      <c r="H232" s="956">
        <f t="shared" si="115"/>
        <v>-0.3</v>
      </c>
      <c r="I232" s="956">
        <f t="shared" si="115"/>
        <v>-0.3</v>
      </c>
      <c r="J232" s="956">
        <f t="shared" si="115"/>
        <v>-0.3</v>
      </c>
      <c r="K232" s="956">
        <f t="shared" si="115"/>
        <v>-0.3</v>
      </c>
      <c r="M232" s="963"/>
      <c r="N232" s="954" t="s">
        <v>1861</v>
      </c>
      <c r="O232" s="949">
        <f>O231-0.3</f>
        <v>-0.3</v>
      </c>
    </row>
    <row r="233" spans="1:15" ht="13" x14ac:dyDescent="0.15">
      <c r="A233" s="1095"/>
      <c r="B233" s="944" t="s">
        <v>1860</v>
      </c>
      <c r="C233" s="945"/>
      <c r="D233" s="946"/>
      <c r="E233" s="946"/>
      <c r="F233" s="946"/>
      <c r="G233" s="946"/>
      <c r="H233" s="946"/>
      <c r="I233" s="946"/>
      <c r="J233" s="946"/>
      <c r="K233" s="946"/>
      <c r="M233" s="1095"/>
      <c r="N233" s="944" t="s">
        <v>1860</v>
      </c>
      <c r="O233" s="953"/>
    </row>
    <row r="234" spans="1:15" ht="14" x14ac:dyDescent="0.15">
      <c r="A234" s="963"/>
      <c r="B234" s="947" t="s">
        <v>1861</v>
      </c>
      <c r="C234" s="948">
        <f t="shared" ref="C234:K234" si="116">C233-0.3</f>
        <v>-0.3</v>
      </c>
      <c r="D234" s="949">
        <f t="shared" si="116"/>
        <v>-0.3</v>
      </c>
      <c r="E234" s="949">
        <f t="shared" si="116"/>
        <v>-0.3</v>
      </c>
      <c r="F234" s="949">
        <f t="shared" si="116"/>
        <v>-0.3</v>
      </c>
      <c r="G234" s="949">
        <f t="shared" si="116"/>
        <v>-0.3</v>
      </c>
      <c r="H234" s="949">
        <f t="shared" si="116"/>
        <v>-0.3</v>
      </c>
      <c r="I234" s="949">
        <f t="shared" si="116"/>
        <v>-0.3</v>
      </c>
      <c r="J234" s="949">
        <f t="shared" si="116"/>
        <v>-0.3</v>
      </c>
      <c r="K234" s="949">
        <f t="shared" si="116"/>
        <v>-0.3</v>
      </c>
      <c r="M234" s="963"/>
      <c r="N234" s="947" t="s">
        <v>1861</v>
      </c>
      <c r="O234" s="956">
        <f>O233-0.3</f>
        <v>-0.3</v>
      </c>
    </row>
    <row r="235" spans="1:15" ht="13" x14ac:dyDescent="0.15">
      <c r="A235" s="1096"/>
      <c r="B235" s="951" t="s">
        <v>1860</v>
      </c>
      <c r="C235" s="952"/>
      <c r="D235" s="953"/>
      <c r="E235" s="953"/>
      <c r="F235" s="953"/>
      <c r="G235" s="953"/>
      <c r="H235" s="953"/>
      <c r="I235" s="953"/>
      <c r="J235" s="953"/>
      <c r="K235" s="953"/>
      <c r="M235" s="1096"/>
      <c r="N235" s="951" t="s">
        <v>1860</v>
      </c>
      <c r="O235" s="946"/>
    </row>
    <row r="236" spans="1:15" ht="14" x14ac:dyDescent="0.15">
      <c r="A236" s="963"/>
      <c r="B236" s="954" t="s">
        <v>1861</v>
      </c>
      <c r="C236" s="955">
        <f t="shared" ref="C236:K236" si="117">C235-0.3</f>
        <v>-0.3</v>
      </c>
      <c r="D236" s="956">
        <f t="shared" si="117"/>
        <v>-0.3</v>
      </c>
      <c r="E236" s="956">
        <f t="shared" si="117"/>
        <v>-0.3</v>
      </c>
      <c r="F236" s="956">
        <f t="shared" si="117"/>
        <v>-0.3</v>
      </c>
      <c r="G236" s="956">
        <f t="shared" si="117"/>
        <v>-0.3</v>
      </c>
      <c r="H236" s="956">
        <f t="shared" si="117"/>
        <v>-0.3</v>
      </c>
      <c r="I236" s="956">
        <f t="shared" si="117"/>
        <v>-0.3</v>
      </c>
      <c r="J236" s="956">
        <f t="shared" si="117"/>
        <v>-0.3</v>
      </c>
      <c r="K236" s="956">
        <f t="shared" si="117"/>
        <v>-0.3</v>
      </c>
      <c r="M236" s="963"/>
      <c r="N236" s="954" t="s">
        <v>1861</v>
      </c>
      <c r="O236" s="949">
        <f>O235-0.3</f>
        <v>-0.3</v>
      </c>
    </row>
    <row r="237" spans="1:15" ht="13" x14ac:dyDescent="0.15">
      <c r="A237" s="1095"/>
      <c r="B237" s="944" t="s">
        <v>1860</v>
      </c>
      <c r="C237" s="945"/>
      <c r="D237" s="946"/>
      <c r="E237" s="946"/>
      <c r="F237" s="946"/>
      <c r="G237" s="946"/>
      <c r="H237" s="946"/>
      <c r="I237" s="946"/>
      <c r="J237" s="946"/>
      <c r="K237" s="946"/>
      <c r="M237" s="1095"/>
      <c r="N237" s="944" t="s">
        <v>1860</v>
      </c>
      <c r="O237" s="953"/>
    </row>
    <row r="238" spans="1:15" ht="14" x14ac:dyDescent="0.15">
      <c r="A238" s="963"/>
      <c r="B238" s="947" t="s">
        <v>1861</v>
      </c>
      <c r="C238" s="948">
        <f t="shared" ref="C238:K238" si="118">C237-0.3</f>
        <v>-0.3</v>
      </c>
      <c r="D238" s="949">
        <f t="shared" si="118"/>
        <v>-0.3</v>
      </c>
      <c r="E238" s="949">
        <f t="shared" si="118"/>
        <v>-0.3</v>
      </c>
      <c r="F238" s="949">
        <f t="shared" si="118"/>
        <v>-0.3</v>
      </c>
      <c r="G238" s="949">
        <f t="shared" si="118"/>
        <v>-0.3</v>
      </c>
      <c r="H238" s="949">
        <f t="shared" si="118"/>
        <v>-0.3</v>
      </c>
      <c r="I238" s="949">
        <f t="shared" si="118"/>
        <v>-0.3</v>
      </c>
      <c r="J238" s="949">
        <f t="shared" si="118"/>
        <v>-0.3</v>
      </c>
      <c r="K238" s="949">
        <f t="shared" si="118"/>
        <v>-0.3</v>
      </c>
      <c r="M238" s="963"/>
      <c r="N238" s="947" t="s">
        <v>1861</v>
      </c>
      <c r="O238" s="956">
        <f>O237-0.3</f>
        <v>-0.3</v>
      </c>
    </row>
    <row r="239" spans="1:15" ht="13" x14ac:dyDescent="0.15">
      <c r="A239" s="1096"/>
      <c r="B239" s="951" t="s">
        <v>1860</v>
      </c>
      <c r="C239" s="952"/>
      <c r="D239" s="953"/>
      <c r="E239" s="953"/>
      <c r="F239" s="953"/>
      <c r="G239" s="953"/>
      <c r="H239" s="953"/>
      <c r="I239" s="953"/>
      <c r="J239" s="953"/>
      <c r="K239" s="953"/>
      <c r="M239" s="1096"/>
      <c r="N239" s="951" t="s">
        <v>1860</v>
      </c>
      <c r="O239" s="946"/>
    </row>
    <row r="240" spans="1:15" ht="14" x14ac:dyDescent="0.15">
      <c r="A240" s="963"/>
      <c r="B240" s="954" t="s">
        <v>1861</v>
      </c>
      <c r="C240" s="955">
        <f t="shared" ref="C240:K240" si="119">C239-0.3</f>
        <v>-0.3</v>
      </c>
      <c r="D240" s="956">
        <f t="shared" si="119"/>
        <v>-0.3</v>
      </c>
      <c r="E240" s="956">
        <f t="shared" si="119"/>
        <v>-0.3</v>
      </c>
      <c r="F240" s="956">
        <f t="shared" si="119"/>
        <v>-0.3</v>
      </c>
      <c r="G240" s="956">
        <f t="shared" si="119"/>
        <v>-0.3</v>
      </c>
      <c r="H240" s="956">
        <f t="shared" si="119"/>
        <v>-0.3</v>
      </c>
      <c r="I240" s="956">
        <f t="shared" si="119"/>
        <v>-0.3</v>
      </c>
      <c r="J240" s="956">
        <f t="shared" si="119"/>
        <v>-0.3</v>
      </c>
      <c r="K240" s="956">
        <f t="shared" si="119"/>
        <v>-0.3</v>
      </c>
      <c r="M240" s="963"/>
      <c r="N240" s="954" t="s">
        <v>1861</v>
      </c>
      <c r="O240" s="949">
        <f>O239-0.3</f>
        <v>-0.3</v>
      </c>
    </row>
    <row r="241" spans="1:15" ht="13" x14ac:dyDescent="0.15">
      <c r="A241" s="1095"/>
      <c r="B241" s="944" t="s">
        <v>1860</v>
      </c>
      <c r="C241" s="945"/>
      <c r="D241" s="946"/>
      <c r="E241" s="946"/>
      <c r="F241" s="946"/>
      <c r="G241" s="946"/>
      <c r="H241" s="946"/>
      <c r="I241" s="946"/>
      <c r="J241" s="946"/>
      <c r="K241" s="946"/>
      <c r="M241" s="1095"/>
      <c r="N241" s="944" t="s">
        <v>1860</v>
      </c>
      <c r="O241" s="953"/>
    </row>
    <row r="242" spans="1:15" ht="14" x14ac:dyDescent="0.15">
      <c r="A242" s="963"/>
      <c r="B242" s="947" t="s">
        <v>1861</v>
      </c>
      <c r="C242" s="948">
        <f t="shared" ref="C242:K242" si="120">C241-0.3</f>
        <v>-0.3</v>
      </c>
      <c r="D242" s="949">
        <f t="shared" si="120"/>
        <v>-0.3</v>
      </c>
      <c r="E242" s="949">
        <f t="shared" si="120"/>
        <v>-0.3</v>
      </c>
      <c r="F242" s="949">
        <f t="shared" si="120"/>
        <v>-0.3</v>
      </c>
      <c r="G242" s="949">
        <f t="shared" si="120"/>
        <v>-0.3</v>
      </c>
      <c r="H242" s="949">
        <f t="shared" si="120"/>
        <v>-0.3</v>
      </c>
      <c r="I242" s="949">
        <f t="shared" si="120"/>
        <v>-0.3</v>
      </c>
      <c r="J242" s="949">
        <f t="shared" si="120"/>
        <v>-0.3</v>
      </c>
      <c r="K242" s="949">
        <f t="shared" si="120"/>
        <v>-0.3</v>
      </c>
      <c r="M242" s="963"/>
      <c r="N242" s="947" t="s">
        <v>1861</v>
      </c>
      <c r="O242" s="956">
        <f>O241-0.3</f>
        <v>-0.3</v>
      </c>
    </row>
    <row r="243" spans="1:15" ht="13" x14ac:dyDescent="0.15">
      <c r="A243" s="1096"/>
      <c r="B243" s="951" t="s">
        <v>1860</v>
      </c>
      <c r="C243" s="952"/>
      <c r="D243" s="953"/>
      <c r="E243" s="953"/>
      <c r="F243" s="953"/>
      <c r="G243" s="953"/>
      <c r="H243" s="953"/>
      <c r="I243" s="953"/>
      <c r="J243" s="953"/>
      <c r="K243" s="953"/>
      <c r="M243" s="1096"/>
      <c r="N243" s="951" t="s">
        <v>1860</v>
      </c>
      <c r="O243" s="953"/>
    </row>
    <row r="244" spans="1:15" ht="14" x14ac:dyDescent="0.15">
      <c r="A244" s="963"/>
      <c r="B244" s="954" t="s">
        <v>1861</v>
      </c>
      <c r="C244" s="955">
        <f t="shared" ref="C244:K244" si="121">C243-0.3</f>
        <v>-0.3</v>
      </c>
      <c r="D244" s="956">
        <f t="shared" si="121"/>
        <v>-0.3</v>
      </c>
      <c r="E244" s="956">
        <f t="shared" si="121"/>
        <v>-0.3</v>
      </c>
      <c r="F244" s="956">
        <f t="shared" si="121"/>
        <v>-0.3</v>
      </c>
      <c r="G244" s="956">
        <f t="shared" si="121"/>
        <v>-0.3</v>
      </c>
      <c r="H244" s="956">
        <f t="shared" si="121"/>
        <v>-0.3</v>
      </c>
      <c r="I244" s="956">
        <f t="shared" si="121"/>
        <v>-0.3</v>
      </c>
      <c r="J244" s="956">
        <f t="shared" si="121"/>
        <v>-0.3</v>
      </c>
      <c r="K244" s="956">
        <f t="shared" si="121"/>
        <v>-0.3</v>
      </c>
      <c r="M244" s="963"/>
      <c r="N244" s="954" t="s">
        <v>1861</v>
      </c>
      <c r="O244" s="956">
        <f>O243-0.3</f>
        <v>-0.3</v>
      </c>
    </row>
    <row r="245" spans="1:15" ht="13" x14ac:dyDescent="0.15">
      <c r="A245" s="1095"/>
      <c r="B245" s="944" t="s">
        <v>1860</v>
      </c>
      <c r="C245" s="945"/>
      <c r="D245" s="946"/>
      <c r="E245" s="946"/>
      <c r="F245" s="946"/>
      <c r="G245" s="946"/>
      <c r="H245" s="946"/>
      <c r="I245" s="946"/>
      <c r="J245" s="946"/>
      <c r="K245" s="946"/>
      <c r="M245" s="1095"/>
      <c r="N245" s="944" t="s">
        <v>1860</v>
      </c>
      <c r="O245" s="946"/>
    </row>
    <row r="246" spans="1:15" ht="14" x14ac:dyDescent="0.15">
      <c r="A246" s="963"/>
      <c r="B246" s="947" t="s">
        <v>1861</v>
      </c>
      <c r="C246" s="948">
        <f t="shared" ref="C246:K246" si="122">C245-0.3</f>
        <v>-0.3</v>
      </c>
      <c r="D246" s="949">
        <f t="shared" si="122"/>
        <v>-0.3</v>
      </c>
      <c r="E246" s="949">
        <f t="shared" si="122"/>
        <v>-0.3</v>
      </c>
      <c r="F246" s="949">
        <f t="shared" si="122"/>
        <v>-0.3</v>
      </c>
      <c r="G246" s="949">
        <f t="shared" si="122"/>
        <v>-0.3</v>
      </c>
      <c r="H246" s="949">
        <f t="shared" si="122"/>
        <v>-0.3</v>
      </c>
      <c r="I246" s="949">
        <f t="shared" si="122"/>
        <v>-0.3</v>
      </c>
      <c r="J246" s="949">
        <f t="shared" si="122"/>
        <v>-0.3</v>
      </c>
      <c r="K246" s="949">
        <f t="shared" si="122"/>
        <v>-0.3</v>
      </c>
      <c r="M246" s="963"/>
      <c r="N246" s="947" t="s">
        <v>1861</v>
      </c>
      <c r="O246" s="949">
        <f>O245-0.3</f>
        <v>-0.3</v>
      </c>
    </row>
    <row r="247" spans="1:15" ht="13" x14ac:dyDescent="0.15">
      <c r="A247" s="1096"/>
      <c r="B247" s="951" t="s">
        <v>1860</v>
      </c>
      <c r="C247" s="952"/>
      <c r="D247" s="953"/>
      <c r="E247" s="953"/>
      <c r="F247" s="953"/>
      <c r="G247" s="953"/>
      <c r="H247" s="953"/>
      <c r="I247" s="953"/>
      <c r="J247" s="953"/>
      <c r="K247" s="953"/>
      <c r="M247" s="1096"/>
      <c r="N247" s="951" t="s">
        <v>1860</v>
      </c>
      <c r="O247" s="953"/>
    </row>
    <row r="248" spans="1:15" ht="14" x14ac:dyDescent="0.15">
      <c r="A248" s="963"/>
      <c r="B248" s="954" t="s">
        <v>1861</v>
      </c>
      <c r="C248" s="955">
        <f t="shared" ref="C248:K248" si="123">C247-0.3</f>
        <v>-0.3</v>
      </c>
      <c r="D248" s="956">
        <f t="shared" si="123"/>
        <v>-0.3</v>
      </c>
      <c r="E248" s="956">
        <f t="shared" si="123"/>
        <v>-0.3</v>
      </c>
      <c r="F248" s="956">
        <f t="shared" si="123"/>
        <v>-0.3</v>
      </c>
      <c r="G248" s="956">
        <f t="shared" si="123"/>
        <v>-0.3</v>
      </c>
      <c r="H248" s="956">
        <f t="shared" si="123"/>
        <v>-0.3</v>
      </c>
      <c r="I248" s="956">
        <f t="shared" si="123"/>
        <v>-0.3</v>
      </c>
      <c r="J248" s="956">
        <f t="shared" si="123"/>
        <v>-0.3</v>
      </c>
      <c r="K248" s="956">
        <f t="shared" si="123"/>
        <v>-0.3</v>
      </c>
      <c r="M248" s="963"/>
      <c r="N248" s="954" t="s">
        <v>1861</v>
      </c>
      <c r="O248" s="956">
        <f>O247-0.3</f>
        <v>-0.3</v>
      </c>
    </row>
    <row r="249" spans="1:15" ht="13" x14ac:dyDescent="0.15">
      <c r="A249" s="1095"/>
      <c r="B249" s="944" t="s">
        <v>1860</v>
      </c>
      <c r="C249" s="945"/>
      <c r="D249" s="946"/>
      <c r="E249" s="946"/>
      <c r="F249" s="946"/>
      <c r="G249" s="946"/>
      <c r="H249" s="946"/>
      <c r="I249" s="946"/>
      <c r="J249" s="946"/>
      <c r="K249" s="946"/>
      <c r="M249" s="1095"/>
      <c r="N249" s="944" t="s">
        <v>1860</v>
      </c>
      <c r="O249" s="946"/>
    </row>
    <row r="250" spans="1:15" ht="14" x14ac:dyDescent="0.15">
      <c r="A250" s="963"/>
      <c r="B250" s="947" t="s">
        <v>1861</v>
      </c>
      <c r="C250" s="948">
        <f t="shared" ref="C250:K250" si="124">C249-0.3</f>
        <v>-0.3</v>
      </c>
      <c r="D250" s="949">
        <f t="shared" si="124"/>
        <v>-0.3</v>
      </c>
      <c r="E250" s="949">
        <f t="shared" si="124"/>
        <v>-0.3</v>
      </c>
      <c r="F250" s="949">
        <f t="shared" si="124"/>
        <v>-0.3</v>
      </c>
      <c r="G250" s="949">
        <f t="shared" si="124"/>
        <v>-0.3</v>
      </c>
      <c r="H250" s="949">
        <f t="shared" si="124"/>
        <v>-0.3</v>
      </c>
      <c r="I250" s="949">
        <f t="shared" si="124"/>
        <v>-0.3</v>
      </c>
      <c r="J250" s="949">
        <f t="shared" si="124"/>
        <v>-0.3</v>
      </c>
      <c r="K250" s="949">
        <f t="shared" si="124"/>
        <v>-0.3</v>
      </c>
      <c r="M250" s="963"/>
      <c r="N250" s="947" t="s">
        <v>1861</v>
      </c>
      <c r="O250" s="949">
        <f>O249-0.3</f>
        <v>-0.3</v>
      </c>
    </row>
    <row r="251" spans="1:15" ht="13" x14ac:dyDescent="0.15">
      <c r="A251" s="1096"/>
      <c r="B251" s="951" t="s">
        <v>1860</v>
      </c>
      <c r="C251" s="952"/>
      <c r="D251" s="953"/>
      <c r="E251" s="953"/>
      <c r="F251" s="953"/>
      <c r="G251" s="953"/>
      <c r="H251" s="953"/>
      <c r="I251" s="953"/>
      <c r="J251" s="953"/>
      <c r="K251" s="953"/>
      <c r="M251" s="1096"/>
      <c r="N251" s="951" t="s">
        <v>1860</v>
      </c>
      <c r="O251" s="953"/>
    </row>
    <row r="252" spans="1:15" ht="14" x14ac:dyDescent="0.15">
      <c r="A252" s="963"/>
      <c r="B252" s="954" t="s">
        <v>1861</v>
      </c>
      <c r="C252" s="955">
        <f t="shared" ref="C252:K252" si="125">C251-0.3</f>
        <v>-0.3</v>
      </c>
      <c r="D252" s="956">
        <f t="shared" si="125"/>
        <v>-0.3</v>
      </c>
      <c r="E252" s="956">
        <f t="shared" si="125"/>
        <v>-0.3</v>
      </c>
      <c r="F252" s="956">
        <f t="shared" si="125"/>
        <v>-0.3</v>
      </c>
      <c r="G252" s="956">
        <f t="shared" si="125"/>
        <v>-0.3</v>
      </c>
      <c r="H252" s="956">
        <f t="shared" si="125"/>
        <v>-0.3</v>
      </c>
      <c r="I252" s="956">
        <f t="shared" si="125"/>
        <v>-0.3</v>
      </c>
      <c r="J252" s="956">
        <f t="shared" si="125"/>
        <v>-0.3</v>
      </c>
      <c r="K252" s="956">
        <f t="shared" si="125"/>
        <v>-0.3</v>
      </c>
      <c r="M252" s="963"/>
      <c r="N252" s="954" t="s">
        <v>1861</v>
      </c>
      <c r="O252" s="956">
        <f>O251-0.3</f>
        <v>-0.3</v>
      </c>
    </row>
    <row r="253" spans="1:15" ht="13" x14ac:dyDescent="0.15">
      <c r="A253" s="1095"/>
      <c r="B253" s="944" t="s">
        <v>1860</v>
      </c>
      <c r="C253" s="945"/>
      <c r="D253" s="946"/>
      <c r="E253" s="946"/>
      <c r="F253" s="946"/>
      <c r="G253" s="946"/>
      <c r="H253" s="946"/>
      <c r="I253" s="946"/>
      <c r="J253" s="946"/>
      <c r="K253" s="946"/>
      <c r="M253" s="1095"/>
      <c r="N253" s="944" t="s">
        <v>1860</v>
      </c>
      <c r="O253" s="946"/>
    </row>
    <row r="254" spans="1:15" ht="14" x14ac:dyDescent="0.15">
      <c r="A254" s="963"/>
      <c r="B254" s="947" t="s">
        <v>1861</v>
      </c>
      <c r="C254" s="948">
        <f t="shared" ref="C254:K254" si="126">C253-0.3</f>
        <v>-0.3</v>
      </c>
      <c r="D254" s="949">
        <f t="shared" si="126"/>
        <v>-0.3</v>
      </c>
      <c r="E254" s="949">
        <f t="shared" si="126"/>
        <v>-0.3</v>
      </c>
      <c r="F254" s="949">
        <f t="shared" si="126"/>
        <v>-0.3</v>
      </c>
      <c r="G254" s="949">
        <f t="shared" si="126"/>
        <v>-0.3</v>
      </c>
      <c r="H254" s="949">
        <f t="shared" si="126"/>
        <v>-0.3</v>
      </c>
      <c r="I254" s="949">
        <f t="shared" si="126"/>
        <v>-0.3</v>
      </c>
      <c r="J254" s="949">
        <f t="shared" si="126"/>
        <v>-0.3</v>
      </c>
      <c r="K254" s="949">
        <f t="shared" si="126"/>
        <v>-0.3</v>
      </c>
      <c r="M254" s="963"/>
      <c r="N254" s="947" t="s">
        <v>1861</v>
      </c>
      <c r="O254" s="949">
        <f>O253-0.3</f>
        <v>-0.3</v>
      </c>
    </row>
    <row r="255" spans="1:15" ht="13" x14ac:dyDescent="0.15">
      <c r="A255" s="1096"/>
      <c r="B255" s="951" t="s">
        <v>1860</v>
      </c>
      <c r="C255" s="952"/>
      <c r="D255" s="953"/>
      <c r="E255" s="953"/>
      <c r="F255" s="953"/>
      <c r="G255" s="953"/>
      <c r="H255" s="953"/>
      <c r="I255" s="953"/>
      <c r="J255" s="953"/>
      <c r="K255" s="953"/>
      <c r="M255" s="1096"/>
      <c r="N255" s="951" t="s">
        <v>1860</v>
      </c>
      <c r="O255" s="953"/>
    </row>
    <row r="256" spans="1:15" ht="14" x14ac:dyDescent="0.15">
      <c r="A256" s="963"/>
      <c r="B256" s="954" t="s">
        <v>1861</v>
      </c>
      <c r="C256" s="955">
        <f t="shared" ref="C256:K256" si="127">C255-0.3</f>
        <v>-0.3</v>
      </c>
      <c r="D256" s="956">
        <f t="shared" si="127"/>
        <v>-0.3</v>
      </c>
      <c r="E256" s="956">
        <f t="shared" si="127"/>
        <v>-0.3</v>
      </c>
      <c r="F256" s="956">
        <f t="shared" si="127"/>
        <v>-0.3</v>
      </c>
      <c r="G256" s="956">
        <f t="shared" si="127"/>
        <v>-0.3</v>
      </c>
      <c r="H256" s="956">
        <f t="shared" si="127"/>
        <v>-0.3</v>
      </c>
      <c r="I256" s="956">
        <f t="shared" si="127"/>
        <v>-0.3</v>
      </c>
      <c r="J256" s="956">
        <f t="shared" si="127"/>
        <v>-0.3</v>
      </c>
      <c r="K256" s="956">
        <f t="shared" si="127"/>
        <v>-0.3</v>
      </c>
      <c r="M256" s="963"/>
      <c r="N256" s="954" t="s">
        <v>1861</v>
      </c>
      <c r="O256" s="956">
        <f>O255-0.3</f>
        <v>-0.3</v>
      </c>
    </row>
    <row r="257" spans="1:15" ht="13" x14ac:dyDescent="0.15">
      <c r="A257" s="1095"/>
      <c r="B257" s="944" t="s">
        <v>1860</v>
      </c>
      <c r="C257" s="945"/>
      <c r="D257" s="946"/>
      <c r="E257" s="946"/>
      <c r="F257" s="946"/>
      <c r="G257" s="946"/>
      <c r="H257" s="946"/>
      <c r="I257" s="946"/>
      <c r="J257" s="946"/>
      <c r="K257" s="946"/>
      <c r="M257" s="1095"/>
      <c r="N257" s="944" t="s">
        <v>1860</v>
      </c>
      <c r="O257" s="946"/>
    </row>
    <row r="258" spans="1:15" ht="14" x14ac:dyDescent="0.15">
      <c r="A258" s="963"/>
      <c r="B258" s="947" t="s">
        <v>1861</v>
      </c>
      <c r="C258" s="948">
        <f t="shared" ref="C258:K258" si="128">C257-0.3</f>
        <v>-0.3</v>
      </c>
      <c r="D258" s="949">
        <f t="shared" si="128"/>
        <v>-0.3</v>
      </c>
      <c r="E258" s="949">
        <f t="shared" si="128"/>
        <v>-0.3</v>
      </c>
      <c r="F258" s="949">
        <f t="shared" si="128"/>
        <v>-0.3</v>
      </c>
      <c r="G258" s="949">
        <f t="shared" si="128"/>
        <v>-0.3</v>
      </c>
      <c r="H258" s="949">
        <f t="shared" si="128"/>
        <v>-0.3</v>
      </c>
      <c r="I258" s="949">
        <f t="shared" si="128"/>
        <v>-0.3</v>
      </c>
      <c r="J258" s="949">
        <f t="shared" si="128"/>
        <v>-0.3</v>
      </c>
      <c r="K258" s="949">
        <f t="shared" si="128"/>
        <v>-0.3</v>
      </c>
      <c r="M258" s="963"/>
      <c r="N258" s="947" t="s">
        <v>1861</v>
      </c>
      <c r="O258" s="949">
        <f>O257-0.3</f>
        <v>-0.3</v>
      </c>
    </row>
    <row r="259" spans="1:15" ht="13" x14ac:dyDescent="0.15">
      <c r="A259" s="1096"/>
      <c r="B259" s="951" t="s">
        <v>1860</v>
      </c>
      <c r="C259" s="952"/>
      <c r="D259" s="953"/>
      <c r="E259" s="953"/>
      <c r="F259" s="953"/>
      <c r="G259" s="953"/>
      <c r="H259" s="953"/>
      <c r="I259" s="953"/>
      <c r="J259" s="953"/>
      <c r="K259" s="953"/>
      <c r="M259" s="1096"/>
      <c r="N259" s="951" t="s">
        <v>1860</v>
      </c>
      <c r="O259" s="953"/>
    </row>
    <row r="260" spans="1:15" ht="14" x14ac:dyDescent="0.15">
      <c r="A260" s="963"/>
      <c r="B260" s="954" t="s">
        <v>1861</v>
      </c>
      <c r="C260" s="955">
        <f t="shared" ref="C260:K260" si="129">C259-0.3</f>
        <v>-0.3</v>
      </c>
      <c r="D260" s="956">
        <f t="shared" si="129"/>
        <v>-0.3</v>
      </c>
      <c r="E260" s="956">
        <f t="shared" si="129"/>
        <v>-0.3</v>
      </c>
      <c r="F260" s="956">
        <f t="shared" si="129"/>
        <v>-0.3</v>
      </c>
      <c r="G260" s="956">
        <f t="shared" si="129"/>
        <v>-0.3</v>
      </c>
      <c r="H260" s="956">
        <f t="shared" si="129"/>
        <v>-0.3</v>
      </c>
      <c r="I260" s="956">
        <f t="shared" si="129"/>
        <v>-0.3</v>
      </c>
      <c r="J260" s="956">
        <f t="shared" si="129"/>
        <v>-0.3</v>
      </c>
      <c r="K260" s="956">
        <f t="shared" si="129"/>
        <v>-0.3</v>
      </c>
      <c r="M260" s="963"/>
      <c r="N260" s="954" t="s">
        <v>1861</v>
      </c>
      <c r="O260" s="956">
        <f>O259-0.3</f>
        <v>-0.3</v>
      </c>
    </row>
    <row r="261" spans="1:15" ht="13" x14ac:dyDescent="0.15">
      <c r="A261" s="1095"/>
      <c r="B261" s="944" t="s">
        <v>1860</v>
      </c>
      <c r="C261" s="945"/>
      <c r="D261" s="946"/>
      <c r="E261" s="946"/>
      <c r="F261" s="946"/>
      <c r="G261" s="946"/>
      <c r="H261" s="946"/>
      <c r="I261" s="946"/>
      <c r="J261" s="946"/>
      <c r="K261" s="946"/>
      <c r="M261" s="1095"/>
      <c r="N261" s="944" t="s">
        <v>1860</v>
      </c>
      <c r="O261" s="946"/>
    </row>
    <row r="262" spans="1:15" ht="14" x14ac:dyDescent="0.15">
      <c r="A262" s="963"/>
      <c r="B262" s="947" t="s">
        <v>1861</v>
      </c>
      <c r="C262" s="948">
        <f t="shared" ref="C262:K262" si="130">C261-0.3</f>
        <v>-0.3</v>
      </c>
      <c r="D262" s="949">
        <f t="shared" si="130"/>
        <v>-0.3</v>
      </c>
      <c r="E262" s="949">
        <f t="shared" si="130"/>
        <v>-0.3</v>
      </c>
      <c r="F262" s="949">
        <f t="shared" si="130"/>
        <v>-0.3</v>
      </c>
      <c r="G262" s="949">
        <f t="shared" si="130"/>
        <v>-0.3</v>
      </c>
      <c r="H262" s="949">
        <f t="shared" si="130"/>
        <v>-0.3</v>
      </c>
      <c r="I262" s="949">
        <f t="shared" si="130"/>
        <v>-0.3</v>
      </c>
      <c r="J262" s="949">
        <f t="shared" si="130"/>
        <v>-0.3</v>
      </c>
      <c r="K262" s="949">
        <f t="shared" si="130"/>
        <v>-0.3</v>
      </c>
      <c r="M262" s="963"/>
      <c r="N262" s="947" t="s">
        <v>1861</v>
      </c>
      <c r="O262" s="949">
        <f>O261-0.3</f>
        <v>-0.3</v>
      </c>
    </row>
    <row r="263" spans="1:15" ht="13" x14ac:dyDescent="0.15">
      <c r="A263" s="1096"/>
      <c r="B263" s="951" t="s">
        <v>1860</v>
      </c>
      <c r="C263" s="952"/>
      <c r="D263" s="953"/>
      <c r="E263" s="953"/>
      <c r="F263" s="953"/>
      <c r="G263" s="953"/>
      <c r="H263" s="953"/>
      <c r="I263" s="953"/>
      <c r="J263" s="953"/>
      <c r="K263" s="953"/>
      <c r="M263" s="1096"/>
      <c r="N263" s="951" t="s">
        <v>1860</v>
      </c>
      <c r="O263" s="953"/>
    </row>
    <row r="264" spans="1:15" ht="14" x14ac:dyDescent="0.15">
      <c r="A264" s="963"/>
      <c r="B264" s="954" t="s">
        <v>1861</v>
      </c>
      <c r="C264" s="955">
        <f t="shared" ref="C264:K264" si="131">C263-0.3</f>
        <v>-0.3</v>
      </c>
      <c r="D264" s="956">
        <f t="shared" si="131"/>
        <v>-0.3</v>
      </c>
      <c r="E264" s="956">
        <f t="shared" si="131"/>
        <v>-0.3</v>
      </c>
      <c r="F264" s="956">
        <f t="shared" si="131"/>
        <v>-0.3</v>
      </c>
      <c r="G264" s="956">
        <f t="shared" si="131"/>
        <v>-0.3</v>
      </c>
      <c r="H264" s="956">
        <f t="shared" si="131"/>
        <v>-0.3</v>
      </c>
      <c r="I264" s="956">
        <f t="shared" si="131"/>
        <v>-0.3</v>
      </c>
      <c r="J264" s="956">
        <f t="shared" si="131"/>
        <v>-0.3</v>
      </c>
      <c r="K264" s="956">
        <f t="shared" si="131"/>
        <v>-0.3</v>
      </c>
      <c r="M264" s="963"/>
      <c r="N264" s="954" t="s">
        <v>1861</v>
      </c>
      <c r="O264" s="956">
        <f>O263-0.3</f>
        <v>-0.3</v>
      </c>
    </row>
    <row r="265" spans="1:15" ht="13" x14ac:dyDescent="0.15">
      <c r="A265" s="1095"/>
      <c r="B265" s="944" t="s">
        <v>1860</v>
      </c>
      <c r="C265" s="945"/>
      <c r="D265" s="946"/>
      <c r="E265" s="946"/>
      <c r="F265" s="946"/>
      <c r="G265" s="946"/>
      <c r="H265" s="946"/>
      <c r="I265" s="946"/>
      <c r="J265" s="946"/>
      <c r="K265" s="946"/>
      <c r="M265" s="1095"/>
      <c r="N265" s="944" t="s">
        <v>1860</v>
      </c>
      <c r="O265" s="946"/>
    </row>
    <row r="266" spans="1:15" ht="14" x14ac:dyDescent="0.15">
      <c r="A266" s="963"/>
      <c r="B266" s="947" t="s">
        <v>1861</v>
      </c>
      <c r="C266" s="948">
        <f t="shared" ref="C266:K266" si="132">C265-0.3</f>
        <v>-0.3</v>
      </c>
      <c r="D266" s="949">
        <f t="shared" si="132"/>
        <v>-0.3</v>
      </c>
      <c r="E266" s="949">
        <f t="shared" si="132"/>
        <v>-0.3</v>
      </c>
      <c r="F266" s="949">
        <f t="shared" si="132"/>
        <v>-0.3</v>
      </c>
      <c r="G266" s="949">
        <f t="shared" si="132"/>
        <v>-0.3</v>
      </c>
      <c r="H266" s="949">
        <f t="shared" si="132"/>
        <v>-0.3</v>
      </c>
      <c r="I266" s="949">
        <f t="shared" si="132"/>
        <v>-0.3</v>
      </c>
      <c r="J266" s="949">
        <f t="shared" si="132"/>
        <v>-0.3</v>
      </c>
      <c r="K266" s="949">
        <f t="shared" si="132"/>
        <v>-0.3</v>
      </c>
      <c r="M266" s="963"/>
      <c r="N266" s="947" t="s">
        <v>1861</v>
      </c>
      <c r="O266" s="949">
        <f>O265-0.3</f>
        <v>-0.3</v>
      </c>
    </row>
    <row r="267" spans="1:15" ht="13" x14ac:dyDescent="0.15">
      <c r="A267" s="1096"/>
      <c r="B267" s="951" t="s">
        <v>1860</v>
      </c>
      <c r="C267" s="952"/>
      <c r="D267" s="953"/>
      <c r="E267" s="953"/>
      <c r="F267" s="953"/>
      <c r="G267" s="953"/>
      <c r="H267" s="953"/>
      <c r="I267" s="953"/>
      <c r="J267" s="953"/>
      <c r="K267" s="953"/>
      <c r="M267" s="1096"/>
      <c r="N267" s="951" t="s">
        <v>1860</v>
      </c>
      <c r="O267" s="953"/>
    </row>
    <row r="268" spans="1:15" ht="14" x14ac:dyDescent="0.15">
      <c r="A268" s="963"/>
      <c r="B268" s="954" t="s">
        <v>1861</v>
      </c>
      <c r="C268" s="955">
        <f t="shared" ref="C268:K268" si="133">C267-0.3</f>
        <v>-0.3</v>
      </c>
      <c r="D268" s="956">
        <f t="shared" si="133"/>
        <v>-0.3</v>
      </c>
      <c r="E268" s="956">
        <f t="shared" si="133"/>
        <v>-0.3</v>
      </c>
      <c r="F268" s="956">
        <f t="shared" si="133"/>
        <v>-0.3</v>
      </c>
      <c r="G268" s="956">
        <f t="shared" si="133"/>
        <v>-0.3</v>
      </c>
      <c r="H268" s="956">
        <f t="shared" si="133"/>
        <v>-0.3</v>
      </c>
      <c r="I268" s="956">
        <f t="shared" si="133"/>
        <v>-0.3</v>
      </c>
      <c r="J268" s="956">
        <f t="shared" si="133"/>
        <v>-0.3</v>
      </c>
      <c r="K268" s="956">
        <f t="shared" si="133"/>
        <v>-0.3</v>
      </c>
      <c r="M268" s="963"/>
      <c r="N268" s="954" t="s">
        <v>1861</v>
      </c>
      <c r="O268" s="956">
        <f>O267-0.3</f>
        <v>-0.3</v>
      </c>
    </row>
    <row r="269" spans="1:15" ht="13" x14ac:dyDescent="0.15">
      <c r="A269" s="1095"/>
      <c r="B269" s="944" t="s">
        <v>1860</v>
      </c>
      <c r="C269" s="945"/>
      <c r="D269" s="946"/>
      <c r="E269" s="946"/>
      <c r="F269" s="946"/>
      <c r="G269" s="946"/>
      <c r="H269" s="946"/>
      <c r="I269" s="946"/>
      <c r="J269" s="946"/>
      <c r="K269" s="946"/>
      <c r="M269" s="1095"/>
      <c r="N269" s="944" t="s">
        <v>1860</v>
      </c>
      <c r="O269" s="946"/>
    </row>
    <row r="270" spans="1:15" ht="14" x14ac:dyDescent="0.15">
      <c r="A270" s="963"/>
      <c r="B270" s="947" t="s">
        <v>1861</v>
      </c>
      <c r="C270" s="948">
        <f t="shared" ref="C270:K270" si="134">C269-0.3</f>
        <v>-0.3</v>
      </c>
      <c r="D270" s="949">
        <f t="shared" si="134"/>
        <v>-0.3</v>
      </c>
      <c r="E270" s="949">
        <f t="shared" si="134"/>
        <v>-0.3</v>
      </c>
      <c r="F270" s="949">
        <f t="shared" si="134"/>
        <v>-0.3</v>
      </c>
      <c r="G270" s="949">
        <f t="shared" si="134"/>
        <v>-0.3</v>
      </c>
      <c r="H270" s="949">
        <f t="shared" si="134"/>
        <v>-0.3</v>
      </c>
      <c r="I270" s="949">
        <f t="shared" si="134"/>
        <v>-0.3</v>
      </c>
      <c r="J270" s="949">
        <f t="shared" si="134"/>
        <v>-0.3</v>
      </c>
      <c r="K270" s="949">
        <f t="shared" si="134"/>
        <v>-0.3</v>
      </c>
      <c r="M270" s="963"/>
      <c r="N270" s="947" t="s">
        <v>1861</v>
      </c>
      <c r="O270" s="949">
        <f>O269-0.3</f>
        <v>-0.3</v>
      </c>
    </row>
    <row r="271" spans="1:15" ht="13" x14ac:dyDescent="0.15">
      <c r="A271" s="1096"/>
      <c r="B271" s="951" t="s">
        <v>1860</v>
      </c>
      <c r="C271" s="952"/>
      <c r="D271" s="953"/>
      <c r="E271" s="953"/>
      <c r="F271" s="953"/>
      <c r="G271" s="953"/>
      <c r="H271" s="953"/>
      <c r="I271" s="953"/>
      <c r="J271" s="953"/>
      <c r="K271" s="953"/>
      <c r="M271" s="1096"/>
      <c r="N271" s="951" t="s">
        <v>1860</v>
      </c>
      <c r="O271" s="953"/>
    </row>
    <row r="272" spans="1:15" ht="14" x14ac:dyDescent="0.15">
      <c r="A272" s="963"/>
      <c r="B272" s="954" t="s">
        <v>1861</v>
      </c>
      <c r="C272" s="955">
        <f t="shared" ref="C272:K272" si="135">C271-0.3</f>
        <v>-0.3</v>
      </c>
      <c r="D272" s="956">
        <f t="shared" si="135"/>
        <v>-0.3</v>
      </c>
      <c r="E272" s="956">
        <f t="shared" si="135"/>
        <v>-0.3</v>
      </c>
      <c r="F272" s="956">
        <f t="shared" si="135"/>
        <v>-0.3</v>
      </c>
      <c r="G272" s="956">
        <f t="shared" si="135"/>
        <v>-0.3</v>
      </c>
      <c r="H272" s="956">
        <f t="shared" si="135"/>
        <v>-0.3</v>
      </c>
      <c r="I272" s="956">
        <f t="shared" si="135"/>
        <v>-0.3</v>
      </c>
      <c r="J272" s="956">
        <f t="shared" si="135"/>
        <v>-0.3</v>
      </c>
      <c r="K272" s="956">
        <f t="shared" si="135"/>
        <v>-0.3</v>
      </c>
      <c r="M272" s="963"/>
      <c r="N272" s="954" t="s">
        <v>1861</v>
      </c>
      <c r="O272" s="956">
        <f>O271-0.3</f>
        <v>-0.3</v>
      </c>
    </row>
    <row r="273" spans="1:15" ht="13" x14ac:dyDescent="0.15">
      <c r="A273" s="1095"/>
      <c r="B273" s="944" t="s">
        <v>1860</v>
      </c>
      <c r="C273" s="945"/>
      <c r="D273" s="946"/>
      <c r="E273" s="946"/>
      <c r="F273" s="946"/>
      <c r="G273" s="946"/>
      <c r="H273" s="946"/>
      <c r="I273" s="946"/>
      <c r="J273" s="946"/>
      <c r="K273" s="946"/>
      <c r="M273" s="1095"/>
      <c r="N273" s="944" t="s">
        <v>1860</v>
      </c>
      <c r="O273" s="946"/>
    </row>
    <row r="274" spans="1:15" ht="14" x14ac:dyDescent="0.15">
      <c r="A274" s="963"/>
      <c r="B274" s="947" t="s">
        <v>1861</v>
      </c>
      <c r="C274" s="948">
        <f t="shared" ref="C274:K274" si="136">C273-0.3</f>
        <v>-0.3</v>
      </c>
      <c r="D274" s="949">
        <f t="shared" si="136"/>
        <v>-0.3</v>
      </c>
      <c r="E274" s="949">
        <f t="shared" si="136"/>
        <v>-0.3</v>
      </c>
      <c r="F274" s="949">
        <f t="shared" si="136"/>
        <v>-0.3</v>
      </c>
      <c r="G274" s="949">
        <f t="shared" si="136"/>
        <v>-0.3</v>
      </c>
      <c r="H274" s="949">
        <f t="shared" si="136"/>
        <v>-0.3</v>
      </c>
      <c r="I274" s="949">
        <f t="shared" si="136"/>
        <v>-0.3</v>
      </c>
      <c r="J274" s="949">
        <f t="shared" si="136"/>
        <v>-0.3</v>
      </c>
      <c r="K274" s="949">
        <f t="shared" si="136"/>
        <v>-0.3</v>
      </c>
      <c r="M274" s="963"/>
      <c r="N274" s="947" t="s">
        <v>1861</v>
      </c>
      <c r="O274" s="949">
        <f>O273-0.3</f>
        <v>-0.3</v>
      </c>
    </row>
    <row r="275" spans="1:15" ht="13" x14ac:dyDescent="0.15">
      <c r="A275" s="1096"/>
      <c r="B275" s="951" t="s">
        <v>1860</v>
      </c>
      <c r="C275" s="952"/>
      <c r="D275" s="953"/>
      <c r="E275" s="953"/>
      <c r="F275" s="953"/>
      <c r="G275" s="953"/>
      <c r="H275" s="953"/>
      <c r="I275" s="953"/>
      <c r="J275" s="953"/>
      <c r="K275" s="953"/>
      <c r="M275" s="1096"/>
      <c r="N275" s="951" t="s">
        <v>1860</v>
      </c>
      <c r="O275" s="953"/>
    </row>
    <row r="276" spans="1:15" ht="14" x14ac:dyDescent="0.15">
      <c r="A276" s="963"/>
      <c r="B276" s="954" t="s">
        <v>1861</v>
      </c>
      <c r="C276" s="955">
        <f t="shared" ref="C276:K276" si="137">C275-0.3</f>
        <v>-0.3</v>
      </c>
      <c r="D276" s="956">
        <f t="shared" si="137"/>
        <v>-0.3</v>
      </c>
      <c r="E276" s="956">
        <f t="shared" si="137"/>
        <v>-0.3</v>
      </c>
      <c r="F276" s="956">
        <f t="shared" si="137"/>
        <v>-0.3</v>
      </c>
      <c r="G276" s="956">
        <f t="shared" si="137"/>
        <v>-0.3</v>
      </c>
      <c r="H276" s="956">
        <f t="shared" si="137"/>
        <v>-0.3</v>
      </c>
      <c r="I276" s="956">
        <f t="shared" si="137"/>
        <v>-0.3</v>
      </c>
      <c r="J276" s="956">
        <f t="shared" si="137"/>
        <v>-0.3</v>
      </c>
      <c r="K276" s="956">
        <f t="shared" si="137"/>
        <v>-0.3</v>
      </c>
      <c r="M276" s="963"/>
      <c r="N276" s="954" t="s">
        <v>1861</v>
      </c>
      <c r="O276" s="956">
        <f>O275-0.3</f>
        <v>-0.3</v>
      </c>
    </row>
    <row r="277" spans="1:15" ht="13" x14ac:dyDescent="0.15">
      <c r="A277" s="1095"/>
      <c r="B277" s="944" t="s">
        <v>1860</v>
      </c>
      <c r="C277" s="945"/>
      <c r="D277" s="946"/>
      <c r="E277" s="946"/>
      <c r="F277" s="946"/>
      <c r="G277" s="946"/>
      <c r="H277" s="946"/>
      <c r="I277" s="946"/>
      <c r="J277" s="946"/>
      <c r="K277" s="946"/>
      <c r="M277" s="1095"/>
      <c r="N277" s="944" t="s">
        <v>1860</v>
      </c>
      <c r="O277" s="946"/>
    </row>
    <row r="278" spans="1:15" ht="14" x14ac:dyDescent="0.15">
      <c r="A278" s="963"/>
      <c r="B278" s="947" t="s">
        <v>1861</v>
      </c>
      <c r="C278" s="948">
        <f t="shared" ref="C278:K278" si="138">C277-0.3</f>
        <v>-0.3</v>
      </c>
      <c r="D278" s="949">
        <f t="shared" si="138"/>
        <v>-0.3</v>
      </c>
      <c r="E278" s="949">
        <f t="shared" si="138"/>
        <v>-0.3</v>
      </c>
      <c r="F278" s="949">
        <f t="shared" si="138"/>
        <v>-0.3</v>
      </c>
      <c r="G278" s="949">
        <f t="shared" si="138"/>
        <v>-0.3</v>
      </c>
      <c r="H278" s="949">
        <f t="shared" si="138"/>
        <v>-0.3</v>
      </c>
      <c r="I278" s="949">
        <f t="shared" si="138"/>
        <v>-0.3</v>
      </c>
      <c r="J278" s="949">
        <f t="shared" si="138"/>
        <v>-0.3</v>
      </c>
      <c r="K278" s="949">
        <f t="shared" si="138"/>
        <v>-0.3</v>
      </c>
      <c r="M278" s="963"/>
      <c r="N278" s="947" t="s">
        <v>1861</v>
      </c>
      <c r="O278" s="949">
        <f>O277-0.3</f>
        <v>-0.3</v>
      </c>
    </row>
    <row r="279" spans="1:15" ht="13" x14ac:dyDescent="0.15">
      <c r="A279" s="1096"/>
      <c r="B279" s="951" t="s">
        <v>1860</v>
      </c>
      <c r="C279" s="952"/>
      <c r="D279" s="953"/>
      <c r="E279" s="953"/>
      <c r="F279" s="953"/>
      <c r="G279" s="953"/>
      <c r="H279" s="953"/>
      <c r="I279" s="953"/>
      <c r="J279" s="953"/>
      <c r="K279" s="953"/>
      <c r="M279" s="1096"/>
      <c r="N279" s="951" t="s">
        <v>1860</v>
      </c>
      <c r="O279" s="953"/>
    </row>
    <row r="280" spans="1:15" ht="14" x14ac:dyDescent="0.15">
      <c r="A280" s="963"/>
      <c r="B280" s="954" t="s">
        <v>1861</v>
      </c>
      <c r="C280" s="955">
        <f t="shared" ref="C280:K280" si="139">C279-0.3</f>
        <v>-0.3</v>
      </c>
      <c r="D280" s="956">
        <f t="shared" si="139"/>
        <v>-0.3</v>
      </c>
      <c r="E280" s="956">
        <f t="shared" si="139"/>
        <v>-0.3</v>
      </c>
      <c r="F280" s="956">
        <f t="shared" si="139"/>
        <v>-0.3</v>
      </c>
      <c r="G280" s="956">
        <f t="shared" si="139"/>
        <v>-0.3</v>
      </c>
      <c r="H280" s="956">
        <f t="shared" si="139"/>
        <v>-0.3</v>
      </c>
      <c r="I280" s="956">
        <f t="shared" si="139"/>
        <v>-0.3</v>
      </c>
      <c r="J280" s="956">
        <f t="shared" si="139"/>
        <v>-0.3</v>
      </c>
      <c r="K280" s="956">
        <f t="shared" si="139"/>
        <v>-0.3</v>
      </c>
      <c r="M280" s="963"/>
      <c r="N280" s="954" t="s">
        <v>1861</v>
      </c>
      <c r="O280" s="956">
        <f>O279-0.3</f>
        <v>-0.3</v>
      </c>
    </row>
    <row r="281" spans="1:15" ht="13" x14ac:dyDescent="0.15">
      <c r="A281" s="1095"/>
      <c r="B281" s="944" t="s">
        <v>1860</v>
      </c>
      <c r="C281" s="945"/>
      <c r="D281" s="946"/>
      <c r="E281" s="946"/>
      <c r="F281" s="946"/>
      <c r="G281" s="946"/>
      <c r="H281" s="946"/>
      <c r="I281" s="946"/>
      <c r="J281" s="946"/>
      <c r="K281" s="946"/>
      <c r="M281" s="1095"/>
      <c r="N281" s="944" t="s">
        <v>1860</v>
      </c>
      <c r="O281" s="946"/>
    </row>
    <row r="282" spans="1:15" ht="14" x14ac:dyDescent="0.15">
      <c r="A282" s="963"/>
      <c r="B282" s="947" t="s">
        <v>1861</v>
      </c>
      <c r="C282" s="948">
        <f t="shared" ref="C282:K282" si="140">C281-0.3</f>
        <v>-0.3</v>
      </c>
      <c r="D282" s="949">
        <f t="shared" si="140"/>
        <v>-0.3</v>
      </c>
      <c r="E282" s="949">
        <f t="shared" si="140"/>
        <v>-0.3</v>
      </c>
      <c r="F282" s="949">
        <f t="shared" si="140"/>
        <v>-0.3</v>
      </c>
      <c r="G282" s="949">
        <f t="shared" si="140"/>
        <v>-0.3</v>
      </c>
      <c r="H282" s="949">
        <f t="shared" si="140"/>
        <v>-0.3</v>
      </c>
      <c r="I282" s="949">
        <f t="shared" si="140"/>
        <v>-0.3</v>
      </c>
      <c r="J282" s="949">
        <f t="shared" si="140"/>
        <v>-0.3</v>
      </c>
      <c r="K282" s="949">
        <f t="shared" si="140"/>
        <v>-0.3</v>
      </c>
      <c r="M282" s="963"/>
      <c r="N282" s="947" t="s">
        <v>1861</v>
      </c>
      <c r="O282" s="949">
        <f>O281-0.3</f>
        <v>-0.3</v>
      </c>
    </row>
    <row r="283" spans="1:15" ht="13" x14ac:dyDescent="0.15">
      <c r="A283" s="1096"/>
      <c r="B283" s="951" t="s">
        <v>1860</v>
      </c>
      <c r="C283" s="952"/>
      <c r="D283" s="953"/>
      <c r="E283" s="953"/>
      <c r="F283" s="953"/>
      <c r="G283" s="953"/>
      <c r="H283" s="953"/>
      <c r="I283" s="953"/>
      <c r="J283" s="953"/>
      <c r="K283" s="953"/>
      <c r="M283" s="1096"/>
      <c r="N283" s="951" t="s">
        <v>1860</v>
      </c>
      <c r="O283" s="953"/>
    </row>
    <row r="284" spans="1:15" ht="14" x14ac:dyDescent="0.15">
      <c r="A284" s="963"/>
      <c r="B284" s="954" t="s">
        <v>1861</v>
      </c>
      <c r="C284" s="955">
        <f t="shared" ref="C284:K284" si="141">C283-0.3</f>
        <v>-0.3</v>
      </c>
      <c r="D284" s="956">
        <f t="shared" si="141"/>
        <v>-0.3</v>
      </c>
      <c r="E284" s="956">
        <f t="shared" si="141"/>
        <v>-0.3</v>
      </c>
      <c r="F284" s="956">
        <f t="shared" si="141"/>
        <v>-0.3</v>
      </c>
      <c r="G284" s="956">
        <f t="shared" si="141"/>
        <v>-0.3</v>
      </c>
      <c r="H284" s="956">
        <f t="shared" si="141"/>
        <v>-0.3</v>
      </c>
      <c r="I284" s="956">
        <f t="shared" si="141"/>
        <v>-0.3</v>
      </c>
      <c r="J284" s="956">
        <f t="shared" si="141"/>
        <v>-0.3</v>
      </c>
      <c r="K284" s="956">
        <f t="shared" si="141"/>
        <v>-0.3</v>
      </c>
      <c r="M284" s="963"/>
      <c r="N284" s="954" t="s">
        <v>1861</v>
      </c>
      <c r="O284" s="956">
        <f>O283-0.3</f>
        <v>-0.3</v>
      </c>
    </row>
    <row r="285" spans="1:15" ht="13" x14ac:dyDescent="0.15">
      <c r="A285" s="1095"/>
      <c r="B285" s="944" t="s">
        <v>1860</v>
      </c>
      <c r="C285" s="945"/>
      <c r="D285" s="946"/>
      <c r="E285" s="946"/>
      <c r="F285" s="946"/>
      <c r="G285" s="946"/>
      <c r="H285" s="946"/>
      <c r="I285" s="946"/>
      <c r="J285" s="946"/>
      <c r="K285" s="946"/>
      <c r="M285" s="1095"/>
      <c r="N285" s="944" t="s">
        <v>1860</v>
      </c>
      <c r="O285" s="946"/>
    </row>
    <row r="286" spans="1:15" ht="14" x14ac:dyDescent="0.15">
      <c r="A286" s="963"/>
      <c r="B286" s="947" t="s">
        <v>1861</v>
      </c>
      <c r="C286" s="948">
        <f t="shared" ref="C286:K286" si="142">C285-0.3</f>
        <v>-0.3</v>
      </c>
      <c r="D286" s="949">
        <f t="shared" si="142"/>
        <v>-0.3</v>
      </c>
      <c r="E286" s="949">
        <f t="shared" si="142"/>
        <v>-0.3</v>
      </c>
      <c r="F286" s="949">
        <f t="shared" si="142"/>
        <v>-0.3</v>
      </c>
      <c r="G286" s="949">
        <f t="shared" si="142"/>
        <v>-0.3</v>
      </c>
      <c r="H286" s="949">
        <f t="shared" si="142"/>
        <v>-0.3</v>
      </c>
      <c r="I286" s="949">
        <f t="shared" si="142"/>
        <v>-0.3</v>
      </c>
      <c r="J286" s="949">
        <f t="shared" si="142"/>
        <v>-0.3</v>
      </c>
      <c r="K286" s="949">
        <f t="shared" si="142"/>
        <v>-0.3</v>
      </c>
      <c r="M286" s="963"/>
      <c r="N286" s="947" t="s">
        <v>1861</v>
      </c>
      <c r="O286" s="949">
        <f>O285-0.3</f>
        <v>-0.3</v>
      </c>
    </row>
    <row r="287" spans="1:15" ht="13" x14ac:dyDescent="0.15">
      <c r="A287" s="1096"/>
      <c r="B287" s="951" t="s">
        <v>1860</v>
      </c>
      <c r="C287" s="952"/>
      <c r="D287" s="953"/>
      <c r="E287" s="953"/>
      <c r="F287" s="953"/>
      <c r="G287" s="953"/>
      <c r="H287" s="953"/>
      <c r="I287" s="953"/>
      <c r="J287" s="953"/>
      <c r="K287" s="953"/>
      <c r="M287" s="1096"/>
      <c r="N287" s="951" t="s">
        <v>1860</v>
      </c>
      <c r="O287" s="953"/>
    </row>
    <row r="288" spans="1:15" ht="14" x14ac:dyDescent="0.15">
      <c r="A288" s="963"/>
      <c r="B288" s="954" t="s">
        <v>1861</v>
      </c>
      <c r="C288" s="955">
        <f t="shared" ref="C288:K288" si="143">C287-0.3</f>
        <v>-0.3</v>
      </c>
      <c r="D288" s="956">
        <f t="shared" si="143"/>
        <v>-0.3</v>
      </c>
      <c r="E288" s="956">
        <f t="shared" si="143"/>
        <v>-0.3</v>
      </c>
      <c r="F288" s="956">
        <f t="shared" si="143"/>
        <v>-0.3</v>
      </c>
      <c r="G288" s="956">
        <f t="shared" si="143"/>
        <v>-0.3</v>
      </c>
      <c r="H288" s="956">
        <f t="shared" si="143"/>
        <v>-0.3</v>
      </c>
      <c r="I288" s="956">
        <f t="shared" si="143"/>
        <v>-0.3</v>
      </c>
      <c r="J288" s="956">
        <f t="shared" si="143"/>
        <v>-0.3</v>
      </c>
      <c r="K288" s="956">
        <f t="shared" si="143"/>
        <v>-0.3</v>
      </c>
      <c r="M288" s="963"/>
      <c r="N288" s="954" t="s">
        <v>1861</v>
      </c>
      <c r="O288" s="956">
        <f>O287-0.3</f>
        <v>-0.3</v>
      </c>
    </row>
    <row r="289" spans="1:15" ht="13" x14ac:dyDescent="0.15">
      <c r="A289" s="1095"/>
      <c r="B289" s="944" t="s">
        <v>1860</v>
      </c>
      <c r="C289" s="945"/>
      <c r="D289" s="946"/>
      <c r="E289" s="946"/>
      <c r="F289" s="946"/>
      <c r="G289" s="946"/>
      <c r="H289" s="946"/>
      <c r="I289" s="946"/>
      <c r="J289" s="946"/>
      <c r="K289" s="946"/>
      <c r="M289" s="1095"/>
      <c r="N289" s="944" t="s">
        <v>1860</v>
      </c>
      <c r="O289" s="946"/>
    </row>
    <row r="290" spans="1:15" ht="14" x14ac:dyDescent="0.15">
      <c r="A290" s="963"/>
      <c r="B290" s="947" t="s">
        <v>1861</v>
      </c>
      <c r="C290" s="948">
        <f t="shared" ref="C290:K290" si="144">C289-0.3</f>
        <v>-0.3</v>
      </c>
      <c r="D290" s="949">
        <f t="shared" si="144"/>
        <v>-0.3</v>
      </c>
      <c r="E290" s="949">
        <f t="shared" si="144"/>
        <v>-0.3</v>
      </c>
      <c r="F290" s="949">
        <f t="shared" si="144"/>
        <v>-0.3</v>
      </c>
      <c r="G290" s="949">
        <f t="shared" si="144"/>
        <v>-0.3</v>
      </c>
      <c r="H290" s="949">
        <f t="shared" si="144"/>
        <v>-0.3</v>
      </c>
      <c r="I290" s="949">
        <f t="shared" si="144"/>
        <v>-0.3</v>
      </c>
      <c r="J290" s="949">
        <f t="shared" si="144"/>
        <v>-0.3</v>
      </c>
      <c r="K290" s="949">
        <f t="shared" si="144"/>
        <v>-0.3</v>
      </c>
      <c r="M290" s="963"/>
      <c r="N290" s="947" t="s">
        <v>1861</v>
      </c>
      <c r="O290" s="949">
        <f>O289-0.3</f>
        <v>-0.3</v>
      </c>
    </row>
    <row r="291" spans="1:15" ht="13" x14ac:dyDescent="0.15">
      <c r="A291" s="1096"/>
      <c r="B291" s="951" t="s">
        <v>1860</v>
      </c>
      <c r="C291" s="952"/>
      <c r="D291" s="953"/>
      <c r="E291" s="953"/>
      <c r="F291" s="953"/>
      <c r="G291" s="953"/>
      <c r="H291" s="953"/>
      <c r="I291" s="953"/>
      <c r="J291" s="953"/>
      <c r="K291" s="953"/>
      <c r="M291" s="1096"/>
      <c r="N291" s="951" t="s">
        <v>1860</v>
      </c>
      <c r="O291" s="953"/>
    </row>
    <row r="292" spans="1:15" ht="14" x14ac:dyDescent="0.15">
      <c r="A292" s="963"/>
      <c r="B292" s="954" t="s">
        <v>1861</v>
      </c>
      <c r="C292" s="955">
        <f t="shared" ref="C292:K292" si="145">C291-0.3</f>
        <v>-0.3</v>
      </c>
      <c r="D292" s="956">
        <f t="shared" si="145"/>
        <v>-0.3</v>
      </c>
      <c r="E292" s="956">
        <f t="shared" si="145"/>
        <v>-0.3</v>
      </c>
      <c r="F292" s="956">
        <f t="shared" si="145"/>
        <v>-0.3</v>
      </c>
      <c r="G292" s="956">
        <f t="shared" si="145"/>
        <v>-0.3</v>
      </c>
      <c r="H292" s="956">
        <f t="shared" si="145"/>
        <v>-0.3</v>
      </c>
      <c r="I292" s="956">
        <f t="shared" si="145"/>
        <v>-0.3</v>
      </c>
      <c r="J292" s="956">
        <f t="shared" si="145"/>
        <v>-0.3</v>
      </c>
      <c r="K292" s="956">
        <f t="shared" si="145"/>
        <v>-0.3</v>
      </c>
      <c r="M292" s="963"/>
      <c r="N292" s="954" t="s">
        <v>1861</v>
      </c>
      <c r="O292" s="956">
        <f>O291-0.3</f>
        <v>-0.3</v>
      </c>
    </row>
    <row r="293" spans="1:15" ht="13" x14ac:dyDescent="0.15">
      <c r="A293" s="1095"/>
      <c r="B293" s="944" t="s">
        <v>1860</v>
      </c>
      <c r="C293" s="945"/>
      <c r="D293" s="946"/>
      <c r="E293" s="946"/>
      <c r="F293" s="946"/>
      <c r="G293" s="946"/>
      <c r="H293" s="946"/>
      <c r="I293" s="946"/>
      <c r="J293" s="946"/>
      <c r="K293" s="946"/>
      <c r="M293" s="1095"/>
      <c r="N293" s="944" t="s">
        <v>1860</v>
      </c>
      <c r="O293" s="946"/>
    </row>
    <row r="294" spans="1:15" ht="14" x14ac:dyDescent="0.15">
      <c r="A294" s="963"/>
      <c r="B294" s="947" t="s">
        <v>1861</v>
      </c>
      <c r="C294" s="948">
        <f t="shared" ref="C294:K294" si="146">C293-0.3</f>
        <v>-0.3</v>
      </c>
      <c r="D294" s="949">
        <f t="shared" si="146"/>
        <v>-0.3</v>
      </c>
      <c r="E294" s="949">
        <f t="shared" si="146"/>
        <v>-0.3</v>
      </c>
      <c r="F294" s="949">
        <f t="shared" si="146"/>
        <v>-0.3</v>
      </c>
      <c r="G294" s="949">
        <f t="shared" si="146"/>
        <v>-0.3</v>
      </c>
      <c r="H294" s="949">
        <f t="shared" si="146"/>
        <v>-0.3</v>
      </c>
      <c r="I294" s="949">
        <f t="shared" si="146"/>
        <v>-0.3</v>
      </c>
      <c r="J294" s="949">
        <f t="shared" si="146"/>
        <v>-0.3</v>
      </c>
      <c r="K294" s="949">
        <f t="shared" si="146"/>
        <v>-0.3</v>
      </c>
      <c r="M294" s="963"/>
      <c r="N294" s="947" t="s">
        <v>1861</v>
      </c>
      <c r="O294" s="949">
        <f>O293-0.3</f>
        <v>-0.3</v>
      </c>
    </row>
    <row r="295" spans="1:15" ht="13" x14ac:dyDescent="0.15">
      <c r="A295" s="1096"/>
      <c r="B295" s="951" t="s">
        <v>1860</v>
      </c>
      <c r="C295" s="952"/>
      <c r="D295" s="953"/>
      <c r="E295" s="953"/>
      <c r="F295" s="953"/>
      <c r="G295" s="953"/>
      <c r="H295" s="953"/>
      <c r="I295" s="953"/>
      <c r="J295" s="953"/>
      <c r="K295" s="953"/>
      <c r="M295" s="1096"/>
      <c r="N295" s="951" t="s">
        <v>1860</v>
      </c>
      <c r="O295" s="953"/>
    </row>
    <row r="296" spans="1:15" ht="14" x14ac:dyDescent="0.15">
      <c r="A296" s="963"/>
      <c r="B296" s="954" t="s">
        <v>1861</v>
      </c>
      <c r="C296" s="955">
        <f t="shared" ref="C296:K296" si="147">C295-0.3</f>
        <v>-0.3</v>
      </c>
      <c r="D296" s="956">
        <f t="shared" si="147"/>
        <v>-0.3</v>
      </c>
      <c r="E296" s="956">
        <f t="shared" si="147"/>
        <v>-0.3</v>
      </c>
      <c r="F296" s="956">
        <f t="shared" si="147"/>
        <v>-0.3</v>
      </c>
      <c r="G296" s="956">
        <f t="shared" si="147"/>
        <v>-0.3</v>
      </c>
      <c r="H296" s="956">
        <f t="shared" si="147"/>
        <v>-0.3</v>
      </c>
      <c r="I296" s="956">
        <f t="shared" si="147"/>
        <v>-0.3</v>
      </c>
      <c r="J296" s="956">
        <f t="shared" si="147"/>
        <v>-0.3</v>
      </c>
      <c r="K296" s="956">
        <f t="shared" si="147"/>
        <v>-0.3</v>
      </c>
      <c r="M296" s="963"/>
      <c r="N296" s="954" t="s">
        <v>1861</v>
      </c>
      <c r="O296" s="956">
        <f>O295-0.3</f>
        <v>-0.3</v>
      </c>
    </row>
    <row r="297" spans="1:15" ht="13" x14ac:dyDescent="0.15">
      <c r="A297" s="1095"/>
      <c r="B297" s="944" t="s">
        <v>1860</v>
      </c>
      <c r="C297" s="945"/>
      <c r="D297" s="946"/>
      <c r="E297" s="946"/>
      <c r="F297" s="946"/>
      <c r="G297" s="946"/>
      <c r="H297" s="946"/>
      <c r="I297" s="946"/>
      <c r="J297" s="946"/>
      <c r="K297" s="946"/>
      <c r="M297" s="1095"/>
      <c r="N297" s="944" t="s">
        <v>1860</v>
      </c>
      <c r="O297" s="946"/>
    </row>
    <row r="298" spans="1:15" ht="14" x14ac:dyDescent="0.15">
      <c r="A298" s="963"/>
      <c r="B298" s="947" t="s">
        <v>1861</v>
      </c>
      <c r="C298" s="948">
        <f t="shared" ref="C298:K298" si="148">C297-0.3</f>
        <v>-0.3</v>
      </c>
      <c r="D298" s="949">
        <f t="shared" si="148"/>
        <v>-0.3</v>
      </c>
      <c r="E298" s="949">
        <f t="shared" si="148"/>
        <v>-0.3</v>
      </c>
      <c r="F298" s="949">
        <f t="shared" si="148"/>
        <v>-0.3</v>
      </c>
      <c r="G298" s="949">
        <f t="shared" si="148"/>
        <v>-0.3</v>
      </c>
      <c r="H298" s="949">
        <f t="shared" si="148"/>
        <v>-0.3</v>
      </c>
      <c r="I298" s="949">
        <f t="shared" si="148"/>
        <v>-0.3</v>
      </c>
      <c r="J298" s="949">
        <f t="shared" si="148"/>
        <v>-0.3</v>
      </c>
      <c r="K298" s="949">
        <f t="shared" si="148"/>
        <v>-0.3</v>
      </c>
      <c r="M298" s="963"/>
      <c r="N298" s="947" t="s">
        <v>1861</v>
      </c>
      <c r="O298" s="949">
        <f>O297-0.3</f>
        <v>-0.3</v>
      </c>
    </row>
    <row r="299" spans="1:15" ht="13" x14ac:dyDescent="0.15">
      <c r="A299" s="1096"/>
      <c r="B299" s="951" t="s">
        <v>1860</v>
      </c>
      <c r="C299" s="952"/>
      <c r="D299" s="953"/>
      <c r="E299" s="953"/>
      <c r="F299" s="953"/>
      <c r="G299" s="953"/>
      <c r="H299" s="953"/>
      <c r="I299" s="953"/>
      <c r="J299" s="953"/>
      <c r="K299" s="953"/>
      <c r="M299" s="1096"/>
      <c r="N299" s="951" t="s">
        <v>1860</v>
      </c>
      <c r="O299" s="953"/>
    </row>
    <row r="300" spans="1:15" ht="14" x14ac:dyDescent="0.15">
      <c r="A300" s="963"/>
      <c r="B300" s="954" t="s">
        <v>1861</v>
      </c>
      <c r="C300" s="955">
        <f t="shared" ref="C300:K300" si="149">C299-0.3</f>
        <v>-0.3</v>
      </c>
      <c r="D300" s="956">
        <f t="shared" si="149"/>
        <v>-0.3</v>
      </c>
      <c r="E300" s="956">
        <f t="shared" si="149"/>
        <v>-0.3</v>
      </c>
      <c r="F300" s="956">
        <f t="shared" si="149"/>
        <v>-0.3</v>
      </c>
      <c r="G300" s="956">
        <f t="shared" si="149"/>
        <v>-0.3</v>
      </c>
      <c r="H300" s="956">
        <f t="shared" si="149"/>
        <v>-0.3</v>
      </c>
      <c r="I300" s="956">
        <f t="shared" si="149"/>
        <v>-0.3</v>
      </c>
      <c r="J300" s="956">
        <f t="shared" si="149"/>
        <v>-0.3</v>
      </c>
      <c r="K300" s="956">
        <f t="shared" si="149"/>
        <v>-0.3</v>
      </c>
      <c r="M300" s="963"/>
      <c r="N300" s="954" t="s">
        <v>1861</v>
      </c>
      <c r="O300" s="956">
        <f>O299-0.3</f>
        <v>-0.3</v>
      </c>
    </row>
    <row r="301" spans="1:15" ht="13" x14ac:dyDescent="0.15">
      <c r="A301" s="1095"/>
      <c r="B301" s="944" t="s">
        <v>1860</v>
      </c>
      <c r="C301" s="945"/>
      <c r="D301" s="946"/>
      <c r="E301" s="946"/>
      <c r="F301" s="946"/>
      <c r="G301" s="946"/>
      <c r="H301" s="946"/>
      <c r="I301" s="946"/>
      <c r="J301" s="946"/>
      <c r="K301" s="946"/>
      <c r="M301" s="1095"/>
      <c r="N301" s="944" t="s">
        <v>1860</v>
      </c>
      <c r="O301" s="946"/>
    </row>
    <row r="302" spans="1:15" ht="14" x14ac:dyDescent="0.15">
      <c r="A302" s="963"/>
      <c r="B302" s="947" t="s">
        <v>1861</v>
      </c>
      <c r="C302" s="948">
        <f t="shared" ref="C302:K302" si="150">C301-0.3</f>
        <v>-0.3</v>
      </c>
      <c r="D302" s="949">
        <f t="shared" si="150"/>
        <v>-0.3</v>
      </c>
      <c r="E302" s="949">
        <f t="shared" si="150"/>
        <v>-0.3</v>
      </c>
      <c r="F302" s="949">
        <f t="shared" si="150"/>
        <v>-0.3</v>
      </c>
      <c r="G302" s="949">
        <f t="shared" si="150"/>
        <v>-0.3</v>
      </c>
      <c r="H302" s="949">
        <f t="shared" si="150"/>
        <v>-0.3</v>
      </c>
      <c r="I302" s="949">
        <f t="shared" si="150"/>
        <v>-0.3</v>
      </c>
      <c r="J302" s="949">
        <f t="shared" si="150"/>
        <v>-0.3</v>
      </c>
      <c r="K302" s="949">
        <f t="shared" si="150"/>
        <v>-0.3</v>
      </c>
      <c r="M302" s="963"/>
      <c r="N302" s="947" t="s">
        <v>1861</v>
      </c>
      <c r="O302" s="949">
        <f>O301-0.3</f>
        <v>-0.3</v>
      </c>
    </row>
    <row r="303" spans="1:15" ht="13" x14ac:dyDescent="0.15">
      <c r="A303" s="1096"/>
      <c r="B303" s="951" t="s">
        <v>1860</v>
      </c>
      <c r="C303" s="952"/>
      <c r="D303" s="953"/>
      <c r="E303" s="953"/>
      <c r="F303" s="953"/>
      <c r="G303" s="953"/>
      <c r="H303" s="953"/>
      <c r="I303" s="953"/>
      <c r="J303" s="953"/>
      <c r="K303" s="953"/>
      <c r="M303" s="1096"/>
      <c r="N303" s="951" t="s">
        <v>1860</v>
      </c>
      <c r="O303" s="953"/>
    </row>
    <row r="304" spans="1:15" ht="14" x14ac:dyDescent="0.15">
      <c r="A304" s="963"/>
      <c r="B304" s="954" t="s">
        <v>1861</v>
      </c>
      <c r="C304" s="955">
        <f t="shared" ref="C304:K304" si="151">C303-0.3</f>
        <v>-0.3</v>
      </c>
      <c r="D304" s="956">
        <f t="shared" si="151"/>
        <v>-0.3</v>
      </c>
      <c r="E304" s="956">
        <f t="shared" si="151"/>
        <v>-0.3</v>
      </c>
      <c r="F304" s="956">
        <f t="shared" si="151"/>
        <v>-0.3</v>
      </c>
      <c r="G304" s="956">
        <f t="shared" si="151"/>
        <v>-0.3</v>
      </c>
      <c r="H304" s="956">
        <f t="shared" si="151"/>
        <v>-0.3</v>
      </c>
      <c r="I304" s="956">
        <f t="shared" si="151"/>
        <v>-0.3</v>
      </c>
      <c r="J304" s="956">
        <f t="shared" si="151"/>
        <v>-0.3</v>
      </c>
      <c r="K304" s="956">
        <f t="shared" si="151"/>
        <v>-0.3</v>
      </c>
      <c r="M304" s="963"/>
      <c r="N304" s="954" t="s">
        <v>1861</v>
      </c>
      <c r="O304" s="956">
        <f>O303-0.3</f>
        <v>-0.3</v>
      </c>
    </row>
    <row r="305" spans="1:15" ht="13" x14ac:dyDescent="0.15">
      <c r="A305" s="1095"/>
      <c r="B305" s="944" t="s">
        <v>1860</v>
      </c>
      <c r="C305" s="945"/>
      <c r="D305" s="946"/>
      <c r="E305" s="946"/>
      <c r="F305" s="946"/>
      <c r="G305" s="946"/>
      <c r="H305" s="946"/>
      <c r="I305" s="946"/>
      <c r="J305" s="946"/>
      <c r="K305" s="946"/>
      <c r="M305" s="1095"/>
      <c r="N305" s="944" t="s">
        <v>1860</v>
      </c>
      <c r="O305" s="946"/>
    </row>
    <row r="306" spans="1:15" ht="14" x14ac:dyDescent="0.15">
      <c r="A306" s="963"/>
      <c r="B306" s="947" t="s">
        <v>1861</v>
      </c>
      <c r="C306" s="948">
        <f t="shared" ref="C306:K306" si="152">C305-0.3</f>
        <v>-0.3</v>
      </c>
      <c r="D306" s="949">
        <f t="shared" si="152"/>
        <v>-0.3</v>
      </c>
      <c r="E306" s="949">
        <f t="shared" si="152"/>
        <v>-0.3</v>
      </c>
      <c r="F306" s="949">
        <f t="shared" si="152"/>
        <v>-0.3</v>
      </c>
      <c r="G306" s="949">
        <f t="shared" si="152"/>
        <v>-0.3</v>
      </c>
      <c r="H306" s="949">
        <f t="shared" si="152"/>
        <v>-0.3</v>
      </c>
      <c r="I306" s="949">
        <f t="shared" si="152"/>
        <v>-0.3</v>
      </c>
      <c r="J306" s="949">
        <f t="shared" si="152"/>
        <v>-0.3</v>
      </c>
      <c r="K306" s="949">
        <f t="shared" si="152"/>
        <v>-0.3</v>
      </c>
      <c r="M306" s="963"/>
      <c r="N306" s="947" t="s">
        <v>1861</v>
      </c>
      <c r="O306" s="949">
        <f>O305-0.3</f>
        <v>-0.3</v>
      </c>
    </row>
    <row r="307" spans="1:15" ht="13" x14ac:dyDescent="0.15">
      <c r="A307" s="1096"/>
      <c r="B307" s="951" t="s">
        <v>1860</v>
      </c>
      <c r="C307" s="952"/>
      <c r="D307" s="953"/>
      <c r="E307" s="953"/>
      <c r="F307" s="953"/>
      <c r="G307" s="953"/>
      <c r="H307" s="953"/>
      <c r="I307" s="953"/>
      <c r="J307" s="953"/>
      <c r="K307" s="953"/>
      <c r="M307" s="1096"/>
      <c r="N307" s="951" t="s">
        <v>1860</v>
      </c>
      <c r="O307" s="953"/>
    </row>
    <row r="308" spans="1:15" ht="14" x14ac:dyDescent="0.15">
      <c r="A308" s="963"/>
      <c r="B308" s="954" t="s">
        <v>1861</v>
      </c>
      <c r="C308" s="955">
        <f t="shared" ref="C308:K308" si="153">C307-0.3</f>
        <v>-0.3</v>
      </c>
      <c r="D308" s="956">
        <f t="shared" si="153"/>
        <v>-0.3</v>
      </c>
      <c r="E308" s="956">
        <f t="shared" si="153"/>
        <v>-0.3</v>
      </c>
      <c r="F308" s="956">
        <f t="shared" si="153"/>
        <v>-0.3</v>
      </c>
      <c r="G308" s="956">
        <f t="shared" si="153"/>
        <v>-0.3</v>
      </c>
      <c r="H308" s="956">
        <f t="shared" si="153"/>
        <v>-0.3</v>
      </c>
      <c r="I308" s="956">
        <f t="shared" si="153"/>
        <v>-0.3</v>
      </c>
      <c r="J308" s="956">
        <f t="shared" si="153"/>
        <v>-0.3</v>
      </c>
      <c r="K308" s="956">
        <f t="shared" si="153"/>
        <v>-0.3</v>
      </c>
      <c r="M308" s="963"/>
      <c r="N308" s="954" t="s">
        <v>1861</v>
      </c>
      <c r="O308" s="956">
        <f>O307-0.3</f>
        <v>-0.3</v>
      </c>
    </row>
    <row r="309" spans="1:15" ht="13" x14ac:dyDescent="0.15">
      <c r="A309" s="1095"/>
      <c r="B309" s="944" t="s">
        <v>1860</v>
      </c>
      <c r="C309" s="945"/>
      <c r="D309" s="946"/>
      <c r="E309" s="946"/>
      <c r="F309" s="946"/>
      <c r="G309" s="946"/>
      <c r="H309" s="946"/>
      <c r="I309" s="946"/>
      <c r="J309" s="946"/>
      <c r="K309" s="946"/>
      <c r="M309" s="1095"/>
      <c r="N309" s="944" t="s">
        <v>1860</v>
      </c>
      <c r="O309" s="946"/>
    </row>
    <row r="310" spans="1:15" ht="14" x14ac:dyDescent="0.15">
      <c r="A310" s="963"/>
      <c r="B310" s="947" t="s">
        <v>1861</v>
      </c>
      <c r="C310" s="948">
        <f t="shared" ref="C310:K310" si="154">C309-0.3</f>
        <v>-0.3</v>
      </c>
      <c r="D310" s="949">
        <f t="shared" si="154"/>
        <v>-0.3</v>
      </c>
      <c r="E310" s="949">
        <f t="shared" si="154"/>
        <v>-0.3</v>
      </c>
      <c r="F310" s="949">
        <f t="shared" si="154"/>
        <v>-0.3</v>
      </c>
      <c r="G310" s="949">
        <f t="shared" si="154"/>
        <v>-0.3</v>
      </c>
      <c r="H310" s="949">
        <f t="shared" si="154"/>
        <v>-0.3</v>
      </c>
      <c r="I310" s="949">
        <f t="shared" si="154"/>
        <v>-0.3</v>
      </c>
      <c r="J310" s="949">
        <f t="shared" si="154"/>
        <v>-0.3</v>
      </c>
      <c r="K310" s="949">
        <f t="shared" si="154"/>
        <v>-0.3</v>
      </c>
      <c r="M310" s="963"/>
      <c r="N310" s="947" t="s">
        <v>1861</v>
      </c>
      <c r="O310" s="949">
        <f>O309-0.3</f>
        <v>-0.3</v>
      </c>
    </row>
    <row r="311" spans="1:15" ht="13" x14ac:dyDescent="0.15">
      <c r="A311" s="1096"/>
      <c r="B311" s="951" t="s">
        <v>1860</v>
      </c>
      <c r="C311" s="952"/>
      <c r="D311" s="953"/>
      <c r="E311" s="953"/>
      <c r="F311" s="953"/>
      <c r="G311" s="953"/>
      <c r="H311" s="953"/>
      <c r="I311" s="953"/>
      <c r="J311" s="953"/>
      <c r="K311" s="953"/>
      <c r="M311" s="1096"/>
      <c r="N311" s="951" t="s">
        <v>1860</v>
      </c>
      <c r="O311" s="953"/>
    </row>
    <row r="312" spans="1:15" ht="14" x14ac:dyDescent="0.15">
      <c r="A312" s="963"/>
      <c r="B312" s="954" t="s">
        <v>1861</v>
      </c>
      <c r="C312" s="955">
        <f t="shared" ref="C312:K312" si="155">C311-0.3</f>
        <v>-0.3</v>
      </c>
      <c r="D312" s="956">
        <f t="shared" si="155"/>
        <v>-0.3</v>
      </c>
      <c r="E312" s="956">
        <f t="shared" si="155"/>
        <v>-0.3</v>
      </c>
      <c r="F312" s="956">
        <f t="shared" si="155"/>
        <v>-0.3</v>
      </c>
      <c r="G312" s="956">
        <f t="shared" si="155"/>
        <v>-0.3</v>
      </c>
      <c r="H312" s="956">
        <f t="shared" si="155"/>
        <v>-0.3</v>
      </c>
      <c r="I312" s="956">
        <f t="shared" si="155"/>
        <v>-0.3</v>
      </c>
      <c r="J312" s="956">
        <f t="shared" si="155"/>
        <v>-0.3</v>
      </c>
      <c r="K312" s="956">
        <f t="shared" si="155"/>
        <v>-0.3</v>
      </c>
      <c r="M312" s="963"/>
      <c r="N312" s="954" t="s">
        <v>1861</v>
      </c>
      <c r="O312" s="956">
        <f>O311-0.3</f>
        <v>-0.3</v>
      </c>
    </row>
    <row r="313" spans="1:15" ht="13" x14ac:dyDescent="0.15">
      <c r="A313" s="1095"/>
      <c r="B313" s="944" t="s">
        <v>1860</v>
      </c>
      <c r="C313" s="945"/>
      <c r="D313" s="946"/>
      <c r="E313" s="946"/>
      <c r="F313" s="946"/>
      <c r="G313" s="946"/>
      <c r="H313" s="946"/>
      <c r="I313" s="946"/>
      <c r="J313" s="946"/>
      <c r="K313" s="946"/>
      <c r="M313" s="1095"/>
      <c r="N313" s="944" t="s">
        <v>1860</v>
      </c>
      <c r="O313" s="946"/>
    </row>
    <row r="314" spans="1:15" ht="14" x14ac:dyDescent="0.15">
      <c r="A314" s="963"/>
      <c r="B314" s="947" t="s">
        <v>1861</v>
      </c>
      <c r="C314" s="948">
        <f t="shared" ref="C314:K314" si="156">C313-0.3</f>
        <v>-0.3</v>
      </c>
      <c r="D314" s="949">
        <f t="shared" si="156"/>
        <v>-0.3</v>
      </c>
      <c r="E314" s="949">
        <f t="shared" si="156"/>
        <v>-0.3</v>
      </c>
      <c r="F314" s="949">
        <f t="shared" si="156"/>
        <v>-0.3</v>
      </c>
      <c r="G314" s="949">
        <f t="shared" si="156"/>
        <v>-0.3</v>
      </c>
      <c r="H314" s="949">
        <f t="shared" si="156"/>
        <v>-0.3</v>
      </c>
      <c r="I314" s="949">
        <f t="shared" si="156"/>
        <v>-0.3</v>
      </c>
      <c r="J314" s="949">
        <f t="shared" si="156"/>
        <v>-0.3</v>
      </c>
      <c r="K314" s="949">
        <f t="shared" si="156"/>
        <v>-0.3</v>
      </c>
      <c r="M314" s="963"/>
      <c r="N314" s="947" t="s">
        <v>1861</v>
      </c>
      <c r="O314" s="949">
        <f>O313-0.3</f>
        <v>-0.3</v>
      </c>
    </row>
    <row r="315" spans="1:15" ht="13" x14ac:dyDescent="0.15">
      <c r="A315" s="1096"/>
      <c r="B315" s="951" t="s">
        <v>1860</v>
      </c>
      <c r="C315" s="952"/>
      <c r="D315" s="953"/>
      <c r="E315" s="953"/>
      <c r="F315" s="953"/>
      <c r="G315" s="953"/>
      <c r="H315" s="953"/>
      <c r="I315" s="953"/>
      <c r="J315" s="953"/>
      <c r="K315" s="953"/>
      <c r="M315" s="1096"/>
      <c r="N315" s="951" t="s">
        <v>1860</v>
      </c>
      <c r="O315" s="953"/>
    </row>
    <row r="316" spans="1:15" ht="14" x14ac:dyDescent="0.15">
      <c r="A316" s="963"/>
      <c r="B316" s="954" t="s">
        <v>1861</v>
      </c>
      <c r="C316" s="955">
        <f t="shared" ref="C316:K316" si="157">C315-0.3</f>
        <v>-0.3</v>
      </c>
      <c r="D316" s="956">
        <f t="shared" si="157"/>
        <v>-0.3</v>
      </c>
      <c r="E316" s="956">
        <f t="shared" si="157"/>
        <v>-0.3</v>
      </c>
      <c r="F316" s="956">
        <f t="shared" si="157"/>
        <v>-0.3</v>
      </c>
      <c r="G316" s="956">
        <f t="shared" si="157"/>
        <v>-0.3</v>
      </c>
      <c r="H316" s="956">
        <f t="shared" si="157"/>
        <v>-0.3</v>
      </c>
      <c r="I316" s="956">
        <f t="shared" si="157"/>
        <v>-0.3</v>
      </c>
      <c r="J316" s="956">
        <f t="shared" si="157"/>
        <v>-0.3</v>
      </c>
      <c r="K316" s="956">
        <f t="shared" si="157"/>
        <v>-0.3</v>
      </c>
      <c r="M316" s="963"/>
      <c r="N316" s="954" t="s">
        <v>1861</v>
      </c>
      <c r="O316" s="956">
        <f>O315-0.3</f>
        <v>-0.3</v>
      </c>
    </row>
    <row r="317" spans="1:15" ht="13" x14ac:dyDescent="0.15">
      <c r="A317" s="1095"/>
      <c r="B317" s="944" t="s">
        <v>1860</v>
      </c>
      <c r="C317" s="945"/>
      <c r="D317" s="946"/>
      <c r="E317" s="946"/>
      <c r="F317" s="946"/>
      <c r="G317" s="946"/>
      <c r="H317" s="946"/>
      <c r="I317" s="946"/>
      <c r="J317" s="946"/>
      <c r="K317" s="946"/>
      <c r="M317" s="1095"/>
      <c r="N317" s="944" t="s">
        <v>1860</v>
      </c>
      <c r="O317" s="946"/>
    </row>
    <row r="318" spans="1:15" ht="14" x14ac:dyDescent="0.15">
      <c r="A318" s="963"/>
      <c r="B318" s="947" t="s">
        <v>1861</v>
      </c>
      <c r="C318" s="948">
        <f t="shared" ref="C318:K318" si="158">C317-0.3</f>
        <v>-0.3</v>
      </c>
      <c r="D318" s="949">
        <f t="shared" si="158"/>
        <v>-0.3</v>
      </c>
      <c r="E318" s="949">
        <f t="shared" si="158"/>
        <v>-0.3</v>
      </c>
      <c r="F318" s="949">
        <f t="shared" si="158"/>
        <v>-0.3</v>
      </c>
      <c r="G318" s="949">
        <f t="shared" si="158"/>
        <v>-0.3</v>
      </c>
      <c r="H318" s="949">
        <f t="shared" si="158"/>
        <v>-0.3</v>
      </c>
      <c r="I318" s="949">
        <f t="shared" si="158"/>
        <v>-0.3</v>
      </c>
      <c r="J318" s="949">
        <f t="shared" si="158"/>
        <v>-0.3</v>
      </c>
      <c r="K318" s="949">
        <f t="shared" si="158"/>
        <v>-0.3</v>
      </c>
      <c r="M318" s="963"/>
      <c r="N318" s="947" t="s">
        <v>1861</v>
      </c>
      <c r="O318" s="949">
        <f>O317-0.3</f>
        <v>-0.3</v>
      </c>
    </row>
    <row r="319" spans="1:15" ht="13" x14ac:dyDescent="0.15">
      <c r="A319" s="1096"/>
      <c r="B319" s="951" t="s">
        <v>1860</v>
      </c>
      <c r="C319" s="952"/>
      <c r="D319" s="953"/>
      <c r="E319" s="953"/>
      <c r="F319" s="953"/>
      <c r="G319" s="953"/>
      <c r="H319" s="953"/>
      <c r="I319" s="953"/>
      <c r="J319" s="953"/>
      <c r="K319" s="953"/>
      <c r="M319" s="1096"/>
      <c r="N319" s="951" t="s">
        <v>1860</v>
      </c>
      <c r="O319" s="953"/>
    </row>
    <row r="320" spans="1:15" ht="14" x14ac:dyDescent="0.15">
      <c r="A320" s="963"/>
      <c r="B320" s="954" t="s">
        <v>1861</v>
      </c>
      <c r="C320" s="955">
        <f t="shared" ref="C320:K320" si="159">C319-0.3</f>
        <v>-0.3</v>
      </c>
      <c r="D320" s="956">
        <f t="shared" si="159"/>
        <v>-0.3</v>
      </c>
      <c r="E320" s="956">
        <f t="shared" si="159"/>
        <v>-0.3</v>
      </c>
      <c r="F320" s="956">
        <f t="shared" si="159"/>
        <v>-0.3</v>
      </c>
      <c r="G320" s="956">
        <f t="shared" si="159"/>
        <v>-0.3</v>
      </c>
      <c r="H320" s="956">
        <f t="shared" si="159"/>
        <v>-0.3</v>
      </c>
      <c r="I320" s="956">
        <f t="shared" si="159"/>
        <v>-0.3</v>
      </c>
      <c r="J320" s="956">
        <f t="shared" si="159"/>
        <v>-0.3</v>
      </c>
      <c r="K320" s="956">
        <f t="shared" si="159"/>
        <v>-0.3</v>
      </c>
      <c r="M320" s="963"/>
      <c r="N320" s="954" t="s">
        <v>1861</v>
      </c>
      <c r="O320" s="956">
        <f>O319-0.3</f>
        <v>-0.3</v>
      </c>
    </row>
    <row r="321" spans="1:15" ht="13" x14ac:dyDescent="0.15">
      <c r="A321" s="1095"/>
      <c r="B321" s="944" t="s">
        <v>1860</v>
      </c>
      <c r="C321" s="945"/>
      <c r="D321" s="946"/>
      <c r="E321" s="946"/>
      <c r="F321" s="946"/>
      <c r="G321" s="946"/>
      <c r="H321" s="946"/>
      <c r="I321" s="946"/>
      <c r="J321" s="946"/>
      <c r="K321" s="946"/>
      <c r="M321" s="1095"/>
      <c r="N321" s="944" t="s">
        <v>1860</v>
      </c>
      <c r="O321" s="946"/>
    </row>
    <row r="322" spans="1:15" ht="14" x14ac:dyDescent="0.15">
      <c r="A322" s="963"/>
      <c r="B322" s="947" t="s">
        <v>1861</v>
      </c>
      <c r="C322" s="948">
        <f t="shared" ref="C322:K322" si="160">C321-0.3</f>
        <v>-0.3</v>
      </c>
      <c r="D322" s="949">
        <f t="shared" si="160"/>
        <v>-0.3</v>
      </c>
      <c r="E322" s="949">
        <f t="shared" si="160"/>
        <v>-0.3</v>
      </c>
      <c r="F322" s="949">
        <f t="shared" si="160"/>
        <v>-0.3</v>
      </c>
      <c r="G322" s="949">
        <f t="shared" si="160"/>
        <v>-0.3</v>
      </c>
      <c r="H322" s="949">
        <f t="shared" si="160"/>
        <v>-0.3</v>
      </c>
      <c r="I322" s="949">
        <f t="shared" si="160"/>
        <v>-0.3</v>
      </c>
      <c r="J322" s="949">
        <f t="shared" si="160"/>
        <v>-0.3</v>
      </c>
      <c r="K322" s="949">
        <f t="shared" si="160"/>
        <v>-0.3</v>
      </c>
      <c r="M322" s="963"/>
      <c r="N322" s="947" t="s">
        <v>1861</v>
      </c>
      <c r="O322" s="949">
        <f>O321-0.3</f>
        <v>-0.3</v>
      </c>
    </row>
    <row r="323" spans="1:15" ht="13" x14ac:dyDescent="0.15">
      <c r="A323" s="1096"/>
      <c r="B323" s="951" t="s">
        <v>1860</v>
      </c>
      <c r="C323" s="952"/>
      <c r="D323" s="953"/>
      <c r="E323" s="953"/>
      <c r="F323" s="953"/>
      <c r="G323" s="953"/>
      <c r="H323" s="953"/>
      <c r="I323" s="953"/>
      <c r="J323" s="953"/>
      <c r="K323" s="953"/>
      <c r="M323" s="1096"/>
      <c r="N323" s="951" t="s">
        <v>1860</v>
      </c>
      <c r="O323" s="953"/>
    </row>
    <row r="324" spans="1:15" ht="14" x14ac:dyDescent="0.15">
      <c r="A324" s="963"/>
      <c r="B324" s="954" t="s">
        <v>1861</v>
      </c>
      <c r="C324" s="955">
        <f t="shared" ref="C324:K324" si="161">C323-0.3</f>
        <v>-0.3</v>
      </c>
      <c r="D324" s="956">
        <f t="shared" si="161"/>
        <v>-0.3</v>
      </c>
      <c r="E324" s="956">
        <f t="shared" si="161"/>
        <v>-0.3</v>
      </c>
      <c r="F324" s="956">
        <f t="shared" si="161"/>
        <v>-0.3</v>
      </c>
      <c r="G324" s="956">
        <f t="shared" si="161"/>
        <v>-0.3</v>
      </c>
      <c r="H324" s="956">
        <f t="shared" si="161"/>
        <v>-0.3</v>
      </c>
      <c r="I324" s="956">
        <f t="shared" si="161"/>
        <v>-0.3</v>
      </c>
      <c r="J324" s="956">
        <f t="shared" si="161"/>
        <v>-0.3</v>
      </c>
      <c r="K324" s="956">
        <f t="shared" si="161"/>
        <v>-0.3</v>
      </c>
      <c r="M324" s="963"/>
      <c r="N324" s="954" t="s">
        <v>1861</v>
      </c>
      <c r="O324" s="956">
        <f>O323-0.3</f>
        <v>-0.3</v>
      </c>
    </row>
    <row r="325" spans="1:15" ht="13" x14ac:dyDescent="0.15">
      <c r="A325" s="1095"/>
      <c r="B325" s="944" t="s">
        <v>1860</v>
      </c>
      <c r="C325" s="945"/>
      <c r="D325" s="946"/>
      <c r="E325" s="946"/>
      <c r="F325" s="946"/>
      <c r="G325" s="946"/>
      <c r="H325" s="946"/>
      <c r="I325" s="946"/>
      <c r="J325" s="946"/>
      <c r="K325" s="946"/>
      <c r="M325" s="1095"/>
      <c r="N325" s="944" t="s">
        <v>1860</v>
      </c>
      <c r="O325" s="946"/>
    </row>
    <row r="326" spans="1:15" ht="14" x14ac:dyDescent="0.15">
      <c r="A326" s="963"/>
      <c r="B326" s="947" t="s">
        <v>1861</v>
      </c>
      <c r="C326" s="948">
        <f t="shared" ref="C326:K326" si="162">C325-0.3</f>
        <v>-0.3</v>
      </c>
      <c r="D326" s="949">
        <f t="shared" si="162"/>
        <v>-0.3</v>
      </c>
      <c r="E326" s="949">
        <f t="shared" si="162"/>
        <v>-0.3</v>
      </c>
      <c r="F326" s="949">
        <f t="shared" si="162"/>
        <v>-0.3</v>
      </c>
      <c r="G326" s="949">
        <f t="shared" si="162"/>
        <v>-0.3</v>
      </c>
      <c r="H326" s="949">
        <f t="shared" si="162"/>
        <v>-0.3</v>
      </c>
      <c r="I326" s="949">
        <f t="shared" si="162"/>
        <v>-0.3</v>
      </c>
      <c r="J326" s="949">
        <f t="shared" si="162"/>
        <v>-0.3</v>
      </c>
      <c r="K326" s="949">
        <f t="shared" si="162"/>
        <v>-0.3</v>
      </c>
      <c r="M326" s="963"/>
      <c r="N326" s="947" t="s">
        <v>1861</v>
      </c>
      <c r="O326" s="949">
        <f>O325-0.3</f>
        <v>-0.3</v>
      </c>
    </row>
    <row r="327" spans="1:15" ht="13" x14ac:dyDescent="0.15">
      <c r="A327" s="1096"/>
      <c r="B327" s="951" t="s">
        <v>1860</v>
      </c>
      <c r="C327" s="952"/>
      <c r="D327" s="953"/>
      <c r="E327" s="953"/>
      <c r="F327" s="953"/>
      <c r="G327" s="953"/>
      <c r="H327" s="953"/>
      <c r="I327" s="953"/>
      <c r="J327" s="953"/>
      <c r="K327" s="953"/>
      <c r="M327" s="1096"/>
      <c r="N327" s="951" t="s">
        <v>1860</v>
      </c>
      <c r="O327" s="953"/>
    </row>
    <row r="328" spans="1:15" ht="14" x14ac:dyDescent="0.15">
      <c r="A328" s="963"/>
      <c r="B328" s="954" t="s">
        <v>1861</v>
      </c>
      <c r="C328" s="955">
        <f t="shared" ref="C328:K328" si="163">C327-0.3</f>
        <v>-0.3</v>
      </c>
      <c r="D328" s="956">
        <f t="shared" si="163"/>
        <v>-0.3</v>
      </c>
      <c r="E328" s="956">
        <f t="shared" si="163"/>
        <v>-0.3</v>
      </c>
      <c r="F328" s="956">
        <f t="shared" si="163"/>
        <v>-0.3</v>
      </c>
      <c r="G328" s="956">
        <f t="shared" si="163"/>
        <v>-0.3</v>
      </c>
      <c r="H328" s="956">
        <f t="shared" si="163"/>
        <v>-0.3</v>
      </c>
      <c r="I328" s="956">
        <f t="shared" si="163"/>
        <v>-0.3</v>
      </c>
      <c r="J328" s="956">
        <f t="shared" si="163"/>
        <v>-0.3</v>
      </c>
      <c r="K328" s="956">
        <f t="shared" si="163"/>
        <v>-0.3</v>
      </c>
      <c r="M328" s="963"/>
      <c r="N328" s="954" t="s">
        <v>1861</v>
      </c>
      <c r="O328" s="956">
        <f>O327-0.3</f>
        <v>-0.3</v>
      </c>
    </row>
    <row r="329" spans="1:15" ht="13" x14ac:dyDescent="0.15">
      <c r="A329" s="1095"/>
      <c r="B329" s="944" t="s">
        <v>1860</v>
      </c>
      <c r="C329" s="945"/>
      <c r="D329" s="946"/>
      <c r="E329" s="946"/>
      <c r="F329" s="946"/>
      <c r="G329" s="946"/>
      <c r="H329" s="946"/>
      <c r="I329" s="946"/>
      <c r="J329" s="946"/>
      <c r="K329" s="946"/>
      <c r="M329" s="1095"/>
      <c r="N329" s="944" t="s">
        <v>1860</v>
      </c>
      <c r="O329" s="946"/>
    </row>
    <row r="330" spans="1:15" ht="14" x14ac:dyDescent="0.15">
      <c r="A330" s="963"/>
      <c r="B330" s="947" t="s">
        <v>1861</v>
      </c>
      <c r="C330" s="948">
        <f t="shared" ref="C330:K330" si="164">C329-0.3</f>
        <v>-0.3</v>
      </c>
      <c r="D330" s="949">
        <f t="shared" si="164"/>
        <v>-0.3</v>
      </c>
      <c r="E330" s="949">
        <f t="shared" si="164"/>
        <v>-0.3</v>
      </c>
      <c r="F330" s="949">
        <f t="shared" si="164"/>
        <v>-0.3</v>
      </c>
      <c r="G330" s="949">
        <f t="shared" si="164"/>
        <v>-0.3</v>
      </c>
      <c r="H330" s="949">
        <f t="shared" si="164"/>
        <v>-0.3</v>
      </c>
      <c r="I330" s="949">
        <f t="shared" si="164"/>
        <v>-0.3</v>
      </c>
      <c r="J330" s="949">
        <f t="shared" si="164"/>
        <v>-0.3</v>
      </c>
      <c r="K330" s="949">
        <f t="shared" si="164"/>
        <v>-0.3</v>
      </c>
      <c r="M330" s="963"/>
      <c r="N330" s="947" t="s">
        <v>1861</v>
      </c>
      <c r="O330" s="949">
        <f>O329-0.3</f>
        <v>-0.3</v>
      </c>
    </row>
    <row r="331" spans="1:15" ht="13" x14ac:dyDescent="0.15">
      <c r="A331" s="1096"/>
      <c r="B331" s="951" t="s">
        <v>1860</v>
      </c>
      <c r="C331" s="952"/>
      <c r="D331" s="953"/>
      <c r="E331" s="953"/>
      <c r="F331" s="953"/>
      <c r="G331" s="953"/>
      <c r="H331" s="953"/>
      <c r="I331" s="953"/>
      <c r="J331" s="953"/>
      <c r="K331" s="953"/>
      <c r="M331" s="1096"/>
      <c r="N331" s="951" t="s">
        <v>1860</v>
      </c>
      <c r="O331" s="953"/>
    </row>
    <row r="332" spans="1:15" ht="14" x14ac:dyDescent="0.15">
      <c r="A332" s="963"/>
      <c r="B332" s="954" t="s">
        <v>1861</v>
      </c>
      <c r="C332" s="955">
        <f t="shared" ref="C332:K332" si="165">C331-0.3</f>
        <v>-0.3</v>
      </c>
      <c r="D332" s="956">
        <f t="shared" si="165"/>
        <v>-0.3</v>
      </c>
      <c r="E332" s="956">
        <f t="shared" si="165"/>
        <v>-0.3</v>
      </c>
      <c r="F332" s="956">
        <f t="shared" si="165"/>
        <v>-0.3</v>
      </c>
      <c r="G332" s="956">
        <f t="shared" si="165"/>
        <v>-0.3</v>
      </c>
      <c r="H332" s="956">
        <f t="shared" si="165"/>
        <v>-0.3</v>
      </c>
      <c r="I332" s="956">
        <f t="shared" si="165"/>
        <v>-0.3</v>
      </c>
      <c r="J332" s="956">
        <f t="shared" si="165"/>
        <v>-0.3</v>
      </c>
      <c r="K332" s="956">
        <f t="shared" si="165"/>
        <v>-0.3</v>
      </c>
      <c r="M332" s="963"/>
      <c r="N332" s="954" t="s">
        <v>1861</v>
      </c>
      <c r="O332" s="956">
        <f>O331-0.3</f>
        <v>-0.3</v>
      </c>
    </row>
    <row r="333" spans="1:15" ht="13" x14ac:dyDescent="0.15">
      <c r="A333" s="1095"/>
      <c r="B333" s="944" t="s">
        <v>1860</v>
      </c>
      <c r="C333" s="945"/>
      <c r="D333" s="946"/>
      <c r="E333" s="946"/>
      <c r="F333" s="946"/>
      <c r="G333" s="946"/>
      <c r="H333" s="946"/>
      <c r="I333" s="946"/>
      <c r="J333" s="946"/>
      <c r="K333" s="946"/>
      <c r="M333" s="1095"/>
      <c r="N333" s="944" t="s">
        <v>1860</v>
      </c>
      <c r="O333" s="946"/>
    </row>
    <row r="334" spans="1:15" ht="14" x14ac:dyDescent="0.15">
      <c r="A334" s="963"/>
      <c r="B334" s="947" t="s">
        <v>1861</v>
      </c>
      <c r="C334" s="948">
        <f t="shared" ref="C334:K334" si="166">C333-0.3</f>
        <v>-0.3</v>
      </c>
      <c r="D334" s="949">
        <f t="shared" si="166"/>
        <v>-0.3</v>
      </c>
      <c r="E334" s="949">
        <f t="shared" si="166"/>
        <v>-0.3</v>
      </c>
      <c r="F334" s="949">
        <f t="shared" si="166"/>
        <v>-0.3</v>
      </c>
      <c r="G334" s="949">
        <f t="shared" si="166"/>
        <v>-0.3</v>
      </c>
      <c r="H334" s="949">
        <f t="shared" si="166"/>
        <v>-0.3</v>
      </c>
      <c r="I334" s="949">
        <f t="shared" si="166"/>
        <v>-0.3</v>
      </c>
      <c r="J334" s="949">
        <f t="shared" si="166"/>
        <v>-0.3</v>
      </c>
      <c r="K334" s="949">
        <f t="shared" si="166"/>
        <v>-0.3</v>
      </c>
      <c r="M334" s="963"/>
      <c r="N334" s="947" t="s">
        <v>1861</v>
      </c>
      <c r="O334" s="949">
        <f>O333-0.3</f>
        <v>-0.3</v>
      </c>
    </row>
    <row r="335" spans="1:15" ht="13" x14ac:dyDescent="0.15">
      <c r="A335" s="1096"/>
      <c r="B335" s="951" t="s">
        <v>1860</v>
      </c>
      <c r="C335" s="952"/>
      <c r="D335" s="953"/>
      <c r="E335" s="953"/>
      <c r="F335" s="953"/>
      <c r="G335" s="953"/>
      <c r="H335" s="953"/>
      <c r="I335" s="953"/>
      <c r="J335" s="953"/>
      <c r="K335" s="953"/>
      <c r="M335" s="1096"/>
      <c r="N335" s="951" t="s">
        <v>1860</v>
      </c>
      <c r="O335" s="953"/>
    </row>
    <row r="336" spans="1:15" ht="14" x14ac:dyDescent="0.15">
      <c r="A336" s="963"/>
      <c r="B336" s="954" t="s">
        <v>1861</v>
      </c>
      <c r="C336" s="955">
        <f t="shared" ref="C336:K336" si="167">C335-0.3</f>
        <v>-0.3</v>
      </c>
      <c r="D336" s="956">
        <f t="shared" si="167"/>
        <v>-0.3</v>
      </c>
      <c r="E336" s="956">
        <f t="shared" si="167"/>
        <v>-0.3</v>
      </c>
      <c r="F336" s="956">
        <f t="shared" si="167"/>
        <v>-0.3</v>
      </c>
      <c r="G336" s="956">
        <f t="shared" si="167"/>
        <v>-0.3</v>
      </c>
      <c r="H336" s="956">
        <f t="shared" si="167"/>
        <v>-0.3</v>
      </c>
      <c r="I336" s="956">
        <f t="shared" si="167"/>
        <v>-0.3</v>
      </c>
      <c r="J336" s="956">
        <f t="shared" si="167"/>
        <v>-0.3</v>
      </c>
      <c r="K336" s="956">
        <f t="shared" si="167"/>
        <v>-0.3</v>
      </c>
      <c r="M336" s="963"/>
      <c r="N336" s="954" t="s">
        <v>1861</v>
      </c>
      <c r="O336" s="956">
        <f>O335-0.3</f>
        <v>-0.3</v>
      </c>
    </row>
    <row r="337" spans="1:15" ht="13" x14ac:dyDescent="0.15">
      <c r="A337" s="1095"/>
      <c r="B337" s="944" t="s">
        <v>1860</v>
      </c>
      <c r="C337" s="945"/>
      <c r="D337" s="946"/>
      <c r="E337" s="946"/>
      <c r="F337" s="946"/>
      <c r="G337" s="946"/>
      <c r="H337" s="946"/>
      <c r="I337" s="946"/>
      <c r="J337" s="946"/>
      <c r="K337" s="946"/>
      <c r="M337" s="1095"/>
      <c r="N337" s="944" t="s">
        <v>1860</v>
      </c>
      <c r="O337" s="946"/>
    </row>
    <row r="338" spans="1:15" ht="14" x14ac:dyDescent="0.15">
      <c r="A338" s="963"/>
      <c r="B338" s="947" t="s">
        <v>1861</v>
      </c>
      <c r="C338" s="948">
        <f t="shared" ref="C338:K338" si="168">C337-0.3</f>
        <v>-0.3</v>
      </c>
      <c r="D338" s="949">
        <f t="shared" si="168"/>
        <v>-0.3</v>
      </c>
      <c r="E338" s="949">
        <f t="shared" si="168"/>
        <v>-0.3</v>
      </c>
      <c r="F338" s="949">
        <f t="shared" si="168"/>
        <v>-0.3</v>
      </c>
      <c r="G338" s="949">
        <f t="shared" si="168"/>
        <v>-0.3</v>
      </c>
      <c r="H338" s="949">
        <f t="shared" si="168"/>
        <v>-0.3</v>
      </c>
      <c r="I338" s="949">
        <f t="shared" si="168"/>
        <v>-0.3</v>
      </c>
      <c r="J338" s="949">
        <f t="shared" si="168"/>
        <v>-0.3</v>
      </c>
      <c r="K338" s="949">
        <f t="shared" si="168"/>
        <v>-0.3</v>
      </c>
      <c r="M338" s="963"/>
      <c r="N338" s="947" t="s">
        <v>1861</v>
      </c>
      <c r="O338" s="949">
        <f>O337-0.3</f>
        <v>-0.3</v>
      </c>
    </row>
    <row r="339" spans="1:15" ht="13" x14ac:dyDescent="0.15">
      <c r="A339" s="1096"/>
      <c r="B339" s="951" t="s">
        <v>1860</v>
      </c>
      <c r="C339" s="952"/>
      <c r="D339" s="953"/>
      <c r="E339" s="953"/>
      <c r="F339" s="953"/>
      <c r="G339" s="953"/>
      <c r="H339" s="953"/>
      <c r="I339" s="953"/>
      <c r="J339" s="953"/>
      <c r="K339" s="953"/>
      <c r="M339" s="1096"/>
      <c r="N339" s="951" t="s">
        <v>1860</v>
      </c>
      <c r="O339" s="953"/>
    </row>
    <row r="340" spans="1:15" ht="14" x14ac:dyDescent="0.15">
      <c r="A340" s="963"/>
      <c r="B340" s="954" t="s">
        <v>1861</v>
      </c>
      <c r="C340" s="955">
        <f t="shared" ref="C340:K340" si="169">C339-0.3</f>
        <v>-0.3</v>
      </c>
      <c r="D340" s="956">
        <f t="shared" si="169"/>
        <v>-0.3</v>
      </c>
      <c r="E340" s="956">
        <f t="shared" si="169"/>
        <v>-0.3</v>
      </c>
      <c r="F340" s="956">
        <f t="shared" si="169"/>
        <v>-0.3</v>
      </c>
      <c r="G340" s="956">
        <f t="shared" si="169"/>
        <v>-0.3</v>
      </c>
      <c r="H340" s="956">
        <f t="shared" si="169"/>
        <v>-0.3</v>
      </c>
      <c r="I340" s="956">
        <f t="shared" si="169"/>
        <v>-0.3</v>
      </c>
      <c r="J340" s="956">
        <f t="shared" si="169"/>
        <v>-0.3</v>
      </c>
      <c r="K340" s="956">
        <f t="shared" si="169"/>
        <v>-0.3</v>
      </c>
      <c r="M340" s="963"/>
      <c r="N340" s="954" t="s">
        <v>1861</v>
      </c>
      <c r="O340" s="956">
        <f>O339-0.3</f>
        <v>-0.3</v>
      </c>
    </row>
    <row r="341" spans="1:15" ht="13" x14ac:dyDescent="0.15">
      <c r="A341" s="1095"/>
      <c r="B341" s="944" t="s">
        <v>1860</v>
      </c>
      <c r="C341" s="945"/>
      <c r="D341" s="946"/>
      <c r="E341" s="946"/>
      <c r="F341" s="946"/>
      <c r="G341" s="946"/>
      <c r="H341" s="946"/>
      <c r="I341" s="946"/>
      <c r="J341" s="946"/>
      <c r="K341" s="946"/>
      <c r="M341" s="1095"/>
      <c r="N341" s="944" t="s">
        <v>1860</v>
      </c>
      <c r="O341" s="946"/>
    </row>
    <row r="342" spans="1:15" ht="14" x14ac:dyDescent="0.15">
      <c r="A342" s="963"/>
      <c r="B342" s="947" t="s">
        <v>1861</v>
      </c>
      <c r="C342" s="948">
        <f t="shared" ref="C342:K342" si="170">C341-0.3</f>
        <v>-0.3</v>
      </c>
      <c r="D342" s="949">
        <f t="shared" si="170"/>
        <v>-0.3</v>
      </c>
      <c r="E342" s="949">
        <f t="shared" si="170"/>
        <v>-0.3</v>
      </c>
      <c r="F342" s="949">
        <f t="shared" si="170"/>
        <v>-0.3</v>
      </c>
      <c r="G342" s="949">
        <f t="shared" si="170"/>
        <v>-0.3</v>
      </c>
      <c r="H342" s="949">
        <f t="shared" si="170"/>
        <v>-0.3</v>
      </c>
      <c r="I342" s="949">
        <f t="shared" si="170"/>
        <v>-0.3</v>
      </c>
      <c r="J342" s="949">
        <f t="shared" si="170"/>
        <v>-0.3</v>
      </c>
      <c r="K342" s="949">
        <f t="shared" si="170"/>
        <v>-0.3</v>
      </c>
      <c r="M342" s="963"/>
      <c r="N342" s="947" t="s">
        <v>1861</v>
      </c>
      <c r="O342" s="949">
        <f>O341-0.3</f>
        <v>-0.3</v>
      </c>
    </row>
    <row r="343" spans="1:15" ht="13" x14ac:dyDescent="0.15">
      <c r="A343" s="1096"/>
      <c r="B343" s="951" t="s">
        <v>1860</v>
      </c>
      <c r="C343" s="952"/>
      <c r="D343" s="953"/>
      <c r="E343" s="953"/>
      <c r="F343" s="953"/>
      <c r="G343" s="953"/>
      <c r="H343" s="953"/>
      <c r="I343" s="953"/>
      <c r="J343" s="953"/>
      <c r="K343" s="953"/>
      <c r="M343" s="1096"/>
      <c r="N343" s="951" t="s">
        <v>1860</v>
      </c>
      <c r="O343" s="953"/>
    </row>
    <row r="344" spans="1:15" ht="14" x14ac:dyDescent="0.15">
      <c r="A344" s="963"/>
      <c r="B344" s="954" t="s">
        <v>1861</v>
      </c>
      <c r="C344" s="955">
        <f t="shared" ref="C344:K344" si="171">C343-0.3</f>
        <v>-0.3</v>
      </c>
      <c r="D344" s="956">
        <f t="shared" si="171"/>
        <v>-0.3</v>
      </c>
      <c r="E344" s="956">
        <f t="shared" si="171"/>
        <v>-0.3</v>
      </c>
      <c r="F344" s="956">
        <f t="shared" si="171"/>
        <v>-0.3</v>
      </c>
      <c r="G344" s="956">
        <f t="shared" si="171"/>
        <v>-0.3</v>
      </c>
      <c r="H344" s="956">
        <f t="shared" si="171"/>
        <v>-0.3</v>
      </c>
      <c r="I344" s="956">
        <f t="shared" si="171"/>
        <v>-0.3</v>
      </c>
      <c r="J344" s="956">
        <f t="shared" si="171"/>
        <v>-0.3</v>
      </c>
      <c r="K344" s="956">
        <f t="shared" si="171"/>
        <v>-0.3</v>
      </c>
      <c r="M344" s="963"/>
      <c r="N344" s="954" t="s">
        <v>1861</v>
      </c>
      <c r="O344" s="956">
        <f>O343-0.3</f>
        <v>-0.3</v>
      </c>
    </row>
    <row r="345" spans="1:15" ht="13" x14ac:dyDescent="0.15">
      <c r="A345" s="1095"/>
      <c r="B345" s="944" t="s">
        <v>1860</v>
      </c>
      <c r="C345" s="945"/>
      <c r="D345" s="946"/>
      <c r="E345" s="946"/>
      <c r="F345" s="946"/>
      <c r="G345" s="946"/>
      <c r="H345" s="946"/>
      <c r="I345" s="946"/>
      <c r="J345" s="946"/>
      <c r="K345" s="946"/>
      <c r="M345" s="1095"/>
      <c r="N345" s="944" t="s">
        <v>1860</v>
      </c>
      <c r="O345" s="946"/>
    </row>
    <row r="346" spans="1:15" ht="14" x14ac:dyDescent="0.15">
      <c r="A346" s="963"/>
      <c r="B346" s="947" t="s">
        <v>1861</v>
      </c>
      <c r="C346" s="948">
        <f t="shared" ref="C346:K346" si="172">C345-0.3</f>
        <v>-0.3</v>
      </c>
      <c r="D346" s="949">
        <f t="shared" si="172"/>
        <v>-0.3</v>
      </c>
      <c r="E346" s="949">
        <f t="shared" si="172"/>
        <v>-0.3</v>
      </c>
      <c r="F346" s="949">
        <f t="shared" si="172"/>
        <v>-0.3</v>
      </c>
      <c r="G346" s="949">
        <f t="shared" si="172"/>
        <v>-0.3</v>
      </c>
      <c r="H346" s="949">
        <f t="shared" si="172"/>
        <v>-0.3</v>
      </c>
      <c r="I346" s="949">
        <f t="shared" si="172"/>
        <v>-0.3</v>
      </c>
      <c r="J346" s="949">
        <f t="shared" si="172"/>
        <v>-0.3</v>
      </c>
      <c r="K346" s="949">
        <f t="shared" si="172"/>
        <v>-0.3</v>
      </c>
      <c r="M346" s="963"/>
      <c r="N346" s="947" t="s">
        <v>1861</v>
      </c>
      <c r="O346" s="949">
        <f>O345-0.3</f>
        <v>-0.3</v>
      </c>
    </row>
    <row r="347" spans="1:15" ht="13" x14ac:dyDescent="0.15">
      <c r="A347" s="1096"/>
      <c r="B347" s="951" t="s">
        <v>1860</v>
      </c>
      <c r="C347" s="952"/>
      <c r="D347" s="953"/>
      <c r="E347" s="953"/>
      <c r="F347" s="953"/>
      <c r="G347" s="953"/>
      <c r="H347" s="953"/>
      <c r="I347" s="953"/>
      <c r="J347" s="953"/>
      <c r="K347" s="953"/>
      <c r="M347" s="1096"/>
      <c r="N347" s="951" t="s">
        <v>1860</v>
      </c>
      <c r="O347" s="953"/>
    </row>
    <row r="348" spans="1:15" ht="14" x14ac:dyDescent="0.15">
      <c r="A348" s="963"/>
      <c r="B348" s="954" t="s">
        <v>1861</v>
      </c>
      <c r="C348" s="955">
        <f t="shared" ref="C348:K348" si="173">C347-0.3</f>
        <v>-0.3</v>
      </c>
      <c r="D348" s="956">
        <f t="shared" si="173"/>
        <v>-0.3</v>
      </c>
      <c r="E348" s="956">
        <f t="shared" si="173"/>
        <v>-0.3</v>
      </c>
      <c r="F348" s="956">
        <f t="shared" si="173"/>
        <v>-0.3</v>
      </c>
      <c r="G348" s="956">
        <f t="shared" si="173"/>
        <v>-0.3</v>
      </c>
      <c r="H348" s="956">
        <f t="shared" si="173"/>
        <v>-0.3</v>
      </c>
      <c r="I348" s="956">
        <f t="shared" si="173"/>
        <v>-0.3</v>
      </c>
      <c r="J348" s="956">
        <f t="shared" si="173"/>
        <v>-0.3</v>
      </c>
      <c r="K348" s="956">
        <f t="shared" si="173"/>
        <v>-0.3</v>
      </c>
      <c r="M348" s="963"/>
      <c r="N348" s="954" t="s">
        <v>1861</v>
      </c>
      <c r="O348" s="956">
        <f>O347-0.3</f>
        <v>-0.3</v>
      </c>
    </row>
    <row r="349" spans="1:15" ht="13" x14ac:dyDescent="0.15">
      <c r="A349" s="1095"/>
      <c r="B349" s="944" t="s">
        <v>1860</v>
      </c>
      <c r="C349" s="945"/>
      <c r="D349" s="946"/>
      <c r="E349" s="946"/>
      <c r="F349" s="946"/>
      <c r="G349" s="946"/>
      <c r="H349" s="946"/>
      <c r="I349" s="946"/>
      <c r="J349" s="946"/>
      <c r="K349" s="946"/>
      <c r="M349" s="1095"/>
      <c r="N349" s="944" t="s">
        <v>1860</v>
      </c>
      <c r="O349" s="946"/>
    </row>
    <row r="350" spans="1:15" ht="14" x14ac:dyDescent="0.15">
      <c r="A350" s="963"/>
      <c r="B350" s="947" t="s">
        <v>1861</v>
      </c>
      <c r="C350" s="948">
        <f t="shared" ref="C350:K350" si="174">C349-0.3</f>
        <v>-0.3</v>
      </c>
      <c r="D350" s="949">
        <f t="shared" si="174"/>
        <v>-0.3</v>
      </c>
      <c r="E350" s="949">
        <f t="shared" si="174"/>
        <v>-0.3</v>
      </c>
      <c r="F350" s="949">
        <f t="shared" si="174"/>
        <v>-0.3</v>
      </c>
      <c r="G350" s="949">
        <f t="shared" si="174"/>
        <v>-0.3</v>
      </c>
      <c r="H350" s="949">
        <f t="shared" si="174"/>
        <v>-0.3</v>
      </c>
      <c r="I350" s="949">
        <f t="shared" si="174"/>
        <v>-0.3</v>
      </c>
      <c r="J350" s="949">
        <f t="shared" si="174"/>
        <v>-0.3</v>
      </c>
      <c r="K350" s="949">
        <f t="shared" si="174"/>
        <v>-0.3</v>
      </c>
      <c r="M350" s="963"/>
      <c r="N350" s="947" t="s">
        <v>1861</v>
      </c>
      <c r="O350" s="949">
        <f>O349-0.3</f>
        <v>-0.3</v>
      </c>
    </row>
    <row r="351" spans="1:15" ht="13" x14ac:dyDescent="0.15">
      <c r="A351" s="1096"/>
      <c r="B351" s="951" t="s">
        <v>1860</v>
      </c>
      <c r="C351" s="952"/>
      <c r="D351" s="953"/>
      <c r="E351" s="953"/>
      <c r="F351" s="953"/>
      <c r="G351" s="953"/>
      <c r="H351" s="953"/>
      <c r="I351" s="953"/>
      <c r="J351" s="953"/>
      <c r="K351" s="953"/>
      <c r="M351" s="1096"/>
      <c r="N351" s="951" t="s">
        <v>1860</v>
      </c>
      <c r="O351" s="953"/>
    </row>
    <row r="352" spans="1:15" ht="14" x14ac:dyDescent="0.15">
      <c r="A352" s="963"/>
      <c r="B352" s="954" t="s">
        <v>1861</v>
      </c>
      <c r="C352" s="955">
        <f t="shared" ref="C352:K352" si="175">C351-0.3</f>
        <v>-0.3</v>
      </c>
      <c r="D352" s="956">
        <f t="shared" si="175"/>
        <v>-0.3</v>
      </c>
      <c r="E352" s="956">
        <f t="shared" si="175"/>
        <v>-0.3</v>
      </c>
      <c r="F352" s="956">
        <f t="shared" si="175"/>
        <v>-0.3</v>
      </c>
      <c r="G352" s="956">
        <f t="shared" si="175"/>
        <v>-0.3</v>
      </c>
      <c r="H352" s="956">
        <f t="shared" si="175"/>
        <v>-0.3</v>
      </c>
      <c r="I352" s="956">
        <f t="shared" si="175"/>
        <v>-0.3</v>
      </c>
      <c r="J352" s="956">
        <f t="shared" si="175"/>
        <v>-0.3</v>
      </c>
      <c r="K352" s="956">
        <f t="shared" si="175"/>
        <v>-0.3</v>
      </c>
      <c r="M352" s="963"/>
      <c r="N352" s="954" t="s">
        <v>1861</v>
      </c>
      <c r="O352" s="956">
        <f>O351-0.3</f>
        <v>-0.3</v>
      </c>
    </row>
    <row r="353" spans="1:15" ht="13" x14ac:dyDescent="0.15">
      <c r="A353" s="1095"/>
      <c r="B353" s="944" t="s">
        <v>1860</v>
      </c>
      <c r="C353" s="945"/>
      <c r="D353" s="946"/>
      <c r="E353" s="946"/>
      <c r="F353" s="946"/>
      <c r="G353" s="946"/>
      <c r="H353" s="946"/>
      <c r="I353" s="946"/>
      <c r="J353" s="946"/>
      <c r="K353" s="946"/>
      <c r="M353" s="1095"/>
      <c r="N353" s="944" t="s">
        <v>1860</v>
      </c>
      <c r="O353" s="946"/>
    </row>
    <row r="354" spans="1:15" ht="14" x14ac:dyDescent="0.15">
      <c r="A354" s="963"/>
      <c r="B354" s="947" t="s">
        <v>1861</v>
      </c>
      <c r="C354" s="948">
        <f t="shared" ref="C354:K354" si="176">C353-0.3</f>
        <v>-0.3</v>
      </c>
      <c r="D354" s="949">
        <f t="shared" si="176"/>
        <v>-0.3</v>
      </c>
      <c r="E354" s="949">
        <f t="shared" si="176"/>
        <v>-0.3</v>
      </c>
      <c r="F354" s="949">
        <f t="shared" si="176"/>
        <v>-0.3</v>
      </c>
      <c r="G354" s="949">
        <f t="shared" si="176"/>
        <v>-0.3</v>
      </c>
      <c r="H354" s="949">
        <f t="shared" si="176"/>
        <v>-0.3</v>
      </c>
      <c r="I354" s="949">
        <f t="shared" si="176"/>
        <v>-0.3</v>
      </c>
      <c r="J354" s="949">
        <f t="shared" si="176"/>
        <v>-0.3</v>
      </c>
      <c r="K354" s="949">
        <f t="shared" si="176"/>
        <v>-0.3</v>
      </c>
      <c r="M354" s="963"/>
      <c r="N354" s="947" t="s">
        <v>1861</v>
      </c>
      <c r="O354" s="949">
        <f>O353-0.3</f>
        <v>-0.3</v>
      </c>
    </row>
    <row r="355" spans="1:15" ht="13" x14ac:dyDescent="0.15">
      <c r="A355" s="1096"/>
      <c r="B355" s="951" t="s">
        <v>1860</v>
      </c>
      <c r="C355" s="952"/>
      <c r="D355" s="953"/>
      <c r="E355" s="953"/>
      <c r="F355" s="953"/>
      <c r="G355" s="953"/>
      <c r="H355" s="953"/>
      <c r="I355" s="953"/>
      <c r="J355" s="953"/>
      <c r="K355" s="953"/>
      <c r="M355" s="1096"/>
      <c r="N355" s="951" t="s">
        <v>1860</v>
      </c>
      <c r="O355" s="953"/>
    </row>
    <row r="356" spans="1:15" ht="14" x14ac:dyDescent="0.15">
      <c r="A356" s="963"/>
      <c r="B356" s="954" t="s">
        <v>1861</v>
      </c>
      <c r="C356" s="955">
        <f t="shared" ref="C356:K356" si="177">C355-0.3</f>
        <v>-0.3</v>
      </c>
      <c r="D356" s="956">
        <f t="shared" si="177"/>
        <v>-0.3</v>
      </c>
      <c r="E356" s="956">
        <f t="shared" si="177"/>
        <v>-0.3</v>
      </c>
      <c r="F356" s="956">
        <f t="shared" si="177"/>
        <v>-0.3</v>
      </c>
      <c r="G356" s="956">
        <f t="shared" si="177"/>
        <v>-0.3</v>
      </c>
      <c r="H356" s="956">
        <f t="shared" si="177"/>
        <v>-0.3</v>
      </c>
      <c r="I356" s="956">
        <f t="shared" si="177"/>
        <v>-0.3</v>
      </c>
      <c r="J356" s="956">
        <f t="shared" si="177"/>
        <v>-0.3</v>
      </c>
      <c r="K356" s="956">
        <f t="shared" si="177"/>
        <v>-0.3</v>
      </c>
      <c r="M356" s="963"/>
      <c r="N356" s="954" t="s">
        <v>1861</v>
      </c>
      <c r="O356" s="956">
        <f>O355-0.3</f>
        <v>-0.3</v>
      </c>
    </row>
    <row r="357" spans="1:15" ht="13" x14ac:dyDescent="0.15">
      <c r="A357" s="1095"/>
      <c r="B357" s="944" t="s">
        <v>1860</v>
      </c>
      <c r="C357" s="945"/>
      <c r="D357" s="946"/>
      <c r="E357" s="946"/>
      <c r="F357" s="946"/>
      <c r="G357" s="946"/>
      <c r="H357" s="946"/>
      <c r="I357" s="946"/>
      <c r="J357" s="946"/>
      <c r="K357" s="946"/>
      <c r="M357" s="1095"/>
      <c r="N357" s="944" t="s">
        <v>1860</v>
      </c>
      <c r="O357" s="946"/>
    </row>
    <row r="358" spans="1:15" ht="14" x14ac:dyDescent="0.15">
      <c r="A358" s="963"/>
      <c r="B358" s="947" t="s">
        <v>1861</v>
      </c>
      <c r="C358" s="948">
        <f t="shared" ref="C358:K358" si="178">C357-0.3</f>
        <v>-0.3</v>
      </c>
      <c r="D358" s="949">
        <f t="shared" si="178"/>
        <v>-0.3</v>
      </c>
      <c r="E358" s="949">
        <f t="shared" si="178"/>
        <v>-0.3</v>
      </c>
      <c r="F358" s="949">
        <f t="shared" si="178"/>
        <v>-0.3</v>
      </c>
      <c r="G358" s="949">
        <f t="shared" si="178"/>
        <v>-0.3</v>
      </c>
      <c r="H358" s="949">
        <f t="shared" si="178"/>
        <v>-0.3</v>
      </c>
      <c r="I358" s="949">
        <f t="shared" si="178"/>
        <v>-0.3</v>
      </c>
      <c r="J358" s="949">
        <f t="shared" si="178"/>
        <v>-0.3</v>
      </c>
      <c r="K358" s="949">
        <f t="shared" si="178"/>
        <v>-0.3</v>
      </c>
      <c r="M358" s="963"/>
      <c r="N358" s="947" t="s">
        <v>1861</v>
      </c>
      <c r="O358" s="949">
        <f>O357-0.3</f>
        <v>-0.3</v>
      </c>
    </row>
    <row r="359" spans="1:15" ht="13" x14ac:dyDescent="0.15">
      <c r="A359" s="1096"/>
      <c r="B359" s="951" t="s">
        <v>1860</v>
      </c>
      <c r="C359" s="952"/>
      <c r="D359" s="953"/>
      <c r="E359" s="953"/>
      <c r="F359" s="953"/>
      <c r="G359" s="953"/>
      <c r="H359" s="953"/>
      <c r="I359" s="953"/>
      <c r="J359" s="953"/>
      <c r="K359" s="953"/>
      <c r="M359" s="1096"/>
      <c r="N359" s="951" t="s">
        <v>1860</v>
      </c>
      <c r="O359" s="953"/>
    </row>
    <row r="360" spans="1:15" ht="14" x14ac:dyDescent="0.15">
      <c r="A360" s="963"/>
      <c r="B360" s="954" t="s">
        <v>1861</v>
      </c>
      <c r="C360" s="955">
        <f t="shared" ref="C360:K360" si="179">C359-0.3</f>
        <v>-0.3</v>
      </c>
      <c r="D360" s="956">
        <f t="shared" si="179"/>
        <v>-0.3</v>
      </c>
      <c r="E360" s="956">
        <f t="shared" si="179"/>
        <v>-0.3</v>
      </c>
      <c r="F360" s="956">
        <f t="shared" si="179"/>
        <v>-0.3</v>
      </c>
      <c r="G360" s="956">
        <f t="shared" si="179"/>
        <v>-0.3</v>
      </c>
      <c r="H360" s="956">
        <f t="shared" si="179"/>
        <v>-0.3</v>
      </c>
      <c r="I360" s="956">
        <f t="shared" si="179"/>
        <v>-0.3</v>
      </c>
      <c r="J360" s="956">
        <f t="shared" si="179"/>
        <v>-0.3</v>
      </c>
      <c r="K360" s="956">
        <f t="shared" si="179"/>
        <v>-0.3</v>
      </c>
      <c r="M360" s="963"/>
      <c r="N360" s="954" t="s">
        <v>1861</v>
      </c>
      <c r="O360" s="956">
        <f>O359-0.3</f>
        <v>-0.3</v>
      </c>
    </row>
    <row r="361" spans="1:15" ht="13" x14ac:dyDescent="0.15">
      <c r="A361" s="1095"/>
      <c r="B361" s="944" t="s">
        <v>1860</v>
      </c>
      <c r="C361" s="945"/>
      <c r="D361" s="946"/>
      <c r="E361" s="946"/>
      <c r="F361" s="946"/>
      <c r="G361" s="946"/>
      <c r="H361" s="946"/>
      <c r="I361" s="946"/>
      <c r="J361" s="946"/>
      <c r="K361" s="946"/>
      <c r="M361" s="1095"/>
      <c r="N361" s="944" t="s">
        <v>1860</v>
      </c>
      <c r="O361" s="946"/>
    </row>
    <row r="362" spans="1:15" ht="14" x14ac:dyDescent="0.15">
      <c r="A362" s="963"/>
      <c r="B362" s="947" t="s">
        <v>1861</v>
      </c>
      <c r="C362" s="948">
        <f t="shared" ref="C362:K362" si="180">C361-0.3</f>
        <v>-0.3</v>
      </c>
      <c r="D362" s="949">
        <f t="shared" si="180"/>
        <v>-0.3</v>
      </c>
      <c r="E362" s="949">
        <f t="shared" si="180"/>
        <v>-0.3</v>
      </c>
      <c r="F362" s="949">
        <f t="shared" si="180"/>
        <v>-0.3</v>
      </c>
      <c r="G362" s="949">
        <f t="shared" si="180"/>
        <v>-0.3</v>
      </c>
      <c r="H362" s="949">
        <f t="shared" si="180"/>
        <v>-0.3</v>
      </c>
      <c r="I362" s="949">
        <f t="shared" si="180"/>
        <v>-0.3</v>
      </c>
      <c r="J362" s="949">
        <f t="shared" si="180"/>
        <v>-0.3</v>
      </c>
      <c r="K362" s="949">
        <f t="shared" si="180"/>
        <v>-0.3</v>
      </c>
      <c r="M362" s="963"/>
      <c r="N362" s="947" t="s">
        <v>1861</v>
      </c>
      <c r="O362" s="949">
        <f>O361-0.3</f>
        <v>-0.3</v>
      </c>
    </row>
    <row r="363" spans="1:15" ht="13" x14ac:dyDescent="0.15">
      <c r="A363" s="1096"/>
      <c r="B363" s="951" t="s">
        <v>1860</v>
      </c>
      <c r="C363" s="952"/>
      <c r="D363" s="953"/>
      <c r="E363" s="953"/>
      <c r="F363" s="953"/>
      <c r="G363" s="953"/>
      <c r="H363" s="953"/>
      <c r="I363" s="953"/>
      <c r="J363" s="953"/>
      <c r="K363" s="953"/>
      <c r="M363" s="1096"/>
      <c r="N363" s="951" t="s">
        <v>1860</v>
      </c>
      <c r="O363" s="953"/>
    </row>
    <row r="364" spans="1:15" ht="14" x14ac:dyDescent="0.15">
      <c r="A364" s="963"/>
      <c r="B364" s="954" t="s">
        <v>1861</v>
      </c>
      <c r="C364" s="955">
        <f t="shared" ref="C364:K364" si="181">C363-0.3</f>
        <v>-0.3</v>
      </c>
      <c r="D364" s="956">
        <f t="shared" si="181"/>
        <v>-0.3</v>
      </c>
      <c r="E364" s="956">
        <f t="shared" si="181"/>
        <v>-0.3</v>
      </c>
      <c r="F364" s="956">
        <f t="shared" si="181"/>
        <v>-0.3</v>
      </c>
      <c r="G364" s="956">
        <f t="shared" si="181"/>
        <v>-0.3</v>
      </c>
      <c r="H364" s="956">
        <f t="shared" si="181"/>
        <v>-0.3</v>
      </c>
      <c r="I364" s="956">
        <f t="shared" si="181"/>
        <v>-0.3</v>
      </c>
      <c r="J364" s="956">
        <f t="shared" si="181"/>
        <v>-0.3</v>
      </c>
      <c r="K364" s="956">
        <f t="shared" si="181"/>
        <v>-0.3</v>
      </c>
      <c r="M364" s="963"/>
      <c r="N364" s="954" t="s">
        <v>1861</v>
      </c>
      <c r="O364" s="956">
        <f>O363-0.3</f>
        <v>-0.3</v>
      </c>
    </row>
    <row r="365" spans="1:15" ht="13" x14ac:dyDescent="0.15">
      <c r="A365" s="1095"/>
      <c r="B365" s="944" t="s">
        <v>1860</v>
      </c>
      <c r="C365" s="945"/>
      <c r="D365" s="946"/>
      <c r="E365" s="946"/>
      <c r="F365" s="946"/>
      <c r="G365" s="946"/>
      <c r="H365" s="946"/>
      <c r="I365" s="946"/>
      <c r="J365" s="946"/>
      <c r="K365" s="946"/>
      <c r="M365" s="1095"/>
      <c r="N365" s="944" t="s">
        <v>1860</v>
      </c>
      <c r="O365" s="946"/>
    </row>
    <row r="366" spans="1:15" ht="14" x14ac:dyDescent="0.15">
      <c r="A366" s="963"/>
      <c r="B366" s="947" t="s">
        <v>1861</v>
      </c>
      <c r="C366" s="948">
        <f t="shared" ref="C366:K366" si="182">C365-0.3</f>
        <v>-0.3</v>
      </c>
      <c r="D366" s="949">
        <f t="shared" si="182"/>
        <v>-0.3</v>
      </c>
      <c r="E366" s="949">
        <f t="shared" si="182"/>
        <v>-0.3</v>
      </c>
      <c r="F366" s="949">
        <f t="shared" si="182"/>
        <v>-0.3</v>
      </c>
      <c r="G366" s="949">
        <f t="shared" si="182"/>
        <v>-0.3</v>
      </c>
      <c r="H366" s="949">
        <f t="shared" si="182"/>
        <v>-0.3</v>
      </c>
      <c r="I366" s="949">
        <f t="shared" si="182"/>
        <v>-0.3</v>
      </c>
      <c r="J366" s="949">
        <f t="shared" si="182"/>
        <v>-0.3</v>
      </c>
      <c r="K366" s="949">
        <f t="shared" si="182"/>
        <v>-0.3</v>
      </c>
      <c r="M366" s="963"/>
      <c r="N366" s="947" t="s">
        <v>1861</v>
      </c>
      <c r="O366" s="949">
        <f>O365-0.3</f>
        <v>-0.3</v>
      </c>
    </row>
    <row r="367" spans="1:15" ht="13" x14ac:dyDescent="0.15">
      <c r="A367" s="1096"/>
      <c r="B367" s="951" t="s">
        <v>1860</v>
      </c>
      <c r="C367" s="952"/>
      <c r="D367" s="953"/>
      <c r="E367" s="953"/>
      <c r="F367" s="953"/>
      <c r="G367" s="953"/>
      <c r="H367" s="953"/>
      <c r="I367" s="953"/>
      <c r="J367" s="953"/>
      <c r="K367" s="953"/>
      <c r="M367" s="1096"/>
      <c r="N367" s="951" t="s">
        <v>1860</v>
      </c>
      <c r="O367" s="953"/>
    </row>
    <row r="368" spans="1:15" ht="14" x14ac:dyDescent="0.15">
      <c r="A368" s="963"/>
      <c r="B368" s="954" t="s">
        <v>1861</v>
      </c>
      <c r="C368" s="955">
        <f t="shared" ref="C368:K368" si="183">C367-0.3</f>
        <v>-0.3</v>
      </c>
      <c r="D368" s="956">
        <f t="shared" si="183"/>
        <v>-0.3</v>
      </c>
      <c r="E368" s="956">
        <f t="shared" si="183"/>
        <v>-0.3</v>
      </c>
      <c r="F368" s="956">
        <f t="shared" si="183"/>
        <v>-0.3</v>
      </c>
      <c r="G368" s="956">
        <f t="shared" si="183"/>
        <v>-0.3</v>
      </c>
      <c r="H368" s="956">
        <f t="shared" si="183"/>
        <v>-0.3</v>
      </c>
      <c r="I368" s="956">
        <f t="shared" si="183"/>
        <v>-0.3</v>
      </c>
      <c r="J368" s="956">
        <f t="shared" si="183"/>
        <v>-0.3</v>
      </c>
      <c r="K368" s="956">
        <f t="shared" si="183"/>
        <v>-0.3</v>
      </c>
      <c r="M368" s="963"/>
      <c r="N368" s="954" t="s">
        <v>1861</v>
      </c>
      <c r="O368" s="956">
        <f>O367-0.3</f>
        <v>-0.3</v>
      </c>
    </row>
    <row r="369" spans="1:15" ht="13" x14ac:dyDescent="0.15">
      <c r="A369" s="1095"/>
      <c r="B369" s="944" t="s">
        <v>1860</v>
      </c>
      <c r="C369" s="945"/>
      <c r="D369" s="946"/>
      <c r="E369" s="946"/>
      <c r="F369" s="946"/>
      <c r="G369" s="946"/>
      <c r="H369" s="946"/>
      <c r="I369" s="946"/>
      <c r="J369" s="946"/>
      <c r="K369" s="946"/>
      <c r="M369" s="1095"/>
      <c r="N369" s="944" t="s">
        <v>1860</v>
      </c>
      <c r="O369" s="946"/>
    </row>
    <row r="370" spans="1:15" ht="14" x14ac:dyDescent="0.15">
      <c r="A370" s="963"/>
      <c r="B370" s="947" t="s">
        <v>1861</v>
      </c>
      <c r="C370" s="948">
        <f t="shared" ref="C370:K370" si="184">C369-0.3</f>
        <v>-0.3</v>
      </c>
      <c r="D370" s="949">
        <f t="shared" si="184"/>
        <v>-0.3</v>
      </c>
      <c r="E370" s="949">
        <f t="shared" si="184"/>
        <v>-0.3</v>
      </c>
      <c r="F370" s="949">
        <f t="shared" si="184"/>
        <v>-0.3</v>
      </c>
      <c r="G370" s="949">
        <f t="shared" si="184"/>
        <v>-0.3</v>
      </c>
      <c r="H370" s="949">
        <f t="shared" si="184"/>
        <v>-0.3</v>
      </c>
      <c r="I370" s="949">
        <f t="shared" si="184"/>
        <v>-0.3</v>
      </c>
      <c r="J370" s="949">
        <f t="shared" si="184"/>
        <v>-0.3</v>
      </c>
      <c r="K370" s="949">
        <f t="shared" si="184"/>
        <v>-0.3</v>
      </c>
      <c r="M370" s="963"/>
      <c r="N370" s="947" t="s">
        <v>1861</v>
      </c>
      <c r="O370" s="949">
        <f>O369-0.3</f>
        <v>-0.3</v>
      </c>
    </row>
    <row r="371" spans="1:15" ht="13" x14ac:dyDescent="0.15">
      <c r="A371" s="1096"/>
      <c r="B371" s="951" t="s">
        <v>1860</v>
      </c>
      <c r="C371" s="952"/>
      <c r="D371" s="953"/>
      <c r="E371" s="953"/>
      <c r="F371" s="953"/>
      <c r="G371" s="953"/>
      <c r="H371" s="953"/>
      <c r="I371" s="953"/>
      <c r="J371" s="953"/>
      <c r="K371" s="953"/>
      <c r="M371" s="1096"/>
      <c r="N371" s="951" t="s">
        <v>1860</v>
      </c>
      <c r="O371" s="953"/>
    </row>
    <row r="372" spans="1:15" ht="14" x14ac:dyDescent="0.15">
      <c r="A372" s="963"/>
      <c r="B372" s="954" t="s">
        <v>1861</v>
      </c>
      <c r="C372" s="955">
        <f t="shared" ref="C372:K372" si="185">C371-0.3</f>
        <v>-0.3</v>
      </c>
      <c r="D372" s="956">
        <f t="shared" si="185"/>
        <v>-0.3</v>
      </c>
      <c r="E372" s="956">
        <f t="shared" si="185"/>
        <v>-0.3</v>
      </c>
      <c r="F372" s="956">
        <f t="shared" si="185"/>
        <v>-0.3</v>
      </c>
      <c r="G372" s="956">
        <f t="shared" si="185"/>
        <v>-0.3</v>
      </c>
      <c r="H372" s="956">
        <f t="shared" si="185"/>
        <v>-0.3</v>
      </c>
      <c r="I372" s="956">
        <f t="shared" si="185"/>
        <v>-0.3</v>
      </c>
      <c r="J372" s="956">
        <f t="shared" si="185"/>
        <v>-0.3</v>
      </c>
      <c r="K372" s="956">
        <f t="shared" si="185"/>
        <v>-0.3</v>
      </c>
      <c r="M372" s="963"/>
      <c r="N372" s="954" t="s">
        <v>1861</v>
      </c>
      <c r="O372" s="956">
        <f>O371-0.3</f>
        <v>-0.3</v>
      </c>
    </row>
    <row r="373" spans="1:15" ht="13" x14ac:dyDescent="0.15">
      <c r="A373" s="1095"/>
      <c r="B373" s="944" t="s">
        <v>1860</v>
      </c>
      <c r="C373" s="945"/>
      <c r="D373" s="946"/>
      <c r="E373" s="946"/>
      <c r="F373" s="946"/>
      <c r="G373" s="946"/>
      <c r="H373" s="946"/>
      <c r="I373" s="946"/>
      <c r="J373" s="946"/>
      <c r="K373" s="946"/>
      <c r="M373" s="1095"/>
      <c r="N373" s="944" t="s">
        <v>1860</v>
      </c>
      <c r="O373" s="946"/>
    </row>
    <row r="374" spans="1:15" ht="14" x14ac:dyDescent="0.15">
      <c r="A374" s="963"/>
      <c r="B374" s="947" t="s">
        <v>1861</v>
      </c>
      <c r="C374" s="948">
        <f t="shared" ref="C374:K374" si="186">C373-0.3</f>
        <v>-0.3</v>
      </c>
      <c r="D374" s="949">
        <f t="shared" si="186"/>
        <v>-0.3</v>
      </c>
      <c r="E374" s="949">
        <f t="shared" si="186"/>
        <v>-0.3</v>
      </c>
      <c r="F374" s="949">
        <f t="shared" si="186"/>
        <v>-0.3</v>
      </c>
      <c r="G374" s="949">
        <f t="shared" si="186"/>
        <v>-0.3</v>
      </c>
      <c r="H374" s="949">
        <f t="shared" si="186"/>
        <v>-0.3</v>
      </c>
      <c r="I374" s="949">
        <f t="shared" si="186"/>
        <v>-0.3</v>
      </c>
      <c r="J374" s="949">
        <f t="shared" si="186"/>
        <v>-0.3</v>
      </c>
      <c r="K374" s="949">
        <f t="shared" si="186"/>
        <v>-0.3</v>
      </c>
      <c r="M374" s="963"/>
      <c r="N374" s="947" t="s">
        <v>1861</v>
      </c>
      <c r="O374" s="949">
        <f>O373-0.3</f>
        <v>-0.3</v>
      </c>
    </row>
    <row r="375" spans="1:15" ht="13" x14ac:dyDescent="0.15">
      <c r="A375" s="1096"/>
      <c r="B375" s="951" t="s">
        <v>1860</v>
      </c>
      <c r="C375" s="952"/>
      <c r="D375" s="953"/>
      <c r="E375" s="953"/>
      <c r="F375" s="953"/>
      <c r="G375" s="953"/>
      <c r="H375" s="953"/>
      <c r="I375" s="953"/>
      <c r="J375" s="953"/>
      <c r="K375" s="953"/>
      <c r="M375" s="1096"/>
      <c r="N375" s="951" t="s">
        <v>1860</v>
      </c>
      <c r="O375" s="953"/>
    </row>
    <row r="376" spans="1:15" ht="14" x14ac:dyDescent="0.15">
      <c r="A376" s="963"/>
      <c r="B376" s="954" t="s">
        <v>1861</v>
      </c>
      <c r="C376" s="955">
        <f t="shared" ref="C376:K376" si="187">C375-0.3</f>
        <v>-0.3</v>
      </c>
      <c r="D376" s="956">
        <f t="shared" si="187"/>
        <v>-0.3</v>
      </c>
      <c r="E376" s="956">
        <f t="shared" si="187"/>
        <v>-0.3</v>
      </c>
      <c r="F376" s="956">
        <f t="shared" si="187"/>
        <v>-0.3</v>
      </c>
      <c r="G376" s="956">
        <f t="shared" si="187"/>
        <v>-0.3</v>
      </c>
      <c r="H376" s="956">
        <f t="shared" si="187"/>
        <v>-0.3</v>
      </c>
      <c r="I376" s="956">
        <f t="shared" si="187"/>
        <v>-0.3</v>
      </c>
      <c r="J376" s="956">
        <f t="shared" si="187"/>
        <v>-0.3</v>
      </c>
      <c r="K376" s="956">
        <f t="shared" si="187"/>
        <v>-0.3</v>
      </c>
      <c r="M376" s="963"/>
      <c r="N376" s="954" t="s">
        <v>1861</v>
      </c>
      <c r="O376" s="956">
        <f>O375-0.3</f>
        <v>-0.3</v>
      </c>
    </row>
    <row r="377" spans="1:15" ht="13" x14ac:dyDescent="0.15">
      <c r="A377" s="1095"/>
      <c r="B377" s="944" t="s">
        <v>1860</v>
      </c>
      <c r="C377" s="945"/>
      <c r="D377" s="946"/>
      <c r="E377" s="946"/>
      <c r="F377" s="946"/>
      <c r="G377" s="946"/>
      <c r="H377" s="946"/>
      <c r="I377" s="946"/>
      <c r="J377" s="946"/>
      <c r="K377" s="946"/>
      <c r="M377" s="1095"/>
      <c r="N377" s="944" t="s">
        <v>1860</v>
      </c>
      <c r="O377" s="946"/>
    </row>
    <row r="378" spans="1:15" ht="14" x14ac:dyDescent="0.15">
      <c r="A378" s="963"/>
      <c r="B378" s="947" t="s">
        <v>1861</v>
      </c>
      <c r="C378" s="948">
        <f t="shared" ref="C378:K378" si="188">C377-0.3</f>
        <v>-0.3</v>
      </c>
      <c r="D378" s="949">
        <f t="shared" si="188"/>
        <v>-0.3</v>
      </c>
      <c r="E378" s="949">
        <f t="shared" si="188"/>
        <v>-0.3</v>
      </c>
      <c r="F378" s="949">
        <f t="shared" si="188"/>
        <v>-0.3</v>
      </c>
      <c r="G378" s="949">
        <f t="shared" si="188"/>
        <v>-0.3</v>
      </c>
      <c r="H378" s="949">
        <f t="shared" si="188"/>
        <v>-0.3</v>
      </c>
      <c r="I378" s="949">
        <f t="shared" si="188"/>
        <v>-0.3</v>
      </c>
      <c r="J378" s="949">
        <f t="shared" si="188"/>
        <v>-0.3</v>
      </c>
      <c r="K378" s="949">
        <f t="shared" si="188"/>
        <v>-0.3</v>
      </c>
      <c r="M378" s="963"/>
      <c r="N378" s="947" t="s">
        <v>1861</v>
      </c>
      <c r="O378" s="949">
        <f>O377-0.3</f>
        <v>-0.3</v>
      </c>
    </row>
    <row r="379" spans="1:15" ht="13" x14ac:dyDescent="0.15">
      <c r="A379" s="1096"/>
      <c r="B379" s="951" t="s">
        <v>1860</v>
      </c>
      <c r="C379" s="952"/>
      <c r="D379" s="953"/>
      <c r="E379" s="953"/>
      <c r="F379" s="953"/>
      <c r="G379" s="953"/>
      <c r="H379" s="953"/>
      <c r="I379" s="953"/>
      <c r="J379" s="953"/>
      <c r="K379" s="953"/>
      <c r="M379" s="1096"/>
      <c r="N379" s="951" t="s">
        <v>1860</v>
      </c>
      <c r="O379" s="953"/>
    </row>
    <row r="380" spans="1:15" ht="14" x14ac:dyDescent="0.15">
      <c r="A380" s="963"/>
      <c r="B380" s="954" t="s">
        <v>1861</v>
      </c>
      <c r="C380" s="955">
        <f t="shared" ref="C380:K380" si="189">C379-0.3</f>
        <v>-0.3</v>
      </c>
      <c r="D380" s="956">
        <f t="shared" si="189"/>
        <v>-0.3</v>
      </c>
      <c r="E380" s="956">
        <f t="shared" si="189"/>
        <v>-0.3</v>
      </c>
      <c r="F380" s="956">
        <f t="shared" si="189"/>
        <v>-0.3</v>
      </c>
      <c r="G380" s="956">
        <f t="shared" si="189"/>
        <v>-0.3</v>
      </c>
      <c r="H380" s="956">
        <f t="shared" si="189"/>
        <v>-0.3</v>
      </c>
      <c r="I380" s="956">
        <f t="shared" si="189"/>
        <v>-0.3</v>
      </c>
      <c r="J380" s="956">
        <f t="shared" si="189"/>
        <v>-0.3</v>
      </c>
      <c r="K380" s="956">
        <f t="shared" si="189"/>
        <v>-0.3</v>
      </c>
      <c r="M380" s="963"/>
      <c r="N380" s="954" t="s">
        <v>1861</v>
      </c>
      <c r="O380" s="956">
        <f>O379-0.3</f>
        <v>-0.3</v>
      </c>
    </row>
    <row r="381" spans="1:15" ht="13" x14ac:dyDescent="0.15">
      <c r="A381" s="1095"/>
      <c r="B381" s="944" t="s">
        <v>1860</v>
      </c>
      <c r="C381" s="945"/>
      <c r="D381" s="946"/>
      <c r="E381" s="946"/>
      <c r="F381" s="946"/>
      <c r="G381" s="946"/>
      <c r="H381" s="946"/>
      <c r="I381" s="946"/>
      <c r="J381" s="946"/>
      <c r="K381" s="946"/>
      <c r="M381" s="1095"/>
      <c r="N381" s="944" t="s">
        <v>1860</v>
      </c>
      <c r="O381" s="946"/>
    </row>
    <row r="382" spans="1:15" ht="14" x14ac:dyDescent="0.15">
      <c r="A382" s="963"/>
      <c r="B382" s="947" t="s">
        <v>1861</v>
      </c>
      <c r="C382" s="948">
        <f t="shared" ref="C382:K382" si="190">C381-0.3</f>
        <v>-0.3</v>
      </c>
      <c r="D382" s="949">
        <f t="shared" si="190"/>
        <v>-0.3</v>
      </c>
      <c r="E382" s="949">
        <f t="shared" si="190"/>
        <v>-0.3</v>
      </c>
      <c r="F382" s="949">
        <f t="shared" si="190"/>
        <v>-0.3</v>
      </c>
      <c r="G382" s="949">
        <f t="shared" si="190"/>
        <v>-0.3</v>
      </c>
      <c r="H382" s="949">
        <f t="shared" si="190"/>
        <v>-0.3</v>
      </c>
      <c r="I382" s="949">
        <f t="shared" si="190"/>
        <v>-0.3</v>
      </c>
      <c r="J382" s="949">
        <f t="shared" si="190"/>
        <v>-0.3</v>
      </c>
      <c r="K382" s="949">
        <f t="shared" si="190"/>
        <v>-0.3</v>
      </c>
      <c r="M382" s="963"/>
      <c r="N382" s="947" t="s">
        <v>1861</v>
      </c>
      <c r="O382" s="949">
        <f>O381-0.3</f>
        <v>-0.3</v>
      </c>
    </row>
    <row r="383" spans="1:15" ht="13" x14ac:dyDescent="0.15">
      <c r="A383" s="1096"/>
      <c r="B383" s="951" t="s">
        <v>1860</v>
      </c>
      <c r="C383" s="952"/>
      <c r="D383" s="953"/>
      <c r="E383" s="953"/>
      <c r="F383" s="953"/>
      <c r="G383" s="953"/>
      <c r="H383" s="953"/>
      <c r="I383" s="953"/>
      <c r="J383" s="953"/>
      <c r="K383" s="953"/>
      <c r="M383" s="1096"/>
      <c r="N383" s="951" t="s">
        <v>1860</v>
      </c>
      <c r="O383" s="953"/>
    </row>
    <row r="384" spans="1:15" ht="14" x14ac:dyDescent="0.15">
      <c r="A384" s="963"/>
      <c r="B384" s="954" t="s">
        <v>1861</v>
      </c>
      <c r="C384" s="955">
        <f t="shared" ref="C384:K384" si="191">C383-0.3</f>
        <v>-0.3</v>
      </c>
      <c r="D384" s="956">
        <f t="shared" si="191"/>
        <v>-0.3</v>
      </c>
      <c r="E384" s="956">
        <f t="shared" si="191"/>
        <v>-0.3</v>
      </c>
      <c r="F384" s="956">
        <f t="shared" si="191"/>
        <v>-0.3</v>
      </c>
      <c r="G384" s="956">
        <f t="shared" si="191"/>
        <v>-0.3</v>
      </c>
      <c r="H384" s="956">
        <f t="shared" si="191"/>
        <v>-0.3</v>
      </c>
      <c r="I384" s="956">
        <f t="shared" si="191"/>
        <v>-0.3</v>
      </c>
      <c r="J384" s="956">
        <f t="shared" si="191"/>
        <v>-0.3</v>
      </c>
      <c r="K384" s="956">
        <f t="shared" si="191"/>
        <v>-0.3</v>
      </c>
      <c r="M384" s="963"/>
      <c r="N384" s="954" t="s">
        <v>1861</v>
      </c>
      <c r="O384" s="956">
        <f>O383-0.3</f>
        <v>-0.3</v>
      </c>
    </row>
    <row r="385" spans="1:15" ht="13" x14ac:dyDescent="0.15">
      <c r="A385" s="1095"/>
      <c r="B385" s="944" t="s">
        <v>1860</v>
      </c>
      <c r="C385" s="945"/>
      <c r="D385" s="946"/>
      <c r="E385" s="946"/>
      <c r="F385" s="946"/>
      <c r="G385" s="946"/>
      <c r="H385" s="946"/>
      <c r="I385" s="946"/>
      <c r="J385" s="946"/>
      <c r="K385" s="946"/>
      <c r="M385" s="1095"/>
      <c r="N385" s="944" t="s">
        <v>1860</v>
      </c>
      <c r="O385" s="946"/>
    </row>
    <row r="386" spans="1:15" ht="14" x14ac:dyDescent="0.15">
      <c r="A386" s="963"/>
      <c r="B386" s="947" t="s">
        <v>1861</v>
      </c>
      <c r="C386" s="948">
        <f t="shared" ref="C386:K386" si="192">C385-0.3</f>
        <v>-0.3</v>
      </c>
      <c r="D386" s="949">
        <f t="shared" si="192"/>
        <v>-0.3</v>
      </c>
      <c r="E386" s="949">
        <f t="shared" si="192"/>
        <v>-0.3</v>
      </c>
      <c r="F386" s="949">
        <f t="shared" si="192"/>
        <v>-0.3</v>
      </c>
      <c r="G386" s="949">
        <f t="shared" si="192"/>
        <v>-0.3</v>
      </c>
      <c r="H386" s="949">
        <f t="shared" si="192"/>
        <v>-0.3</v>
      </c>
      <c r="I386" s="949">
        <f t="shared" si="192"/>
        <v>-0.3</v>
      </c>
      <c r="J386" s="949">
        <f t="shared" si="192"/>
        <v>-0.3</v>
      </c>
      <c r="K386" s="949">
        <f t="shared" si="192"/>
        <v>-0.3</v>
      </c>
      <c r="M386" s="963"/>
      <c r="N386" s="947" t="s">
        <v>1861</v>
      </c>
      <c r="O386" s="949">
        <f>O385-0.3</f>
        <v>-0.3</v>
      </c>
    </row>
    <row r="387" spans="1:15" ht="13" x14ac:dyDescent="0.15">
      <c r="A387" s="1096"/>
      <c r="B387" s="951" t="s">
        <v>1860</v>
      </c>
      <c r="C387" s="952"/>
      <c r="D387" s="953"/>
      <c r="E387" s="953"/>
      <c r="F387" s="953"/>
      <c r="G387" s="953"/>
      <c r="H387" s="953"/>
      <c r="I387" s="953"/>
      <c r="J387" s="953"/>
      <c r="K387" s="953"/>
      <c r="M387" s="1096"/>
      <c r="N387" s="951" t="s">
        <v>1860</v>
      </c>
      <c r="O387" s="953"/>
    </row>
    <row r="388" spans="1:15" ht="14" x14ac:dyDescent="0.15">
      <c r="A388" s="963"/>
      <c r="B388" s="954" t="s">
        <v>1861</v>
      </c>
      <c r="C388" s="955">
        <f t="shared" ref="C388:K388" si="193">C387-0.3</f>
        <v>-0.3</v>
      </c>
      <c r="D388" s="956">
        <f t="shared" si="193"/>
        <v>-0.3</v>
      </c>
      <c r="E388" s="956">
        <f t="shared" si="193"/>
        <v>-0.3</v>
      </c>
      <c r="F388" s="956">
        <f t="shared" si="193"/>
        <v>-0.3</v>
      </c>
      <c r="G388" s="956">
        <f t="shared" si="193"/>
        <v>-0.3</v>
      </c>
      <c r="H388" s="956">
        <f t="shared" si="193"/>
        <v>-0.3</v>
      </c>
      <c r="I388" s="956">
        <f t="shared" si="193"/>
        <v>-0.3</v>
      </c>
      <c r="J388" s="956">
        <f t="shared" si="193"/>
        <v>-0.3</v>
      </c>
      <c r="K388" s="956">
        <f t="shared" si="193"/>
        <v>-0.3</v>
      </c>
      <c r="M388" s="963"/>
      <c r="N388" s="954" t="s">
        <v>1861</v>
      </c>
      <c r="O388" s="956">
        <f>O387-0.3</f>
        <v>-0.3</v>
      </c>
    </row>
    <row r="389" spans="1:15" ht="13" x14ac:dyDescent="0.15">
      <c r="A389" s="1095"/>
      <c r="B389" s="944" t="s">
        <v>1860</v>
      </c>
      <c r="C389" s="945"/>
      <c r="D389" s="946"/>
      <c r="E389" s="946"/>
      <c r="F389" s="946"/>
      <c r="G389" s="946"/>
      <c r="H389" s="946"/>
      <c r="I389" s="946"/>
      <c r="J389" s="946"/>
      <c r="K389" s="946"/>
      <c r="M389" s="1095"/>
      <c r="N389" s="944" t="s">
        <v>1860</v>
      </c>
      <c r="O389" s="946"/>
    </row>
    <row r="390" spans="1:15" ht="14" x14ac:dyDescent="0.15">
      <c r="A390" s="963"/>
      <c r="B390" s="947" t="s">
        <v>1861</v>
      </c>
      <c r="C390" s="948">
        <f t="shared" ref="C390:K390" si="194">C389-0.3</f>
        <v>-0.3</v>
      </c>
      <c r="D390" s="949">
        <f t="shared" si="194"/>
        <v>-0.3</v>
      </c>
      <c r="E390" s="949">
        <f t="shared" si="194"/>
        <v>-0.3</v>
      </c>
      <c r="F390" s="949">
        <f t="shared" si="194"/>
        <v>-0.3</v>
      </c>
      <c r="G390" s="949">
        <f t="shared" si="194"/>
        <v>-0.3</v>
      </c>
      <c r="H390" s="949">
        <f t="shared" si="194"/>
        <v>-0.3</v>
      </c>
      <c r="I390" s="949">
        <f t="shared" si="194"/>
        <v>-0.3</v>
      </c>
      <c r="J390" s="949">
        <f t="shared" si="194"/>
        <v>-0.3</v>
      </c>
      <c r="K390" s="949">
        <f t="shared" si="194"/>
        <v>-0.3</v>
      </c>
      <c r="M390" s="963"/>
      <c r="N390" s="947" t="s">
        <v>1861</v>
      </c>
      <c r="O390" s="949">
        <f>O389-0.3</f>
        <v>-0.3</v>
      </c>
    </row>
    <row r="391" spans="1:15" ht="13" x14ac:dyDescent="0.15">
      <c r="A391" s="1096"/>
      <c r="B391" s="951" t="s">
        <v>1860</v>
      </c>
      <c r="C391" s="952"/>
      <c r="D391" s="953"/>
      <c r="E391" s="953"/>
      <c r="F391" s="953"/>
      <c r="G391" s="953"/>
      <c r="H391" s="953"/>
      <c r="I391" s="953"/>
      <c r="J391" s="953"/>
      <c r="K391" s="953"/>
      <c r="M391" s="1096"/>
      <c r="N391" s="951" t="s">
        <v>1860</v>
      </c>
      <c r="O391" s="953"/>
    </row>
    <row r="392" spans="1:15" ht="14" x14ac:dyDescent="0.15">
      <c r="A392" s="963"/>
      <c r="B392" s="954" t="s">
        <v>1861</v>
      </c>
      <c r="C392" s="955">
        <f t="shared" ref="C392:K392" si="195">C391-0.3</f>
        <v>-0.3</v>
      </c>
      <c r="D392" s="956">
        <f t="shared" si="195"/>
        <v>-0.3</v>
      </c>
      <c r="E392" s="956">
        <f t="shared" si="195"/>
        <v>-0.3</v>
      </c>
      <c r="F392" s="956">
        <f t="shared" si="195"/>
        <v>-0.3</v>
      </c>
      <c r="G392" s="956">
        <f t="shared" si="195"/>
        <v>-0.3</v>
      </c>
      <c r="H392" s="956">
        <f t="shared" si="195"/>
        <v>-0.3</v>
      </c>
      <c r="I392" s="956">
        <f t="shared" si="195"/>
        <v>-0.3</v>
      </c>
      <c r="J392" s="956">
        <f t="shared" si="195"/>
        <v>-0.3</v>
      </c>
      <c r="K392" s="956">
        <f t="shared" si="195"/>
        <v>-0.3</v>
      </c>
      <c r="M392" s="963"/>
      <c r="N392" s="954" t="s">
        <v>1861</v>
      </c>
      <c r="O392" s="956">
        <f>O391-0.3</f>
        <v>-0.3</v>
      </c>
    </row>
    <row r="393" spans="1:15" ht="13" x14ac:dyDescent="0.15">
      <c r="A393" s="1095"/>
      <c r="B393" s="944" t="s">
        <v>1860</v>
      </c>
      <c r="C393" s="945"/>
      <c r="D393" s="946"/>
      <c r="E393" s="946"/>
      <c r="F393" s="946"/>
      <c r="G393" s="946"/>
      <c r="H393" s="946"/>
      <c r="I393" s="946"/>
      <c r="J393" s="946"/>
      <c r="K393" s="946"/>
      <c r="M393" s="1095"/>
      <c r="N393" s="944" t="s">
        <v>1860</v>
      </c>
      <c r="O393" s="946"/>
    </row>
    <row r="394" spans="1:15" ht="14" x14ac:dyDescent="0.15">
      <c r="A394" s="963"/>
      <c r="B394" s="947" t="s">
        <v>1861</v>
      </c>
      <c r="C394" s="948">
        <f t="shared" ref="C394:K394" si="196">C393-0.3</f>
        <v>-0.3</v>
      </c>
      <c r="D394" s="949">
        <f t="shared" si="196"/>
        <v>-0.3</v>
      </c>
      <c r="E394" s="949">
        <f t="shared" si="196"/>
        <v>-0.3</v>
      </c>
      <c r="F394" s="949">
        <f t="shared" si="196"/>
        <v>-0.3</v>
      </c>
      <c r="G394" s="949">
        <f t="shared" si="196"/>
        <v>-0.3</v>
      </c>
      <c r="H394" s="949">
        <f t="shared" si="196"/>
        <v>-0.3</v>
      </c>
      <c r="I394" s="949">
        <f t="shared" si="196"/>
        <v>-0.3</v>
      </c>
      <c r="J394" s="949">
        <f t="shared" si="196"/>
        <v>-0.3</v>
      </c>
      <c r="K394" s="949">
        <f t="shared" si="196"/>
        <v>-0.3</v>
      </c>
      <c r="M394" s="963"/>
      <c r="N394" s="947" t="s">
        <v>1861</v>
      </c>
      <c r="O394" s="949">
        <f>O393-0.3</f>
        <v>-0.3</v>
      </c>
    </row>
    <row r="395" spans="1:15" ht="13" x14ac:dyDescent="0.15">
      <c r="A395" s="1096"/>
      <c r="B395" s="951" t="s">
        <v>1860</v>
      </c>
      <c r="C395" s="952"/>
      <c r="D395" s="953"/>
      <c r="E395" s="953"/>
      <c r="F395" s="953"/>
      <c r="G395" s="953"/>
      <c r="H395" s="953"/>
      <c r="I395" s="953"/>
      <c r="J395" s="953"/>
      <c r="K395" s="953"/>
      <c r="M395" s="1096"/>
      <c r="N395" s="951" t="s">
        <v>1860</v>
      </c>
      <c r="O395" s="953"/>
    </row>
    <row r="396" spans="1:15" ht="14" x14ac:dyDescent="0.15">
      <c r="A396" s="963"/>
      <c r="B396" s="954" t="s">
        <v>1861</v>
      </c>
      <c r="C396" s="955">
        <f t="shared" ref="C396:K396" si="197">C395-0.3</f>
        <v>-0.3</v>
      </c>
      <c r="D396" s="956">
        <f t="shared" si="197"/>
        <v>-0.3</v>
      </c>
      <c r="E396" s="956">
        <f t="shared" si="197"/>
        <v>-0.3</v>
      </c>
      <c r="F396" s="956">
        <f t="shared" si="197"/>
        <v>-0.3</v>
      </c>
      <c r="G396" s="956">
        <f t="shared" si="197"/>
        <v>-0.3</v>
      </c>
      <c r="H396" s="956">
        <f t="shared" si="197"/>
        <v>-0.3</v>
      </c>
      <c r="I396" s="956">
        <f t="shared" si="197"/>
        <v>-0.3</v>
      </c>
      <c r="J396" s="956">
        <f t="shared" si="197"/>
        <v>-0.3</v>
      </c>
      <c r="K396" s="956">
        <f t="shared" si="197"/>
        <v>-0.3</v>
      </c>
      <c r="M396" s="963"/>
      <c r="N396" s="954" t="s">
        <v>1861</v>
      </c>
      <c r="O396" s="956">
        <f>O395-0.3</f>
        <v>-0.3</v>
      </c>
    </row>
    <row r="397" spans="1:15" ht="13" x14ac:dyDescent="0.15">
      <c r="A397" s="1095"/>
      <c r="B397" s="944" t="s">
        <v>1860</v>
      </c>
      <c r="C397" s="945"/>
      <c r="D397" s="946"/>
      <c r="E397" s="946"/>
      <c r="F397" s="946"/>
      <c r="G397" s="946"/>
      <c r="H397" s="946"/>
      <c r="I397" s="946"/>
      <c r="J397" s="946"/>
      <c r="K397" s="946"/>
      <c r="M397" s="1095"/>
      <c r="N397" s="944" t="s">
        <v>1860</v>
      </c>
      <c r="O397" s="946"/>
    </row>
    <row r="398" spans="1:15" ht="14" x14ac:dyDescent="0.15">
      <c r="A398" s="963"/>
      <c r="B398" s="947" t="s">
        <v>1861</v>
      </c>
      <c r="C398" s="948">
        <f t="shared" ref="C398:K398" si="198">C397-0.3</f>
        <v>-0.3</v>
      </c>
      <c r="D398" s="949">
        <f t="shared" si="198"/>
        <v>-0.3</v>
      </c>
      <c r="E398" s="949">
        <f t="shared" si="198"/>
        <v>-0.3</v>
      </c>
      <c r="F398" s="949">
        <f t="shared" si="198"/>
        <v>-0.3</v>
      </c>
      <c r="G398" s="949">
        <f t="shared" si="198"/>
        <v>-0.3</v>
      </c>
      <c r="H398" s="949">
        <f t="shared" si="198"/>
        <v>-0.3</v>
      </c>
      <c r="I398" s="949">
        <f t="shared" si="198"/>
        <v>-0.3</v>
      </c>
      <c r="J398" s="949">
        <f t="shared" si="198"/>
        <v>-0.3</v>
      </c>
      <c r="K398" s="949">
        <f t="shared" si="198"/>
        <v>-0.3</v>
      </c>
      <c r="M398" s="963"/>
      <c r="N398" s="947" t="s">
        <v>1861</v>
      </c>
      <c r="O398" s="949">
        <f>O397-0.3</f>
        <v>-0.3</v>
      </c>
    </row>
    <row r="399" spans="1:15" ht="13" x14ac:dyDescent="0.15">
      <c r="A399" s="1096"/>
      <c r="B399" s="951" t="s">
        <v>1860</v>
      </c>
      <c r="C399" s="952"/>
      <c r="D399" s="953"/>
      <c r="E399" s="953"/>
      <c r="F399" s="953"/>
      <c r="G399" s="953"/>
      <c r="H399" s="953"/>
      <c r="I399" s="953"/>
      <c r="J399" s="953"/>
      <c r="K399" s="953"/>
      <c r="M399" s="1096"/>
      <c r="N399" s="951" t="s">
        <v>1860</v>
      </c>
      <c r="O399" s="953"/>
    </row>
    <row r="400" spans="1:15" ht="14" x14ac:dyDescent="0.15">
      <c r="A400" s="963"/>
      <c r="B400" s="954" t="s">
        <v>1861</v>
      </c>
      <c r="C400" s="955">
        <f t="shared" ref="C400:K400" si="199">C399-0.3</f>
        <v>-0.3</v>
      </c>
      <c r="D400" s="956">
        <f t="shared" si="199"/>
        <v>-0.3</v>
      </c>
      <c r="E400" s="956">
        <f t="shared" si="199"/>
        <v>-0.3</v>
      </c>
      <c r="F400" s="956">
        <f t="shared" si="199"/>
        <v>-0.3</v>
      </c>
      <c r="G400" s="956">
        <f t="shared" si="199"/>
        <v>-0.3</v>
      </c>
      <c r="H400" s="956">
        <f t="shared" si="199"/>
        <v>-0.3</v>
      </c>
      <c r="I400" s="956">
        <f t="shared" si="199"/>
        <v>-0.3</v>
      </c>
      <c r="J400" s="956">
        <f t="shared" si="199"/>
        <v>-0.3</v>
      </c>
      <c r="K400" s="956">
        <f t="shared" si="199"/>
        <v>-0.3</v>
      </c>
      <c r="M400" s="963"/>
      <c r="N400" s="954" t="s">
        <v>1861</v>
      </c>
      <c r="O400" s="956">
        <f>O399-0.3</f>
        <v>-0.3</v>
      </c>
    </row>
    <row r="401" spans="1:15" ht="13" x14ac:dyDescent="0.15">
      <c r="A401" s="1095"/>
      <c r="B401" s="944" t="s">
        <v>1860</v>
      </c>
      <c r="C401" s="945"/>
      <c r="D401" s="946"/>
      <c r="E401" s="946"/>
      <c r="F401" s="946"/>
      <c r="G401" s="946"/>
      <c r="H401" s="946"/>
      <c r="I401" s="946"/>
      <c r="J401" s="946"/>
      <c r="K401" s="946"/>
      <c r="M401" s="1095"/>
      <c r="N401" s="944" t="s">
        <v>1860</v>
      </c>
      <c r="O401" s="946"/>
    </row>
    <row r="402" spans="1:15" ht="14" x14ac:dyDescent="0.15">
      <c r="A402" s="963"/>
      <c r="B402" s="947" t="s">
        <v>1861</v>
      </c>
      <c r="C402" s="948">
        <f t="shared" ref="C402:K402" si="200">C401-0.3</f>
        <v>-0.3</v>
      </c>
      <c r="D402" s="949">
        <f t="shared" si="200"/>
        <v>-0.3</v>
      </c>
      <c r="E402" s="949">
        <f t="shared" si="200"/>
        <v>-0.3</v>
      </c>
      <c r="F402" s="949">
        <f t="shared" si="200"/>
        <v>-0.3</v>
      </c>
      <c r="G402" s="949">
        <f t="shared" si="200"/>
        <v>-0.3</v>
      </c>
      <c r="H402" s="949">
        <f t="shared" si="200"/>
        <v>-0.3</v>
      </c>
      <c r="I402" s="949">
        <f t="shared" si="200"/>
        <v>-0.3</v>
      </c>
      <c r="J402" s="949">
        <f t="shared" si="200"/>
        <v>-0.3</v>
      </c>
      <c r="K402" s="949">
        <f t="shared" si="200"/>
        <v>-0.3</v>
      </c>
      <c r="M402" s="963"/>
      <c r="N402" s="947" t="s">
        <v>1861</v>
      </c>
      <c r="O402" s="949">
        <f>O401-0.3</f>
        <v>-0.3</v>
      </c>
    </row>
    <row r="403" spans="1:15" ht="13" x14ac:dyDescent="0.15">
      <c r="A403" s="1096"/>
      <c r="B403" s="951" t="s">
        <v>1860</v>
      </c>
      <c r="C403" s="952"/>
      <c r="D403" s="953"/>
      <c r="E403" s="953"/>
      <c r="F403" s="953"/>
      <c r="G403" s="953"/>
      <c r="H403" s="953"/>
      <c r="I403" s="953"/>
      <c r="J403" s="953"/>
      <c r="K403" s="953"/>
      <c r="M403" s="1096"/>
      <c r="N403" s="951" t="s">
        <v>1860</v>
      </c>
      <c r="O403" s="953"/>
    </row>
    <row r="404" spans="1:15" ht="14" x14ac:dyDescent="0.15">
      <c r="A404" s="963"/>
      <c r="B404" s="954" t="s">
        <v>1861</v>
      </c>
      <c r="C404" s="955">
        <f t="shared" ref="C404:K404" si="201">C403-0.3</f>
        <v>-0.3</v>
      </c>
      <c r="D404" s="956">
        <f t="shared" si="201"/>
        <v>-0.3</v>
      </c>
      <c r="E404" s="956">
        <f t="shared" si="201"/>
        <v>-0.3</v>
      </c>
      <c r="F404" s="956">
        <f t="shared" si="201"/>
        <v>-0.3</v>
      </c>
      <c r="G404" s="956">
        <f t="shared" si="201"/>
        <v>-0.3</v>
      </c>
      <c r="H404" s="956">
        <f t="shared" si="201"/>
        <v>-0.3</v>
      </c>
      <c r="I404" s="956">
        <f t="shared" si="201"/>
        <v>-0.3</v>
      </c>
      <c r="J404" s="956">
        <f t="shared" si="201"/>
        <v>-0.3</v>
      </c>
      <c r="K404" s="956">
        <f t="shared" si="201"/>
        <v>-0.3</v>
      </c>
      <c r="M404" s="963"/>
      <c r="N404" s="954" t="s">
        <v>1861</v>
      </c>
      <c r="O404" s="956">
        <f>O403-0.3</f>
        <v>-0.3</v>
      </c>
    </row>
    <row r="405" spans="1:15" ht="13" x14ac:dyDescent="0.15">
      <c r="A405" s="1095"/>
      <c r="B405" s="944" t="s">
        <v>1860</v>
      </c>
      <c r="C405" s="945"/>
      <c r="D405" s="946"/>
      <c r="E405" s="946"/>
      <c r="F405" s="946"/>
      <c r="G405" s="946"/>
      <c r="H405" s="946"/>
      <c r="I405" s="946"/>
      <c r="J405" s="946"/>
      <c r="K405" s="946"/>
      <c r="M405" s="1095"/>
      <c r="N405" s="944" t="s">
        <v>1860</v>
      </c>
      <c r="O405" s="946"/>
    </row>
    <row r="406" spans="1:15" ht="14" x14ac:dyDescent="0.15">
      <c r="A406" s="963"/>
      <c r="B406" s="947" t="s">
        <v>1861</v>
      </c>
      <c r="C406" s="948">
        <f t="shared" ref="C406:K406" si="202">C405-0.3</f>
        <v>-0.3</v>
      </c>
      <c r="D406" s="949">
        <f t="shared" si="202"/>
        <v>-0.3</v>
      </c>
      <c r="E406" s="949">
        <f t="shared" si="202"/>
        <v>-0.3</v>
      </c>
      <c r="F406" s="949">
        <f t="shared" si="202"/>
        <v>-0.3</v>
      </c>
      <c r="G406" s="949">
        <f t="shared" si="202"/>
        <v>-0.3</v>
      </c>
      <c r="H406" s="949">
        <f t="shared" si="202"/>
        <v>-0.3</v>
      </c>
      <c r="I406" s="949">
        <f t="shared" si="202"/>
        <v>-0.3</v>
      </c>
      <c r="J406" s="949">
        <f t="shared" si="202"/>
        <v>-0.3</v>
      </c>
      <c r="K406" s="949">
        <f t="shared" si="202"/>
        <v>-0.3</v>
      </c>
      <c r="M406" s="963"/>
      <c r="N406" s="947" t="s">
        <v>1861</v>
      </c>
      <c r="O406" s="949">
        <f>O405-0.3</f>
        <v>-0.3</v>
      </c>
    </row>
    <row r="407" spans="1:15" ht="13" x14ac:dyDescent="0.15">
      <c r="A407" s="1096"/>
      <c r="B407" s="951" t="s">
        <v>1860</v>
      </c>
      <c r="C407" s="952"/>
      <c r="D407" s="953"/>
      <c r="E407" s="953"/>
      <c r="F407" s="953"/>
      <c r="G407" s="953"/>
      <c r="H407" s="953"/>
      <c r="I407" s="953"/>
      <c r="J407" s="953"/>
      <c r="K407" s="953"/>
      <c r="M407" s="1096"/>
      <c r="N407" s="951" t="s">
        <v>1860</v>
      </c>
      <c r="O407" s="953"/>
    </row>
    <row r="408" spans="1:15" ht="14" x14ac:dyDescent="0.15">
      <c r="A408" s="963"/>
      <c r="B408" s="954" t="s">
        <v>1861</v>
      </c>
      <c r="C408" s="955">
        <f t="shared" ref="C408:K408" si="203">C407-0.3</f>
        <v>-0.3</v>
      </c>
      <c r="D408" s="956">
        <f t="shared" si="203"/>
        <v>-0.3</v>
      </c>
      <c r="E408" s="956">
        <f t="shared" si="203"/>
        <v>-0.3</v>
      </c>
      <c r="F408" s="956">
        <f t="shared" si="203"/>
        <v>-0.3</v>
      </c>
      <c r="G408" s="956">
        <f t="shared" si="203"/>
        <v>-0.3</v>
      </c>
      <c r="H408" s="956">
        <f t="shared" si="203"/>
        <v>-0.3</v>
      </c>
      <c r="I408" s="956">
        <f t="shared" si="203"/>
        <v>-0.3</v>
      </c>
      <c r="J408" s="956">
        <f t="shared" si="203"/>
        <v>-0.3</v>
      </c>
      <c r="K408" s="956">
        <f t="shared" si="203"/>
        <v>-0.3</v>
      </c>
      <c r="M408" s="963"/>
      <c r="N408" s="954" t="s">
        <v>1861</v>
      </c>
      <c r="O408" s="956">
        <f>O407-0.3</f>
        <v>-0.3</v>
      </c>
    </row>
    <row r="409" spans="1:15" ht="13" x14ac:dyDescent="0.15">
      <c r="A409" s="1095"/>
      <c r="B409" s="944" t="s">
        <v>1860</v>
      </c>
      <c r="C409" s="945"/>
      <c r="D409" s="946"/>
      <c r="E409" s="946"/>
      <c r="F409" s="946"/>
      <c r="G409" s="946"/>
      <c r="H409" s="946"/>
      <c r="I409" s="946"/>
      <c r="J409" s="946"/>
      <c r="K409" s="946"/>
      <c r="M409" s="1095"/>
      <c r="N409" s="944" t="s">
        <v>1860</v>
      </c>
      <c r="O409" s="946"/>
    </row>
    <row r="410" spans="1:15" ht="14" x14ac:dyDescent="0.15">
      <c r="A410" s="963"/>
      <c r="B410" s="947" t="s">
        <v>1861</v>
      </c>
      <c r="C410" s="948">
        <f t="shared" ref="C410:K410" si="204">C409-0.3</f>
        <v>-0.3</v>
      </c>
      <c r="D410" s="949">
        <f t="shared" si="204"/>
        <v>-0.3</v>
      </c>
      <c r="E410" s="949">
        <f t="shared" si="204"/>
        <v>-0.3</v>
      </c>
      <c r="F410" s="949">
        <f t="shared" si="204"/>
        <v>-0.3</v>
      </c>
      <c r="G410" s="949">
        <f t="shared" si="204"/>
        <v>-0.3</v>
      </c>
      <c r="H410" s="949">
        <f t="shared" si="204"/>
        <v>-0.3</v>
      </c>
      <c r="I410" s="949">
        <f t="shared" si="204"/>
        <v>-0.3</v>
      </c>
      <c r="J410" s="949">
        <f t="shared" si="204"/>
        <v>-0.3</v>
      </c>
      <c r="K410" s="949">
        <f t="shared" si="204"/>
        <v>-0.3</v>
      </c>
      <c r="M410" s="963"/>
      <c r="N410" s="947" t="s">
        <v>1861</v>
      </c>
      <c r="O410" s="949">
        <f>O409-0.3</f>
        <v>-0.3</v>
      </c>
    </row>
    <row r="411" spans="1:15" ht="13" x14ac:dyDescent="0.15">
      <c r="A411" s="1096"/>
      <c r="B411" s="951" t="s">
        <v>1860</v>
      </c>
      <c r="C411" s="952"/>
      <c r="D411" s="953"/>
      <c r="E411" s="953"/>
      <c r="F411" s="953"/>
      <c r="G411" s="953"/>
      <c r="H411" s="953"/>
      <c r="I411" s="953"/>
      <c r="J411" s="953"/>
      <c r="K411" s="953"/>
      <c r="M411" s="1096"/>
      <c r="N411" s="951" t="s">
        <v>1860</v>
      </c>
      <c r="O411" s="953"/>
    </row>
    <row r="412" spans="1:15" ht="14" x14ac:dyDescent="0.15">
      <c r="A412" s="963"/>
      <c r="B412" s="954" t="s">
        <v>1861</v>
      </c>
      <c r="C412" s="955">
        <f t="shared" ref="C412:K412" si="205">C411-0.3</f>
        <v>-0.3</v>
      </c>
      <c r="D412" s="956">
        <f t="shared" si="205"/>
        <v>-0.3</v>
      </c>
      <c r="E412" s="956">
        <f t="shared" si="205"/>
        <v>-0.3</v>
      </c>
      <c r="F412" s="956">
        <f t="shared" si="205"/>
        <v>-0.3</v>
      </c>
      <c r="G412" s="956">
        <f t="shared" si="205"/>
        <v>-0.3</v>
      </c>
      <c r="H412" s="956">
        <f t="shared" si="205"/>
        <v>-0.3</v>
      </c>
      <c r="I412" s="956">
        <f t="shared" si="205"/>
        <v>-0.3</v>
      </c>
      <c r="J412" s="956">
        <f t="shared" si="205"/>
        <v>-0.3</v>
      </c>
      <c r="K412" s="956">
        <f t="shared" si="205"/>
        <v>-0.3</v>
      </c>
      <c r="M412" s="963"/>
      <c r="N412" s="954" t="s">
        <v>1861</v>
      </c>
      <c r="O412" s="956">
        <f>O411-0.3</f>
        <v>-0.3</v>
      </c>
    </row>
    <row r="413" spans="1:15" ht="13" x14ac:dyDescent="0.15">
      <c r="A413" s="1095"/>
      <c r="B413" s="944" t="s">
        <v>1860</v>
      </c>
      <c r="C413" s="945"/>
      <c r="D413" s="946"/>
      <c r="E413" s="946"/>
      <c r="F413" s="946"/>
      <c r="G413" s="946"/>
      <c r="H413" s="946"/>
      <c r="I413" s="946"/>
      <c r="J413" s="946"/>
      <c r="K413" s="946"/>
      <c r="M413" s="1095"/>
      <c r="N413" s="944" t="s">
        <v>1860</v>
      </c>
      <c r="O413" s="946"/>
    </row>
    <row r="414" spans="1:15" ht="14" x14ac:dyDescent="0.15">
      <c r="A414" s="963"/>
      <c r="B414" s="947" t="s">
        <v>1861</v>
      </c>
      <c r="C414" s="948">
        <f t="shared" ref="C414:K414" si="206">C413-0.3</f>
        <v>-0.3</v>
      </c>
      <c r="D414" s="949">
        <f t="shared" si="206"/>
        <v>-0.3</v>
      </c>
      <c r="E414" s="949">
        <f t="shared" si="206"/>
        <v>-0.3</v>
      </c>
      <c r="F414" s="949">
        <f t="shared" si="206"/>
        <v>-0.3</v>
      </c>
      <c r="G414" s="949">
        <f t="shared" si="206"/>
        <v>-0.3</v>
      </c>
      <c r="H414" s="949">
        <f t="shared" si="206"/>
        <v>-0.3</v>
      </c>
      <c r="I414" s="949">
        <f t="shared" si="206"/>
        <v>-0.3</v>
      </c>
      <c r="J414" s="949">
        <f t="shared" si="206"/>
        <v>-0.3</v>
      </c>
      <c r="K414" s="949">
        <f t="shared" si="206"/>
        <v>-0.3</v>
      </c>
      <c r="M414" s="963"/>
      <c r="N414" s="947" t="s">
        <v>1861</v>
      </c>
      <c r="O414" s="949">
        <f>O413-0.3</f>
        <v>-0.3</v>
      </c>
    </row>
    <row r="415" spans="1:15" ht="13" x14ac:dyDescent="0.15">
      <c r="A415" s="1096"/>
      <c r="B415" s="951" t="s">
        <v>1860</v>
      </c>
      <c r="C415" s="952"/>
      <c r="D415" s="953"/>
      <c r="E415" s="953"/>
      <c r="F415" s="953"/>
      <c r="G415" s="953"/>
      <c r="H415" s="953"/>
      <c r="I415" s="953"/>
      <c r="J415" s="953"/>
      <c r="K415" s="953"/>
      <c r="M415" s="1096"/>
      <c r="N415" s="951" t="s">
        <v>1860</v>
      </c>
      <c r="O415" s="953"/>
    </row>
    <row r="416" spans="1:15" ht="14" x14ac:dyDescent="0.15">
      <c r="A416" s="963"/>
      <c r="B416" s="954" t="s">
        <v>1861</v>
      </c>
      <c r="C416" s="955">
        <f t="shared" ref="C416:K416" si="207">C415-0.3</f>
        <v>-0.3</v>
      </c>
      <c r="D416" s="956">
        <f t="shared" si="207"/>
        <v>-0.3</v>
      </c>
      <c r="E416" s="956">
        <f t="shared" si="207"/>
        <v>-0.3</v>
      </c>
      <c r="F416" s="956">
        <f t="shared" si="207"/>
        <v>-0.3</v>
      </c>
      <c r="G416" s="956">
        <f t="shared" si="207"/>
        <v>-0.3</v>
      </c>
      <c r="H416" s="956">
        <f t="shared" si="207"/>
        <v>-0.3</v>
      </c>
      <c r="I416" s="956">
        <f t="shared" si="207"/>
        <v>-0.3</v>
      </c>
      <c r="J416" s="956">
        <f t="shared" si="207"/>
        <v>-0.3</v>
      </c>
      <c r="K416" s="956">
        <f t="shared" si="207"/>
        <v>-0.3</v>
      </c>
      <c r="M416" s="963"/>
      <c r="N416" s="954" t="s">
        <v>1861</v>
      </c>
      <c r="O416" s="956">
        <f>O415-0.3</f>
        <v>-0.3</v>
      </c>
    </row>
    <row r="417" spans="1:15" ht="13" x14ac:dyDescent="0.15">
      <c r="A417" s="1095"/>
      <c r="B417" s="944" t="s">
        <v>1860</v>
      </c>
      <c r="C417" s="945"/>
      <c r="D417" s="946"/>
      <c r="E417" s="946"/>
      <c r="F417" s="946"/>
      <c r="G417" s="946"/>
      <c r="H417" s="946"/>
      <c r="I417" s="946"/>
      <c r="J417" s="946"/>
      <c r="K417" s="946"/>
      <c r="M417" s="1095"/>
      <c r="N417" s="944" t="s">
        <v>1860</v>
      </c>
      <c r="O417" s="946"/>
    </row>
    <row r="418" spans="1:15" ht="14" x14ac:dyDescent="0.15">
      <c r="A418" s="963"/>
      <c r="B418" s="947" t="s">
        <v>1861</v>
      </c>
      <c r="C418" s="948">
        <f t="shared" ref="C418:K418" si="208">C417-0.3</f>
        <v>-0.3</v>
      </c>
      <c r="D418" s="949">
        <f t="shared" si="208"/>
        <v>-0.3</v>
      </c>
      <c r="E418" s="949">
        <f t="shared" si="208"/>
        <v>-0.3</v>
      </c>
      <c r="F418" s="949">
        <f t="shared" si="208"/>
        <v>-0.3</v>
      </c>
      <c r="G418" s="949">
        <f t="shared" si="208"/>
        <v>-0.3</v>
      </c>
      <c r="H418" s="949">
        <f t="shared" si="208"/>
        <v>-0.3</v>
      </c>
      <c r="I418" s="949">
        <f t="shared" si="208"/>
        <v>-0.3</v>
      </c>
      <c r="J418" s="949">
        <f t="shared" si="208"/>
        <v>-0.3</v>
      </c>
      <c r="K418" s="949">
        <f t="shared" si="208"/>
        <v>-0.3</v>
      </c>
      <c r="M418" s="963"/>
      <c r="N418" s="947" t="s">
        <v>1861</v>
      </c>
      <c r="O418" s="949">
        <f>O417-0.3</f>
        <v>-0.3</v>
      </c>
    </row>
    <row r="419" spans="1:15" ht="13" x14ac:dyDescent="0.15">
      <c r="A419" s="1096"/>
      <c r="B419" s="951" t="s">
        <v>1860</v>
      </c>
      <c r="C419" s="952"/>
      <c r="D419" s="953"/>
      <c r="E419" s="953"/>
      <c r="F419" s="953"/>
      <c r="G419" s="953"/>
      <c r="H419" s="953"/>
      <c r="I419" s="953"/>
      <c r="J419" s="953"/>
      <c r="K419" s="953"/>
      <c r="M419" s="1096"/>
      <c r="N419" s="951" t="s">
        <v>1860</v>
      </c>
      <c r="O419" s="953"/>
    </row>
    <row r="420" spans="1:15" ht="14" x14ac:dyDescent="0.15">
      <c r="A420" s="963"/>
      <c r="B420" s="954" t="s">
        <v>1861</v>
      </c>
      <c r="C420" s="955">
        <f t="shared" ref="C420:K420" si="209">C419-0.3</f>
        <v>-0.3</v>
      </c>
      <c r="D420" s="956">
        <f t="shared" si="209"/>
        <v>-0.3</v>
      </c>
      <c r="E420" s="956">
        <f t="shared" si="209"/>
        <v>-0.3</v>
      </c>
      <c r="F420" s="956">
        <f t="shared" si="209"/>
        <v>-0.3</v>
      </c>
      <c r="G420" s="956">
        <f t="shared" si="209"/>
        <v>-0.3</v>
      </c>
      <c r="H420" s="956">
        <f t="shared" si="209"/>
        <v>-0.3</v>
      </c>
      <c r="I420" s="956">
        <f t="shared" si="209"/>
        <v>-0.3</v>
      </c>
      <c r="J420" s="956">
        <f t="shared" si="209"/>
        <v>-0.3</v>
      </c>
      <c r="K420" s="956">
        <f t="shared" si="209"/>
        <v>-0.3</v>
      </c>
      <c r="M420" s="963"/>
      <c r="N420" s="954" t="s">
        <v>1861</v>
      </c>
      <c r="O420" s="956">
        <f>O419-0.3</f>
        <v>-0.3</v>
      </c>
    </row>
    <row r="421" spans="1:15" ht="13" x14ac:dyDescent="0.15">
      <c r="A421" s="1095"/>
      <c r="B421" s="944" t="s">
        <v>1860</v>
      </c>
      <c r="C421" s="945"/>
      <c r="D421" s="946"/>
      <c r="E421" s="946"/>
      <c r="F421" s="946"/>
      <c r="G421" s="946"/>
      <c r="H421" s="946"/>
      <c r="I421" s="946"/>
      <c r="J421" s="946"/>
      <c r="K421" s="946"/>
      <c r="M421" s="1095"/>
      <c r="N421" s="944" t="s">
        <v>1860</v>
      </c>
      <c r="O421" s="946"/>
    </row>
    <row r="422" spans="1:15" ht="14" x14ac:dyDescent="0.15">
      <c r="A422" s="963"/>
      <c r="B422" s="947" t="s">
        <v>1861</v>
      </c>
      <c r="C422" s="948">
        <f t="shared" ref="C422:K422" si="210">C421-0.3</f>
        <v>-0.3</v>
      </c>
      <c r="D422" s="949">
        <f t="shared" si="210"/>
        <v>-0.3</v>
      </c>
      <c r="E422" s="949">
        <f t="shared" si="210"/>
        <v>-0.3</v>
      </c>
      <c r="F422" s="949">
        <f t="shared" si="210"/>
        <v>-0.3</v>
      </c>
      <c r="G422" s="949">
        <f t="shared" si="210"/>
        <v>-0.3</v>
      </c>
      <c r="H422" s="949">
        <f t="shared" si="210"/>
        <v>-0.3</v>
      </c>
      <c r="I422" s="949">
        <f t="shared" si="210"/>
        <v>-0.3</v>
      </c>
      <c r="J422" s="949">
        <f t="shared" si="210"/>
        <v>-0.3</v>
      </c>
      <c r="K422" s="949">
        <f t="shared" si="210"/>
        <v>-0.3</v>
      </c>
      <c r="M422" s="963"/>
      <c r="N422" s="947" t="s">
        <v>1861</v>
      </c>
      <c r="O422" s="949">
        <f>O421-0.3</f>
        <v>-0.3</v>
      </c>
    </row>
    <row r="423" spans="1:15" ht="13" x14ac:dyDescent="0.15">
      <c r="A423" s="1096"/>
      <c r="B423" s="951" t="s">
        <v>1860</v>
      </c>
      <c r="C423" s="952"/>
      <c r="D423" s="953"/>
      <c r="E423" s="953"/>
      <c r="F423" s="953"/>
      <c r="G423" s="953"/>
      <c r="H423" s="953"/>
      <c r="I423" s="953"/>
      <c r="J423" s="953"/>
      <c r="K423" s="953"/>
      <c r="M423" s="1096"/>
      <c r="N423" s="951" t="s">
        <v>1860</v>
      </c>
      <c r="O423" s="953"/>
    </row>
    <row r="424" spans="1:15" ht="14" x14ac:dyDescent="0.15">
      <c r="A424" s="963"/>
      <c r="B424" s="954" t="s">
        <v>1861</v>
      </c>
      <c r="C424" s="955">
        <f t="shared" ref="C424:K424" si="211">C423-0.3</f>
        <v>-0.3</v>
      </c>
      <c r="D424" s="956">
        <f t="shared" si="211"/>
        <v>-0.3</v>
      </c>
      <c r="E424" s="956">
        <f t="shared" si="211"/>
        <v>-0.3</v>
      </c>
      <c r="F424" s="956">
        <f t="shared" si="211"/>
        <v>-0.3</v>
      </c>
      <c r="G424" s="956">
        <f t="shared" si="211"/>
        <v>-0.3</v>
      </c>
      <c r="H424" s="956">
        <f t="shared" si="211"/>
        <v>-0.3</v>
      </c>
      <c r="I424" s="956">
        <f t="shared" si="211"/>
        <v>-0.3</v>
      </c>
      <c r="J424" s="956">
        <f t="shared" si="211"/>
        <v>-0.3</v>
      </c>
      <c r="K424" s="956">
        <f t="shared" si="211"/>
        <v>-0.3</v>
      </c>
      <c r="M424" s="963"/>
      <c r="N424" s="954" t="s">
        <v>1861</v>
      </c>
      <c r="O424" s="956">
        <f>O423-0.3</f>
        <v>-0.3</v>
      </c>
    </row>
    <row r="425" spans="1:15" ht="13" x14ac:dyDescent="0.15">
      <c r="M425" s="1095"/>
      <c r="N425" s="944" t="s">
        <v>1860</v>
      </c>
      <c r="O425" s="946"/>
    </row>
    <row r="426" spans="1:15" ht="14" x14ac:dyDescent="0.15">
      <c r="M426" s="963"/>
      <c r="N426" s="947" t="s">
        <v>1861</v>
      </c>
      <c r="O426" s="949">
        <f>O425-0.3</f>
        <v>-0.3</v>
      </c>
    </row>
    <row r="427" spans="1:15" ht="13" x14ac:dyDescent="0.15">
      <c r="M427" s="1096"/>
      <c r="N427" s="951" t="s">
        <v>1860</v>
      </c>
      <c r="O427" s="953"/>
    </row>
    <row r="428" spans="1:15" ht="14" x14ac:dyDescent="0.15">
      <c r="M428" s="963"/>
      <c r="N428" s="954" t="s">
        <v>1861</v>
      </c>
      <c r="O428" s="956">
        <f>O427-0.3</f>
        <v>-0.3</v>
      </c>
    </row>
    <row r="429" spans="1:15" ht="13" x14ac:dyDescent="0.15">
      <c r="M429" s="1095"/>
      <c r="N429" s="944" t="s">
        <v>1860</v>
      </c>
      <c r="O429" s="946"/>
    </row>
    <row r="430" spans="1:15" ht="14" x14ac:dyDescent="0.15">
      <c r="M430" s="963"/>
      <c r="N430" s="947" t="s">
        <v>1861</v>
      </c>
      <c r="O430" s="949">
        <f>O429-0.3</f>
        <v>-0.3</v>
      </c>
    </row>
    <row r="431" spans="1:15" ht="13" x14ac:dyDescent="0.15">
      <c r="M431" s="1096"/>
      <c r="N431" s="951" t="s">
        <v>1860</v>
      </c>
      <c r="O431" s="953"/>
    </row>
    <row r="432" spans="1:15" ht="14" x14ac:dyDescent="0.15">
      <c r="M432" s="963"/>
      <c r="N432" s="954" t="s">
        <v>1861</v>
      </c>
      <c r="O432" s="956">
        <f>O431-0.3</f>
        <v>-0.3</v>
      </c>
    </row>
    <row r="433" spans="13:15" ht="13" x14ac:dyDescent="0.15">
      <c r="M433" s="1095"/>
      <c r="N433" s="944" t="s">
        <v>1860</v>
      </c>
      <c r="O433" s="946"/>
    </row>
    <row r="434" spans="13:15" ht="14" x14ac:dyDescent="0.15">
      <c r="M434" s="963"/>
      <c r="N434" s="947" t="s">
        <v>1861</v>
      </c>
      <c r="O434" s="949">
        <f>O433-0.3</f>
        <v>-0.3</v>
      </c>
    </row>
    <row r="435" spans="13:15" ht="13" x14ac:dyDescent="0.15">
      <c r="M435" s="1096"/>
      <c r="N435" s="951" t="s">
        <v>1860</v>
      </c>
      <c r="O435" s="953"/>
    </row>
    <row r="436" spans="13:15" ht="14" x14ac:dyDescent="0.15">
      <c r="M436" s="963"/>
      <c r="N436" s="954" t="s">
        <v>1861</v>
      </c>
      <c r="O436" s="956">
        <f>O435-0.3</f>
        <v>-0.3</v>
      </c>
    </row>
  </sheetData>
  <mergeCells count="428">
    <mergeCell ref="M329:M330"/>
    <mergeCell ref="M331:M332"/>
    <mergeCell ref="M333:M334"/>
    <mergeCell ref="M335:M336"/>
    <mergeCell ref="M337:M338"/>
    <mergeCell ref="M339:M340"/>
    <mergeCell ref="M341:M342"/>
    <mergeCell ref="M311:M312"/>
    <mergeCell ref="M313:M314"/>
    <mergeCell ref="M315:M316"/>
    <mergeCell ref="M317:M318"/>
    <mergeCell ref="M319:M320"/>
    <mergeCell ref="M321:M322"/>
    <mergeCell ref="M323:M324"/>
    <mergeCell ref="M325:M326"/>
    <mergeCell ref="M327:M328"/>
    <mergeCell ref="M293:M294"/>
    <mergeCell ref="M295:M296"/>
    <mergeCell ref="M297:M298"/>
    <mergeCell ref="M299:M300"/>
    <mergeCell ref="M301:M302"/>
    <mergeCell ref="M303:M304"/>
    <mergeCell ref="M305:M306"/>
    <mergeCell ref="M307:M308"/>
    <mergeCell ref="M309:M310"/>
    <mergeCell ref="M275:M276"/>
    <mergeCell ref="M277:M278"/>
    <mergeCell ref="M279:M280"/>
    <mergeCell ref="M281:M282"/>
    <mergeCell ref="M283:M284"/>
    <mergeCell ref="M285:M286"/>
    <mergeCell ref="M287:M288"/>
    <mergeCell ref="M289:M290"/>
    <mergeCell ref="M291:M292"/>
    <mergeCell ref="M407:M408"/>
    <mergeCell ref="M409:M410"/>
    <mergeCell ref="M411:M412"/>
    <mergeCell ref="M427:M428"/>
    <mergeCell ref="M429:M430"/>
    <mergeCell ref="M431:M432"/>
    <mergeCell ref="M433:M434"/>
    <mergeCell ref="M435:M436"/>
    <mergeCell ref="M413:M414"/>
    <mergeCell ref="M415:M416"/>
    <mergeCell ref="M417:M418"/>
    <mergeCell ref="M419:M420"/>
    <mergeCell ref="M421:M422"/>
    <mergeCell ref="M423:M424"/>
    <mergeCell ref="M425:M426"/>
    <mergeCell ref="M389:M390"/>
    <mergeCell ref="M391:M392"/>
    <mergeCell ref="M393:M394"/>
    <mergeCell ref="M395:M396"/>
    <mergeCell ref="M397:M398"/>
    <mergeCell ref="M399:M400"/>
    <mergeCell ref="M401:M402"/>
    <mergeCell ref="M403:M404"/>
    <mergeCell ref="M405:M406"/>
    <mergeCell ref="M371:M372"/>
    <mergeCell ref="M373:M374"/>
    <mergeCell ref="M375:M376"/>
    <mergeCell ref="M377:M378"/>
    <mergeCell ref="M379:M380"/>
    <mergeCell ref="M381:M382"/>
    <mergeCell ref="M383:M384"/>
    <mergeCell ref="M385:M386"/>
    <mergeCell ref="M387:M388"/>
    <mergeCell ref="M353:M354"/>
    <mergeCell ref="M355:M356"/>
    <mergeCell ref="M357:M358"/>
    <mergeCell ref="M359:M360"/>
    <mergeCell ref="M361:M362"/>
    <mergeCell ref="M363:M364"/>
    <mergeCell ref="M365:M366"/>
    <mergeCell ref="M367:M368"/>
    <mergeCell ref="M369:M370"/>
    <mergeCell ref="A239:A240"/>
    <mergeCell ref="A241:A242"/>
    <mergeCell ref="A243:A244"/>
    <mergeCell ref="A245:A246"/>
    <mergeCell ref="M343:M344"/>
    <mergeCell ref="M345:M346"/>
    <mergeCell ref="M347:M348"/>
    <mergeCell ref="M349:M350"/>
    <mergeCell ref="M351:M352"/>
    <mergeCell ref="M245:M246"/>
    <mergeCell ref="M247:M248"/>
    <mergeCell ref="M249:M250"/>
    <mergeCell ref="M251:M252"/>
    <mergeCell ref="M253:M254"/>
    <mergeCell ref="M255:M256"/>
    <mergeCell ref="M257:M258"/>
    <mergeCell ref="M259:M260"/>
    <mergeCell ref="M261:M262"/>
    <mergeCell ref="M263:M264"/>
    <mergeCell ref="M265:M266"/>
    <mergeCell ref="M267:M268"/>
    <mergeCell ref="M269:M270"/>
    <mergeCell ref="M271:M272"/>
    <mergeCell ref="M273:M274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M233:M234"/>
    <mergeCell ref="M235:M236"/>
    <mergeCell ref="M237:M238"/>
    <mergeCell ref="M239:M240"/>
    <mergeCell ref="M241:M242"/>
    <mergeCell ref="M243:M244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M215:M216"/>
    <mergeCell ref="M217:M218"/>
    <mergeCell ref="M219:M220"/>
    <mergeCell ref="M221:M222"/>
    <mergeCell ref="M223:M224"/>
    <mergeCell ref="M225:M226"/>
    <mergeCell ref="M227:M228"/>
    <mergeCell ref="M229:M230"/>
    <mergeCell ref="M231:M232"/>
    <mergeCell ref="M197:M198"/>
    <mergeCell ref="M199:M200"/>
    <mergeCell ref="M201:M202"/>
    <mergeCell ref="M203:M204"/>
    <mergeCell ref="M205:M206"/>
    <mergeCell ref="M207:M208"/>
    <mergeCell ref="M209:M210"/>
    <mergeCell ref="M211:M212"/>
    <mergeCell ref="M213:M214"/>
    <mergeCell ref="M179:M180"/>
    <mergeCell ref="M181:M182"/>
    <mergeCell ref="M183:M184"/>
    <mergeCell ref="M185:M186"/>
    <mergeCell ref="M187:M188"/>
    <mergeCell ref="M189:M190"/>
    <mergeCell ref="M191:M192"/>
    <mergeCell ref="M193:M194"/>
    <mergeCell ref="M195:M196"/>
    <mergeCell ref="M161:M162"/>
    <mergeCell ref="M163:M164"/>
    <mergeCell ref="M165:M166"/>
    <mergeCell ref="M167:M168"/>
    <mergeCell ref="M169:M170"/>
    <mergeCell ref="M171:M172"/>
    <mergeCell ref="M173:M174"/>
    <mergeCell ref="M175:M176"/>
    <mergeCell ref="M177:M178"/>
    <mergeCell ref="A145:A146"/>
    <mergeCell ref="A147:A148"/>
    <mergeCell ref="M147:M148"/>
    <mergeCell ref="M149:M150"/>
    <mergeCell ref="M151:M152"/>
    <mergeCell ref="M153:M154"/>
    <mergeCell ref="M155:M156"/>
    <mergeCell ref="M157:M158"/>
    <mergeCell ref="M159:M160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M139:M140"/>
    <mergeCell ref="M141:M142"/>
    <mergeCell ref="M143:M144"/>
    <mergeCell ref="M145:M146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M121:M122"/>
    <mergeCell ref="M123:M124"/>
    <mergeCell ref="M125:M126"/>
    <mergeCell ref="M127:M128"/>
    <mergeCell ref="M129:M130"/>
    <mergeCell ref="M131:M132"/>
    <mergeCell ref="M133:M134"/>
    <mergeCell ref="M135:M136"/>
    <mergeCell ref="M137:M138"/>
    <mergeCell ref="M103:M104"/>
    <mergeCell ref="M105:M106"/>
    <mergeCell ref="M107:M108"/>
    <mergeCell ref="M109:M110"/>
    <mergeCell ref="M111:M112"/>
    <mergeCell ref="M113:M114"/>
    <mergeCell ref="M115:M116"/>
    <mergeCell ref="M117:M118"/>
    <mergeCell ref="M119:M120"/>
    <mergeCell ref="M85:M86"/>
    <mergeCell ref="M87:M88"/>
    <mergeCell ref="M89:M90"/>
    <mergeCell ref="M91:M92"/>
    <mergeCell ref="M93:M94"/>
    <mergeCell ref="M95:M96"/>
    <mergeCell ref="M97:M98"/>
    <mergeCell ref="M99:M100"/>
    <mergeCell ref="M101:M102"/>
    <mergeCell ref="M67:M68"/>
    <mergeCell ref="M69:M70"/>
    <mergeCell ref="M71:M72"/>
    <mergeCell ref="M73:M74"/>
    <mergeCell ref="M75:M76"/>
    <mergeCell ref="M77:M78"/>
    <mergeCell ref="M79:M80"/>
    <mergeCell ref="M81:M82"/>
    <mergeCell ref="M83:M84"/>
    <mergeCell ref="M63:M64"/>
    <mergeCell ref="M65:M66"/>
    <mergeCell ref="M25:M26"/>
    <mergeCell ref="M27:M28"/>
    <mergeCell ref="M29:M30"/>
    <mergeCell ref="M31:M32"/>
    <mergeCell ref="M33:M34"/>
    <mergeCell ref="M35:M36"/>
    <mergeCell ref="M37:M38"/>
    <mergeCell ref="M39:M40"/>
    <mergeCell ref="M41:M42"/>
    <mergeCell ref="M43:M44"/>
    <mergeCell ref="M45:M46"/>
    <mergeCell ref="M47:M48"/>
    <mergeCell ref="M49:M50"/>
    <mergeCell ref="M51:M52"/>
    <mergeCell ref="M53:M54"/>
    <mergeCell ref="M55:M56"/>
    <mergeCell ref="A39:A40"/>
    <mergeCell ref="A41:A42"/>
    <mergeCell ref="A43:A44"/>
    <mergeCell ref="A45:A46"/>
    <mergeCell ref="A47:A48"/>
    <mergeCell ref="A49:A50"/>
    <mergeCell ref="M57:M58"/>
    <mergeCell ref="M59:M60"/>
    <mergeCell ref="M61:M62"/>
    <mergeCell ref="M23:M24"/>
    <mergeCell ref="A23:A24"/>
    <mergeCell ref="A25:A26"/>
    <mergeCell ref="A27:A28"/>
    <mergeCell ref="A29:A30"/>
    <mergeCell ref="A31:A32"/>
    <mergeCell ref="A33:A34"/>
    <mergeCell ref="A35:A36"/>
    <mergeCell ref="A37:A38"/>
    <mergeCell ref="A337:A338"/>
    <mergeCell ref="A339:A340"/>
    <mergeCell ref="A341:A342"/>
    <mergeCell ref="A343:A344"/>
    <mergeCell ref="A3:A4"/>
    <mergeCell ref="M3:M4"/>
    <mergeCell ref="A5:A6"/>
    <mergeCell ref="M5:M6"/>
    <mergeCell ref="A7:A8"/>
    <mergeCell ref="M7:M8"/>
    <mergeCell ref="M9:M10"/>
    <mergeCell ref="A9:A10"/>
    <mergeCell ref="A11:A12"/>
    <mergeCell ref="A13:A14"/>
    <mergeCell ref="A15:A16"/>
    <mergeCell ref="A17:A18"/>
    <mergeCell ref="A19:A20"/>
    <mergeCell ref="A21:A22"/>
    <mergeCell ref="M11:M12"/>
    <mergeCell ref="M13:M14"/>
    <mergeCell ref="M15:M16"/>
    <mergeCell ref="M17:M18"/>
    <mergeCell ref="M19:M20"/>
    <mergeCell ref="M21:M22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399:A400"/>
    <mergeCell ref="A415:A416"/>
    <mergeCell ref="A417:A418"/>
    <mergeCell ref="A419:A420"/>
    <mergeCell ref="A421:A422"/>
    <mergeCell ref="A423:A424"/>
    <mergeCell ref="A401:A402"/>
    <mergeCell ref="A403:A404"/>
    <mergeCell ref="A405:A406"/>
    <mergeCell ref="A407:A408"/>
    <mergeCell ref="A409:A410"/>
    <mergeCell ref="A411:A412"/>
    <mergeCell ref="A413:A414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L100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7.5" customWidth="1"/>
    <col min="2" max="2" width="12" customWidth="1"/>
    <col min="3" max="3" width="12.6640625" customWidth="1"/>
    <col min="4" max="4" width="41.83203125" customWidth="1"/>
    <col min="5" max="5" width="14.5" customWidth="1"/>
    <col min="6" max="6" width="13.33203125" customWidth="1"/>
    <col min="7" max="7" width="13.1640625" hidden="1" customWidth="1"/>
    <col min="8" max="8" width="12.1640625" hidden="1" customWidth="1"/>
    <col min="9" max="9" width="20.5" hidden="1" customWidth="1"/>
    <col min="10" max="10" width="22.5" customWidth="1"/>
    <col min="11" max="12" width="17.83203125" customWidth="1"/>
  </cols>
  <sheetData>
    <row r="1" spans="1:12" ht="60.75" customHeight="1" x14ac:dyDescent="0.2">
      <c r="A1" s="1"/>
      <c r="B1" s="1033" t="s">
        <v>0</v>
      </c>
      <c r="C1" s="963"/>
      <c r="D1" s="963"/>
      <c r="E1" s="963"/>
      <c r="F1" s="963"/>
      <c r="G1" s="2" t="s">
        <v>1</v>
      </c>
      <c r="H1" s="3"/>
      <c r="I1" s="3"/>
      <c r="J1" s="3"/>
      <c r="K1" s="4"/>
      <c r="L1" s="4"/>
    </row>
    <row r="2" spans="1:12" ht="39" x14ac:dyDescent="0.15">
      <c r="A2" s="5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7" t="s">
        <v>7</v>
      </c>
      <c r="G2" s="9" t="s">
        <v>8</v>
      </c>
      <c r="H2" s="9" t="s">
        <v>9</v>
      </c>
      <c r="I2" s="9" t="s">
        <v>10</v>
      </c>
      <c r="J2" s="10" t="s">
        <v>11</v>
      </c>
      <c r="K2" s="11" t="s">
        <v>12</v>
      </c>
      <c r="L2" s="11"/>
    </row>
    <row r="3" spans="1:12" ht="13" x14ac:dyDescent="0.15">
      <c r="A3" s="12" t="s">
        <v>13</v>
      </c>
      <c r="B3" s="1034">
        <v>43656</v>
      </c>
      <c r="C3" s="1034" t="s">
        <v>14</v>
      </c>
      <c r="D3" s="14" t="s">
        <v>15</v>
      </c>
      <c r="E3" s="15">
        <v>30000</v>
      </c>
      <c r="F3" s="1026">
        <f>E3+E4</f>
        <v>51000</v>
      </c>
      <c r="G3" s="15"/>
      <c r="H3" s="15"/>
      <c r="I3" s="15"/>
      <c r="J3" s="15" t="s">
        <v>16</v>
      </c>
      <c r="K3" s="17"/>
      <c r="L3" s="17"/>
    </row>
    <row r="4" spans="1:12" ht="13" x14ac:dyDescent="0.15">
      <c r="A4" s="12" t="s">
        <v>13</v>
      </c>
      <c r="B4" s="963"/>
      <c r="C4" s="963"/>
      <c r="D4" s="14" t="s">
        <v>15</v>
      </c>
      <c r="E4" s="15">
        <v>21000</v>
      </c>
      <c r="F4" s="963"/>
      <c r="G4" s="15"/>
      <c r="H4" s="15"/>
      <c r="I4" s="15"/>
      <c r="J4" s="15" t="s">
        <v>16</v>
      </c>
      <c r="K4" s="17"/>
      <c r="L4" s="17"/>
    </row>
    <row r="5" spans="1:12" ht="13" x14ac:dyDescent="0.15">
      <c r="A5" s="18" t="s">
        <v>13</v>
      </c>
      <c r="B5" s="19">
        <v>43658</v>
      </c>
      <c r="C5" s="19">
        <v>43662</v>
      </c>
      <c r="D5" s="20" t="s">
        <v>15</v>
      </c>
      <c r="E5" s="21">
        <v>41821</v>
      </c>
      <c r="F5" s="977">
        <f>E5+E6</f>
        <v>71643</v>
      </c>
      <c r="G5" s="36"/>
      <c r="H5" s="36"/>
      <c r="I5" s="36"/>
      <c r="J5" s="36" t="s">
        <v>16</v>
      </c>
      <c r="K5" s="38"/>
      <c r="L5" s="38"/>
    </row>
    <row r="6" spans="1:12" ht="13" x14ac:dyDescent="0.15">
      <c r="A6" s="18" t="s">
        <v>13</v>
      </c>
      <c r="B6" s="19">
        <v>43658</v>
      </c>
      <c r="C6" s="19">
        <v>43662</v>
      </c>
      <c r="D6" s="20" t="s">
        <v>15</v>
      </c>
      <c r="E6" s="21">
        <v>29822</v>
      </c>
      <c r="F6" s="963"/>
      <c r="G6" s="36"/>
      <c r="H6" s="36"/>
      <c r="I6" s="36"/>
      <c r="J6" s="36" t="s">
        <v>16</v>
      </c>
      <c r="K6" s="38"/>
      <c r="L6" s="38"/>
    </row>
    <row r="7" spans="1:12" ht="13" x14ac:dyDescent="0.15">
      <c r="A7" s="40" t="s">
        <v>13</v>
      </c>
      <c r="B7" s="42">
        <v>43658</v>
      </c>
      <c r="C7" s="42">
        <v>43662</v>
      </c>
      <c r="D7" s="44" t="s">
        <v>15</v>
      </c>
      <c r="E7" s="46">
        <v>20940</v>
      </c>
      <c r="F7" s="976">
        <f>E7+E8</f>
        <v>50814</v>
      </c>
      <c r="G7" s="68"/>
      <c r="H7" s="68"/>
      <c r="I7" s="68"/>
      <c r="J7" s="68" t="s">
        <v>16</v>
      </c>
      <c r="K7" s="70"/>
      <c r="L7" s="70"/>
    </row>
    <row r="8" spans="1:12" ht="13" x14ac:dyDescent="0.15">
      <c r="A8" s="40" t="s">
        <v>13</v>
      </c>
      <c r="B8" s="42">
        <v>43661</v>
      </c>
      <c r="C8" s="42">
        <v>43662</v>
      </c>
      <c r="D8" s="44" t="s">
        <v>15</v>
      </c>
      <c r="E8" s="46">
        <v>29874</v>
      </c>
      <c r="F8" s="963"/>
      <c r="G8" s="68"/>
      <c r="H8" s="68"/>
      <c r="I8" s="68"/>
      <c r="J8" s="68" t="s">
        <v>16</v>
      </c>
      <c r="K8" s="70"/>
      <c r="L8" s="70"/>
    </row>
    <row r="9" spans="1:12" ht="13" x14ac:dyDescent="0.15">
      <c r="A9" s="18" t="s">
        <v>13</v>
      </c>
      <c r="B9" s="19">
        <v>43662</v>
      </c>
      <c r="C9" s="19">
        <v>43663</v>
      </c>
      <c r="D9" s="20" t="s">
        <v>15</v>
      </c>
      <c r="E9" s="21">
        <v>41882</v>
      </c>
      <c r="F9" s="977">
        <f>E9+E10</f>
        <v>71714</v>
      </c>
      <c r="G9" s="36"/>
      <c r="H9" s="36"/>
      <c r="I9" s="36"/>
      <c r="J9" s="36" t="s">
        <v>16</v>
      </c>
      <c r="K9" s="38"/>
      <c r="L9" s="38"/>
    </row>
    <row r="10" spans="1:12" ht="13" x14ac:dyDescent="0.15">
      <c r="A10" s="18" t="s">
        <v>13</v>
      </c>
      <c r="B10" s="19">
        <v>43663</v>
      </c>
      <c r="C10" s="19"/>
      <c r="D10" s="20" t="s">
        <v>15</v>
      </c>
      <c r="E10" s="21">
        <v>29832</v>
      </c>
      <c r="F10" s="963"/>
      <c r="G10" s="36"/>
      <c r="H10" s="36"/>
      <c r="I10" s="36"/>
      <c r="J10" s="36" t="s">
        <v>16</v>
      </c>
      <c r="K10" s="38"/>
      <c r="L10" s="38"/>
    </row>
    <row r="11" spans="1:12" ht="13" x14ac:dyDescent="0.15">
      <c r="A11" s="76"/>
      <c r="B11" s="78"/>
      <c r="C11" s="78"/>
      <c r="D11" s="80"/>
      <c r="E11" s="82"/>
      <c r="F11" s="84">
        <f>SUM(F3:F10)</f>
        <v>245171</v>
      </c>
      <c r="G11" s="91"/>
      <c r="H11" s="91"/>
      <c r="I11" s="91"/>
      <c r="J11" s="93"/>
      <c r="K11" s="95"/>
      <c r="L11" s="95"/>
    </row>
    <row r="12" spans="1:12" ht="13" x14ac:dyDescent="0.15">
      <c r="A12" s="40" t="s">
        <v>13</v>
      </c>
      <c r="B12" s="97">
        <v>43665</v>
      </c>
      <c r="C12" s="99">
        <v>43669</v>
      </c>
      <c r="D12" s="44" t="s">
        <v>15</v>
      </c>
      <c r="E12" s="63">
        <v>29712</v>
      </c>
      <c r="F12" s="976">
        <f>E12+E13</f>
        <v>49520</v>
      </c>
      <c r="G12" s="101"/>
      <c r="H12" s="101"/>
      <c r="I12" s="101"/>
      <c r="J12" s="1027" t="s">
        <v>51</v>
      </c>
      <c r="K12" s="104">
        <v>548874.04</v>
      </c>
      <c r="L12" s="104"/>
    </row>
    <row r="13" spans="1:12" ht="13" x14ac:dyDescent="0.15">
      <c r="A13" s="40" t="s">
        <v>13</v>
      </c>
      <c r="B13" s="42">
        <v>43666</v>
      </c>
      <c r="C13" s="99">
        <v>43669</v>
      </c>
      <c r="D13" s="44" t="s">
        <v>15</v>
      </c>
      <c r="E13" s="63">
        <v>19808</v>
      </c>
      <c r="F13" s="963"/>
      <c r="G13" s="101"/>
      <c r="H13" s="101"/>
      <c r="I13" s="101"/>
      <c r="J13" s="963"/>
      <c r="K13" s="104">
        <v>365915.96</v>
      </c>
      <c r="L13" s="104"/>
    </row>
    <row r="14" spans="1:12" ht="13" x14ac:dyDescent="0.15">
      <c r="A14" s="105" t="s">
        <v>13</v>
      </c>
      <c r="B14" s="106">
        <v>43668</v>
      </c>
      <c r="C14" s="106">
        <v>43670</v>
      </c>
      <c r="D14" s="107" t="s">
        <v>15</v>
      </c>
      <c r="E14" s="108" t="s">
        <v>56</v>
      </c>
      <c r="F14" s="109">
        <v>29820</v>
      </c>
      <c r="G14" s="111"/>
      <c r="H14" s="111"/>
      <c r="I14" s="111"/>
      <c r="J14" s="113" t="s">
        <v>60</v>
      </c>
      <c r="K14" s="115">
        <v>476333.97</v>
      </c>
      <c r="L14" s="115"/>
    </row>
    <row r="15" spans="1:12" ht="13" x14ac:dyDescent="0.15">
      <c r="A15" s="105" t="s">
        <v>61</v>
      </c>
      <c r="B15" s="1030">
        <v>43668</v>
      </c>
      <c r="C15" s="1030">
        <v>43669</v>
      </c>
      <c r="D15" s="107" t="s">
        <v>62</v>
      </c>
      <c r="E15" s="108">
        <v>31500</v>
      </c>
      <c r="F15" s="1031">
        <f>E15+E16</f>
        <v>63000</v>
      </c>
      <c r="G15" s="111"/>
      <c r="H15" s="111"/>
      <c r="I15" s="111"/>
      <c r="J15" s="1032" t="s">
        <v>51</v>
      </c>
      <c r="K15" s="1029">
        <v>1028764.8</v>
      </c>
      <c r="L15" s="115"/>
    </row>
    <row r="16" spans="1:12" ht="13" x14ac:dyDescent="0.15">
      <c r="A16" s="105" t="s">
        <v>61</v>
      </c>
      <c r="B16" s="963"/>
      <c r="C16" s="963"/>
      <c r="D16" s="107" t="s">
        <v>69</v>
      </c>
      <c r="E16" s="108">
        <v>31500</v>
      </c>
      <c r="F16" s="963"/>
      <c r="G16" s="111"/>
      <c r="H16" s="111"/>
      <c r="I16" s="111"/>
      <c r="J16" s="963"/>
      <c r="K16" s="963"/>
      <c r="L16" s="115"/>
    </row>
    <row r="17" spans="1:12" ht="13" x14ac:dyDescent="0.15">
      <c r="A17" s="76"/>
      <c r="B17" s="78"/>
      <c r="C17" s="78"/>
      <c r="D17" s="80"/>
      <c r="E17" s="82"/>
      <c r="F17" s="84">
        <f>SUM(F12:F16)</f>
        <v>142340</v>
      </c>
      <c r="G17" s="91">
        <f>F17*0.25</f>
        <v>35585</v>
      </c>
      <c r="H17" s="91"/>
      <c r="I17" s="91"/>
      <c r="J17" s="93"/>
      <c r="K17" s="95"/>
      <c r="L17" s="95"/>
    </row>
    <row r="18" spans="1:12" ht="13" x14ac:dyDescent="0.15">
      <c r="A18" s="105" t="s">
        <v>73</v>
      </c>
      <c r="B18" s="106">
        <v>43669</v>
      </c>
      <c r="C18" s="106">
        <v>43675</v>
      </c>
      <c r="D18" s="107" t="s">
        <v>15</v>
      </c>
      <c r="E18" s="108">
        <v>41660</v>
      </c>
      <c r="F18" s="108">
        <v>41660</v>
      </c>
      <c r="G18" s="123"/>
      <c r="H18" s="123"/>
      <c r="I18" s="123"/>
      <c r="J18" s="113" t="s">
        <v>51</v>
      </c>
      <c r="K18" s="115">
        <v>663366.77</v>
      </c>
      <c r="L18" s="115"/>
    </row>
    <row r="19" spans="1:12" ht="15" customHeight="1" x14ac:dyDescent="0.15">
      <c r="A19" s="124" t="s">
        <v>13</v>
      </c>
      <c r="B19" s="126">
        <v>43670</v>
      </c>
      <c r="C19" s="126">
        <v>43675</v>
      </c>
      <c r="D19" s="128" t="s">
        <v>15</v>
      </c>
      <c r="E19" s="129">
        <v>30000</v>
      </c>
      <c r="F19" s="129">
        <v>30000</v>
      </c>
      <c r="G19" s="131"/>
      <c r="H19" s="131"/>
      <c r="I19" s="131"/>
      <c r="J19" s="132" t="s">
        <v>51</v>
      </c>
      <c r="K19" s="133">
        <v>547740.01</v>
      </c>
      <c r="L19" s="133"/>
    </row>
    <row r="20" spans="1:12" ht="13" x14ac:dyDescent="0.15">
      <c r="A20" s="105" t="s">
        <v>81</v>
      </c>
      <c r="B20" s="106">
        <v>43670</v>
      </c>
      <c r="C20" s="106">
        <v>43675</v>
      </c>
      <c r="D20" s="107" t="s">
        <v>62</v>
      </c>
      <c r="E20" s="108">
        <v>31564.75</v>
      </c>
      <c r="F20" s="1028">
        <f>E20+E21</f>
        <v>63129.5</v>
      </c>
      <c r="G20" s="123"/>
      <c r="H20" s="123"/>
      <c r="I20" s="123"/>
      <c r="J20" s="113" t="s">
        <v>51</v>
      </c>
      <c r="K20" s="1029">
        <v>1176923.21</v>
      </c>
      <c r="L20" s="115"/>
    </row>
    <row r="21" spans="1:12" ht="13" x14ac:dyDescent="0.15">
      <c r="A21" s="105" t="s">
        <v>81</v>
      </c>
      <c r="B21" s="106">
        <v>43670</v>
      </c>
      <c r="C21" s="106">
        <v>43675</v>
      </c>
      <c r="D21" s="107" t="s">
        <v>69</v>
      </c>
      <c r="E21" s="108">
        <v>31564.75</v>
      </c>
      <c r="F21" s="963"/>
      <c r="G21" s="123"/>
      <c r="H21" s="123"/>
      <c r="I21" s="123"/>
      <c r="J21" s="113" t="s">
        <v>51</v>
      </c>
      <c r="K21" s="963"/>
      <c r="L21" s="115"/>
    </row>
    <row r="22" spans="1:12" ht="13" x14ac:dyDescent="0.15">
      <c r="A22" s="136" t="s">
        <v>13</v>
      </c>
      <c r="B22" s="138">
        <v>43671</v>
      </c>
      <c r="C22" s="138">
        <v>43675</v>
      </c>
      <c r="D22" s="139" t="s">
        <v>15</v>
      </c>
      <c r="E22" s="140">
        <v>19952.38</v>
      </c>
      <c r="F22" s="142">
        <f>E22</f>
        <v>19952.38</v>
      </c>
      <c r="G22" s="143"/>
      <c r="H22" s="143"/>
      <c r="I22" s="143"/>
      <c r="J22" s="144" t="s">
        <v>60</v>
      </c>
      <c r="K22" s="146">
        <v>363731.89</v>
      </c>
      <c r="L22" s="146"/>
    </row>
    <row r="23" spans="1:12" ht="13" x14ac:dyDescent="0.15">
      <c r="A23" s="105" t="s">
        <v>13</v>
      </c>
      <c r="B23" s="1030">
        <v>43672</v>
      </c>
      <c r="C23" s="106">
        <v>43677</v>
      </c>
      <c r="D23" s="107" t="s">
        <v>15</v>
      </c>
      <c r="E23" s="108">
        <v>39916.660000000003</v>
      </c>
      <c r="F23" s="1028">
        <f>E23+E24</f>
        <v>81880.94</v>
      </c>
      <c r="G23" s="123"/>
      <c r="H23" s="123"/>
      <c r="I23" s="123"/>
      <c r="J23" s="113" t="s">
        <v>97</v>
      </c>
      <c r="K23" s="115">
        <v>726361.87</v>
      </c>
      <c r="L23" s="115"/>
    </row>
    <row r="24" spans="1:12" ht="13" x14ac:dyDescent="0.15">
      <c r="A24" s="105" t="s">
        <v>13</v>
      </c>
      <c r="B24" s="963"/>
      <c r="C24" s="106">
        <v>43677</v>
      </c>
      <c r="D24" s="107" t="s">
        <v>15</v>
      </c>
      <c r="E24" s="108">
        <v>41964.28</v>
      </c>
      <c r="F24" s="963"/>
      <c r="G24" s="123"/>
      <c r="H24" s="123"/>
      <c r="I24" s="123"/>
      <c r="J24" s="113" t="s">
        <v>98</v>
      </c>
      <c r="K24" s="115">
        <v>763622.32</v>
      </c>
      <c r="L24" s="115"/>
    </row>
    <row r="25" spans="1:12" ht="13" x14ac:dyDescent="0.15">
      <c r="A25" s="136" t="s">
        <v>13</v>
      </c>
      <c r="B25" s="1035">
        <v>43675</v>
      </c>
      <c r="C25" s="138">
        <v>43677</v>
      </c>
      <c r="D25" s="139" t="s">
        <v>15</v>
      </c>
      <c r="E25" s="140">
        <v>29904.76</v>
      </c>
      <c r="F25" s="1036">
        <f>E25+E26</f>
        <v>49833.330999999998</v>
      </c>
      <c r="G25" s="143"/>
      <c r="H25" s="143"/>
      <c r="I25" s="143"/>
      <c r="J25" s="144" t="s">
        <v>100</v>
      </c>
      <c r="K25" s="146"/>
      <c r="L25" s="146"/>
    </row>
    <row r="26" spans="1:12" ht="13" x14ac:dyDescent="0.15">
      <c r="A26" s="124" t="s">
        <v>13</v>
      </c>
      <c r="B26" s="963"/>
      <c r="C26" s="126">
        <v>43677</v>
      </c>
      <c r="D26" s="128" t="s">
        <v>15</v>
      </c>
      <c r="E26" s="129">
        <v>19928.571</v>
      </c>
      <c r="F26" s="963"/>
      <c r="G26" s="131"/>
      <c r="H26" s="131"/>
      <c r="I26" s="131"/>
      <c r="J26" s="132" t="s">
        <v>101</v>
      </c>
      <c r="K26" s="133">
        <v>365468.93</v>
      </c>
      <c r="L26" s="133"/>
    </row>
    <row r="27" spans="1:12" ht="13" x14ac:dyDescent="0.15">
      <c r="A27" s="150"/>
      <c r="B27" s="152"/>
      <c r="C27" s="152"/>
      <c r="D27" s="154"/>
      <c r="E27" s="156"/>
      <c r="F27" s="159">
        <f>SUM(F18:F26)</f>
        <v>286456.15100000001</v>
      </c>
      <c r="G27" s="162">
        <f>F27*0.25</f>
        <v>71614.037750000003</v>
      </c>
      <c r="H27" s="162"/>
      <c r="I27" s="162"/>
      <c r="J27" s="164"/>
      <c r="K27" s="166"/>
      <c r="L27" s="166"/>
    </row>
    <row r="28" spans="1:12" ht="13" x14ac:dyDescent="0.15">
      <c r="A28" s="168" t="s">
        <v>81</v>
      </c>
      <c r="B28" s="169">
        <v>43677</v>
      </c>
      <c r="C28" s="1037">
        <v>43678</v>
      </c>
      <c r="D28" s="170" t="s">
        <v>62</v>
      </c>
      <c r="E28" s="63">
        <v>29806</v>
      </c>
      <c r="F28" s="1038">
        <f>E28+E29</f>
        <v>59830.6</v>
      </c>
      <c r="G28" s="23"/>
      <c r="H28" s="23"/>
      <c r="I28" s="23"/>
      <c r="J28" s="172" t="s">
        <v>119</v>
      </c>
      <c r="K28" s="104">
        <v>561872.92000000004</v>
      </c>
      <c r="L28" s="104"/>
    </row>
    <row r="29" spans="1:12" ht="13" x14ac:dyDescent="0.15">
      <c r="A29" s="168" t="s">
        <v>81</v>
      </c>
      <c r="B29" s="169">
        <v>43677</v>
      </c>
      <c r="C29" s="963"/>
      <c r="D29" s="170" t="s">
        <v>69</v>
      </c>
      <c r="E29" s="63">
        <v>30024.6</v>
      </c>
      <c r="F29" s="963"/>
      <c r="G29" s="23"/>
      <c r="H29" s="23"/>
      <c r="I29" s="23"/>
      <c r="J29" s="172" t="s">
        <v>120</v>
      </c>
      <c r="K29" s="104">
        <v>565993.74</v>
      </c>
      <c r="L29" s="104"/>
    </row>
    <row r="30" spans="1:12" ht="13" x14ac:dyDescent="0.15">
      <c r="A30" s="124" t="s">
        <v>13</v>
      </c>
      <c r="B30" s="126">
        <v>43677</v>
      </c>
      <c r="C30" s="126">
        <v>43683</v>
      </c>
      <c r="D30" s="128" t="s">
        <v>15</v>
      </c>
      <c r="E30" s="129">
        <v>41904.76</v>
      </c>
      <c r="F30" s="129">
        <v>41904.76</v>
      </c>
      <c r="G30" s="131"/>
      <c r="H30" s="131"/>
      <c r="I30" s="131"/>
      <c r="J30" s="132" t="s">
        <v>123</v>
      </c>
      <c r="K30" s="133">
        <v>772681.86</v>
      </c>
      <c r="L30" s="133"/>
    </row>
    <row r="31" spans="1:12" ht="13" x14ac:dyDescent="0.15">
      <c r="A31" s="124" t="s">
        <v>73</v>
      </c>
      <c r="B31" s="126">
        <v>43677</v>
      </c>
      <c r="C31" s="126">
        <v>43683</v>
      </c>
      <c r="D31" s="128" t="s">
        <v>15</v>
      </c>
      <c r="E31" s="129">
        <v>29916.66</v>
      </c>
      <c r="F31" s="129">
        <v>29916.66</v>
      </c>
      <c r="G31" s="131"/>
      <c r="H31" s="131"/>
      <c r="I31" s="131"/>
      <c r="J31" s="132" t="s">
        <v>125</v>
      </c>
      <c r="K31" s="133">
        <v>551633.29</v>
      </c>
      <c r="L31" s="133"/>
    </row>
    <row r="32" spans="1:12" ht="13" x14ac:dyDescent="0.15">
      <c r="A32" s="105" t="s">
        <v>13</v>
      </c>
      <c r="B32" s="106">
        <v>43678</v>
      </c>
      <c r="C32" s="106">
        <v>43683</v>
      </c>
      <c r="D32" s="108" t="s">
        <v>15</v>
      </c>
      <c r="E32" s="108">
        <v>19904.759999999998</v>
      </c>
      <c r="F32" s="108">
        <v>19904.759999999998</v>
      </c>
      <c r="G32" s="123"/>
      <c r="H32" s="123"/>
      <c r="I32" s="123"/>
      <c r="J32" s="113" t="s">
        <v>126</v>
      </c>
      <c r="K32" s="115">
        <v>368158.44</v>
      </c>
      <c r="L32" s="115"/>
    </row>
    <row r="33" spans="1:12" ht="13" x14ac:dyDescent="0.15">
      <c r="A33" s="40" t="s">
        <v>13</v>
      </c>
      <c r="B33" s="169">
        <v>43679</v>
      </c>
      <c r="C33" s="1037">
        <v>43683</v>
      </c>
      <c r="D33" s="108" t="s">
        <v>15</v>
      </c>
      <c r="E33" s="63">
        <v>29940.47</v>
      </c>
      <c r="F33" s="1038">
        <f>E33+E34</f>
        <v>71940.47</v>
      </c>
      <c r="G33" s="23"/>
      <c r="H33" s="23"/>
      <c r="I33" s="23"/>
      <c r="J33" s="172" t="s">
        <v>129</v>
      </c>
      <c r="K33" s="104">
        <v>555126.36</v>
      </c>
      <c r="L33" s="104"/>
    </row>
    <row r="34" spans="1:12" ht="13" x14ac:dyDescent="0.15">
      <c r="A34" s="40" t="s">
        <v>13</v>
      </c>
      <c r="B34" s="169">
        <v>43680</v>
      </c>
      <c r="C34" s="963"/>
      <c r="D34" s="108" t="s">
        <v>15</v>
      </c>
      <c r="E34" s="63">
        <v>42000</v>
      </c>
      <c r="F34" s="963"/>
      <c r="G34" s="23"/>
      <c r="H34" s="23"/>
      <c r="I34" s="23"/>
      <c r="J34" s="172" t="s">
        <v>130</v>
      </c>
      <c r="K34" s="104">
        <v>751800</v>
      </c>
      <c r="L34" s="104"/>
    </row>
    <row r="35" spans="1:12" ht="13" x14ac:dyDescent="0.15">
      <c r="A35" s="124" t="s">
        <v>13</v>
      </c>
      <c r="B35" s="126">
        <v>43682</v>
      </c>
      <c r="C35" s="126">
        <v>43683</v>
      </c>
      <c r="D35" s="128" t="s">
        <v>15</v>
      </c>
      <c r="E35" s="129">
        <v>29476.19</v>
      </c>
      <c r="F35" s="129">
        <v>29476.19</v>
      </c>
      <c r="G35" s="131"/>
      <c r="H35" s="131"/>
      <c r="I35" s="131"/>
      <c r="J35" s="132" t="s">
        <v>131</v>
      </c>
      <c r="K35" s="133">
        <v>546960.18000000005</v>
      </c>
      <c r="L35" s="133"/>
    </row>
    <row r="36" spans="1:12" ht="13" x14ac:dyDescent="0.15">
      <c r="A36" s="150"/>
      <c r="B36" s="152"/>
      <c r="C36" s="152"/>
      <c r="D36" s="154"/>
      <c r="E36" s="156"/>
      <c r="F36" s="156">
        <f>SUM(F28:F35)</f>
        <v>252973.44</v>
      </c>
      <c r="G36" s="162">
        <f>F36*0.25</f>
        <v>63243.360000000001</v>
      </c>
      <c r="H36" s="162"/>
      <c r="I36" s="162"/>
      <c r="J36" s="164"/>
      <c r="K36" s="166"/>
      <c r="L36" s="166"/>
    </row>
    <row r="37" spans="1:12" ht="13" x14ac:dyDescent="0.15">
      <c r="A37" s="124" t="s">
        <v>13</v>
      </c>
      <c r="B37" s="126">
        <v>43683</v>
      </c>
      <c r="C37" s="126">
        <v>43686</v>
      </c>
      <c r="D37" s="128" t="s">
        <v>15</v>
      </c>
      <c r="E37" s="129">
        <v>41558.410000000003</v>
      </c>
      <c r="F37" s="129">
        <v>41554.44</v>
      </c>
      <c r="G37" s="131"/>
      <c r="H37" s="131"/>
      <c r="I37" s="131"/>
      <c r="J37" s="132" t="s">
        <v>138</v>
      </c>
      <c r="K37" s="133">
        <v>768083.09</v>
      </c>
      <c r="L37" s="133"/>
    </row>
    <row r="38" spans="1:12" ht="13" x14ac:dyDescent="0.15">
      <c r="A38" s="40" t="s">
        <v>13</v>
      </c>
      <c r="B38" s="169">
        <v>43684</v>
      </c>
      <c r="C38" s="1037">
        <v>43686</v>
      </c>
      <c r="D38" s="44" t="s">
        <v>15</v>
      </c>
      <c r="E38" s="63">
        <v>19811.09</v>
      </c>
      <c r="F38" s="63">
        <v>19811.09</v>
      </c>
      <c r="G38" s="23"/>
      <c r="H38" s="23"/>
      <c r="I38" s="23"/>
      <c r="J38" s="172" t="s">
        <v>140</v>
      </c>
      <c r="K38" s="104">
        <v>360225.06</v>
      </c>
      <c r="L38" s="104"/>
    </row>
    <row r="39" spans="1:12" ht="13" x14ac:dyDescent="0.15">
      <c r="A39" s="40" t="s">
        <v>73</v>
      </c>
      <c r="B39" s="169">
        <v>43684</v>
      </c>
      <c r="C39" s="963"/>
      <c r="D39" s="44" t="s">
        <v>15</v>
      </c>
      <c r="E39" s="63">
        <v>29716.639999999999</v>
      </c>
      <c r="F39" s="63">
        <v>29716.639999999999</v>
      </c>
      <c r="G39" s="23"/>
      <c r="H39" s="23"/>
      <c r="I39" s="23"/>
      <c r="J39" s="172" t="s">
        <v>141</v>
      </c>
      <c r="K39" s="104">
        <v>540337.68000000005</v>
      </c>
      <c r="L39" s="104"/>
    </row>
    <row r="40" spans="1:12" ht="13" x14ac:dyDescent="0.15">
      <c r="A40" s="124" t="s">
        <v>81</v>
      </c>
      <c r="B40" s="126">
        <v>43683</v>
      </c>
      <c r="C40" s="126">
        <v>43686</v>
      </c>
      <c r="D40" s="174" t="s">
        <v>62</v>
      </c>
      <c r="E40" s="129">
        <v>29697</v>
      </c>
      <c r="F40" s="1039">
        <f>E40+E41</f>
        <v>60475.6</v>
      </c>
      <c r="G40" s="131"/>
      <c r="H40" s="131"/>
      <c r="I40" s="131"/>
      <c r="J40" s="1040" t="s">
        <v>144</v>
      </c>
      <c r="K40" s="1041">
        <v>1142626.02</v>
      </c>
      <c r="L40" s="133"/>
    </row>
    <row r="41" spans="1:12" ht="13" x14ac:dyDescent="0.15">
      <c r="A41" s="124" t="s">
        <v>81</v>
      </c>
      <c r="B41" s="126">
        <v>43683</v>
      </c>
      <c r="C41" s="126">
        <v>43686</v>
      </c>
      <c r="D41" s="174" t="s">
        <v>69</v>
      </c>
      <c r="E41" s="129">
        <v>30778.6</v>
      </c>
      <c r="F41" s="963"/>
      <c r="G41" s="131"/>
      <c r="H41" s="131"/>
      <c r="I41" s="131"/>
      <c r="J41" s="963"/>
      <c r="K41" s="963"/>
      <c r="L41" s="133"/>
    </row>
    <row r="42" spans="1:12" ht="13" x14ac:dyDescent="0.15">
      <c r="A42" s="40" t="s">
        <v>13</v>
      </c>
      <c r="B42" s="169">
        <v>43686</v>
      </c>
      <c r="C42" s="1037">
        <v>43690</v>
      </c>
      <c r="D42" s="44" t="s">
        <v>15</v>
      </c>
      <c r="E42" s="63">
        <v>41641.08</v>
      </c>
      <c r="F42" s="1038">
        <f>E42+E43</f>
        <v>71133.399999999994</v>
      </c>
      <c r="G42" s="23"/>
      <c r="H42" s="23"/>
      <c r="I42" s="23"/>
      <c r="J42" s="172" t="s">
        <v>147</v>
      </c>
      <c r="K42" s="104">
        <v>753703.55</v>
      </c>
      <c r="L42" s="104"/>
    </row>
    <row r="43" spans="1:12" ht="13" x14ac:dyDescent="0.15">
      <c r="A43" s="40" t="s">
        <v>73</v>
      </c>
      <c r="B43" s="169">
        <v>43686</v>
      </c>
      <c r="C43" s="963"/>
      <c r="D43" s="44" t="s">
        <v>15</v>
      </c>
      <c r="E43" s="63">
        <v>29492.32</v>
      </c>
      <c r="F43" s="963"/>
      <c r="G43" s="23"/>
      <c r="H43" s="23"/>
      <c r="I43" s="23"/>
      <c r="J43" s="172" t="s">
        <v>148</v>
      </c>
      <c r="K43" s="104">
        <v>533811</v>
      </c>
      <c r="L43" s="104"/>
    </row>
    <row r="44" spans="1:12" ht="13" x14ac:dyDescent="0.15">
      <c r="A44" s="124" t="s">
        <v>13</v>
      </c>
      <c r="B44" s="126">
        <v>43687</v>
      </c>
      <c r="C44" s="126">
        <v>43690</v>
      </c>
      <c r="D44" s="128" t="s">
        <v>15</v>
      </c>
      <c r="E44" s="129">
        <v>19527.740000000002</v>
      </c>
      <c r="F44" s="129">
        <v>19527.740000000002</v>
      </c>
      <c r="G44" s="131"/>
      <c r="H44" s="131"/>
      <c r="I44" s="131"/>
      <c r="J44" s="132" t="s">
        <v>149</v>
      </c>
      <c r="K44" s="133">
        <v>352456.17</v>
      </c>
      <c r="L44" s="133"/>
    </row>
    <row r="45" spans="1:12" ht="13" x14ac:dyDescent="0.15">
      <c r="A45" s="124" t="s">
        <v>73</v>
      </c>
      <c r="B45" s="126">
        <v>43687</v>
      </c>
      <c r="C45" s="126">
        <v>43690</v>
      </c>
      <c r="D45" s="128" t="s">
        <v>15</v>
      </c>
      <c r="E45" s="129">
        <v>19515.93</v>
      </c>
      <c r="F45" s="129">
        <v>19515.93</v>
      </c>
      <c r="G45" s="131"/>
      <c r="H45" s="131"/>
      <c r="I45" s="131"/>
      <c r="J45" s="132" t="s">
        <v>150</v>
      </c>
      <c r="K45" s="133">
        <v>352243.01</v>
      </c>
      <c r="L45" s="133"/>
    </row>
    <row r="46" spans="1:12" ht="13" x14ac:dyDescent="0.15">
      <c r="A46" s="12" t="s">
        <v>81</v>
      </c>
      <c r="B46" s="169">
        <v>43687</v>
      </c>
      <c r="C46" s="1037">
        <v>43690</v>
      </c>
      <c r="D46" s="170" t="s">
        <v>62</v>
      </c>
      <c r="E46" s="63">
        <v>32186</v>
      </c>
      <c r="F46" s="976">
        <f>E46+E47</f>
        <v>63862</v>
      </c>
      <c r="G46" s="23"/>
      <c r="H46" s="23"/>
      <c r="I46" s="23"/>
      <c r="J46" s="172" t="s">
        <v>152</v>
      </c>
      <c r="K46" s="104">
        <v>603004.73</v>
      </c>
      <c r="L46" s="104"/>
    </row>
    <row r="47" spans="1:12" ht="13" x14ac:dyDescent="0.15">
      <c r="A47" s="12" t="s">
        <v>81</v>
      </c>
      <c r="B47" s="169">
        <v>43687</v>
      </c>
      <c r="C47" s="963"/>
      <c r="D47" s="170" t="s">
        <v>69</v>
      </c>
      <c r="E47" s="63">
        <v>31676</v>
      </c>
      <c r="F47" s="963"/>
      <c r="G47" s="23"/>
      <c r="H47" s="23"/>
      <c r="I47" s="23"/>
      <c r="J47" s="172" t="s">
        <v>153</v>
      </c>
      <c r="K47" s="104">
        <v>593449.87</v>
      </c>
      <c r="L47" s="104"/>
    </row>
    <row r="48" spans="1:12" ht="13" x14ac:dyDescent="0.15">
      <c r="A48" s="124" t="s">
        <v>73</v>
      </c>
      <c r="B48" s="126">
        <v>43689</v>
      </c>
      <c r="C48" s="126">
        <v>43691</v>
      </c>
      <c r="D48" s="128" t="s">
        <v>15</v>
      </c>
      <c r="E48" s="129" t="s">
        <v>154</v>
      </c>
      <c r="F48" s="129" t="s">
        <v>154</v>
      </c>
      <c r="G48" s="131"/>
      <c r="H48" s="131"/>
      <c r="I48" s="131"/>
      <c r="J48" s="132" t="s">
        <v>155</v>
      </c>
      <c r="K48" s="133">
        <v>537764.17000000004</v>
      </c>
      <c r="L48" s="133"/>
    </row>
    <row r="49" spans="1:12" ht="13" x14ac:dyDescent="0.15">
      <c r="A49" s="132" t="s">
        <v>73</v>
      </c>
      <c r="B49" s="126">
        <v>43690</v>
      </c>
      <c r="C49" s="126">
        <v>43691</v>
      </c>
      <c r="D49" s="128" t="s">
        <v>15</v>
      </c>
      <c r="E49" s="129">
        <v>41452.379999999997</v>
      </c>
      <c r="F49" s="129">
        <v>41452.379999999997</v>
      </c>
      <c r="G49" s="131"/>
      <c r="H49" s="131"/>
      <c r="I49" s="131"/>
      <c r="J49" s="132" t="s">
        <v>157</v>
      </c>
      <c r="K49" s="133">
        <v>740422.39</v>
      </c>
      <c r="L49" s="133"/>
    </row>
    <row r="50" spans="1:12" ht="13" x14ac:dyDescent="0.15">
      <c r="A50" s="179"/>
      <c r="B50" s="181"/>
      <c r="C50" s="183"/>
      <c r="D50" s="185"/>
      <c r="E50" s="187"/>
      <c r="F50" s="188">
        <v>396847</v>
      </c>
      <c r="G50" s="190">
        <f>F50*0.25</f>
        <v>99211.75</v>
      </c>
      <c r="H50" s="190"/>
      <c r="I50" s="190"/>
      <c r="J50" s="191"/>
      <c r="K50" s="193"/>
      <c r="L50" s="193"/>
    </row>
    <row r="51" spans="1:12" ht="13" x14ac:dyDescent="0.15">
      <c r="A51" s="40" t="s">
        <v>73</v>
      </c>
      <c r="B51" s="99">
        <v>43691</v>
      </c>
      <c r="C51" s="99">
        <v>43692</v>
      </c>
      <c r="D51" s="44" t="s">
        <v>15</v>
      </c>
      <c r="E51" s="63">
        <v>19607.14</v>
      </c>
      <c r="F51" s="976"/>
      <c r="G51" s="68"/>
      <c r="H51" s="68"/>
      <c r="I51" s="68"/>
      <c r="J51" s="195" t="s">
        <v>161</v>
      </c>
      <c r="K51" s="197">
        <v>350085.48</v>
      </c>
      <c r="L51" s="197"/>
    </row>
    <row r="52" spans="1:12" ht="13" x14ac:dyDescent="0.15">
      <c r="A52" s="40" t="s">
        <v>73</v>
      </c>
      <c r="B52" s="99">
        <v>43691</v>
      </c>
      <c r="C52" s="99">
        <v>43692</v>
      </c>
      <c r="D52" s="44" t="s">
        <v>15</v>
      </c>
      <c r="E52" s="63">
        <v>29523.8</v>
      </c>
      <c r="F52" s="963"/>
      <c r="G52" s="68"/>
      <c r="H52" s="68"/>
      <c r="I52" s="68"/>
      <c r="J52" s="195" t="s">
        <v>164</v>
      </c>
      <c r="K52" s="197">
        <v>527147.44999999995</v>
      </c>
      <c r="L52" s="197"/>
    </row>
    <row r="53" spans="1:12" ht="13" x14ac:dyDescent="0.15">
      <c r="A53" s="18" t="s">
        <v>81</v>
      </c>
      <c r="B53" s="198">
        <v>43691</v>
      </c>
      <c r="C53" s="198">
        <v>43692</v>
      </c>
      <c r="D53" s="199" t="s">
        <v>62</v>
      </c>
      <c r="E53" s="88">
        <v>32413.3</v>
      </c>
      <c r="F53" s="977">
        <f>E53+E54</f>
        <v>64036.3</v>
      </c>
      <c r="G53" s="36"/>
      <c r="H53" s="36"/>
      <c r="I53" s="36"/>
      <c r="J53" s="200" t="s">
        <v>169</v>
      </c>
      <c r="K53" s="201">
        <v>600974.98</v>
      </c>
      <c r="L53" s="201"/>
    </row>
    <row r="54" spans="1:12" ht="13" x14ac:dyDescent="0.15">
      <c r="A54" s="18" t="s">
        <v>81</v>
      </c>
      <c r="B54" s="198">
        <v>43691</v>
      </c>
      <c r="C54" s="198">
        <v>43692</v>
      </c>
      <c r="D54" s="199" t="s">
        <v>69</v>
      </c>
      <c r="E54" s="88">
        <v>31623</v>
      </c>
      <c r="F54" s="963"/>
      <c r="G54" s="36"/>
      <c r="H54" s="36"/>
      <c r="I54" s="36"/>
      <c r="J54" s="200" t="s">
        <v>173</v>
      </c>
      <c r="K54" s="201">
        <v>586322.04</v>
      </c>
      <c r="L54" s="201"/>
    </row>
    <row r="55" spans="1:12" ht="13" x14ac:dyDescent="0.15">
      <c r="A55" s="40" t="s">
        <v>73</v>
      </c>
      <c r="B55" s="99">
        <v>43693</v>
      </c>
      <c r="C55" s="99">
        <v>43698</v>
      </c>
      <c r="D55" s="44" t="s">
        <v>15</v>
      </c>
      <c r="E55" s="63">
        <v>40928</v>
      </c>
      <c r="F55" s="976"/>
      <c r="G55" s="68"/>
      <c r="H55" s="68"/>
      <c r="I55" s="68"/>
      <c r="J55" s="195" t="s">
        <v>176</v>
      </c>
      <c r="K55" s="197">
        <v>731383.36</v>
      </c>
      <c r="L55" s="197"/>
    </row>
    <row r="56" spans="1:12" ht="13" x14ac:dyDescent="0.15">
      <c r="A56" s="40" t="s">
        <v>73</v>
      </c>
      <c r="B56" s="99">
        <v>43694</v>
      </c>
      <c r="C56" s="99">
        <v>43698</v>
      </c>
      <c r="D56" s="44" t="s">
        <v>15</v>
      </c>
      <c r="E56" s="63">
        <v>29857.14</v>
      </c>
      <c r="F56" s="963"/>
      <c r="G56" s="68"/>
      <c r="H56" s="68"/>
      <c r="I56" s="68"/>
      <c r="J56" s="195" t="s">
        <v>178</v>
      </c>
      <c r="K56" s="197">
        <v>542683.37</v>
      </c>
      <c r="L56" s="197"/>
    </row>
    <row r="57" spans="1:12" ht="13" x14ac:dyDescent="0.15">
      <c r="A57" s="18" t="s">
        <v>81</v>
      </c>
      <c r="B57" s="198">
        <v>43694</v>
      </c>
      <c r="C57" s="198">
        <v>43698</v>
      </c>
      <c r="D57" s="199" t="s">
        <v>62</v>
      </c>
      <c r="E57" s="88">
        <v>31947</v>
      </c>
      <c r="F57" s="977">
        <f>E57+E58</f>
        <v>63835</v>
      </c>
      <c r="G57" s="36"/>
      <c r="H57" s="36"/>
      <c r="I57" s="36"/>
      <c r="J57" s="200" t="s">
        <v>181</v>
      </c>
      <c r="K57" s="201">
        <v>602561.78</v>
      </c>
      <c r="L57" s="201"/>
    </row>
    <row r="58" spans="1:12" ht="13" x14ac:dyDescent="0.15">
      <c r="A58" s="18" t="s">
        <v>81</v>
      </c>
      <c r="B58" s="198">
        <v>43694</v>
      </c>
      <c r="C58" s="198">
        <v>43698</v>
      </c>
      <c r="D58" s="20" t="s">
        <v>69</v>
      </c>
      <c r="E58" s="88">
        <v>31888</v>
      </c>
      <c r="F58" s="963"/>
      <c r="G58" s="36"/>
      <c r="H58" s="36"/>
      <c r="I58" s="36"/>
      <c r="J58" s="200" t="s">
        <v>184</v>
      </c>
      <c r="K58" s="201">
        <v>601439.55000000005</v>
      </c>
      <c r="L58" s="201"/>
    </row>
    <row r="59" spans="1:12" ht="13" x14ac:dyDescent="0.15">
      <c r="A59" s="40" t="s">
        <v>73</v>
      </c>
      <c r="B59" s="99">
        <v>43696</v>
      </c>
      <c r="C59" s="99">
        <v>43698</v>
      </c>
      <c r="D59" s="44" t="s">
        <v>15</v>
      </c>
      <c r="E59" s="63">
        <v>19976.189999999999</v>
      </c>
      <c r="F59" s="976"/>
      <c r="G59" s="68"/>
      <c r="H59" s="68"/>
      <c r="I59" s="68"/>
      <c r="J59" s="195" t="s">
        <v>185</v>
      </c>
      <c r="K59" s="197">
        <v>363087.23</v>
      </c>
      <c r="L59" s="197"/>
    </row>
    <row r="60" spans="1:12" ht="13" x14ac:dyDescent="0.15">
      <c r="A60" s="40" t="s">
        <v>73</v>
      </c>
      <c r="B60" s="99">
        <v>43696</v>
      </c>
      <c r="C60" s="99">
        <v>43698</v>
      </c>
      <c r="D60" s="44" t="s">
        <v>15</v>
      </c>
      <c r="E60" s="63">
        <v>29919.66</v>
      </c>
      <c r="F60" s="963"/>
      <c r="G60" s="68"/>
      <c r="H60" s="68"/>
      <c r="I60" s="68"/>
      <c r="J60" s="195" t="s">
        <v>186</v>
      </c>
      <c r="K60" s="197">
        <v>543819.74</v>
      </c>
      <c r="L60" s="197"/>
    </row>
    <row r="61" spans="1:12" ht="13" x14ac:dyDescent="0.15">
      <c r="A61" s="179"/>
      <c r="B61" s="181"/>
      <c r="C61" s="183"/>
      <c r="D61" s="185"/>
      <c r="E61" s="187">
        <v>297683.09000000003</v>
      </c>
      <c r="F61" s="185">
        <f>SUM(E51:E60)</f>
        <v>297683.23</v>
      </c>
      <c r="G61" s="202">
        <f>E61*0.25</f>
        <v>74420.772500000006</v>
      </c>
      <c r="H61" s="202"/>
      <c r="I61" s="202"/>
      <c r="J61" s="191"/>
      <c r="K61" s="193"/>
      <c r="L61" s="193"/>
    </row>
    <row r="62" spans="1:12" ht="13" x14ac:dyDescent="0.15">
      <c r="A62" s="18" t="s">
        <v>73</v>
      </c>
      <c r="B62" s="198">
        <v>43697</v>
      </c>
      <c r="C62" s="1042">
        <v>43704</v>
      </c>
      <c r="D62" s="20" t="s">
        <v>15</v>
      </c>
      <c r="E62" s="88">
        <v>41593.86</v>
      </c>
      <c r="F62" s="977">
        <f>E62+E63</f>
        <v>71322.31</v>
      </c>
      <c r="G62" s="36"/>
      <c r="H62" s="36"/>
      <c r="I62" s="36"/>
      <c r="J62" s="200" t="s">
        <v>191</v>
      </c>
      <c r="K62" s="201">
        <v>758630.40000000002</v>
      </c>
      <c r="L62" s="201"/>
    </row>
    <row r="63" spans="1:12" ht="13" x14ac:dyDescent="0.15">
      <c r="A63" s="18" t="s">
        <v>73</v>
      </c>
      <c r="B63" s="198">
        <v>43698</v>
      </c>
      <c r="C63" s="963"/>
      <c r="D63" s="20" t="s">
        <v>15</v>
      </c>
      <c r="E63" s="88">
        <v>29728.45</v>
      </c>
      <c r="F63" s="963"/>
      <c r="G63" s="36"/>
      <c r="H63" s="36"/>
      <c r="I63" s="36"/>
      <c r="J63" s="200" t="s">
        <v>192</v>
      </c>
      <c r="K63" s="201">
        <v>544000.92000000004</v>
      </c>
      <c r="L63" s="201"/>
    </row>
    <row r="64" spans="1:12" ht="13" x14ac:dyDescent="0.15">
      <c r="A64" s="40" t="s">
        <v>73</v>
      </c>
      <c r="B64" s="99">
        <v>43698</v>
      </c>
      <c r="C64" s="1017">
        <v>43704</v>
      </c>
      <c r="D64" s="44" t="s">
        <v>15</v>
      </c>
      <c r="E64" s="63">
        <v>19779.29</v>
      </c>
      <c r="F64" s="976">
        <f>E64+E65</f>
        <v>49519.54</v>
      </c>
      <c r="G64" s="68"/>
      <c r="H64" s="68"/>
      <c r="I64" s="68"/>
      <c r="J64" s="195" t="s">
        <v>193</v>
      </c>
      <c r="K64" s="197">
        <v>361941.24</v>
      </c>
      <c r="L64" s="197"/>
    </row>
    <row r="65" spans="1:12" ht="13" x14ac:dyDescent="0.15">
      <c r="A65" s="40" t="s">
        <v>73</v>
      </c>
      <c r="B65" s="99">
        <v>43700</v>
      </c>
      <c r="C65" s="963"/>
      <c r="D65" s="44" t="s">
        <v>15</v>
      </c>
      <c r="E65" s="63">
        <v>29740.25</v>
      </c>
      <c r="F65" s="963"/>
      <c r="G65" s="68"/>
      <c r="H65" s="68"/>
      <c r="I65" s="68"/>
      <c r="J65" s="195" t="s">
        <v>194</v>
      </c>
      <c r="K65" s="197">
        <v>547696.46</v>
      </c>
      <c r="L65" s="197"/>
    </row>
    <row r="66" spans="1:12" ht="13" x14ac:dyDescent="0.15">
      <c r="A66" s="18" t="s">
        <v>61</v>
      </c>
      <c r="B66" s="198">
        <v>43700</v>
      </c>
      <c r="C66" s="1042">
        <v>43704</v>
      </c>
      <c r="D66" s="199" t="s">
        <v>62</v>
      </c>
      <c r="E66" s="88">
        <v>33187</v>
      </c>
      <c r="F66" s="977">
        <f>E66+E67</f>
        <v>66589</v>
      </c>
      <c r="G66" s="36"/>
      <c r="H66" s="36"/>
      <c r="I66" s="36"/>
      <c r="J66" s="200" t="s">
        <v>197</v>
      </c>
      <c r="K66" s="201">
        <v>633938.06999999995</v>
      </c>
      <c r="L66" s="201"/>
    </row>
    <row r="67" spans="1:12" ht="13" x14ac:dyDescent="0.15">
      <c r="A67" s="18" t="s">
        <v>61</v>
      </c>
      <c r="B67" s="198">
        <v>43700</v>
      </c>
      <c r="C67" s="963"/>
      <c r="D67" s="20" t="s">
        <v>69</v>
      </c>
      <c r="E67" s="88">
        <v>33402</v>
      </c>
      <c r="F67" s="963"/>
      <c r="G67" s="36"/>
      <c r="H67" s="36"/>
      <c r="I67" s="36"/>
      <c r="J67" s="200" t="s">
        <v>199</v>
      </c>
      <c r="K67" s="201">
        <v>638045</v>
      </c>
      <c r="L67" s="201"/>
    </row>
    <row r="68" spans="1:12" ht="13" x14ac:dyDescent="0.15">
      <c r="A68" s="40" t="s">
        <v>73</v>
      </c>
      <c r="B68" s="99">
        <v>43701</v>
      </c>
      <c r="C68" s="99">
        <v>43704</v>
      </c>
      <c r="D68" s="44" t="s">
        <v>15</v>
      </c>
      <c r="E68" s="63">
        <v>41664.69</v>
      </c>
      <c r="F68" s="63">
        <v>41664.69</v>
      </c>
      <c r="G68" s="68"/>
      <c r="H68" s="68"/>
      <c r="I68" s="68"/>
      <c r="J68" s="195" t="s">
        <v>200</v>
      </c>
      <c r="K68" s="197">
        <v>765755.34</v>
      </c>
      <c r="L68" s="197"/>
    </row>
    <row r="69" spans="1:12" ht="13" x14ac:dyDescent="0.15">
      <c r="A69" s="179"/>
      <c r="B69" s="181"/>
      <c r="C69" s="181"/>
      <c r="D69" s="185"/>
      <c r="E69" s="187"/>
      <c r="F69" s="202">
        <f>SUM(F62:F68)</f>
        <v>229095.54</v>
      </c>
      <c r="G69" s="190">
        <f>F69*0.25</f>
        <v>57273.885000000002</v>
      </c>
      <c r="H69" s="190"/>
      <c r="I69" s="190"/>
      <c r="J69" s="191"/>
      <c r="K69" s="193"/>
      <c r="L69" s="193"/>
    </row>
    <row r="70" spans="1:12" ht="13" x14ac:dyDescent="0.15">
      <c r="A70" s="40" t="s">
        <v>73</v>
      </c>
      <c r="B70" s="99">
        <v>43704</v>
      </c>
      <c r="C70" s="99">
        <v>43712</v>
      </c>
      <c r="D70" s="44" t="s">
        <v>15</v>
      </c>
      <c r="E70" s="63">
        <v>41735.53</v>
      </c>
      <c r="F70" s="63">
        <v>41735.53</v>
      </c>
      <c r="G70" s="68"/>
      <c r="H70" s="68"/>
      <c r="I70" s="68"/>
      <c r="J70" s="195" t="s">
        <v>209</v>
      </c>
      <c r="K70" s="197">
        <v>768227.4</v>
      </c>
      <c r="L70" s="197"/>
    </row>
    <row r="71" spans="1:12" ht="13" x14ac:dyDescent="0.15">
      <c r="A71" s="18" t="s">
        <v>73</v>
      </c>
      <c r="B71" s="198">
        <v>43705</v>
      </c>
      <c r="C71" s="1042">
        <v>43712</v>
      </c>
      <c r="D71" s="20" t="s">
        <v>15</v>
      </c>
      <c r="E71" s="88">
        <v>29787.48</v>
      </c>
      <c r="F71" s="977">
        <f>E71+E72</f>
        <v>49586.770000000004</v>
      </c>
      <c r="G71" s="36"/>
      <c r="H71" s="36"/>
      <c r="I71" s="36"/>
      <c r="J71" s="200" t="s">
        <v>214</v>
      </c>
      <c r="K71" s="201">
        <v>548298.15</v>
      </c>
      <c r="L71" s="201"/>
    </row>
    <row r="72" spans="1:12" ht="13" x14ac:dyDescent="0.15">
      <c r="A72" s="18" t="s">
        <v>73</v>
      </c>
      <c r="B72" s="198">
        <v>43705</v>
      </c>
      <c r="C72" s="963"/>
      <c r="D72" s="20" t="s">
        <v>15</v>
      </c>
      <c r="E72" s="88">
        <v>19799.29</v>
      </c>
      <c r="F72" s="963"/>
      <c r="G72" s="36"/>
      <c r="H72" s="36"/>
      <c r="I72" s="36"/>
      <c r="J72" s="200" t="s">
        <v>215</v>
      </c>
      <c r="K72" s="201">
        <v>364445.54</v>
      </c>
      <c r="L72" s="201"/>
    </row>
    <row r="73" spans="1:12" ht="13" x14ac:dyDescent="0.15">
      <c r="A73" s="40" t="s">
        <v>73</v>
      </c>
      <c r="B73" s="99">
        <v>43707</v>
      </c>
      <c r="C73" s="99">
        <v>43712</v>
      </c>
      <c r="D73" s="44" t="s">
        <v>15</v>
      </c>
      <c r="E73" s="63">
        <v>29779.29</v>
      </c>
      <c r="F73" s="63">
        <v>29779.29</v>
      </c>
      <c r="G73" s="68"/>
      <c r="H73" s="68"/>
      <c r="I73" s="68"/>
      <c r="J73" s="195" t="s">
        <v>218</v>
      </c>
      <c r="K73" s="197">
        <v>548147.39</v>
      </c>
      <c r="L73" s="197"/>
    </row>
    <row r="74" spans="1:12" ht="13" x14ac:dyDescent="0.15">
      <c r="A74" s="40" t="s">
        <v>73</v>
      </c>
      <c r="B74" s="99">
        <v>43708</v>
      </c>
      <c r="C74" s="1042">
        <v>43718</v>
      </c>
      <c r="D74" s="44" t="s">
        <v>15</v>
      </c>
      <c r="E74" s="63">
        <v>19764.560000000001</v>
      </c>
      <c r="F74" s="977">
        <f>SUM(E74:E78)</f>
        <v>131018.22</v>
      </c>
      <c r="G74" s="68"/>
      <c r="H74" s="68"/>
      <c r="I74" s="68"/>
      <c r="J74" s="195" t="s">
        <v>221</v>
      </c>
      <c r="K74" s="197">
        <v>363806.97</v>
      </c>
      <c r="L74" s="197"/>
    </row>
    <row r="75" spans="1:12" ht="13" x14ac:dyDescent="0.15">
      <c r="A75" s="18" t="s">
        <v>73</v>
      </c>
      <c r="B75" s="198">
        <v>43708</v>
      </c>
      <c r="C75" s="963"/>
      <c r="D75" s="20" t="s">
        <v>15</v>
      </c>
      <c r="E75" s="88">
        <v>41589.17</v>
      </c>
      <c r="F75" s="963"/>
      <c r="G75" s="36"/>
      <c r="H75" s="36"/>
      <c r="I75" s="36"/>
      <c r="J75" s="200" t="s">
        <v>222</v>
      </c>
      <c r="K75" s="201">
        <v>765533.36</v>
      </c>
      <c r="L75" s="201"/>
    </row>
    <row r="76" spans="1:12" ht="13" x14ac:dyDescent="0.15">
      <c r="A76" s="18" t="s">
        <v>73</v>
      </c>
      <c r="B76" s="198">
        <v>43708</v>
      </c>
      <c r="C76" s="963"/>
      <c r="D76" s="20" t="s">
        <v>15</v>
      </c>
      <c r="E76" s="88">
        <v>19764.560000000001</v>
      </c>
      <c r="F76" s="963"/>
      <c r="G76" s="36"/>
      <c r="H76" s="36"/>
      <c r="I76" s="36"/>
      <c r="J76" s="200" t="s">
        <v>223</v>
      </c>
      <c r="K76" s="201">
        <v>363806.97</v>
      </c>
      <c r="L76" s="201"/>
    </row>
    <row r="77" spans="1:12" ht="13" x14ac:dyDescent="0.15">
      <c r="A77" s="40" t="s">
        <v>73</v>
      </c>
      <c r="B77" s="99">
        <v>43708</v>
      </c>
      <c r="C77" s="963"/>
      <c r="D77" s="44" t="s">
        <v>15</v>
      </c>
      <c r="E77" s="63">
        <v>20317.830000000002</v>
      </c>
      <c r="F77" s="963"/>
      <c r="G77" s="68"/>
      <c r="H77" s="68"/>
      <c r="I77" s="68"/>
      <c r="J77" s="195" t="s">
        <v>224</v>
      </c>
      <c r="K77" s="197">
        <v>373991.03</v>
      </c>
      <c r="L77" s="197"/>
    </row>
    <row r="78" spans="1:12" ht="13" x14ac:dyDescent="0.15">
      <c r="A78" s="40" t="s">
        <v>73</v>
      </c>
      <c r="B78" s="99">
        <v>43711</v>
      </c>
      <c r="C78" s="963"/>
      <c r="D78" s="44" t="s">
        <v>15</v>
      </c>
      <c r="E78" s="63">
        <v>29582.1</v>
      </c>
      <c r="F78" s="963"/>
      <c r="G78" s="68"/>
      <c r="H78" s="68"/>
      <c r="I78" s="68"/>
      <c r="J78" s="195" t="s">
        <v>225</v>
      </c>
      <c r="K78" s="197">
        <v>544518.78</v>
      </c>
      <c r="L78" s="197"/>
    </row>
    <row r="79" spans="1:12" ht="13" x14ac:dyDescent="0.15">
      <c r="A79" s="18" t="s">
        <v>81</v>
      </c>
      <c r="B79" s="198">
        <v>43711</v>
      </c>
      <c r="C79" s="1042">
        <v>43681</v>
      </c>
      <c r="D79" s="199" t="s">
        <v>62</v>
      </c>
      <c r="E79" s="88">
        <v>32160.9</v>
      </c>
      <c r="F79" s="977">
        <f>E80+E79</f>
        <v>64552.9</v>
      </c>
      <c r="G79" s="36"/>
      <c r="H79" s="36"/>
      <c r="I79" s="36"/>
      <c r="J79" s="200" t="s">
        <v>226</v>
      </c>
      <c r="K79" s="201">
        <v>614015.9</v>
      </c>
      <c r="L79" s="201"/>
    </row>
    <row r="80" spans="1:12" ht="13" x14ac:dyDescent="0.15">
      <c r="A80" s="18" t="s">
        <v>81</v>
      </c>
      <c r="B80" s="198">
        <v>43711</v>
      </c>
      <c r="C80" s="963"/>
      <c r="D80" s="20" t="s">
        <v>69</v>
      </c>
      <c r="E80" s="88">
        <v>32392</v>
      </c>
      <c r="F80" s="963"/>
      <c r="G80" s="36"/>
      <c r="H80" s="36"/>
      <c r="I80" s="36"/>
      <c r="J80" s="200" t="s">
        <v>227</v>
      </c>
      <c r="K80" s="201">
        <v>618428.06000000006</v>
      </c>
      <c r="L80" s="201"/>
    </row>
    <row r="81" spans="1:12" ht="13" x14ac:dyDescent="0.15">
      <c r="A81" s="179"/>
      <c r="B81" s="183"/>
      <c r="C81" s="183"/>
      <c r="D81" s="185"/>
      <c r="E81" s="207"/>
      <c r="F81" s="202">
        <f>SUM(F70:F80)-F74</f>
        <v>185654.49000000002</v>
      </c>
      <c r="G81" s="190">
        <f>F81*0.25</f>
        <v>46413.622500000005</v>
      </c>
      <c r="H81" s="190"/>
      <c r="I81" s="190"/>
      <c r="J81" s="190"/>
      <c r="K81" s="208"/>
      <c r="L81" s="208"/>
    </row>
    <row r="82" spans="1:12" ht="13" x14ac:dyDescent="0.15">
      <c r="A82" s="40" t="s">
        <v>13</v>
      </c>
      <c r="B82" s="99">
        <v>43713</v>
      </c>
      <c r="C82" s="1017">
        <v>43718</v>
      </c>
      <c r="D82" s="44" t="s">
        <v>15</v>
      </c>
      <c r="E82" s="63">
        <v>19741.02</v>
      </c>
      <c r="F82" s="976">
        <f>E82+E83</f>
        <v>61236.009999999995</v>
      </c>
      <c r="G82" s="68"/>
      <c r="H82" s="68"/>
      <c r="I82" s="68"/>
      <c r="J82" s="195" t="s">
        <v>234</v>
      </c>
      <c r="K82" s="197">
        <v>363373.66</v>
      </c>
      <c r="L82" s="197"/>
    </row>
    <row r="83" spans="1:12" ht="13" x14ac:dyDescent="0.15">
      <c r="A83" s="40" t="s">
        <v>13</v>
      </c>
      <c r="B83" s="99">
        <v>43712</v>
      </c>
      <c r="C83" s="963"/>
      <c r="D83" s="44" t="s">
        <v>15</v>
      </c>
      <c r="E83" s="63">
        <v>41494.99</v>
      </c>
      <c r="F83" s="963"/>
      <c r="G83" s="68"/>
      <c r="H83" s="68"/>
      <c r="I83" s="68"/>
      <c r="J83" s="195" t="s">
        <v>235</v>
      </c>
      <c r="K83" s="197">
        <v>763799.78</v>
      </c>
      <c r="L83" s="197"/>
    </row>
    <row r="84" spans="1:12" ht="13" x14ac:dyDescent="0.15">
      <c r="A84" s="18" t="s">
        <v>81</v>
      </c>
      <c r="B84" s="198">
        <v>43714</v>
      </c>
      <c r="C84" s="963"/>
      <c r="D84" s="199" t="s">
        <v>62</v>
      </c>
      <c r="E84" s="88">
        <v>32450.7</v>
      </c>
      <c r="F84" s="977">
        <f>E84+E85</f>
        <v>65023.7</v>
      </c>
      <c r="G84" s="36"/>
      <c r="H84" s="36"/>
      <c r="I84" s="36"/>
      <c r="J84" s="200" t="s">
        <v>237</v>
      </c>
      <c r="K84" s="201">
        <v>620098.86</v>
      </c>
      <c r="L84" s="201"/>
    </row>
    <row r="85" spans="1:12" ht="13" x14ac:dyDescent="0.15">
      <c r="A85" s="18" t="s">
        <v>238</v>
      </c>
      <c r="B85" s="198">
        <v>43714</v>
      </c>
      <c r="C85" s="963"/>
      <c r="D85" s="20" t="s">
        <v>69</v>
      </c>
      <c r="E85" s="88">
        <v>32573</v>
      </c>
      <c r="F85" s="963"/>
      <c r="G85" s="36"/>
      <c r="H85" s="36"/>
      <c r="I85" s="36"/>
      <c r="J85" s="200" t="s">
        <v>239</v>
      </c>
      <c r="K85" s="201">
        <v>622435.89</v>
      </c>
      <c r="L85" s="201"/>
    </row>
    <row r="86" spans="1:12" ht="13" x14ac:dyDescent="0.15">
      <c r="A86" s="40" t="s">
        <v>73</v>
      </c>
      <c r="B86" s="99">
        <v>43714</v>
      </c>
      <c r="C86" s="963"/>
      <c r="D86" s="44" t="s">
        <v>15</v>
      </c>
      <c r="E86" s="63">
        <v>29640.959999999999</v>
      </c>
      <c r="F86" s="976">
        <f>E86+E87</f>
        <v>49370.21</v>
      </c>
      <c r="G86" s="68"/>
      <c r="H86" s="68"/>
      <c r="I86" s="68"/>
      <c r="J86" s="195" t="s">
        <v>241</v>
      </c>
      <c r="K86" s="197">
        <v>544622.29</v>
      </c>
      <c r="L86" s="197"/>
    </row>
    <row r="87" spans="1:12" ht="13" x14ac:dyDescent="0.15">
      <c r="A87" s="40" t="s">
        <v>73</v>
      </c>
      <c r="B87" s="99">
        <v>43715</v>
      </c>
      <c r="C87" s="963"/>
      <c r="D87" s="44" t="s">
        <v>15</v>
      </c>
      <c r="E87" s="63">
        <v>19729.25</v>
      </c>
      <c r="F87" s="963"/>
      <c r="G87" s="68"/>
      <c r="H87" s="68"/>
      <c r="I87" s="68"/>
      <c r="J87" s="195" t="s">
        <v>243</v>
      </c>
      <c r="K87" s="197">
        <v>362504.77</v>
      </c>
      <c r="L87" s="197"/>
    </row>
    <row r="88" spans="1:12" ht="13" x14ac:dyDescent="0.15">
      <c r="A88" s="179"/>
      <c r="B88" s="181"/>
      <c r="C88" s="181"/>
      <c r="D88" s="185"/>
      <c r="E88" s="187"/>
      <c r="F88" s="202">
        <f>SUM(F82:F87)+F74</f>
        <v>306648.14</v>
      </c>
      <c r="G88" s="190">
        <f>F88*0.25</f>
        <v>76662.035000000003</v>
      </c>
      <c r="H88" s="190"/>
      <c r="I88" s="190"/>
      <c r="J88" s="191"/>
      <c r="K88" s="193"/>
      <c r="L88" s="193"/>
    </row>
    <row r="89" spans="1:12" ht="13" x14ac:dyDescent="0.15">
      <c r="A89" s="18" t="s">
        <v>81</v>
      </c>
      <c r="B89" s="198">
        <v>43717</v>
      </c>
      <c r="C89" s="198">
        <v>43726</v>
      </c>
      <c r="D89" s="199" t="s">
        <v>62</v>
      </c>
      <c r="E89" s="88">
        <v>30695.7</v>
      </c>
      <c r="F89" s="977">
        <f>E89+E90</f>
        <v>61440.7</v>
      </c>
      <c r="G89" s="36"/>
      <c r="H89" s="36"/>
      <c r="I89" s="36"/>
      <c r="J89" s="200" t="s">
        <v>252</v>
      </c>
      <c r="K89" s="201">
        <v>586562.66</v>
      </c>
      <c r="L89" s="201"/>
    </row>
    <row r="90" spans="1:12" ht="13" x14ac:dyDescent="0.15">
      <c r="A90" s="18" t="s">
        <v>81</v>
      </c>
      <c r="B90" s="198">
        <v>43718</v>
      </c>
      <c r="C90" s="198">
        <v>43726</v>
      </c>
      <c r="D90" s="20" t="s">
        <v>69</v>
      </c>
      <c r="E90" s="212">
        <v>30745</v>
      </c>
      <c r="F90" s="963"/>
      <c r="G90" s="36"/>
      <c r="H90" s="36"/>
      <c r="I90" s="36"/>
      <c r="J90" s="200" t="s">
        <v>253</v>
      </c>
      <c r="K90" s="201">
        <v>587504.73</v>
      </c>
      <c r="L90" s="201"/>
    </row>
    <row r="91" spans="1:12" ht="13" x14ac:dyDescent="0.15">
      <c r="A91" s="40" t="s">
        <v>13</v>
      </c>
      <c r="B91" s="99">
        <v>43718</v>
      </c>
      <c r="C91" s="99">
        <v>43726</v>
      </c>
      <c r="D91" s="44" t="s">
        <v>15</v>
      </c>
      <c r="E91" s="63">
        <v>19900</v>
      </c>
      <c r="F91" s="976">
        <f>E92+E91</f>
        <v>49715</v>
      </c>
      <c r="G91" s="68"/>
      <c r="H91" s="68"/>
      <c r="I91" s="68"/>
      <c r="J91" s="195" t="s">
        <v>254</v>
      </c>
      <c r="K91" s="197">
        <v>365642.12</v>
      </c>
      <c r="L91" s="197"/>
    </row>
    <row r="92" spans="1:12" ht="13" x14ac:dyDescent="0.15">
      <c r="A92" s="40" t="s">
        <v>73</v>
      </c>
      <c r="B92" s="99">
        <v>43719</v>
      </c>
      <c r="C92" s="99">
        <v>43726</v>
      </c>
      <c r="D92" s="44" t="s">
        <v>15</v>
      </c>
      <c r="E92" s="63">
        <v>29815</v>
      </c>
      <c r="F92" s="963"/>
      <c r="G92" s="68"/>
      <c r="H92" s="68"/>
      <c r="I92" s="68"/>
      <c r="J92" s="195" t="s">
        <v>256</v>
      </c>
      <c r="K92" s="197">
        <v>548117.53</v>
      </c>
      <c r="L92" s="197"/>
    </row>
    <row r="93" spans="1:12" ht="13" x14ac:dyDescent="0.15">
      <c r="A93" s="18" t="s">
        <v>13</v>
      </c>
      <c r="B93" s="198">
        <v>43354</v>
      </c>
      <c r="C93" s="198">
        <v>43726</v>
      </c>
      <c r="D93" s="20" t="s">
        <v>15</v>
      </c>
      <c r="E93" s="88">
        <v>41625.199999999997</v>
      </c>
      <c r="F93" s="88">
        <v>41625.199999999997</v>
      </c>
      <c r="G93" s="36"/>
      <c r="H93" s="36"/>
      <c r="I93" s="36"/>
      <c r="J93" s="200" t="s">
        <v>258</v>
      </c>
      <c r="K93" s="201">
        <v>765235.68</v>
      </c>
      <c r="L93" s="201"/>
    </row>
    <row r="94" spans="1:12" ht="13" x14ac:dyDescent="0.15">
      <c r="A94" s="40" t="s">
        <v>13</v>
      </c>
      <c r="B94" s="99">
        <v>43721</v>
      </c>
      <c r="C94" s="99">
        <v>43726</v>
      </c>
      <c r="D94" s="44" t="s">
        <v>15</v>
      </c>
      <c r="E94" s="63">
        <v>41672.58</v>
      </c>
      <c r="F94" s="63">
        <v>41672.58</v>
      </c>
      <c r="G94" s="68"/>
      <c r="H94" s="68"/>
      <c r="I94" s="68"/>
      <c r="J94" s="195" t="s">
        <v>259</v>
      </c>
      <c r="K94" s="197">
        <v>766106.71</v>
      </c>
      <c r="L94" s="197"/>
    </row>
    <row r="95" spans="1:12" ht="13" x14ac:dyDescent="0.15">
      <c r="A95" s="18" t="s">
        <v>81</v>
      </c>
      <c r="B95" s="198">
        <v>43721</v>
      </c>
      <c r="C95" s="198">
        <v>43726</v>
      </c>
      <c r="D95" s="199" t="s">
        <v>62</v>
      </c>
      <c r="E95" s="88">
        <v>26777</v>
      </c>
      <c r="F95" s="977">
        <f>E95+E96</f>
        <v>53336</v>
      </c>
      <c r="G95" s="36"/>
      <c r="H95" s="36"/>
      <c r="I95" s="36"/>
      <c r="J95" s="200" t="s">
        <v>262</v>
      </c>
      <c r="K95" s="201">
        <v>511950.64</v>
      </c>
      <c r="L95" s="201"/>
    </row>
    <row r="96" spans="1:12" ht="13" x14ac:dyDescent="0.15">
      <c r="A96" s="18" t="s">
        <v>81</v>
      </c>
      <c r="B96" s="198">
        <v>43721</v>
      </c>
      <c r="C96" s="198">
        <v>43726</v>
      </c>
      <c r="D96" s="20" t="s">
        <v>69</v>
      </c>
      <c r="E96" s="88">
        <v>26559</v>
      </c>
      <c r="F96" s="963"/>
      <c r="G96" s="36"/>
      <c r="H96" s="36"/>
      <c r="I96" s="36"/>
      <c r="J96" s="200" t="s">
        <v>264</v>
      </c>
      <c r="K96" s="201">
        <v>507782.69</v>
      </c>
      <c r="L96" s="201"/>
    </row>
    <row r="97" spans="1:12" ht="13" x14ac:dyDescent="0.15">
      <c r="A97" s="176"/>
      <c r="B97" s="216"/>
      <c r="C97" s="216"/>
      <c r="D97" s="204"/>
      <c r="E97" s="180"/>
      <c r="F97" s="218">
        <f>SUM(F89:F96)</f>
        <v>247789.47999999998</v>
      </c>
      <c r="G97" s="220">
        <f>F97*0.25</f>
        <v>61947.369999999995</v>
      </c>
      <c r="H97" s="220"/>
      <c r="I97" s="220"/>
      <c r="J97" s="222"/>
      <c r="K97" s="225"/>
      <c r="L97" s="225"/>
    </row>
    <row r="98" spans="1:12" ht="13" x14ac:dyDescent="0.15">
      <c r="A98" s="40" t="s">
        <v>73</v>
      </c>
      <c r="B98" s="99">
        <v>43722</v>
      </c>
      <c r="C98" s="99">
        <v>43727</v>
      </c>
      <c r="D98" s="44" t="s">
        <v>15</v>
      </c>
      <c r="E98" s="63">
        <v>19746</v>
      </c>
      <c r="F98" s="976">
        <f>E98+E99</f>
        <v>39528.04</v>
      </c>
      <c r="G98" s="68"/>
      <c r="H98" s="68"/>
      <c r="I98" s="68"/>
      <c r="J98" s="195" t="s">
        <v>282</v>
      </c>
      <c r="K98" s="197">
        <v>361154.19</v>
      </c>
      <c r="L98" s="197"/>
    </row>
    <row r="99" spans="1:12" ht="13" x14ac:dyDescent="0.15">
      <c r="A99" s="40" t="s">
        <v>73</v>
      </c>
      <c r="B99" s="99">
        <v>43724</v>
      </c>
      <c r="C99" s="99">
        <v>43727</v>
      </c>
      <c r="D99" s="44" t="s">
        <v>15</v>
      </c>
      <c r="E99" s="63">
        <v>19782.04</v>
      </c>
      <c r="F99" s="963"/>
      <c r="G99" s="68"/>
      <c r="H99" s="68"/>
      <c r="I99" s="68"/>
      <c r="J99" s="195" t="s">
        <v>284</v>
      </c>
      <c r="K99" s="197">
        <v>360388.34</v>
      </c>
      <c r="L99" s="197"/>
    </row>
    <row r="100" spans="1:12" ht="13" x14ac:dyDescent="0.15">
      <c r="A100" s="18" t="s">
        <v>13</v>
      </c>
      <c r="B100" s="198">
        <v>43725</v>
      </c>
      <c r="C100" s="198">
        <v>43727</v>
      </c>
      <c r="D100" s="20" t="s">
        <v>15</v>
      </c>
      <c r="E100" s="88">
        <v>14818.76</v>
      </c>
      <c r="F100" s="977">
        <f>E100+E101</f>
        <v>44574.74</v>
      </c>
      <c r="G100" s="36"/>
      <c r="H100" s="36"/>
      <c r="I100" s="36"/>
      <c r="J100" s="200" t="s">
        <v>288</v>
      </c>
      <c r="K100" s="201">
        <v>269479.33</v>
      </c>
      <c r="L100" s="201"/>
    </row>
    <row r="101" spans="1:12" ht="13" x14ac:dyDescent="0.15">
      <c r="A101" s="18" t="s">
        <v>73</v>
      </c>
      <c r="B101" s="198">
        <v>43726</v>
      </c>
      <c r="C101" s="198">
        <v>43731</v>
      </c>
      <c r="D101" s="20" t="s">
        <v>15</v>
      </c>
      <c r="E101" s="88">
        <v>29755.98</v>
      </c>
      <c r="F101" s="963"/>
      <c r="G101" s="36"/>
      <c r="H101" s="36"/>
      <c r="I101" s="36"/>
      <c r="J101" s="200" t="s">
        <v>291</v>
      </c>
      <c r="K101" s="201">
        <v>541112.85</v>
      </c>
      <c r="L101" s="201"/>
    </row>
    <row r="102" spans="1:12" ht="13" x14ac:dyDescent="0.15">
      <c r="A102" s="40" t="s">
        <v>13</v>
      </c>
      <c r="B102" s="99">
        <v>43721</v>
      </c>
      <c r="C102" s="99">
        <v>43731</v>
      </c>
      <c r="D102" s="44" t="s">
        <v>15</v>
      </c>
      <c r="E102" s="63">
        <v>19841</v>
      </c>
      <c r="F102" s="976">
        <f>E102+E103</f>
        <v>61371</v>
      </c>
      <c r="G102" s="68"/>
      <c r="H102" s="68"/>
      <c r="I102" s="68"/>
      <c r="J102" s="195" t="s">
        <v>295</v>
      </c>
      <c r="K102" s="197">
        <v>364755.99</v>
      </c>
      <c r="L102" s="197"/>
    </row>
    <row r="103" spans="1:12" ht="13" x14ac:dyDescent="0.15">
      <c r="A103" s="40" t="s">
        <v>13</v>
      </c>
      <c r="B103" s="99">
        <v>43725</v>
      </c>
      <c r="C103" s="99">
        <v>43731</v>
      </c>
      <c r="D103" s="44" t="s">
        <v>15</v>
      </c>
      <c r="E103" s="63">
        <v>41530</v>
      </c>
      <c r="F103" s="963"/>
      <c r="G103" s="68"/>
      <c r="H103" s="68"/>
      <c r="I103" s="68"/>
      <c r="J103" s="195" t="s">
        <v>298</v>
      </c>
      <c r="K103" s="197">
        <v>755223.55</v>
      </c>
      <c r="L103" s="197"/>
    </row>
    <row r="104" spans="1:12" ht="13" x14ac:dyDescent="0.15">
      <c r="A104" s="18" t="s">
        <v>13</v>
      </c>
      <c r="B104" s="198">
        <v>43729</v>
      </c>
      <c r="C104" s="198">
        <v>43732</v>
      </c>
      <c r="D104" s="20" t="s">
        <v>15</v>
      </c>
      <c r="E104" s="88">
        <v>19521.439999999999</v>
      </c>
      <c r="F104" s="88">
        <v>19521.439999999999</v>
      </c>
      <c r="G104" s="36"/>
      <c r="H104" s="36"/>
      <c r="I104" s="36"/>
      <c r="J104" s="200" t="s">
        <v>299</v>
      </c>
      <c r="K104" s="201">
        <v>355778.87</v>
      </c>
      <c r="L104" s="201"/>
    </row>
    <row r="105" spans="1:12" ht="13" x14ac:dyDescent="0.15">
      <c r="A105" s="18" t="s">
        <v>73</v>
      </c>
      <c r="B105" s="198">
        <v>43729</v>
      </c>
      <c r="C105" s="198">
        <v>43732</v>
      </c>
      <c r="D105" s="20" t="s">
        <v>15</v>
      </c>
      <c r="E105" s="88">
        <v>19610.28</v>
      </c>
      <c r="F105" s="88" t="s">
        <v>300</v>
      </c>
      <c r="G105" s="36"/>
      <c r="H105" s="36"/>
      <c r="I105" s="36"/>
      <c r="J105" s="200" t="s">
        <v>301</v>
      </c>
      <c r="K105" s="201">
        <v>357397.98</v>
      </c>
      <c r="L105" s="201"/>
    </row>
    <row r="106" spans="1:12" ht="13" x14ac:dyDescent="0.15">
      <c r="A106" s="40" t="s">
        <v>13</v>
      </c>
      <c r="B106" s="99">
        <v>372447</v>
      </c>
      <c r="C106" s="99">
        <v>43732</v>
      </c>
      <c r="D106" s="44" t="s">
        <v>15</v>
      </c>
      <c r="E106" s="63">
        <v>19474</v>
      </c>
      <c r="F106" s="976">
        <f>E106+E107</f>
        <v>39030.97</v>
      </c>
      <c r="G106" s="68"/>
      <c r="H106" s="68"/>
      <c r="I106" s="68"/>
      <c r="J106" s="195" t="s">
        <v>304</v>
      </c>
      <c r="K106" s="197">
        <v>354914.28</v>
      </c>
      <c r="L106" s="197"/>
    </row>
    <row r="107" spans="1:12" ht="13" x14ac:dyDescent="0.15">
      <c r="A107" s="40" t="s">
        <v>73</v>
      </c>
      <c r="B107" s="99">
        <v>43731</v>
      </c>
      <c r="C107" s="99">
        <v>43732</v>
      </c>
      <c r="D107" s="44" t="s">
        <v>15</v>
      </c>
      <c r="E107" s="63">
        <v>19556.97</v>
      </c>
      <c r="F107" s="963"/>
      <c r="G107" s="68"/>
      <c r="H107" s="68"/>
      <c r="I107" s="68"/>
      <c r="J107" s="195" t="s">
        <v>305</v>
      </c>
      <c r="K107" s="197">
        <v>356426.41</v>
      </c>
      <c r="L107" s="197"/>
    </row>
    <row r="108" spans="1:12" ht="13" x14ac:dyDescent="0.15">
      <c r="A108" s="176"/>
      <c r="B108" s="216"/>
      <c r="C108" s="216"/>
      <c r="D108" s="204"/>
      <c r="E108" s="180">
        <f>SUM(E98:E107)</f>
        <v>223636.47</v>
      </c>
      <c r="F108" s="218"/>
      <c r="G108" s="220">
        <f>E108*0.25</f>
        <v>55909.1175</v>
      </c>
      <c r="H108" s="220"/>
      <c r="I108" s="220"/>
      <c r="J108" s="222"/>
      <c r="K108" s="225"/>
      <c r="L108" s="225"/>
    </row>
    <row r="109" spans="1:12" ht="13" x14ac:dyDescent="0.15">
      <c r="A109" s="18" t="s">
        <v>13</v>
      </c>
      <c r="B109" s="198">
        <v>43728</v>
      </c>
      <c r="C109" s="19"/>
      <c r="D109" s="20" t="s">
        <v>15</v>
      </c>
      <c r="E109" s="88">
        <v>19793.88</v>
      </c>
      <c r="F109" s="88">
        <v>19793.88</v>
      </c>
      <c r="G109" s="36"/>
      <c r="H109" s="36"/>
      <c r="I109" s="36"/>
      <c r="J109" s="200" t="s">
        <v>310</v>
      </c>
      <c r="K109" s="201">
        <v>361040.3</v>
      </c>
      <c r="L109" s="201"/>
    </row>
    <row r="110" spans="1:12" ht="13" x14ac:dyDescent="0.15">
      <c r="A110" s="40" t="s">
        <v>61</v>
      </c>
      <c r="B110" s="99">
        <v>43732</v>
      </c>
      <c r="C110" s="42"/>
      <c r="D110" s="170" t="s">
        <v>62</v>
      </c>
      <c r="E110" s="63">
        <v>30811</v>
      </c>
      <c r="F110" s="976">
        <f>E110+E111</f>
        <v>62063</v>
      </c>
      <c r="G110" s="68"/>
      <c r="H110" s="68"/>
      <c r="I110" s="68"/>
      <c r="J110" s="195" t="s">
        <v>314</v>
      </c>
      <c r="K110" s="197">
        <v>589076.86</v>
      </c>
      <c r="L110" s="197"/>
    </row>
    <row r="111" spans="1:12" ht="13" x14ac:dyDescent="0.15">
      <c r="A111" s="40" t="s">
        <v>61</v>
      </c>
      <c r="B111" s="99">
        <v>43732</v>
      </c>
      <c r="C111" s="42"/>
      <c r="D111" s="44" t="s">
        <v>69</v>
      </c>
      <c r="E111" s="63">
        <v>31252</v>
      </c>
      <c r="F111" s="963"/>
      <c r="G111" s="68"/>
      <c r="H111" s="68"/>
      <c r="I111" s="68"/>
      <c r="J111" s="195" t="s">
        <v>315</v>
      </c>
      <c r="K111" s="197">
        <v>597508.37</v>
      </c>
      <c r="L111" s="197"/>
    </row>
    <row r="112" spans="1:12" ht="13" x14ac:dyDescent="0.15">
      <c r="A112" s="18" t="s">
        <v>13</v>
      </c>
      <c r="B112" s="198">
        <v>43732</v>
      </c>
      <c r="C112" s="19"/>
      <c r="D112" s="20" t="s">
        <v>15</v>
      </c>
      <c r="E112" s="88">
        <v>41411.980000000003</v>
      </c>
      <c r="F112" s="977">
        <f>E112+E113</f>
        <v>70942.89</v>
      </c>
      <c r="G112" s="36"/>
      <c r="H112" s="36"/>
      <c r="I112" s="36"/>
      <c r="J112" s="200" t="s">
        <v>317</v>
      </c>
      <c r="K112" s="201">
        <v>761315.86</v>
      </c>
      <c r="L112" s="201"/>
    </row>
    <row r="113" spans="1:12" ht="13" x14ac:dyDescent="0.15">
      <c r="A113" s="18" t="s">
        <v>73</v>
      </c>
      <c r="B113" s="198">
        <v>43733</v>
      </c>
      <c r="C113" s="19"/>
      <c r="D113" s="20" t="s">
        <v>15</v>
      </c>
      <c r="E113" s="88">
        <v>29530.91</v>
      </c>
      <c r="F113" s="963"/>
      <c r="G113" s="36"/>
      <c r="H113" s="36"/>
      <c r="I113" s="36"/>
      <c r="J113" s="200" t="s">
        <v>318</v>
      </c>
      <c r="K113" s="201">
        <v>542894.82999999996</v>
      </c>
      <c r="L113" s="201"/>
    </row>
    <row r="114" spans="1:12" ht="13" x14ac:dyDescent="0.15">
      <c r="A114" s="232" t="s">
        <v>73</v>
      </c>
      <c r="B114" s="233">
        <v>43736</v>
      </c>
      <c r="C114" s="233">
        <v>43741</v>
      </c>
      <c r="D114" s="234" t="s">
        <v>15</v>
      </c>
      <c r="E114" s="236">
        <v>19675.43</v>
      </c>
      <c r="F114" s="237"/>
      <c r="G114" s="238"/>
      <c r="H114" s="238"/>
      <c r="I114" s="238"/>
      <c r="J114" s="239" t="s">
        <v>331</v>
      </c>
      <c r="K114" s="240">
        <v>362383.17</v>
      </c>
      <c r="L114" s="240"/>
    </row>
    <row r="115" spans="1:12" ht="13" x14ac:dyDescent="0.15">
      <c r="A115" s="241" t="s">
        <v>61</v>
      </c>
      <c r="B115" s="242">
        <v>43735</v>
      </c>
      <c r="C115" s="244"/>
      <c r="D115" s="245" t="s">
        <v>62</v>
      </c>
      <c r="E115" s="167">
        <v>30908</v>
      </c>
      <c r="F115" s="975">
        <f>E115+E116</f>
        <v>61589.5</v>
      </c>
      <c r="G115" s="249"/>
      <c r="H115" s="249"/>
      <c r="I115" s="249"/>
      <c r="J115" s="250" t="s">
        <v>344</v>
      </c>
      <c r="K115" s="251">
        <v>591949.64</v>
      </c>
      <c r="L115" s="251"/>
    </row>
    <row r="116" spans="1:12" ht="13" x14ac:dyDescent="0.15">
      <c r="A116" s="241" t="s">
        <v>61</v>
      </c>
      <c r="B116" s="242">
        <v>43735</v>
      </c>
      <c r="C116" s="242">
        <v>43740</v>
      </c>
      <c r="D116" s="253" t="s">
        <v>69</v>
      </c>
      <c r="E116" s="167">
        <v>30681.5</v>
      </c>
      <c r="F116" s="963"/>
      <c r="G116" s="249"/>
      <c r="H116" s="249"/>
      <c r="I116" s="249"/>
      <c r="J116" s="250" t="s">
        <v>350</v>
      </c>
      <c r="K116" s="251">
        <v>587611.72</v>
      </c>
      <c r="L116" s="251"/>
    </row>
    <row r="117" spans="1:12" ht="13" x14ac:dyDescent="0.15">
      <c r="A117" s="176"/>
      <c r="B117" s="216"/>
      <c r="C117" s="256"/>
      <c r="D117" s="204"/>
      <c r="E117" s="180"/>
      <c r="F117" s="218">
        <f>SUM(F109:F116)</f>
        <v>214389.27000000002</v>
      </c>
      <c r="G117" s="220">
        <f>F117*0.25</f>
        <v>53597.317500000005</v>
      </c>
      <c r="H117" s="220"/>
      <c r="I117" s="220"/>
      <c r="J117" s="222"/>
      <c r="K117" s="225"/>
      <c r="L117" s="225"/>
    </row>
    <row r="118" spans="1:12" ht="13" x14ac:dyDescent="0.15">
      <c r="A118" s="40" t="s">
        <v>13</v>
      </c>
      <c r="B118" s="99">
        <v>43739</v>
      </c>
      <c r="C118" s="1017">
        <v>43741</v>
      </c>
      <c r="D118" s="44" t="s">
        <v>15</v>
      </c>
      <c r="E118" s="63">
        <v>19355.599999999999</v>
      </c>
      <c r="F118" s="976">
        <f>E118+E119</f>
        <v>59879.17</v>
      </c>
      <c r="G118" s="68"/>
      <c r="H118" s="68"/>
      <c r="I118" s="68"/>
      <c r="J118" s="195" t="s">
        <v>356</v>
      </c>
      <c r="K118" s="197">
        <v>354730.01</v>
      </c>
      <c r="L118" s="197"/>
    </row>
    <row r="119" spans="1:12" ht="13" x14ac:dyDescent="0.15">
      <c r="A119" s="40" t="s">
        <v>13</v>
      </c>
      <c r="B119" s="99">
        <v>43739</v>
      </c>
      <c r="C119" s="963"/>
      <c r="D119" s="44" t="s">
        <v>15</v>
      </c>
      <c r="E119" s="63">
        <v>40523.57</v>
      </c>
      <c r="F119" s="963"/>
      <c r="G119" s="68"/>
      <c r="H119" s="68"/>
      <c r="I119" s="68"/>
      <c r="J119" s="195" t="s">
        <v>358</v>
      </c>
      <c r="K119" s="197">
        <v>742675.31</v>
      </c>
      <c r="L119" s="197"/>
    </row>
    <row r="120" spans="1:12" ht="13" x14ac:dyDescent="0.15">
      <c r="A120" s="18" t="s">
        <v>61</v>
      </c>
      <c r="B120" s="198">
        <v>43739</v>
      </c>
      <c r="C120" s="1042">
        <v>43741</v>
      </c>
      <c r="D120" s="199" t="s">
        <v>62</v>
      </c>
      <c r="E120" s="88">
        <v>31812.1</v>
      </c>
      <c r="F120" s="977">
        <f>E120+E121</f>
        <v>63685.1</v>
      </c>
      <c r="G120" s="36"/>
      <c r="H120" s="36"/>
      <c r="I120" s="36"/>
      <c r="J120" s="200" t="s">
        <v>361</v>
      </c>
      <c r="K120" s="201">
        <v>606401.36</v>
      </c>
      <c r="L120" s="201"/>
    </row>
    <row r="121" spans="1:12" ht="13" x14ac:dyDescent="0.15">
      <c r="A121" s="18" t="s">
        <v>61</v>
      </c>
      <c r="B121" s="198">
        <v>43740</v>
      </c>
      <c r="C121" s="963"/>
      <c r="D121" s="20" t="s">
        <v>69</v>
      </c>
      <c r="E121" s="88">
        <v>31873</v>
      </c>
      <c r="F121" s="963"/>
      <c r="G121" s="36"/>
      <c r="H121" s="36"/>
      <c r="I121" s="36"/>
      <c r="J121" s="200" t="s">
        <v>363</v>
      </c>
      <c r="K121" s="201">
        <v>605236.65</v>
      </c>
      <c r="L121" s="201"/>
    </row>
    <row r="122" spans="1:12" ht="13" x14ac:dyDescent="0.15">
      <c r="A122" s="40" t="s">
        <v>13</v>
      </c>
      <c r="B122" s="99">
        <v>43741</v>
      </c>
      <c r="C122" s="1017">
        <v>43746</v>
      </c>
      <c r="D122" s="44" t="s">
        <v>15</v>
      </c>
      <c r="E122" s="63">
        <v>19573.45</v>
      </c>
      <c r="F122" s="63">
        <v>19573.45</v>
      </c>
      <c r="G122" s="68"/>
      <c r="H122" s="68"/>
      <c r="I122" s="68"/>
      <c r="J122" s="195" t="s">
        <v>364</v>
      </c>
      <c r="K122" s="197">
        <v>356531.48</v>
      </c>
      <c r="L122" s="197"/>
    </row>
    <row r="123" spans="1:12" ht="13" x14ac:dyDescent="0.15">
      <c r="A123" s="40" t="s">
        <v>13</v>
      </c>
      <c r="B123" s="99">
        <v>43742</v>
      </c>
      <c r="C123" s="963"/>
      <c r="D123" s="44" t="s">
        <v>15</v>
      </c>
      <c r="E123" s="63">
        <v>40736.79</v>
      </c>
      <c r="F123" s="63">
        <v>40736.79</v>
      </c>
      <c r="G123" s="68"/>
      <c r="H123" s="68"/>
      <c r="I123" s="68"/>
      <c r="J123" s="195" t="s">
        <v>366</v>
      </c>
      <c r="K123" s="197">
        <v>740392.62</v>
      </c>
      <c r="L123" s="197"/>
    </row>
    <row r="124" spans="1:12" ht="13" x14ac:dyDescent="0.15">
      <c r="A124" s="18" t="s">
        <v>81</v>
      </c>
      <c r="B124" s="198">
        <v>43742</v>
      </c>
      <c r="C124" s="1042">
        <v>43746</v>
      </c>
      <c r="D124" s="199" t="s">
        <v>62</v>
      </c>
      <c r="E124" s="88">
        <v>31779.3</v>
      </c>
      <c r="F124" s="977">
        <f>E124+E125</f>
        <v>63277.3</v>
      </c>
      <c r="G124" s="36"/>
      <c r="H124" s="36"/>
      <c r="I124" s="36"/>
      <c r="J124" s="200" t="s">
        <v>369</v>
      </c>
      <c r="K124" s="201">
        <v>600946.94999999995</v>
      </c>
      <c r="L124" s="201"/>
    </row>
    <row r="125" spans="1:12" ht="13" x14ac:dyDescent="0.15">
      <c r="A125" s="18" t="s">
        <v>61</v>
      </c>
      <c r="B125" s="198" t="s">
        <v>370</v>
      </c>
      <c r="C125" s="963"/>
      <c r="D125" s="20" t="s">
        <v>69</v>
      </c>
      <c r="E125" s="88">
        <v>31498</v>
      </c>
      <c r="F125" s="963"/>
      <c r="G125" s="36"/>
      <c r="H125" s="36"/>
      <c r="I125" s="36"/>
      <c r="J125" s="200" t="s">
        <v>372</v>
      </c>
      <c r="K125" s="201">
        <v>595627.56000000006</v>
      </c>
      <c r="L125" s="201"/>
    </row>
    <row r="126" spans="1:12" ht="13" x14ac:dyDescent="0.15">
      <c r="A126" s="40" t="s">
        <v>13</v>
      </c>
      <c r="B126" s="99">
        <v>43743</v>
      </c>
      <c r="C126" s="99">
        <v>43746</v>
      </c>
      <c r="D126" s="44" t="s">
        <v>15</v>
      </c>
      <c r="E126" s="63">
        <v>19639.89</v>
      </c>
      <c r="F126" s="63">
        <v>19639.89</v>
      </c>
      <c r="G126" s="68"/>
      <c r="H126" s="68"/>
      <c r="I126" s="68"/>
      <c r="J126" s="195" t="s">
        <v>373</v>
      </c>
      <c r="K126" s="197">
        <v>356445.39</v>
      </c>
      <c r="L126" s="197"/>
    </row>
    <row r="127" spans="1:12" ht="13" x14ac:dyDescent="0.15">
      <c r="A127" s="176"/>
      <c r="B127" s="256"/>
      <c r="C127" s="256"/>
      <c r="D127" s="204"/>
      <c r="E127" s="182"/>
      <c r="F127" s="218">
        <f>SUM(F118:F126)+E114</f>
        <v>286467.13</v>
      </c>
      <c r="G127" s="220">
        <f>F127*0.25</f>
        <v>71616.782500000001</v>
      </c>
      <c r="H127" s="220"/>
      <c r="I127" s="220"/>
      <c r="J127" s="220"/>
      <c r="K127" s="275"/>
      <c r="L127" s="275"/>
    </row>
    <row r="128" spans="1:12" ht="13" x14ac:dyDescent="0.15">
      <c r="A128" s="40" t="s">
        <v>13</v>
      </c>
      <c r="B128" s="99">
        <v>43746</v>
      </c>
      <c r="C128" s="99">
        <v>43754</v>
      </c>
      <c r="D128" s="44" t="s">
        <v>15</v>
      </c>
      <c r="E128" s="63">
        <v>41175.07</v>
      </c>
      <c r="F128" s="276">
        <v>41175.07</v>
      </c>
      <c r="G128" s="68"/>
      <c r="H128" s="68"/>
      <c r="I128" s="68"/>
      <c r="J128" s="195" t="s">
        <v>381</v>
      </c>
      <c r="K128" s="197">
        <v>743911.63</v>
      </c>
      <c r="L128" s="197"/>
    </row>
    <row r="129" spans="1:12" ht="13" x14ac:dyDescent="0.15">
      <c r="A129" s="18" t="s">
        <v>13</v>
      </c>
      <c r="B129" s="198">
        <v>43749</v>
      </c>
      <c r="C129" s="198">
        <v>43754</v>
      </c>
      <c r="D129" s="20" t="s">
        <v>15</v>
      </c>
      <c r="E129" s="88">
        <v>41151.379999999997</v>
      </c>
      <c r="F129" s="278">
        <v>41151.379999999997</v>
      </c>
      <c r="G129" s="36"/>
      <c r="H129" s="36"/>
      <c r="I129" s="36"/>
      <c r="J129" s="200" t="s">
        <v>383</v>
      </c>
      <c r="K129" s="201">
        <v>741794.78</v>
      </c>
      <c r="L129" s="201"/>
    </row>
    <row r="130" spans="1:12" ht="13" x14ac:dyDescent="0.15">
      <c r="A130" s="18" t="s">
        <v>13</v>
      </c>
      <c r="B130" s="198">
        <v>43750</v>
      </c>
      <c r="C130" s="198">
        <v>43754</v>
      </c>
      <c r="D130" s="20" t="s">
        <v>15</v>
      </c>
      <c r="E130" s="88">
        <v>14605.54</v>
      </c>
      <c r="F130" s="278">
        <v>14605.54</v>
      </c>
      <c r="G130" s="36"/>
      <c r="H130" s="36"/>
      <c r="I130" s="36"/>
      <c r="J130" s="200" t="s">
        <v>385</v>
      </c>
      <c r="K130" s="201">
        <v>266098.33</v>
      </c>
      <c r="L130" s="201"/>
    </row>
    <row r="131" spans="1:12" ht="13" x14ac:dyDescent="0.15">
      <c r="A131" s="176"/>
      <c r="B131" s="216"/>
      <c r="C131" s="216"/>
      <c r="D131" s="204"/>
      <c r="E131" s="180"/>
      <c r="F131" s="280">
        <f>SUM(F128:F130)</f>
        <v>96931.989999999991</v>
      </c>
      <c r="G131" s="220">
        <f>F131*0.25</f>
        <v>24232.997499999998</v>
      </c>
      <c r="H131" s="220"/>
      <c r="I131" s="220"/>
      <c r="J131" s="222"/>
      <c r="K131" s="225"/>
      <c r="L131" s="225"/>
    </row>
    <row r="132" spans="1:12" ht="13" x14ac:dyDescent="0.15">
      <c r="A132" s="40" t="s">
        <v>81</v>
      </c>
      <c r="B132" s="99">
        <v>43752</v>
      </c>
      <c r="C132" s="1017">
        <v>43756</v>
      </c>
      <c r="D132" s="170" t="s">
        <v>62</v>
      </c>
      <c r="E132" s="63">
        <v>31115.5</v>
      </c>
      <c r="F132" s="976">
        <f>E132+E133</f>
        <v>62284.5</v>
      </c>
      <c r="G132" s="68"/>
      <c r="H132" s="68"/>
      <c r="I132" s="68"/>
      <c r="J132" s="195" t="s">
        <v>393</v>
      </c>
      <c r="K132" s="197">
        <v>90634.44</v>
      </c>
      <c r="L132" s="197"/>
    </row>
    <row r="133" spans="1:12" ht="13" x14ac:dyDescent="0.15">
      <c r="A133" s="40" t="s">
        <v>81</v>
      </c>
      <c r="B133" s="99">
        <v>43752</v>
      </c>
      <c r="C133" s="963"/>
      <c r="D133" s="44" t="s">
        <v>69</v>
      </c>
      <c r="E133" s="63">
        <v>31169</v>
      </c>
      <c r="F133" s="963"/>
      <c r="G133" s="68"/>
      <c r="H133" s="68"/>
      <c r="I133" s="68"/>
      <c r="J133" s="195" t="s">
        <v>394</v>
      </c>
      <c r="K133" s="197">
        <v>591649.96</v>
      </c>
      <c r="L133" s="197"/>
    </row>
    <row r="134" spans="1:12" ht="13" x14ac:dyDescent="0.15">
      <c r="A134" s="18" t="s">
        <v>13</v>
      </c>
      <c r="B134" s="198">
        <v>43752</v>
      </c>
      <c r="C134" s="1042">
        <v>43756</v>
      </c>
      <c r="D134" s="20" t="s">
        <v>15</v>
      </c>
      <c r="E134" s="88">
        <v>40890.78</v>
      </c>
      <c r="F134" s="977">
        <f>E134+E135</f>
        <v>60352.99</v>
      </c>
      <c r="G134" s="36"/>
      <c r="H134" s="36"/>
      <c r="I134" s="36"/>
      <c r="J134" s="200" t="s">
        <v>396</v>
      </c>
      <c r="K134" s="201">
        <v>744989.12</v>
      </c>
      <c r="L134" s="201"/>
    </row>
    <row r="135" spans="1:12" ht="13" x14ac:dyDescent="0.15">
      <c r="A135" s="18" t="s">
        <v>13</v>
      </c>
      <c r="B135" s="198">
        <v>43753</v>
      </c>
      <c r="C135" s="963"/>
      <c r="D135" s="20" t="s">
        <v>15</v>
      </c>
      <c r="E135" s="88">
        <v>19462.21</v>
      </c>
      <c r="F135" s="963"/>
      <c r="G135" s="36"/>
      <c r="H135" s="36"/>
      <c r="I135" s="36"/>
      <c r="J135" s="200" t="s">
        <v>398</v>
      </c>
      <c r="K135" s="201">
        <v>354504.15</v>
      </c>
      <c r="L135" s="201"/>
    </row>
    <row r="136" spans="1:12" ht="17.25" customHeight="1" x14ac:dyDescent="0.15">
      <c r="A136" s="40" t="s">
        <v>13</v>
      </c>
      <c r="B136" s="99">
        <v>43756</v>
      </c>
      <c r="C136" s="99">
        <v>43762</v>
      </c>
      <c r="D136" s="44" t="s">
        <v>15</v>
      </c>
      <c r="E136" s="63">
        <v>41534.04</v>
      </c>
      <c r="F136" s="276">
        <v>41534</v>
      </c>
      <c r="G136" s="68"/>
      <c r="H136" s="68"/>
      <c r="I136" s="68"/>
      <c r="J136" s="286" t="s">
        <v>400</v>
      </c>
      <c r="K136" s="287">
        <v>741381.92</v>
      </c>
      <c r="L136" s="287"/>
    </row>
    <row r="137" spans="1:12" ht="13" x14ac:dyDescent="0.15">
      <c r="A137" s="18" t="s">
        <v>81</v>
      </c>
      <c r="B137" s="198">
        <v>43757</v>
      </c>
      <c r="C137" s="198">
        <v>43762</v>
      </c>
      <c r="D137" s="199" t="s">
        <v>62</v>
      </c>
      <c r="E137" s="88">
        <v>32724</v>
      </c>
      <c r="F137" s="977">
        <f>E137+E138</f>
        <v>65240</v>
      </c>
      <c r="G137" s="36"/>
      <c r="H137" s="36"/>
      <c r="I137" s="36"/>
      <c r="J137" s="250" t="s">
        <v>406</v>
      </c>
      <c r="K137" s="251">
        <v>620906.61</v>
      </c>
      <c r="L137" s="251"/>
    </row>
    <row r="138" spans="1:12" ht="13" x14ac:dyDescent="0.15">
      <c r="A138" s="18" t="s">
        <v>81</v>
      </c>
      <c r="B138" s="198">
        <v>43757</v>
      </c>
      <c r="C138" s="198">
        <v>43762</v>
      </c>
      <c r="D138" s="20" t="s">
        <v>69</v>
      </c>
      <c r="E138" s="88">
        <v>32516</v>
      </c>
      <c r="F138" s="963"/>
      <c r="G138" s="36"/>
      <c r="H138" s="36"/>
      <c r="I138" s="36"/>
      <c r="J138" s="250" t="s">
        <v>407</v>
      </c>
      <c r="K138" s="251">
        <v>616960.01</v>
      </c>
      <c r="L138" s="251"/>
    </row>
    <row r="139" spans="1:12" ht="13" x14ac:dyDescent="0.15">
      <c r="A139" s="176"/>
      <c r="B139" s="216"/>
      <c r="C139" s="256"/>
      <c r="D139" s="204"/>
      <c r="E139" s="180">
        <f t="shared" ref="E139:F139" si="0">SUM(E132:E138)</f>
        <v>229411.53</v>
      </c>
      <c r="F139" s="218">
        <f t="shared" si="0"/>
        <v>229411.49</v>
      </c>
      <c r="G139" s="220">
        <f>F139*0.25</f>
        <v>57352.872499999998</v>
      </c>
      <c r="H139" s="220"/>
      <c r="I139" s="220"/>
      <c r="J139" s="222"/>
      <c r="K139" s="225"/>
      <c r="L139" s="225"/>
    </row>
    <row r="140" spans="1:12" ht="13" x14ac:dyDescent="0.15">
      <c r="A140" s="40" t="s">
        <v>13</v>
      </c>
      <c r="B140" s="99">
        <v>43760</v>
      </c>
      <c r="C140" s="1017">
        <v>43763</v>
      </c>
      <c r="D140" s="44" t="s">
        <v>15</v>
      </c>
      <c r="E140" s="63">
        <v>41653</v>
      </c>
      <c r="F140" s="976">
        <f>E140+E141</f>
        <v>61576.41</v>
      </c>
      <c r="G140" s="68"/>
      <c r="H140" s="68"/>
      <c r="I140" s="68"/>
      <c r="J140" s="195" t="s">
        <v>414</v>
      </c>
      <c r="K140" s="197">
        <v>742173.14</v>
      </c>
      <c r="L140" s="197"/>
    </row>
    <row r="141" spans="1:12" ht="13" x14ac:dyDescent="0.15">
      <c r="A141" s="40" t="s">
        <v>13</v>
      </c>
      <c r="B141" s="99">
        <v>43761</v>
      </c>
      <c r="C141" s="963"/>
      <c r="D141" s="44" t="s">
        <v>15</v>
      </c>
      <c r="E141" s="63">
        <v>19923.41</v>
      </c>
      <c r="F141" s="963"/>
      <c r="G141" s="68"/>
      <c r="H141" s="68"/>
      <c r="I141" s="68"/>
      <c r="J141" s="195" t="s">
        <v>417</v>
      </c>
      <c r="K141" s="197">
        <v>354995.31</v>
      </c>
      <c r="L141" s="197"/>
    </row>
    <row r="142" spans="1:12" ht="13" x14ac:dyDescent="0.15">
      <c r="A142" s="18" t="s">
        <v>81</v>
      </c>
      <c r="B142" s="198">
        <v>43760</v>
      </c>
      <c r="C142" s="1042">
        <v>43763</v>
      </c>
      <c r="D142" s="199" t="s">
        <v>62</v>
      </c>
      <c r="E142" s="88">
        <v>31940.7</v>
      </c>
      <c r="F142" s="977">
        <f>E142+E143</f>
        <v>64021.7</v>
      </c>
      <c r="G142" s="36"/>
      <c r="H142" s="36"/>
      <c r="I142" s="36"/>
      <c r="J142" s="250" t="s">
        <v>418</v>
      </c>
      <c r="K142" s="251">
        <v>603966.71</v>
      </c>
      <c r="L142" s="251"/>
    </row>
    <row r="143" spans="1:12" ht="13" x14ac:dyDescent="0.15">
      <c r="A143" s="18" t="s">
        <v>81</v>
      </c>
      <c r="B143" s="198">
        <v>43760</v>
      </c>
      <c r="C143" s="963"/>
      <c r="D143" s="20" t="s">
        <v>69</v>
      </c>
      <c r="E143" s="88">
        <v>32081</v>
      </c>
      <c r="F143" s="963"/>
      <c r="G143" s="36"/>
      <c r="H143" s="36"/>
      <c r="I143" s="36"/>
      <c r="J143" s="250" t="s">
        <v>419</v>
      </c>
      <c r="K143" s="251">
        <v>606619.64</v>
      </c>
      <c r="L143" s="251"/>
    </row>
    <row r="144" spans="1:12" ht="13" x14ac:dyDescent="0.15">
      <c r="A144" s="176"/>
      <c r="B144" s="216"/>
      <c r="C144" s="256"/>
      <c r="D144" s="204"/>
      <c r="E144" s="182">
        <f t="shared" ref="E144:F144" si="1">SUM(E140:E143)</f>
        <v>125598.11</v>
      </c>
      <c r="F144" s="218">
        <f t="shared" si="1"/>
        <v>125598.11</v>
      </c>
      <c r="G144" s="222">
        <f>F144*0.25</f>
        <v>31399.5275</v>
      </c>
      <c r="H144" s="222">
        <f>F144*0.05</f>
        <v>6279.9055000000008</v>
      </c>
      <c r="I144" s="222"/>
      <c r="J144" s="220"/>
      <c r="K144" s="275"/>
      <c r="L144" s="275"/>
    </row>
    <row r="145" spans="1:12" ht="13" x14ac:dyDescent="0.15">
      <c r="A145" s="40" t="s">
        <v>13</v>
      </c>
      <c r="B145" s="99">
        <v>43763</v>
      </c>
      <c r="C145" s="99">
        <v>43768</v>
      </c>
      <c r="D145" s="44" t="s">
        <v>15</v>
      </c>
      <c r="E145" s="63">
        <v>29448.36</v>
      </c>
      <c r="F145" s="976">
        <f>E145+E146</f>
        <v>70898.64</v>
      </c>
      <c r="G145" s="68"/>
      <c r="H145" s="68"/>
      <c r="I145" s="68"/>
      <c r="J145" s="195" t="s">
        <v>421</v>
      </c>
      <c r="K145" s="197">
        <v>523238.47</v>
      </c>
      <c r="L145" s="197"/>
    </row>
    <row r="146" spans="1:12" ht="13" x14ac:dyDescent="0.15">
      <c r="A146" s="18" t="s">
        <v>13</v>
      </c>
      <c r="B146" s="198">
        <v>43763</v>
      </c>
      <c r="C146" s="198">
        <v>43768</v>
      </c>
      <c r="D146" s="20" t="s">
        <v>15</v>
      </c>
      <c r="E146" s="88">
        <v>41450.28</v>
      </c>
      <c r="F146" s="963"/>
      <c r="G146" s="36"/>
      <c r="H146" s="36"/>
      <c r="I146" s="36"/>
      <c r="J146" s="200" t="s">
        <v>422</v>
      </c>
      <c r="K146" s="201">
        <v>736483.61</v>
      </c>
      <c r="L146" s="201"/>
    </row>
    <row r="147" spans="1:12" ht="13" x14ac:dyDescent="0.15">
      <c r="A147" s="40" t="s">
        <v>81</v>
      </c>
      <c r="B147" s="99">
        <v>43764</v>
      </c>
      <c r="C147" s="99">
        <v>43769</v>
      </c>
      <c r="D147" s="170" t="s">
        <v>62</v>
      </c>
      <c r="E147" s="63">
        <v>31210</v>
      </c>
      <c r="F147" s="63">
        <v>31210</v>
      </c>
      <c r="G147" s="68"/>
      <c r="H147" s="68"/>
      <c r="I147" s="68"/>
      <c r="J147" s="195" t="s">
        <v>424</v>
      </c>
      <c r="K147" s="197">
        <v>593863.89</v>
      </c>
      <c r="L147" s="197"/>
    </row>
    <row r="148" spans="1:12" ht="13" x14ac:dyDescent="0.15">
      <c r="A148" s="40" t="s">
        <v>81</v>
      </c>
      <c r="B148" s="99">
        <v>43762</v>
      </c>
      <c r="C148" s="99">
        <v>43768</v>
      </c>
      <c r="D148" s="44" t="s">
        <v>69</v>
      </c>
      <c r="E148" s="63">
        <v>30919</v>
      </c>
      <c r="F148" s="63">
        <v>30919</v>
      </c>
      <c r="G148" s="68"/>
      <c r="H148" s="68"/>
      <c r="I148" s="68"/>
      <c r="J148" s="195" t="s">
        <v>425</v>
      </c>
      <c r="K148" s="197">
        <v>583070.5</v>
      </c>
      <c r="L148" s="197"/>
    </row>
    <row r="149" spans="1:12" ht="13" x14ac:dyDescent="0.15">
      <c r="A149" s="18" t="s">
        <v>13</v>
      </c>
      <c r="B149" s="198">
        <v>43764</v>
      </c>
      <c r="C149" s="1042">
        <v>43768</v>
      </c>
      <c r="D149" s="20" t="s">
        <v>15</v>
      </c>
      <c r="E149" s="88">
        <v>14843.84</v>
      </c>
      <c r="F149" s="977">
        <f>E149+E150</f>
        <v>34611.69</v>
      </c>
      <c r="G149" s="36"/>
      <c r="H149" s="36"/>
      <c r="I149" s="36"/>
      <c r="J149" s="200" t="s">
        <v>426</v>
      </c>
      <c r="K149" s="201">
        <v>266669.58</v>
      </c>
      <c r="L149" s="201"/>
    </row>
    <row r="150" spans="1:12" ht="13" x14ac:dyDescent="0.15">
      <c r="A150" s="18" t="s">
        <v>13</v>
      </c>
      <c r="B150" s="198">
        <v>43764</v>
      </c>
      <c r="C150" s="963"/>
      <c r="D150" s="20" t="s">
        <v>15</v>
      </c>
      <c r="E150" s="88">
        <v>19767.849999999999</v>
      </c>
      <c r="F150" s="963"/>
      <c r="G150" s="36"/>
      <c r="H150" s="36"/>
      <c r="I150" s="36"/>
      <c r="J150" s="200" t="s">
        <v>428</v>
      </c>
      <c r="K150" s="201">
        <v>355129.41</v>
      </c>
      <c r="L150" s="201"/>
    </row>
    <row r="151" spans="1:12" ht="13" x14ac:dyDescent="0.15">
      <c r="A151" s="40" t="s">
        <v>13</v>
      </c>
      <c r="B151" s="99">
        <v>43764</v>
      </c>
      <c r="C151" s="99">
        <v>43768</v>
      </c>
      <c r="D151" s="44" t="s">
        <v>15</v>
      </c>
      <c r="E151" s="63">
        <v>19797.77</v>
      </c>
      <c r="F151" s="63">
        <v>19797.77</v>
      </c>
      <c r="G151" s="68"/>
      <c r="H151" s="68"/>
      <c r="I151" s="68"/>
      <c r="J151" s="195" t="s">
        <v>429</v>
      </c>
      <c r="K151" s="197">
        <v>355666.92</v>
      </c>
      <c r="L151" s="197"/>
    </row>
    <row r="152" spans="1:12" ht="13" x14ac:dyDescent="0.15">
      <c r="A152" s="176"/>
      <c r="B152" s="216"/>
      <c r="C152" s="256"/>
      <c r="D152" s="204"/>
      <c r="E152" s="180"/>
      <c r="F152" s="218">
        <f>SUM(F145:F151)</f>
        <v>187437.1</v>
      </c>
      <c r="G152" s="220">
        <f>F152*0.25</f>
        <v>46859.275000000001</v>
      </c>
      <c r="H152" s="220"/>
      <c r="I152" s="220"/>
      <c r="J152" s="222"/>
      <c r="K152" s="225"/>
      <c r="L152" s="225"/>
    </row>
    <row r="153" spans="1:12" ht="13" x14ac:dyDescent="0.15">
      <c r="A153" s="40" t="s">
        <v>13</v>
      </c>
      <c r="B153" s="99">
        <v>43766</v>
      </c>
      <c r="C153" s="99">
        <v>43773</v>
      </c>
      <c r="D153" s="44" t="s">
        <v>15</v>
      </c>
      <c r="E153" s="63">
        <v>29843.24</v>
      </c>
      <c r="F153" s="63">
        <v>29843.24</v>
      </c>
      <c r="G153" s="195" t="s">
        <v>103</v>
      </c>
      <c r="H153" s="195"/>
      <c r="I153" s="195"/>
      <c r="J153" s="195" t="s">
        <v>432</v>
      </c>
      <c r="K153" s="197">
        <v>536133.79</v>
      </c>
      <c r="L153" s="197"/>
    </row>
    <row r="154" spans="1:12" ht="13" x14ac:dyDescent="0.15">
      <c r="A154" s="18" t="s">
        <v>13</v>
      </c>
      <c r="B154" s="198">
        <v>43767</v>
      </c>
      <c r="C154" s="1042">
        <v>43773</v>
      </c>
      <c r="D154" s="20" t="s">
        <v>15</v>
      </c>
      <c r="E154" s="88">
        <v>19851.62</v>
      </c>
      <c r="F154" s="977">
        <f>E154+E155</f>
        <v>61648.91</v>
      </c>
      <c r="G154" s="36"/>
      <c r="H154" s="36"/>
      <c r="I154" s="36"/>
      <c r="J154" s="200" t="s">
        <v>433</v>
      </c>
      <c r="K154" s="201">
        <v>356634.35</v>
      </c>
      <c r="L154" s="201"/>
    </row>
    <row r="155" spans="1:12" ht="13" x14ac:dyDescent="0.15">
      <c r="A155" s="18" t="s">
        <v>13</v>
      </c>
      <c r="B155" s="198">
        <v>43767</v>
      </c>
      <c r="C155" s="963"/>
      <c r="D155" s="20" t="s">
        <v>15</v>
      </c>
      <c r="E155" s="88">
        <v>41797.29</v>
      </c>
      <c r="F155" s="963"/>
      <c r="G155" s="36"/>
      <c r="H155" s="36"/>
      <c r="I155" s="36"/>
      <c r="J155" s="200" t="s">
        <v>434</v>
      </c>
      <c r="K155" s="201">
        <v>750888.29</v>
      </c>
      <c r="L155" s="201"/>
    </row>
    <row r="156" spans="1:12" ht="13" x14ac:dyDescent="0.15">
      <c r="A156" s="40" t="s">
        <v>13</v>
      </c>
      <c r="B156" s="99">
        <v>43768</v>
      </c>
      <c r="C156" s="99">
        <v>43773</v>
      </c>
      <c r="D156" s="44" t="s">
        <v>15</v>
      </c>
      <c r="E156" s="63">
        <v>29831.27</v>
      </c>
      <c r="F156" s="976">
        <f>E156+E157</f>
        <v>71473</v>
      </c>
      <c r="G156" s="68"/>
      <c r="H156" s="68"/>
      <c r="I156" s="68"/>
      <c r="J156" s="195" t="s">
        <v>438</v>
      </c>
      <c r="K156" s="197">
        <v>536305.14</v>
      </c>
      <c r="L156" s="197"/>
    </row>
    <row r="157" spans="1:12" ht="13" x14ac:dyDescent="0.15">
      <c r="A157" s="40" t="s">
        <v>13</v>
      </c>
      <c r="B157" s="99">
        <v>43770</v>
      </c>
      <c r="C157" s="99">
        <v>43775</v>
      </c>
      <c r="D157" s="44" t="s">
        <v>15</v>
      </c>
      <c r="E157" s="63">
        <v>41641.730000000003</v>
      </c>
      <c r="F157" s="963"/>
      <c r="G157" s="68"/>
      <c r="H157" s="68"/>
      <c r="I157" s="68"/>
      <c r="J157" s="195" t="s">
        <v>440</v>
      </c>
      <c r="K157" s="197">
        <v>746343.39</v>
      </c>
      <c r="L157" s="197"/>
    </row>
    <row r="158" spans="1:12" ht="13" x14ac:dyDescent="0.15">
      <c r="A158" s="18" t="s">
        <v>81</v>
      </c>
      <c r="B158" s="198">
        <v>43770</v>
      </c>
      <c r="C158" s="1042">
        <v>43781</v>
      </c>
      <c r="D158" s="199" t="s">
        <v>62</v>
      </c>
      <c r="E158" s="88">
        <v>29964.799999999999</v>
      </c>
      <c r="F158" s="977">
        <f>E158+E159</f>
        <v>59725.8</v>
      </c>
      <c r="G158" s="36"/>
      <c r="H158" s="36"/>
      <c r="I158" s="36"/>
      <c r="J158" s="307" t="s">
        <v>443</v>
      </c>
      <c r="K158" s="309">
        <v>568911.69999999995</v>
      </c>
      <c r="L158" s="309"/>
    </row>
    <row r="159" spans="1:12" ht="13" x14ac:dyDescent="0.15">
      <c r="A159" s="18" t="s">
        <v>81</v>
      </c>
      <c r="B159" s="198">
        <v>43770</v>
      </c>
      <c r="C159" s="963"/>
      <c r="D159" s="20" t="s">
        <v>69</v>
      </c>
      <c r="E159" s="88">
        <v>29761</v>
      </c>
      <c r="F159" s="963"/>
      <c r="G159" s="36"/>
      <c r="H159" s="36"/>
      <c r="I159" s="36"/>
      <c r="J159" s="307" t="s">
        <v>448</v>
      </c>
      <c r="K159" s="309">
        <v>565042.35</v>
      </c>
      <c r="L159" s="309"/>
    </row>
    <row r="160" spans="1:12" ht="13" x14ac:dyDescent="0.15">
      <c r="A160" s="40" t="s">
        <v>13</v>
      </c>
      <c r="B160" s="99">
        <v>43773</v>
      </c>
      <c r="C160" s="99">
        <v>43775</v>
      </c>
      <c r="D160" s="44" t="s">
        <v>15</v>
      </c>
      <c r="E160" s="63">
        <v>19851.62</v>
      </c>
      <c r="F160" s="276">
        <v>19851.62</v>
      </c>
      <c r="G160" s="68"/>
      <c r="H160" s="68"/>
      <c r="I160" s="68"/>
      <c r="J160" s="195" t="s">
        <v>449</v>
      </c>
      <c r="K160" s="197">
        <v>357289.47</v>
      </c>
      <c r="L160" s="197"/>
    </row>
    <row r="161" spans="1:12" ht="13" x14ac:dyDescent="0.15">
      <c r="A161" s="179"/>
      <c r="B161" s="181"/>
      <c r="C161" s="183"/>
      <c r="D161" s="185"/>
      <c r="E161" s="187"/>
      <c r="F161" s="202">
        <f>SUM(F153:F160)</f>
        <v>242542.57</v>
      </c>
      <c r="G161" s="193">
        <f>F161*0.25</f>
        <v>60635.642500000002</v>
      </c>
      <c r="H161" s="193">
        <f>F161*0.05</f>
        <v>12127.128500000001</v>
      </c>
      <c r="I161" s="193"/>
      <c r="J161" s="191"/>
      <c r="K161" s="193"/>
      <c r="L161" s="193"/>
    </row>
    <row r="162" spans="1:12" ht="13" x14ac:dyDescent="0.15">
      <c r="A162" s="40" t="s">
        <v>13</v>
      </c>
      <c r="B162" s="99">
        <v>43774</v>
      </c>
      <c r="C162" s="1017">
        <v>43784</v>
      </c>
      <c r="D162" s="44" t="s">
        <v>15</v>
      </c>
      <c r="E162" s="63">
        <v>41599.85</v>
      </c>
      <c r="F162" s="976">
        <f>E162+E163</f>
        <v>61475.399999999994</v>
      </c>
      <c r="G162" s="68"/>
      <c r="H162" s="68"/>
      <c r="I162" s="68"/>
      <c r="J162" s="195" t="s">
        <v>460</v>
      </c>
      <c r="K162" s="197">
        <v>742474.1</v>
      </c>
      <c r="L162" s="197"/>
    </row>
    <row r="163" spans="1:12" ht="13" x14ac:dyDescent="0.15">
      <c r="A163" s="40" t="s">
        <v>13</v>
      </c>
      <c r="B163" s="99">
        <v>43774</v>
      </c>
      <c r="C163" s="963"/>
      <c r="D163" s="44" t="s">
        <v>15</v>
      </c>
      <c r="E163" s="63">
        <v>19875.55</v>
      </c>
      <c r="F163" s="963"/>
      <c r="G163" s="68"/>
      <c r="H163" s="68"/>
      <c r="I163" s="68"/>
      <c r="J163" s="195" t="s">
        <v>461</v>
      </c>
      <c r="K163" s="197">
        <v>354738.8</v>
      </c>
      <c r="L163" s="197"/>
    </row>
    <row r="164" spans="1:12" ht="13" x14ac:dyDescent="0.15">
      <c r="A164" s="241" t="s">
        <v>13</v>
      </c>
      <c r="B164" s="242">
        <v>43775</v>
      </c>
      <c r="C164" s="1043">
        <v>43784</v>
      </c>
      <c r="D164" s="20" t="s">
        <v>15</v>
      </c>
      <c r="E164" s="167">
        <v>19815.72</v>
      </c>
      <c r="F164" s="975">
        <f>E164+E165</f>
        <v>61565.15</v>
      </c>
      <c r="G164" s="249"/>
      <c r="H164" s="249"/>
      <c r="I164" s="249"/>
      <c r="J164" s="314" t="s">
        <v>463</v>
      </c>
      <c r="K164" s="316">
        <v>353076.49</v>
      </c>
      <c r="L164" s="316"/>
    </row>
    <row r="165" spans="1:12" ht="13" x14ac:dyDescent="0.15">
      <c r="A165" s="18" t="s">
        <v>13</v>
      </c>
      <c r="B165" s="198">
        <v>43777</v>
      </c>
      <c r="C165" s="963"/>
      <c r="D165" s="20" t="s">
        <v>15</v>
      </c>
      <c r="E165" s="88">
        <v>41749.43</v>
      </c>
      <c r="F165" s="963"/>
      <c r="G165" s="36"/>
      <c r="H165" s="36"/>
      <c r="I165" s="36"/>
      <c r="J165" s="200" t="s">
        <v>465</v>
      </c>
      <c r="K165" s="201">
        <v>741929.11</v>
      </c>
      <c r="L165" s="201"/>
    </row>
    <row r="166" spans="1:12" ht="13" x14ac:dyDescent="0.15">
      <c r="A166" s="179"/>
      <c r="B166" s="181"/>
      <c r="C166" s="318"/>
      <c r="D166" s="185"/>
      <c r="E166" s="187"/>
      <c r="F166" s="320">
        <f>E158+E159+E162+E163+E164+E165</f>
        <v>182766.34999999998</v>
      </c>
      <c r="G166" s="190">
        <f>F166*0.25</f>
        <v>45691.587499999994</v>
      </c>
      <c r="H166" s="190">
        <f>F166*0.05</f>
        <v>9138.3174999999992</v>
      </c>
      <c r="I166" s="190"/>
      <c r="J166" s="191"/>
      <c r="K166" s="193"/>
      <c r="L166" s="193"/>
    </row>
    <row r="167" spans="1:12" ht="13" x14ac:dyDescent="0.15">
      <c r="A167" s="40" t="s">
        <v>13</v>
      </c>
      <c r="B167" s="99">
        <v>43777</v>
      </c>
      <c r="C167" s="99">
        <v>43788</v>
      </c>
      <c r="D167" s="44" t="s">
        <v>15</v>
      </c>
      <c r="E167" s="63">
        <v>29771.439999999999</v>
      </c>
      <c r="F167" s="976">
        <f>E167+E168</f>
        <v>59600.34</v>
      </c>
      <c r="G167" s="68"/>
      <c r="H167" s="68"/>
      <c r="I167" s="68"/>
      <c r="J167" s="195" t="s">
        <v>468</v>
      </c>
      <c r="K167" s="197">
        <v>529068.26</v>
      </c>
      <c r="L167" s="197"/>
    </row>
    <row r="168" spans="1:12" ht="13" x14ac:dyDescent="0.15">
      <c r="A168" s="40" t="s">
        <v>13</v>
      </c>
      <c r="B168" s="99">
        <v>43783</v>
      </c>
      <c r="C168" s="99">
        <v>43789</v>
      </c>
      <c r="D168" s="44" t="s">
        <v>15</v>
      </c>
      <c r="E168" s="63">
        <v>29828.9</v>
      </c>
      <c r="F168" s="963"/>
      <c r="G168" s="68"/>
      <c r="H168" s="68"/>
      <c r="I168" s="68"/>
      <c r="J168" s="195" t="s">
        <v>469</v>
      </c>
      <c r="K168" s="197">
        <v>536711.39</v>
      </c>
      <c r="L168" s="197"/>
    </row>
    <row r="169" spans="1:12" ht="13" x14ac:dyDescent="0.15">
      <c r="A169" s="18" t="s">
        <v>13</v>
      </c>
      <c r="B169" s="198">
        <v>43784</v>
      </c>
      <c r="C169" s="1042">
        <v>43789</v>
      </c>
      <c r="D169" s="20" t="s">
        <v>15</v>
      </c>
      <c r="E169" s="88">
        <v>19469.02</v>
      </c>
      <c r="F169" s="977">
        <f>E170+E169</f>
        <v>61250.729999999996</v>
      </c>
      <c r="G169" s="36"/>
      <c r="H169" s="36"/>
      <c r="I169" s="36"/>
      <c r="J169" s="200" t="s">
        <v>470</v>
      </c>
      <c r="K169" s="201">
        <v>350422.89</v>
      </c>
      <c r="L169" s="201"/>
    </row>
    <row r="170" spans="1:12" ht="13" x14ac:dyDescent="0.15">
      <c r="A170" s="18" t="s">
        <v>13</v>
      </c>
      <c r="B170" s="198">
        <v>43784</v>
      </c>
      <c r="C170" s="963"/>
      <c r="D170" s="20" t="s">
        <v>15</v>
      </c>
      <c r="E170" s="88">
        <v>41781.71</v>
      </c>
      <c r="F170" s="963"/>
      <c r="G170" s="36"/>
      <c r="H170" s="36"/>
      <c r="I170" s="36"/>
      <c r="J170" s="200" t="s">
        <v>471</v>
      </c>
      <c r="K170" s="201">
        <v>752029.01</v>
      </c>
      <c r="L170" s="201"/>
    </row>
    <row r="171" spans="1:12" ht="13" x14ac:dyDescent="0.15">
      <c r="A171" s="40" t="s">
        <v>13</v>
      </c>
      <c r="B171" s="99">
        <v>43785</v>
      </c>
      <c r="C171" s="1017">
        <v>43789</v>
      </c>
      <c r="D171" s="44" t="s">
        <v>15</v>
      </c>
      <c r="E171" s="63">
        <v>19905.599999999999</v>
      </c>
      <c r="F171" s="976">
        <f>E171+E172</f>
        <v>39799.399999999994</v>
      </c>
      <c r="G171" s="68"/>
      <c r="H171" s="68"/>
      <c r="I171" s="68"/>
      <c r="J171" s="195" t="s">
        <v>472</v>
      </c>
      <c r="K171" s="197">
        <v>360191.82</v>
      </c>
      <c r="L171" s="197"/>
    </row>
    <row r="172" spans="1:12" ht="13" x14ac:dyDescent="0.15">
      <c r="A172" s="40" t="s">
        <v>13</v>
      </c>
      <c r="B172" s="99">
        <v>43787</v>
      </c>
      <c r="C172" s="963"/>
      <c r="D172" s="44" t="s">
        <v>15</v>
      </c>
      <c r="E172" s="63">
        <v>19893.8</v>
      </c>
      <c r="F172" s="963"/>
      <c r="G172" s="68"/>
      <c r="H172" s="68"/>
      <c r="I172" s="68"/>
      <c r="J172" s="195" t="s">
        <v>473</v>
      </c>
      <c r="K172" s="197">
        <v>359978.31</v>
      </c>
      <c r="L172" s="197"/>
    </row>
    <row r="173" spans="1:12" ht="13" x14ac:dyDescent="0.15">
      <c r="A173" s="176"/>
      <c r="B173" s="216"/>
      <c r="C173" s="256"/>
      <c r="D173" s="204"/>
      <c r="E173" s="180"/>
      <c r="F173" s="280">
        <f>SUM(F167:F172)</f>
        <v>160650.46999999997</v>
      </c>
      <c r="G173" s="220">
        <f>F173*0.25</f>
        <v>40162.617499999993</v>
      </c>
      <c r="H173" s="220">
        <f>F173*0.05</f>
        <v>8032.5234999999993</v>
      </c>
      <c r="I173" s="220"/>
      <c r="J173" s="222"/>
      <c r="K173" s="225"/>
      <c r="L173" s="225"/>
    </row>
    <row r="174" spans="1:12" ht="13" x14ac:dyDescent="0.15">
      <c r="A174" s="18" t="s">
        <v>13</v>
      </c>
      <c r="B174" s="198">
        <v>43789</v>
      </c>
      <c r="C174" s="198">
        <v>43794</v>
      </c>
      <c r="D174" s="20" t="s">
        <v>15</v>
      </c>
      <c r="E174" s="88">
        <v>41781.71</v>
      </c>
      <c r="F174" s="22"/>
      <c r="G174" s="36"/>
      <c r="H174" s="36"/>
      <c r="I174" s="36"/>
      <c r="J174" s="200" t="s">
        <v>476</v>
      </c>
      <c r="K174" s="201">
        <v>755455.08</v>
      </c>
      <c r="L174" s="201"/>
    </row>
    <row r="175" spans="1:12" ht="13" x14ac:dyDescent="0.15">
      <c r="A175" s="40" t="s">
        <v>13</v>
      </c>
      <c r="B175" s="99">
        <v>43789</v>
      </c>
      <c r="C175" s="1017">
        <v>43794</v>
      </c>
      <c r="D175" s="44" t="s">
        <v>15</v>
      </c>
      <c r="E175" s="63">
        <v>29852.5</v>
      </c>
      <c r="F175" s="976"/>
      <c r="G175" s="68"/>
      <c r="H175" s="68"/>
      <c r="I175" s="68"/>
      <c r="J175" s="195" t="s">
        <v>477</v>
      </c>
      <c r="K175" s="197">
        <v>539763.04</v>
      </c>
      <c r="L175" s="197"/>
    </row>
    <row r="176" spans="1:12" ht="13" x14ac:dyDescent="0.15">
      <c r="A176" s="40" t="s">
        <v>13</v>
      </c>
      <c r="B176" s="99">
        <v>43789</v>
      </c>
      <c r="C176" s="963"/>
      <c r="D176" s="44" t="s">
        <v>15</v>
      </c>
      <c r="E176" s="63">
        <v>19893.8</v>
      </c>
      <c r="F176" s="963"/>
      <c r="G176" s="68"/>
      <c r="H176" s="68"/>
      <c r="I176" s="68"/>
      <c r="J176" s="195" t="s">
        <v>478</v>
      </c>
      <c r="K176" s="197">
        <v>359699.79</v>
      </c>
      <c r="L176" s="197"/>
    </row>
    <row r="177" spans="1:12" ht="13" x14ac:dyDescent="0.15">
      <c r="A177" s="18" t="s">
        <v>13</v>
      </c>
      <c r="B177" s="198">
        <v>43789</v>
      </c>
      <c r="C177" s="1042">
        <v>43794</v>
      </c>
      <c r="D177" s="20" t="s">
        <v>15</v>
      </c>
      <c r="E177" s="88">
        <v>19905.599999999999</v>
      </c>
      <c r="F177" s="977"/>
      <c r="G177" s="36"/>
      <c r="H177" s="36"/>
      <c r="I177" s="36"/>
      <c r="J177" s="200" t="s">
        <v>479</v>
      </c>
      <c r="K177" s="201">
        <v>359913.14</v>
      </c>
      <c r="L177" s="201"/>
    </row>
    <row r="178" spans="1:12" ht="13" x14ac:dyDescent="0.15">
      <c r="A178" s="18" t="s">
        <v>13</v>
      </c>
      <c r="B178" s="198">
        <v>43791</v>
      </c>
      <c r="C178" s="963"/>
      <c r="D178" s="20" t="s">
        <v>15</v>
      </c>
      <c r="E178" s="88">
        <v>41675.51</v>
      </c>
      <c r="F178" s="963"/>
      <c r="G178" s="36"/>
      <c r="H178" s="36"/>
      <c r="I178" s="36"/>
      <c r="J178" s="200" t="s">
        <v>481</v>
      </c>
      <c r="K178" s="201">
        <v>752866.1</v>
      </c>
      <c r="L178" s="201"/>
    </row>
    <row r="179" spans="1:12" ht="13" x14ac:dyDescent="0.15">
      <c r="A179" s="176"/>
      <c r="B179" s="216"/>
      <c r="C179" s="216"/>
      <c r="D179" s="204"/>
      <c r="E179" s="180">
        <f>SUM(E174:E178)</f>
        <v>153109.12</v>
      </c>
      <c r="F179" s="218"/>
      <c r="G179" s="220">
        <f>E179*0.25</f>
        <v>38277.279999999999</v>
      </c>
      <c r="H179" s="220">
        <f>E179*0.05</f>
        <v>7655.4560000000001</v>
      </c>
      <c r="I179" s="220">
        <f>G179-H179</f>
        <v>30621.824000000001</v>
      </c>
      <c r="J179" s="222"/>
      <c r="K179" s="225"/>
      <c r="L179" s="225"/>
    </row>
    <row r="180" spans="1:12" ht="13" x14ac:dyDescent="0.15">
      <c r="A180" s="40" t="s">
        <v>13</v>
      </c>
      <c r="B180" s="99">
        <v>43794</v>
      </c>
      <c r="C180" s="1017">
        <v>43798</v>
      </c>
      <c r="D180" s="44" t="s">
        <v>15</v>
      </c>
      <c r="E180" s="63">
        <v>19787.61</v>
      </c>
      <c r="F180" s="976">
        <f>E180+E181</f>
        <v>49604.71</v>
      </c>
      <c r="G180" s="68"/>
      <c r="H180" s="68"/>
      <c r="I180" s="68"/>
      <c r="J180" s="195" t="s">
        <v>485</v>
      </c>
      <c r="K180" s="197">
        <v>358591.06</v>
      </c>
      <c r="L180" s="197"/>
    </row>
    <row r="181" spans="1:12" ht="13" x14ac:dyDescent="0.15">
      <c r="A181" s="40" t="s">
        <v>13</v>
      </c>
      <c r="B181" s="329">
        <v>43794</v>
      </c>
      <c r="C181" s="963"/>
      <c r="D181" s="44" t="s">
        <v>15</v>
      </c>
      <c r="E181" s="63">
        <v>29817.1</v>
      </c>
      <c r="F181" s="963"/>
      <c r="G181" s="68"/>
      <c r="H181" s="68"/>
      <c r="I181" s="68"/>
      <c r="J181" s="195" t="s">
        <v>486</v>
      </c>
      <c r="K181" s="197">
        <v>540345.48</v>
      </c>
      <c r="L181" s="197"/>
    </row>
    <row r="182" spans="1:12" ht="13" x14ac:dyDescent="0.15">
      <c r="A182" s="18" t="s">
        <v>13</v>
      </c>
      <c r="B182" s="198">
        <v>43795</v>
      </c>
      <c r="C182" s="1042">
        <v>43798</v>
      </c>
      <c r="D182" s="20" t="s">
        <v>15</v>
      </c>
      <c r="E182" s="88">
        <v>41764.01</v>
      </c>
      <c r="F182" s="977">
        <f>E182+E183</f>
        <v>61622.41</v>
      </c>
      <c r="G182" s="36"/>
      <c r="H182" s="36"/>
      <c r="I182" s="36"/>
      <c r="J182" s="200" t="s">
        <v>487</v>
      </c>
      <c r="K182" s="201">
        <v>760355.56</v>
      </c>
      <c r="L182" s="201"/>
    </row>
    <row r="183" spans="1:12" ht="13" x14ac:dyDescent="0.15">
      <c r="A183" s="18" t="s">
        <v>13</v>
      </c>
      <c r="B183" s="198">
        <v>43795</v>
      </c>
      <c r="C183" s="963"/>
      <c r="D183" s="20" t="s">
        <v>15</v>
      </c>
      <c r="E183" s="88">
        <v>19858.400000000001</v>
      </c>
      <c r="F183" s="963"/>
      <c r="G183" s="36"/>
      <c r="H183" s="36"/>
      <c r="I183" s="36"/>
      <c r="J183" s="200" t="s">
        <v>488</v>
      </c>
      <c r="K183" s="201">
        <v>361542.02</v>
      </c>
      <c r="L183" s="201"/>
    </row>
    <row r="184" spans="1:12" ht="13" x14ac:dyDescent="0.15">
      <c r="A184" s="40" t="s">
        <v>13</v>
      </c>
      <c r="B184" s="99">
        <v>43795</v>
      </c>
      <c r="C184" s="1017">
        <v>43802</v>
      </c>
      <c r="D184" s="44" t="s">
        <v>15</v>
      </c>
      <c r="E184" s="63">
        <v>19870.2</v>
      </c>
      <c r="F184" s="976">
        <f>E184+E185</f>
        <v>49734.5</v>
      </c>
      <c r="G184" s="68"/>
      <c r="H184" s="68"/>
      <c r="I184" s="68"/>
      <c r="J184" s="195" t="s">
        <v>492</v>
      </c>
      <c r="K184" s="197">
        <v>361757.02</v>
      </c>
      <c r="L184" s="197"/>
    </row>
    <row r="185" spans="1:12" ht="13" x14ac:dyDescent="0.15">
      <c r="A185" s="40" t="s">
        <v>13</v>
      </c>
      <c r="B185" s="99">
        <v>43799</v>
      </c>
      <c r="C185" s="963"/>
      <c r="D185" s="44" t="s">
        <v>15</v>
      </c>
      <c r="E185" s="63">
        <v>29864.3</v>
      </c>
      <c r="F185" s="963"/>
      <c r="G185" s="68"/>
      <c r="H185" s="68"/>
      <c r="I185" s="68"/>
      <c r="J185" s="195" t="s">
        <v>493</v>
      </c>
      <c r="K185" s="197">
        <v>547681.39</v>
      </c>
      <c r="L185" s="197"/>
    </row>
    <row r="186" spans="1:12" ht="13" x14ac:dyDescent="0.15">
      <c r="A186" s="18" t="s">
        <v>13</v>
      </c>
      <c r="B186" s="198">
        <v>43798</v>
      </c>
      <c r="C186" s="1042">
        <v>43802</v>
      </c>
      <c r="D186" s="20" t="s">
        <v>15</v>
      </c>
      <c r="E186" s="88">
        <v>20000</v>
      </c>
      <c r="F186" s="977">
        <f>E186+E187</f>
        <v>61699.11</v>
      </c>
      <c r="G186" s="36"/>
      <c r="H186" s="36"/>
      <c r="I186" s="36"/>
      <c r="J186" s="200" t="s">
        <v>494</v>
      </c>
      <c r="K186" s="201">
        <v>366180</v>
      </c>
      <c r="L186" s="201"/>
    </row>
    <row r="187" spans="1:12" ht="13" x14ac:dyDescent="0.15">
      <c r="A187" s="18" t="s">
        <v>13</v>
      </c>
      <c r="B187" s="198">
        <v>43798</v>
      </c>
      <c r="C187" s="963"/>
      <c r="D187" s="20" t="s">
        <v>15</v>
      </c>
      <c r="E187" s="88">
        <v>41699.11</v>
      </c>
      <c r="F187" s="963"/>
      <c r="G187" s="36"/>
      <c r="H187" s="36"/>
      <c r="I187" s="36"/>
      <c r="J187" s="200" t="s">
        <v>495</v>
      </c>
      <c r="K187" s="201">
        <v>63469</v>
      </c>
      <c r="L187" s="201"/>
    </row>
    <row r="188" spans="1:12" ht="13" x14ac:dyDescent="0.15">
      <c r="A188" s="40" t="s">
        <v>13</v>
      </c>
      <c r="B188" s="99">
        <v>43801</v>
      </c>
      <c r="C188" s="1017">
        <v>43803</v>
      </c>
      <c r="D188" s="44" t="s">
        <v>15</v>
      </c>
      <c r="E188" s="63">
        <v>19811.2</v>
      </c>
      <c r="F188" s="976">
        <f>E188+E189</f>
        <v>49651.9</v>
      </c>
      <c r="G188" s="68"/>
      <c r="H188" s="68"/>
      <c r="I188" s="68"/>
      <c r="J188" s="195" t="s">
        <v>496</v>
      </c>
      <c r="K188" s="197">
        <v>363317.59</v>
      </c>
      <c r="L188" s="197"/>
    </row>
    <row r="189" spans="1:12" ht="13" x14ac:dyDescent="0.15">
      <c r="A189" s="40" t="s">
        <v>13</v>
      </c>
      <c r="B189" s="99">
        <v>43801</v>
      </c>
      <c r="C189" s="963"/>
      <c r="D189" s="44" t="s">
        <v>15</v>
      </c>
      <c r="E189" s="63">
        <v>29840.7</v>
      </c>
      <c r="F189" s="963"/>
      <c r="G189" s="68"/>
      <c r="H189" s="68"/>
      <c r="I189" s="68"/>
      <c r="J189" s="195" t="s">
        <v>497</v>
      </c>
      <c r="K189" s="197">
        <v>547248.57999999996</v>
      </c>
      <c r="L189" s="197"/>
    </row>
    <row r="190" spans="1:12" ht="13" x14ac:dyDescent="0.15">
      <c r="A190" s="18" t="s">
        <v>13</v>
      </c>
      <c r="B190" s="198">
        <v>43802</v>
      </c>
      <c r="C190" s="1042">
        <v>43803</v>
      </c>
      <c r="D190" s="20" t="s">
        <v>15</v>
      </c>
      <c r="E190" s="88">
        <v>19811.2</v>
      </c>
      <c r="F190" s="977">
        <f>E190+E191</f>
        <v>61286.119999999995</v>
      </c>
      <c r="G190" s="36"/>
      <c r="H190" s="36"/>
      <c r="I190" s="36"/>
      <c r="J190" s="200" t="s">
        <v>499</v>
      </c>
      <c r="K190" s="201">
        <v>364724.18</v>
      </c>
      <c r="L190" s="201"/>
    </row>
    <row r="191" spans="1:12" ht="13" x14ac:dyDescent="0.15">
      <c r="A191" s="18" t="s">
        <v>13</v>
      </c>
      <c r="B191" s="198">
        <v>43802</v>
      </c>
      <c r="C191" s="963"/>
      <c r="D191" s="20" t="s">
        <v>15</v>
      </c>
      <c r="E191" s="88">
        <v>41474.92</v>
      </c>
      <c r="F191" s="963"/>
      <c r="G191" s="36"/>
      <c r="H191" s="36"/>
      <c r="I191" s="36"/>
      <c r="J191" s="200" t="s">
        <v>500</v>
      </c>
      <c r="K191" s="201">
        <v>763553.27</v>
      </c>
      <c r="L191" s="201"/>
    </row>
    <row r="192" spans="1:12" ht="13" x14ac:dyDescent="0.15">
      <c r="A192" s="176"/>
      <c r="B192" s="216"/>
      <c r="C192" s="256"/>
      <c r="D192" s="204"/>
      <c r="E192" s="180">
        <f t="shared" ref="E192:F192" si="2">SUM(E180:E191)</f>
        <v>333598.75</v>
      </c>
      <c r="F192" s="218">
        <f t="shared" si="2"/>
        <v>333598.75</v>
      </c>
      <c r="G192" s="220">
        <f>E192*0.25</f>
        <v>83399.6875</v>
      </c>
      <c r="H192" s="220">
        <f>E192*0.05</f>
        <v>16679.9375</v>
      </c>
      <c r="I192" s="220">
        <f>G192-H192</f>
        <v>66719.75</v>
      </c>
      <c r="J192" s="222"/>
      <c r="K192" s="225"/>
      <c r="L192" s="225"/>
    </row>
    <row r="193" spans="1:12" ht="13" x14ac:dyDescent="0.15">
      <c r="A193" s="40" t="s">
        <v>13</v>
      </c>
      <c r="B193" s="99">
        <v>43803</v>
      </c>
      <c r="C193" s="99">
        <v>43808</v>
      </c>
      <c r="D193" s="44" t="s">
        <v>15</v>
      </c>
      <c r="E193" s="63">
        <v>19480.82</v>
      </c>
      <c r="F193" s="50"/>
      <c r="G193" s="68"/>
      <c r="H193" s="68"/>
      <c r="I193" s="68"/>
      <c r="J193" s="195" t="s">
        <v>502</v>
      </c>
      <c r="K193" s="197">
        <v>358641.89</v>
      </c>
      <c r="L193" s="197"/>
    </row>
    <row r="194" spans="1:12" ht="13" x14ac:dyDescent="0.15">
      <c r="A194" s="18" t="s">
        <v>13</v>
      </c>
      <c r="B194" s="198">
        <v>43803</v>
      </c>
      <c r="C194" s="1042">
        <v>43808</v>
      </c>
      <c r="D194" s="20" t="s">
        <v>15</v>
      </c>
      <c r="E194" s="88">
        <v>19480.82</v>
      </c>
      <c r="F194" s="977"/>
      <c r="G194" s="36"/>
      <c r="H194" s="36"/>
      <c r="I194" s="36"/>
      <c r="J194" s="200" t="s">
        <v>504</v>
      </c>
      <c r="K194" s="201">
        <v>358641.89</v>
      </c>
      <c r="L194" s="201"/>
    </row>
    <row r="195" spans="1:12" ht="13" x14ac:dyDescent="0.15">
      <c r="A195" s="18" t="s">
        <v>13</v>
      </c>
      <c r="B195" s="198">
        <v>43803</v>
      </c>
      <c r="C195" s="963"/>
      <c r="D195" s="20" t="s">
        <v>15</v>
      </c>
      <c r="E195" s="88">
        <v>9899.7000000000007</v>
      </c>
      <c r="F195" s="963"/>
      <c r="G195" s="36"/>
      <c r="H195" s="36"/>
      <c r="I195" s="36"/>
      <c r="J195" s="200" t="s">
        <v>505</v>
      </c>
      <c r="K195" s="201">
        <v>182253.47</v>
      </c>
      <c r="L195" s="201"/>
    </row>
    <row r="196" spans="1:12" ht="13" x14ac:dyDescent="0.15">
      <c r="A196" s="343" t="s">
        <v>13</v>
      </c>
      <c r="B196" s="345">
        <v>43805</v>
      </c>
      <c r="C196" s="1044">
        <v>43810</v>
      </c>
      <c r="D196" s="346" t="s">
        <v>15</v>
      </c>
      <c r="E196" s="203">
        <v>19952.8</v>
      </c>
      <c r="F196" s="1045"/>
      <c r="G196" s="349"/>
      <c r="H196" s="349"/>
      <c r="I196" s="349"/>
      <c r="J196" s="307" t="s">
        <v>509</v>
      </c>
      <c r="K196" s="309">
        <v>367332.09</v>
      </c>
      <c r="L196" s="309"/>
    </row>
    <row r="197" spans="1:12" ht="13" x14ac:dyDescent="0.15">
      <c r="A197" s="40" t="s">
        <v>13</v>
      </c>
      <c r="B197" s="99">
        <v>43805</v>
      </c>
      <c r="C197" s="963"/>
      <c r="D197" s="44" t="s">
        <v>15</v>
      </c>
      <c r="E197" s="63">
        <v>41817.1</v>
      </c>
      <c r="F197" s="963"/>
      <c r="G197" s="68"/>
      <c r="H197" s="68"/>
      <c r="I197" s="68"/>
      <c r="J197" s="195" t="s">
        <v>510</v>
      </c>
      <c r="K197" s="197">
        <v>769854.99</v>
      </c>
      <c r="L197" s="197"/>
    </row>
    <row r="198" spans="1:12" ht="13" x14ac:dyDescent="0.15">
      <c r="A198" s="18" t="s">
        <v>13</v>
      </c>
      <c r="B198" s="198">
        <v>43808</v>
      </c>
      <c r="C198" s="1042">
        <v>43810</v>
      </c>
      <c r="D198" s="20" t="s">
        <v>15</v>
      </c>
      <c r="E198" s="88">
        <v>19905.599999999999</v>
      </c>
      <c r="F198" s="977"/>
      <c r="G198" s="36"/>
      <c r="H198" s="36"/>
      <c r="I198" s="36"/>
      <c r="J198" s="200" t="s">
        <v>511</v>
      </c>
      <c r="K198" s="201">
        <v>361962.79</v>
      </c>
      <c r="L198" s="201"/>
    </row>
    <row r="199" spans="1:12" ht="13" x14ac:dyDescent="0.15">
      <c r="A199" s="18" t="s">
        <v>13</v>
      </c>
      <c r="B199" s="198">
        <v>43808</v>
      </c>
      <c r="C199" s="963"/>
      <c r="D199" s="20" t="s">
        <v>15</v>
      </c>
      <c r="E199" s="88">
        <v>29840.7</v>
      </c>
      <c r="F199" s="963"/>
      <c r="G199" s="36"/>
      <c r="H199" s="36"/>
      <c r="I199" s="36"/>
      <c r="J199" s="200" t="s">
        <v>512</v>
      </c>
      <c r="K199" s="201">
        <v>542622.32999999996</v>
      </c>
      <c r="L199" s="201"/>
    </row>
    <row r="200" spans="1:12" ht="13" x14ac:dyDescent="0.15">
      <c r="A200" s="40" t="s">
        <v>13</v>
      </c>
      <c r="B200" s="99">
        <v>43809</v>
      </c>
      <c r="C200" s="1017">
        <v>43810</v>
      </c>
      <c r="D200" s="44" t="s">
        <v>15</v>
      </c>
      <c r="E200" s="63">
        <v>41899.699999999997</v>
      </c>
      <c r="F200" s="976"/>
      <c r="G200" s="68"/>
      <c r="H200" s="68"/>
      <c r="I200" s="68"/>
      <c r="J200" s="195" t="s">
        <v>513</v>
      </c>
      <c r="K200" s="197">
        <v>759433.73</v>
      </c>
      <c r="L200" s="197"/>
    </row>
    <row r="201" spans="1:12" ht="13" x14ac:dyDescent="0.15">
      <c r="A201" s="40" t="s">
        <v>13</v>
      </c>
      <c r="B201" s="99">
        <v>43809</v>
      </c>
      <c r="C201" s="963"/>
      <c r="D201" s="44" t="s">
        <v>15</v>
      </c>
      <c r="E201" s="63">
        <v>19893.8</v>
      </c>
      <c r="F201" s="963"/>
      <c r="G201" s="68"/>
      <c r="H201" s="68"/>
      <c r="I201" s="68"/>
      <c r="J201" s="195" t="s">
        <v>514</v>
      </c>
      <c r="K201" s="197">
        <v>360575.93</v>
      </c>
      <c r="L201" s="197"/>
    </row>
    <row r="202" spans="1:12" ht="13" x14ac:dyDescent="0.15">
      <c r="A202" s="176"/>
      <c r="B202" s="216"/>
      <c r="C202" s="256"/>
      <c r="D202" s="204"/>
      <c r="E202" s="180">
        <f>SUM(E193:E201)</f>
        <v>222171.03999999998</v>
      </c>
      <c r="F202" s="218"/>
      <c r="G202" s="220">
        <f>E202*0.25</f>
        <v>55542.759999999995</v>
      </c>
      <c r="H202" s="220">
        <f>E202*0.05</f>
        <v>11108.552</v>
      </c>
      <c r="I202" s="220"/>
      <c r="J202" s="222"/>
      <c r="K202" s="225">
        <f>SUM(K193:K201)</f>
        <v>4061319.1100000003</v>
      </c>
      <c r="L202" s="225"/>
    </row>
    <row r="203" spans="1:12" ht="13" x14ac:dyDescent="0.15">
      <c r="A203" s="18" t="s">
        <v>13</v>
      </c>
      <c r="B203" s="198">
        <v>43810</v>
      </c>
      <c r="C203" s="198">
        <v>43815</v>
      </c>
      <c r="D203" s="20" t="s">
        <v>15</v>
      </c>
      <c r="E203" s="88">
        <v>10001</v>
      </c>
      <c r="F203" s="355">
        <f>E203</f>
        <v>10001</v>
      </c>
      <c r="G203" s="36"/>
      <c r="H203" s="36"/>
      <c r="I203" s="36"/>
      <c r="J203" s="200" t="s">
        <v>516</v>
      </c>
      <c r="K203" s="201">
        <v>181017.94</v>
      </c>
      <c r="L203" s="201"/>
    </row>
    <row r="204" spans="1:12" ht="13" x14ac:dyDescent="0.15">
      <c r="A204" s="40" t="s">
        <v>13</v>
      </c>
      <c r="B204" s="99">
        <v>43810</v>
      </c>
      <c r="C204" s="1017">
        <v>43815</v>
      </c>
      <c r="D204" s="44" t="s">
        <v>15</v>
      </c>
      <c r="E204" s="63">
        <v>20001</v>
      </c>
      <c r="F204" s="976">
        <f>E204+E205</f>
        <v>40001</v>
      </c>
      <c r="G204" s="68"/>
      <c r="H204" s="68"/>
      <c r="I204" s="68"/>
      <c r="J204" s="195" t="s">
        <v>518</v>
      </c>
      <c r="K204" s="197">
        <v>362017.8</v>
      </c>
      <c r="L204" s="197"/>
    </row>
    <row r="205" spans="1:12" ht="13" x14ac:dyDescent="0.15">
      <c r="A205" s="40" t="s">
        <v>13</v>
      </c>
      <c r="B205" s="99">
        <v>43810</v>
      </c>
      <c r="C205" s="963"/>
      <c r="D205" s="44" t="s">
        <v>15</v>
      </c>
      <c r="E205" s="63">
        <v>20000</v>
      </c>
      <c r="F205" s="963"/>
      <c r="G205" s="68"/>
      <c r="H205" s="68"/>
      <c r="I205" s="68"/>
      <c r="J205" s="195" t="s">
        <v>519</v>
      </c>
      <c r="K205" s="197">
        <v>361999.68</v>
      </c>
      <c r="L205" s="197"/>
    </row>
    <row r="206" spans="1:12" ht="13" x14ac:dyDescent="0.15">
      <c r="A206" s="18" t="s">
        <v>13</v>
      </c>
      <c r="B206" s="198">
        <v>43812</v>
      </c>
      <c r="C206" s="1042">
        <v>43815</v>
      </c>
      <c r="D206" s="20" t="s">
        <v>15</v>
      </c>
      <c r="E206" s="88">
        <v>30000</v>
      </c>
      <c r="F206" s="977">
        <f>E206+E207</f>
        <v>50000</v>
      </c>
      <c r="G206" s="36"/>
      <c r="H206" s="36"/>
      <c r="I206" s="36"/>
      <c r="J206" s="200" t="s">
        <v>520</v>
      </c>
      <c r="K206" s="201">
        <v>541259.52000000002</v>
      </c>
      <c r="L206" s="201"/>
    </row>
    <row r="207" spans="1:12" ht="13" x14ac:dyDescent="0.15">
      <c r="A207" s="18" t="s">
        <v>13</v>
      </c>
      <c r="B207" s="198">
        <v>43812</v>
      </c>
      <c r="C207" s="963"/>
      <c r="D207" s="20" t="s">
        <v>15</v>
      </c>
      <c r="E207" s="88">
        <v>20000</v>
      </c>
      <c r="F207" s="963"/>
      <c r="G207" s="36"/>
      <c r="H207" s="36"/>
      <c r="I207" s="36"/>
      <c r="J207" s="200" t="s">
        <v>521</v>
      </c>
      <c r="K207" s="201">
        <v>360839.67999999999</v>
      </c>
      <c r="L207" s="201"/>
    </row>
    <row r="208" spans="1:12" ht="13" x14ac:dyDescent="0.15">
      <c r="A208" s="40" t="s">
        <v>13</v>
      </c>
      <c r="B208" s="99">
        <v>43813</v>
      </c>
      <c r="C208" s="99">
        <v>43815</v>
      </c>
      <c r="D208" s="44" t="s">
        <v>15</v>
      </c>
      <c r="E208" s="63">
        <v>42000</v>
      </c>
      <c r="F208" s="976">
        <f>E208+E209</f>
        <v>84000</v>
      </c>
      <c r="G208" s="68"/>
      <c r="H208" s="68"/>
      <c r="I208" s="68"/>
      <c r="J208" s="195" t="s">
        <v>522</v>
      </c>
      <c r="K208" s="197">
        <v>760744.99</v>
      </c>
      <c r="L208" s="197"/>
    </row>
    <row r="209" spans="1:12" ht="13" x14ac:dyDescent="0.15">
      <c r="A209" s="40" t="s">
        <v>13</v>
      </c>
      <c r="B209" s="99">
        <v>43816</v>
      </c>
      <c r="C209" s="99">
        <v>43818</v>
      </c>
      <c r="D209" s="44" t="s">
        <v>15</v>
      </c>
      <c r="E209" s="63">
        <v>42000</v>
      </c>
      <c r="F209" s="963"/>
      <c r="G209" s="68"/>
      <c r="H209" s="68"/>
      <c r="I209" s="68"/>
      <c r="J209" s="195" t="s">
        <v>523</v>
      </c>
      <c r="K209" s="197">
        <v>760199.33</v>
      </c>
      <c r="L209" s="197"/>
    </row>
    <row r="210" spans="1:12" ht="13" x14ac:dyDescent="0.15">
      <c r="A210" s="18" t="s">
        <v>13</v>
      </c>
      <c r="B210" s="198">
        <v>43816</v>
      </c>
      <c r="C210" s="1042">
        <v>43818</v>
      </c>
      <c r="D210" s="20" t="s">
        <v>15</v>
      </c>
      <c r="E210" s="88">
        <v>30000</v>
      </c>
      <c r="F210" s="977">
        <f>E210+E211</f>
        <v>50000</v>
      </c>
      <c r="G210" s="36"/>
      <c r="H210" s="36"/>
      <c r="I210" s="36"/>
      <c r="J210" s="200" t="s">
        <v>526</v>
      </c>
      <c r="K210" s="201">
        <v>542999.52</v>
      </c>
      <c r="L210" s="201"/>
    </row>
    <row r="211" spans="1:12" ht="13" x14ac:dyDescent="0.15">
      <c r="A211" s="18" t="s">
        <v>13</v>
      </c>
      <c r="B211" s="198">
        <v>43816</v>
      </c>
      <c r="C211" s="963"/>
      <c r="D211" s="20" t="s">
        <v>15</v>
      </c>
      <c r="E211" s="88">
        <v>20000</v>
      </c>
      <c r="F211" s="963"/>
      <c r="G211" s="36"/>
      <c r="H211" s="36"/>
      <c r="I211" s="36"/>
      <c r="J211" s="200" t="s">
        <v>527</v>
      </c>
      <c r="K211" s="201">
        <v>361999.68</v>
      </c>
      <c r="L211" s="201"/>
    </row>
    <row r="212" spans="1:12" ht="13" x14ac:dyDescent="0.15">
      <c r="A212" s="40" t="s">
        <v>13</v>
      </c>
      <c r="B212" s="99">
        <v>43816</v>
      </c>
      <c r="C212" s="99">
        <v>43818</v>
      </c>
      <c r="D212" s="44" t="s">
        <v>15</v>
      </c>
      <c r="E212" s="63">
        <v>10000</v>
      </c>
      <c r="F212" s="50">
        <f>E212</f>
        <v>10000</v>
      </c>
      <c r="G212" s="68"/>
      <c r="H212" s="68"/>
      <c r="I212" s="68"/>
      <c r="J212" s="195" t="s">
        <v>528</v>
      </c>
      <c r="K212" s="197">
        <v>180999.84</v>
      </c>
      <c r="L212" s="197"/>
    </row>
    <row r="213" spans="1:12" ht="13" x14ac:dyDescent="0.15">
      <c r="A213" s="18" t="s">
        <v>13</v>
      </c>
      <c r="B213" s="198">
        <v>43815</v>
      </c>
      <c r="C213" s="198">
        <v>43818</v>
      </c>
      <c r="D213" s="20" t="s">
        <v>15</v>
      </c>
      <c r="E213" s="88">
        <v>20000</v>
      </c>
      <c r="F213" s="278">
        <v>20000</v>
      </c>
      <c r="G213" s="36"/>
      <c r="H213" s="36"/>
      <c r="I213" s="36"/>
      <c r="J213" s="200" t="s">
        <v>529</v>
      </c>
      <c r="K213" s="201">
        <v>362259.52</v>
      </c>
      <c r="L213" s="201">
        <f>K213/E213</f>
        <v>18.112976</v>
      </c>
    </row>
    <row r="214" spans="1:12" ht="13" x14ac:dyDescent="0.15">
      <c r="A214" s="288"/>
      <c r="B214" s="363"/>
      <c r="C214" s="365"/>
      <c r="D214" s="366"/>
      <c r="E214" s="292"/>
      <c r="F214" s="368">
        <f>SUM(F203:F213)+E196</f>
        <v>283954.8</v>
      </c>
      <c r="G214" s="369">
        <f>F214*0.25</f>
        <v>70988.7</v>
      </c>
      <c r="H214" s="369">
        <f>F214*0.05</f>
        <v>14197.74</v>
      </c>
      <c r="I214" s="369"/>
      <c r="J214" s="371"/>
      <c r="K214" s="373"/>
      <c r="L214" s="201"/>
    </row>
    <row r="215" spans="1:12" ht="13" x14ac:dyDescent="0.15">
      <c r="A215" s="40" t="s">
        <v>13</v>
      </c>
      <c r="B215" s="99">
        <v>43822</v>
      </c>
      <c r="C215" s="1017">
        <v>43825</v>
      </c>
      <c r="D215" s="44" t="s">
        <v>15</v>
      </c>
      <c r="E215" s="63">
        <v>10000</v>
      </c>
      <c r="F215" s="976"/>
      <c r="G215" s="68"/>
      <c r="H215" s="68"/>
      <c r="I215" s="68"/>
      <c r="J215" s="195" t="s">
        <v>536</v>
      </c>
      <c r="K215" s="197">
        <v>181839.68</v>
      </c>
      <c r="L215" s="201">
        <f t="shared" ref="L215:L224" si="3">K215/E215</f>
        <v>18.183968</v>
      </c>
    </row>
    <row r="216" spans="1:12" ht="13" x14ac:dyDescent="0.15">
      <c r="A216" s="40" t="s">
        <v>13</v>
      </c>
      <c r="B216" s="99">
        <v>43823</v>
      </c>
      <c r="C216" s="963"/>
      <c r="D216" s="44" t="s">
        <v>15</v>
      </c>
      <c r="E216" s="63">
        <v>20000</v>
      </c>
      <c r="F216" s="963"/>
      <c r="G216" s="68"/>
      <c r="H216" s="68"/>
      <c r="I216" s="68"/>
      <c r="J216" s="195" t="s">
        <v>538</v>
      </c>
      <c r="K216" s="197">
        <v>366400.72</v>
      </c>
      <c r="L216" s="201">
        <f t="shared" si="3"/>
        <v>18.320035999999998</v>
      </c>
    </row>
    <row r="217" spans="1:12" ht="13" x14ac:dyDescent="0.15">
      <c r="A217" s="18" t="s">
        <v>13</v>
      </c>
      <c r="B217" s="198">
        <v>43825</v>
      </c>
      <c r="C217" s="1042">
        <v>43825</v>
      </c>
      <c r="D217" s="20" t="s">
        <v>15</v>
      </c>
      <c r="E217" s="88">
        <v>30000</v>
      </c>
      <c r="F217" s="977"/>
      <c r="G217" s="36"/>
      <c r="H217" s="36"/>
      <c r="I217" s="36"/>
      <c r="J217" s="200" t="s">
        <v>540</v>
      </c>
      <c r="K217" s="201">
        <v>553199.99</v>
      </c>
      <c r="L217" s="201">
        <f t="shared" si="3"/>
        <v>18.439999666666665</v>
      </c>
    </row>
    <row r="218" spans="1:12" ht="13" x14ac:dyDescent="0.15">
      <c r="A218" s="18" t="s">
        <v>13</v>
      </c>
      <c r="B218" s="198">
        <v>43825</v>
      </c>
      <c r="C218" s="963"/>
      <c r="D218" s="20" t="s">
        <v>15</v>
      </c>
      <c r="E218" s="88">
        <v>30000</v>
      </c>
      <c r="F218" s="963"/>
      <c r="G218" s="36"/>
      <c r="H218" s="36"/>
      <c r="I218" s="36"/>
      <c r="J218" s="200" t="s">
        <v>541</v>
      </c>
      <c r="K218" s="201">
        <v>553199.99</v>
      </c>
      <c r="L218" s="201">
        <f t="shared" si="3"/>
        <v>18.439999666666665</v>
      </c>
    </row>
    <row r="219" spans="1:12" ht="13" x14ac:dyDescent="0.15">
      <c r="A219" s="288"/>
      <c r="B219" s="363"/>
      <c r="C219" s="365"/>
      <c r="D219" s="366"/>
      <c r="E219" s="292">
        <f>SUM(E215:E218)</f>
        <v>90000</v>
      </c>
      <c r="F219" s="368"/>
      <c r="G219" s="369">
        <f>E219*0.25</f>
        <v>22500</v>
      </c>
      <c r="H219" s="369">
        <f>E219*0.05</f>
        <v>4500</v>
      </c>
      <c r="I219" s="369"/>
      <c r="J219" s="371"/>
      <c r="K219" s="373"/>
      <c r="L219" s="201">
        <f t="shared" si="3"/>
        <v>0</v>
      </c>
    </row>
    <row r="220" spans="1:12" ht="13" x14ac:dyDescent="0.15">
      <c r="A220" s="40" t="s">
        <v>13</v>
      </c>
      <c r="B220" s="99">
        <v>43826</v>
      </c>
      <c r="C220" s="99">
        <v>43829</v>
      </c>
      <c r="D220" s="44" t="s">
        <v>15</v>
      </c>
      <c r="E220" s="63">
        <v>42000</v>
      </c>
      <c r="F220" s="50"/>
      <c r="G220" s="68"/>
      <c r="H220" s="68"/>
      <c r="I220" s="68"/>
      <c r="J220" s="195" t="s">
        <v>544</v>
      </c>
      <c r="K220" s="197">
        <v>775278.17</v>
      </c>
      <c r="L220" s="201">
        <f t="shared" si="3"/>
        <v>18.45900404761905</v>
      </c>
    </row>
    <row r="221" spans="1:12" ht="13" x14ac:dyDescent="0.15">
      <c r="A221" s="18" t="s">
        <v>13</v>
      </c>
      <c r="B221" s="198">
        <v>43826</v>
      </c>
      <c r="C221" s="198">
        <v>43829</v>
      </c>
      <c r="D221" s="20" t="s">
        <v>15</v>
      </c>
      <c r="E221" s="88">
        <v>10000</v>
      </c>
      <c r="F221" s="977"/>
      <c r="G221" s="36"/>
      <c r="H221" s="36"/>
      <c r="I221" s="36"/>
      <c r="J221" s="200" t="s">
        <v>545</v>
      </c>
      <c r="K221" s="201">
        <v>184590.04</v>
      </c>
      <c r="L221" s="201">
        <f t="shared" si="3"/>
        <v>18.459004</v>
      </c>
    </row>
    <row r="222" spans="1:12" ht="13" x14ac:dyDescent="0.15">
      <c r="A222" s="18" t="s">
        <v>13</v>
      </c>
      <c r="B222" s="198">
        <v>43827</v>
      </c>
      <c r="C222" s="198">
        <v>43830</v>
      </c>
      <c r="D222" s="20" t="s">
        <v>15</v>
      </c>
      <c r="E222" s="88">
        <v>30000</v>
      </c>
      <c r="F222" s="963"/>
      <c r="G222" s="36"/>
      <c r="H222" s="36"/>
      <c r="I222" s="36"/>
      <c r="J222" s="200" t="s">
        <v>546</v>
      </c>
      <c r="K222" s="201">
        <v>553770.02</v>
      </c>
      <c r="L222" s="201">
        <f t="shared" si="3"/>
        <v>18.459000666666668</v>
      </c>
    </row>
    <row r="223" spans="1:12" ht="13" x14ac:dyDescent="0.15">
      <c r="A223" s="40" t="s">
        <v>13</v>
      </c>
      <c r="B223" s="99">
        <v>43829</v>
      </c>
      <c r="C223" s="1017">
        <v>43830</v>
      </c>
      <c r="D223" s="44" t="s">
        <v>15</v>
      </c>
      <c r="E223" s="63">
        <v>10000</v>
      </c>
      <c r="F223" s="976"/>
      <c r="G223" s="68"/>
      <c r="H223" s="68"/>
      <c r="I223" s="68"/>
      <c r="J223" s="195" t="s">
        <v>547</v>
      </c>
      <c r="K223" s="197">
        <v>184590.01</v>
      </c>
      <c r="L223" s="201">
        <f t="shared" si="3"/>
        <v>18.459001000000001</v>
      </c>
    </row>
    <row r="224" spans="1:12" ht="13" x14ac:dyDescent="0.15">
      <c r="A224" s="40" t="s">
        <v>13</v>
      </c>
      <c r="B224" s="99">
        <v>43829</v>
      </c>
      <c r="C224" s="963"/>
      <c r="D224" s="44" t="s">
        <v>15</v>
      </c>
      <c r="E224" s="63">
        <v>42001</v>
      </c>
      <c r="F224" s="963"/>
      <c r="G224" s="68"/>
      <c r="H224" s="68"/>
      <c r="I224" s="68"/>
      <c r="J224" s="195" t="s">
        <v>549</v>
      </c>
      <c r="K224" s="197">
        <v>775296.48</v>
      </c>
      <c r="L224" s="201">
        <f t="shared" si="3"/>
        <v>18.459000499988097</v>
      </c>
    </row>
    <row r="225" spans="1:12" ht="13" x14ac:dyDescent="0.15">
      <c r="A225" s="288"/>
      <c r="B225" s="363"/>
      <c r="C225" s="365"/>
      <c r="D225" s="366"/>
      <c r="E225" s="292">
        <f>SUM(E220:E224)</f>
        <v>134001</v>
      </c>
      <c r="F225" s="368"/>
      <c r="G225" s="369">
        <f>E225*0.25</f>
        <v>33500.25</v>
      </c>
      <c r="H225" s="369"/>
      <c r="I225" s="369"/>
      <c r="J225" s="371"/>
      <c r="K225" s="373"/>
      <c r="L225" s="201"/>
    </row>
    <row r="226" spans="1:12" ht="13" x14ac:dyDescent="0.15">
      <c r="A226" s="18" t="s">
        <v>13</v>
      </c>
      <c r="B226" s="198">
        <v>43830</v>
      </c>
      <c r="C226" s="198">
        <v>43833</v>
      </c>
      <c r="D226" s="20" t="s">
        <v>15</v>
      </c>
      <c r="E226" s="88">
        <v>20001</v>
      </c>
      <c r="F226" s="977">
        <f>E226+E227</f>
        <v>50001</v>
      </c>
      <c r="G226" s="36"/>
      <c r="H226" s="36"/>
      <c r="I226" s="36"/>
      <c r="J226" s="200" t="s">
        <v>553</v>
      </c>
      <c r="K226" s="201">
        <v>369198.47</v>
      </c>
      <c r="L226" s="201">
        <f t="shared" ref="L226:L229" si="4">K226/E226</f>
        <v>18.459000549972501</v>
      </c>
    </row>
    <row r="227" spans="1:12" ht="13" x14ac:dyDescent="0.15">
      <c r="A227" s="18" t="s">
        <v>13</v>
      </c>
      <c r="B227" s="198">
        <v>43832</v>
      </c>
      <c r="C227" s="198">
        <v>43833</v>
      </c>
      <c r="D227" s="20" t="s">
        <v>15</v>
      </c>
      <c r="E227" s="88">
        <v>30000</v>
      </c>
      <c r="F227" s="963"/>
      <c r="G227" s="200"/>
      <c r="H227" s="36"/>
      <c r="I227" s="36"/>
      <c r="J227" s="200" t="s">
        <v>554</v>
      </c>
      <c r="K227" s="201">
        <v>551849.99</v>
      </c>
      <c r="L227" s="201">
        <f t="shared" si="4"/>
        <v>18.394999666666667</v>
      </c>
    </row>
    <row r="228" spans="1:12" ht="13" x14ac:dyDescent="0.15">
      <c r="A228" s="40" t="s">
        <v>13</v>
      </c>
      <c r="B228" s="99">
        <v>43834</v>
      </c>
      <c r="C228" s="99">
        <v>43840</v>
      </c>
      <c r="D228" s="44" t="s">
        <v>15</v>
      </c>
      <c r="E228" s="63">
        <v>42002</v>
      </c>
      <c r="F228" s="976">
        <f>E228+E229</f>
        <v>57006</v>
      </c>
      <c r="G228" s="68"/>
      <c r="H228" s="68"/>
      <c r="I228" s="68"/>
      <c r="J228" s="195" t="s">
        <v>555</v>
      </c>
      <c r="K228" s="197">
        <v>767586.55</v>
      </c>
      <c r="L228" s="201">
        <f t="shared" si="4"/>
        <v>18.275000000000002</v>
      </c>
    </row>
    <row r="229" spans="1:12" ht="13" x14ac:dyDescent="0.15">
      <c r="A229" s="40" t="s">
        <v>13</v>
      </c>
      <c r="B229" s="99">
        <v>43834</v>
      </c>
      <c r="C229" s="99">
        <v>43840</v>
      </c>
      <c r="D229" s="44" t="s">
        <v>15</v>
      </c>
      <c r="E229" s="63">
        <v>15004</v>
      </c>
      <c r="F229" s="963"/>
      <c r="G229" s="68"/>
      <c r="H229" s="68"/>
      <c r="I229" s="68"/>
      <c r="J229" s="195" t="s">
        <v>556</v>
      </c>
      <c r="K229" s="197">
        <v>274198.09999999998</v>
      </c>
      <c r="L229" s="201">
        <f t="shared" si="4"/>
        <v>18.274999999999999</v>
      </c>
    </row>
    <row r="230" spans="1:12" ht="13" x14ac:dyDescent="0.15">
      <c r="A230" s="288"/>
      <c r="B230" s="363"/>
      <c r="C230" s="365"/>
      <c r="D230" s="366"/>
      <c r="E230" s="292"/>
      <c r="F230" s="368">
        <f>SUM(F226:F229)</f>
        <v>107007</v>
      </c>
      <c r="G230" s="369">
        <f>F230*0.25</f>
        <v>26751.75</v>
      </c>
      <c r="H230" s="369">
        <f>F230*0.05</f>
        <v>5350.35</v>
      </c>
      <c r="I230" s="369"/>
      <c r="J230" s="371"/>
      <c r="K230" s="373"/>
      <c r="L230" s="201">
        <f>AVERAGE(L213:L229)</f>
        <v>17.146399317616421</v>
      </c>
    </row>
    <row r="231" spans="1:12" ht="13" x14ac:dyDescent="0.15">
      <c r="A231" s="18"/>
      <c r="B231" s="198"/>
      <c r="C231" s="19"/>
      <c r="D231" s="20"/>
      <c r="E231" s="88"/>
      <c r="F231" s="355"/>
      <c r="G231" s="36"/>
      <c r="H231" s="36"/>
      <c r="I231" s="36"/>
      <c r="J231" s="200"/>
      <c r="K231" s="201"/>
      <c r="L231" s="201"/>
    </row>
    <row r="232" spans="1:12" ht="13" x14ac:dyDescent="0.15">
      <c r="A232" s="40"/>
      <c r="B232" s="99"/>
      <c r="C232" s="42"/>
      <c r="D232" s="44"/>
      <c r="E232" s="63"/>
      <c r="F232" s="976"/>
      <c r="G232" s="68"/>
      <c r="H232" s="68"/>
      <c r="I232" s="68"/>
      <c r="J232" s="195"/>
      <c r="K232" s="197"/>
      <c r="L232" s="197"/>
    </row>
    <row r="233" spans="1:12" ht="13" x14ac:dyDescent="0.15">
      <c r="A233" s="40"/>
      <c r="B233" s="42"/>
      <c r="C233" s="42"/>
      <c r="D233" s="44"/>
      <c r="E233" s="46"/>
      <c r="F233" s="963"/>
      <c r="G233" s="68"/>
      <c r="H233" s="68"/>
      <c r="I233" s="68"/>
      <c r="J233" s="68"/>
      <c r="K233" s="70"/>
      <c r="L233" s="70"/>
    </row>
    <row r="234" spans="1:12" ht="13" x14ac:dyDescent="0.15">
      <c r="A234" s="18"/>
      <c r="B234" s="198"/>
      <c r="C234" s="19"/>
      <c r="D234" s="20"/>
      <c r="E234" s="88"/>
      <c r="F234" s="977"/>
      <c r="G234" s="36"/>
      <c r="H234" s="36"/>
      <c r="I234" s="36"/>
      <c r="J234" s="200"/>
      <c r="K234" s="201"/>
      <c r="L234" s="201"/>
    </row>
    <row r="235" spans="1:12" ht="13" x14ac:dyDescent="0.15">
      <c r="A235" s="18"/>
      <c r="B235" s="198"/>
      <c r="C235" s="19"/>
      <c r="D235" s="20"/>
      <c r="E235" s="88"/>
      <c r="F235" s="963"/>
      <c r="G235" s="36"/>
      <c r="H235" s="36"/>
      <c r="I235" s="36"/>
      <c r="J235" s="200"/>
      <c r="K235" s="201"/>
      <c r="L235" s="201"/>
    </row>
    <row r="236" spans="1:12" ht="13" x14ac:dyDescent="0.15">
      <c r="A236" s="40"/>
      <c r="B236" s="99"/>
      <c r="C236" s="42"/>
      <c r="D236" s="44"/>
      <c r="E236" s="63"/>
      <c r="F236" s="976"/>
      <c r="G236" s="68"/>
      <c r="H236" s="68"/>
      <c r="I236" s="68"/>
      <c r="J236" s="195"/>
      <c r="K236" s="197"/>
      <c r="L236" s="197"/>
    </row>
    <row r="237" spans="1:12" ht="13" x14ac:dyDescent="0.15">
      <c r="A237" s="40"/>
      <c r="B237" s="42"/>
      <c r="C237" s="42"/>
      <c r="D237" s="44"/>
      <c r="E237" s="46"/>
      <c r="F237" s="963"/>
      <c r="G237" s="68"/>
      <c r="H237" s="68"/>
      <c r="I237" s="68"/>
      <c r="J237" s="68"/>
      <c r="K237" s="70"/>
      <c r="L237" s="70"/>
    </row>
    <row r="238" spans="1:12" ht="13" x14ac:dyDescent="0.15">
      <c r="A238" s="18"/>
      <c r="B238" s="198"/>
      <c r="C238" s="19"/>
      <c r="D238" s="20"/>
      <c r="E238" s="88"/>
      <c r="F238" s="977"/>
      <c r="G238" s="36"/>
      <c r="H238" s="36"/>
      <c r="I238" s="36"/>
      <c r="J238" s="200"/>
      <c r="K238" s="201"/>
      <c r="L238" s="201"/>
    </row>
    <row r="239" spans="1:12" ht="13" x14ac:dyDescent="0.15">
      <c r="A239" s="18"/>
      <c r="B239" s="198"/>
      <c r="C239" s="19"/>
      <c r="D239" s="20"/>
      <c r="E239" s="88"/>
      <c r="F239" s="963"/>
      <c r="G239" s="36"/>
      <c r="H239" s="36"/>
      <c r="I239" s="36"/>
      <c r="J239" s="200"/>
      <c r="K239" s="201"/>
      <c r="L239" s="201"/>
    </row>
    <row r="240" spans="1:12" ht="13" x14ac:dyDescent="0.15">
      <c r="A240" s="40"/>
      <c r="B240" s="99"/>
      <c r="C240" s="42"/>
      <c r="D240" s="44"/>
      <c r="E240" s="63"/>
      <c r="F240" s="976"/>
      <c r="G240" s="68"/>
      <c r="H240" s="68"/>
      <c r="I240" s="68"/>
      <c r="J240" s="195"/>
      <c r="K240" s="197"/>
      <c r="L240" s="197"/>
    </row>
    <row r="241" spans="1:12" ht="13" x14ac:dyDescent="0.15">
      <c r="A241" s="40"/>
      <c r="B241" s="42"/>
      <c r="C241" s="42"/>
      <c r="D241" s="44"/>
      <c r="E241" s="46"/>
      <c r="F241" s="963"/>
      <c r="G241" s="68"/>
      <c r="H241" s="68"/>
      <c r="I241" s="68"/>
      <c r="J241" s="68"/>
      <c r="K241" s="70"/>
      <c r="L241" s="70"/>
    </row>
    <row r="242" spans="1:12" ht="13" x14ac:dyDescent="0.15">
      <c r="A242" s="18"/>
      <c r="B242" s="198"/>
      <c r="C242" s="19"/>
      <c r="D242" s="20"/>
      <c r="E242" s="88"/>
      <c r="F242" s="977"/>
      <c r="G242" s="36"/>
      <c r="H242" s="36"/>
      <c r="I242" s="36"/>
      <c r="J242" s="200"/>
      <c r="K242" s="201"/>
      <c r="L242" s="201"/>
    </row>
    <row r="243" spans="1:12" ht="13" x14ac:dyDescent="0.15">
      <c r="A243" s="18"/>
      <c r="B243" s="198"/>
      <c r="C243" s="19"/>
      <c r="D243" s="20"/>
      <c r="E243" s="88"/>
      <c r="F243" s="963"/>
      <c r="G243" s="36"/>
      <c r="H243" s="36"/>
      <c r="I243" s="36"/>
      <c r="J243" s="200"/>
      <c r="K243" s="201"/>
      <c r="L243" s="201"/>
    </row>
    <row r="244" spans="1:12" ht="13" x14ac:dyDescent="0.15">
      <c r="A244" s="40"/>
      <c r="B244" s="99"/>
      <c r="C244" s="42"/>
      <c r="D244" s="44"/>
      <c r="E244" s="63"/>
      <c r="F244" s="976"/>
      <c r="G244" s="68"/>
      <c r="H244" s="68"/>
      <c r="I244" s="68"/>
      <c r="J244" s="195"/>
      <c r="K244" s="197"/>
      <c r="L244" s="197"/>
    </row>
    <row r="245" spans="1:12" ht="13" x14ac:dyDescent="0.15">
      <c r="A245" s="40"/>
      <c r="B245" s="42"/>
      <c r="C245" s="42"/>
      <c r="D245" s="44"/>
      <c r="E245" s="46"/>
      <c r="F245" s="963"/>
      <c r="G245" s="68"/>
      <c r="H245" s="68"/>
      <c r="I245" s="68"/>
      <c r="J245" s="68"/>
      <c r="K245" s="70"/>
      <c r="L245" s="70"/>
    </row>
    <row r="246" spans="1:12" ht="13" x14ac:dyDescent="0.15">
      <c r="A246" s="18"/>
      <c r="B246" s="198"/>
      <c r="C246" s="19"/>
      <c r="D246" s="20"/>
      <c r="E246" s="88"/>
      <c r="F246" s="977"/>
      <c r="G246" s="36"/>
      <c r="H246" s="36"/>
      <c r="I246" s="36"/>
      <c r="J246" s="200"/>
      <c r="K246" s="201"/>
      <c r="L246" s="201"/>
    </row>
    <row r="247" spans="1:12" ht="13" x14ac:dyDescent="0.15">
      <c r="A247" s="18"/>
      <c r="B247" s="198"/>
      <c r="C247" s="19"/>
      <c r="D247" s="20"/>
      <c r="E247" s="88"/>
      <c r="F247" s="963"/>
      <c r="G247" s="36"/>
      <c r="H247" s="36"/>
      <c r="I247" s="36"/>
      <c r="J247" s="200"/>
      <c r="K247" s="201"/>
      <c r="L247" s="201"/>
    </row>
    <row r="248" spans="1:12" ht="13" x14ac:dyDescent="0.15">
      <c r="A248" s="40"/>
      <c r="B248" s="99"/>
      <c r="C248" s="42"/>
      <c r="D248" s="44"/>
      <c r="E248" s="63"/>
      <c r="F248" s="976"/>
      <c r="G248" s="68"/>
      <c r="H248" s="68"/>
      <c r="I248" s="68"/>
      <c r="J248" s="195"/>
      <c r="K248" s="197"/>
      <c r="L248" s="197"/>
    </row>
    <row r="249" spans="1:12" ht="13" x14ac:dyDescent="0.15">
      <c r="A249" s="40"/>
      <c r="B249" s="42"/>
      <c r="C249" s="42"/>
      <c r="D249" s="44"/>
      <c r="E249" s="46"/>
      <c r="F249" s="963"/>
      <c r="G249" s="68"/>
      <c r="H249" s="68"/>
      <c r="I249" s="68"/>
      <c r="J249" s="68"/>
      <c r="K249" s="70"/>
      <c r="L249" s="70"/>
    </row>
    <row r="250" spans="1:12" ht="13" x14ac:dyDescent="0.15">
      <c r="A250" s="18"/>
      <c r="B250" s="198"/>
      <c r="C250" s="19"/>
      <c r="D250" s="20"/>
      <c r="E250" s="88"/>
      <c r="F250" s="977"/>
      <c r="G250" s="36"/>
      <c r="H250" s="36"/>
      <c r="I250" s="36"/>
      <c r="J250" s="200"/>
      <c r="K250" s="201"/>
      <c r="L250" s="201"/>
    </row>
    <row r="251" spans="1:12" ht="13" x14ac:dyDescent="0.15">
      <c r="A251" s="18"/>
      <c r="B251" s="198"/>
      <c r="C251" s="19"/>
      <c r="D251" s="20"/>
      <c r="E251" s="88"/>
      <c r="F251" s="963"/>
      <c r="G251" s="36"/>
      <c r="H251" s="36"/>
      <c r="I251" s="36"/>
      <c r="J251" s="200"/>
      <c r="K251" s="201"/>
      <c r="L251" s="201"/>
    </row>
    <row r="252" spans="1:12" ht="13" x14ac:dyDescent="0.15">
      <c r="A252" s="40"/>
      <c r="B252" s="99"/>
      <c r="C252" s="42"/>
      <c r="D252" s="44"/>
      <c r="E252" s="63"/>
      <c r="F252" s="976"/>
      <c r="G252" s="68"/>
      <c r="H252" s="68"/>
      <c r="I252" s="68"/>
      <c r="J252" s="195"/>
      <c r="K252" s="197"/>
      <c r="L252" s="197"/>
    </row>
    <row r="253" spans="1:12" ht="13" x14ac:dyDescent="0.15">
      <c r="A253" s="40"/>
      <c r="B253" s="42"/>
      <c r="C253" s="42"/>
      <c r="D253" s="44"/>
      <c r="E253" s="46"/>
      <c r="F253" s="963"/>
      <c r="G253" s="68"/>
      <c r="H253" s="68"/>
      <c r="I253" s="68"/>
      <c r="J253" s="68"/>
      <c r="K253" s="70"/>
      <c r="L253" s="70"/>
    </row>
    <row r="254" spans="1:12" ht="13" x14ac:dyDescent="0.15">
      <c r="A254" s="18"/>
      <c r="B254" s="198"/>
      <c r="C254" s="19"/>
      <c r="D254" s="20"/>
      <c r="E254" s="88"/>
      <c r="F254" s="977"/>
      <c r="G254" s="36"/>
      <c r="H254" s="36"/>
      <c r="I254" s="36"/>
      <c r="J254" s="200"/>
      <c r="K254" s="201"/>
      <c r="L254" s="201"/>
    </row>
    <row r="255" spans="1:12" ht="13" x14ac:dyDescent="0.15">
      <c r="A255" s="18"/>
      <c r="B255" s="198"/>
      <c r="C255" s="19"/>
      <c r="D255" s="20"/>
      <c r="E255" s="88"/>
      <c r="F255" s="963"/>
      <c r="G255" s="36"/>
      <c r="H255" s="36"/>
      <c r="I255" s="36"/>
      <c r="J255" s="200"/>
      <c r="K255" s="201"/>
      <c r="L255" s="201"/>
    </row>
    <row r="256" spans="1:12" ht="13" x14ac:dyDescent="0.15">
      <c r="A256" s="40"/>
      <c r="B256" s="99"/>
      <c r="C256" s="42"/>
      <c r="D256" s="44"/>
      <c r="E256" s="63"/>
      <c r="F256" s="976"/>
      <c r="G256" s="68"/>
      <c r="H256" s="68"/>
      <c r="I256" s="68"/>
      <c r="J256" s="195"/>
      <c r="K256" s="197"/>
      <c r="L256" s="197"/>
    </row>
    <row r="257" spans="1:12" ht="13" x14ac:dyDescent="0.15">
      <c r="A257" s="40"/>
      <c r="B257" s="42"/>
      <c r="C257" s="42"/>
      <c r="D257" s="44"/>
      <c r="E257" s="46"/>
      <c r="F257" s="963"/>
      <c r="G257" s="68"/>
      <c r="H257" s="68"/>
      <c r="I257" s="68"/>
      <c r="J257" s="68"/>
      <c r="K257" s="70"/>
      <c r="L257" s="70"/>
    </row>
    <row r="258" spans="1:12" ht="13" x14ac:dyDescent="0.15">
      <c r="A258" s="18"/>
      <c r="B258" s="198"/>
      <c r="C258" s="19"/>
      <c r="D258" s="20"/>
      <c r="E258" s="88"/>
      <c r="F258" s="977"/>
      <c r="G258" s="36"/>
      <c r="H258" s="36"/>
      <c r="I258" s="36"/>
      <c r="J258" s="200"/>
      <c r="K258" s="201"/>
      <c r="L258" s="201"/>
    </row>
    <row r="259" spans="1:12" ht="13" x14ac:dyDescent="0.15">
      <c r="A259" s="18"/>
      <c r="B259" s="198"/>
      <c r="C259" s="19"/>
      <c r="D259" s="20"/>
      <c r="E259" s="88"/>
      <c r="F259" s="963"/>
      <c r="G259" s="36"/>
      <c r="H259" s="36"/>
      <c r="I259" s="36"/>
      <c r="J259" s="200"/>
      <c r="K259" s="201"/>
      <c r="L259" s="201"/>
    </row>
    <row r="260" spans="1:12" ht="13" x14ac:dyDescent="0.15">
      <c r="A260" s="40"/>
      <c r="B260" s="99"/>
      <c r="C260" s="42"/>
      <c r="D260" s="44"/>
      <c r="E260" s="63"/>
      <c r="F260" s="976"/>
      <c r="G260" s="68"/>
      <c r="H260" s="68"/>
      <c r="I260" s="68"/>
      <c r="J260" s="195"/>
      <c r="K260" s="197"/>
      <c r="L260" s="197"/>
    </row>
    <row r="261" spans="1:12" ht="13" x14ac:dyDescent="0.15">
      <c r="A261" s="40"/>
      <c r="B261" s="42"/>
      <c r="C261" s="42"/>
      <c r="D261" s="44"/>
      <c r="E261" s="46"/>
      <c r="F261" s="963"/>
      <c r="G261" s="68"/>
      <c r="H261" s="68"/>
      <c r="I261" s="68"/>
      <c r="J261" s="68"/>
      <c r="K261" s="70"/>
      <c r="L261" s="70"/>
    </row>
    <row r="262" spans="1:12" ht="13" x14ac:dyDescent="0.15">
      <c r="A262" s="18"/>
      <c r="B262" s="198"/>
      <c r="C262" s="19"/>
      <c r="D262" s="20"/>
      <c r="E262" s="88"/>
      <c r="F262" s="977"/>
      <c r="G262" s="36"/>
      <c r="H262" s="36"/>
      <c r="I262" s="36"/>
      <c r="J262" s="200"/>
      <c r="K262" s="201"/>
      <c r="L262" s="201"/>
    </row>
    <row r="263" spans="1:12" ht="13" x14ac:dyDescent="0.15">
      <c r="A263" s="18"/>
      <c r="B263" s="198"/>
      <c r="C263" s="19"/>
      <c r="D263" s="20"/>
      <c r="E263" s="88"/>
      <c r="F263" s="963"/>
      <c r="G263" s="36"/>
      <c r="H263" s="36"/>
      <c r="I263" s="36"/>
      <c r="J263" s="200"/>
      <c r="K263" s="201"/>
      <c r="L263" s="201"/>
    </row>
    <row r="264" spans="1:12" ht="13" x14ac:dyDescent="0.15">
      <c r="A264" s="40"/>
      <c r="B264" s="99"/>
      <c r="C264" s="42"/>
      <c r="D264" s="44"/>
      <c r="E264" s="63"/>
      <c r="F264" s="976"/>
      <c r="G264" s="68"/>
      <c r="H264" s="68"/>
      <c r="I264" s="68"/>
      <c r="J264" s="195"/>
      <c r="K264" s="197"/>
      <c r="L264" s="197"/>
    </row>
    <row r="265" spans="1:12" ht="13" x14ac:dyDescent="0.15">
      <c r="A265" s="40"/>
      <c r="B265" s="42"/>
      <c r="C265" s="42"/>
      <c r="D265" s="44"/>
      <c r="E265" s="46"/>
      <c r="F265" s="963"/>
      <c r="G265" s="68"/>
      <c r="H265" s="68"/>
      <c r="I265" s="68"/>
      <c r="J265" s="68"/>
      <c r="K265" s="70"/>
      <c r="L265" s="70"/>
    </row>
    <row r="266" spans="1:12" ht="13" x14ac:dyDescent="0.15">
      <c r="A266" s="18"/>
      <c r="B266" s="198"/>
      <c r="C266" s="19"/>
      <c r="D266" s="20"/>
      <c r="E266" s="88"/>
      <c r="F266" s="977"/>
      <c r="G266" s="36"/>
      <c r="H266" s="36"/>
      <c r="I266" s="36"/>
      <c r="J266" s="200"/>
      <c r="K266" s="201"/>
      <c r="L266" s="201"/>
    </row>
    <row r="267" spans="1:12" ht="13" x14ac:dyDescent="0.15">
      <c r="A267" s="18"/>
      <c r="B267" s="198"/>
      <c r="C267" s="19"/>
      <c r="D267" s="20"/>
      <c r="E267" s="88"/>
      <c r="F267" s="963"/>
      <c r="G267" s="36"/>
      <c r="H267" s="36"/>
      <c r="I267" s="36"/>
      <c r="J267" s="200"/>
      <c r="K267" s="201"/>
      <c r="L267" s="201"/>
    </row>
    <row r="268" spans="1:12" ht="13" x14ac:dyDescent="0.15">
      <c r="A268" s="40"/>
      <c r="B268" s="99"/>
      <c r="C268" s="42"/>
      <c r="D268" s="44"/>
      <c r="E268" s="63"/>
      <c r="F268" s="976"/>
      <c r="G268" s="68"/>
      <c r="H268" s="68"/>
      <c r="I268" s="68"/>
      <c r="J268" s="195"/>
      <c r="K268" s="197"/>
      <c r="L268" s="197"/>
    </row>
    <row r="269" spans="1:12" ht="13" x14ac:dyDescent="0.15">
      <c r="A269" s="40"/>
      <c r="B269" s="42"/>
      <c r="C269" s="42"/>
      <c r="D269" s="44"/>
      <c r="E269" s="46"/>
      <c r="F269" s="963"/>
      <c r="G269" s="68"/>
      <c r="H269" s="68"/>
      <c r="I269" s="68"/>
      <c r="J269" s="68"/>
      <c r="K269" s="70"/>
      <c r="L269" s="70"/>
    </row>
    <row r="270" spans="1:12" ht="13" x14ac:dyDescent="0.15">
      <c r="A270" s="18"/>
      <c r="B270" s="198"/>
      <c r="C270" s="19"/>
      <c r="D270" s="20"/>
      <c r="E270" s="88"/>
      <c r="F270" s="977"/>
      <c r="G270" s="36"/>
      <c r="H270" s="36"/>
      <c r="I270" s="36"/>
      <c r="J270" s="200"/>
      <c r="K270" s="201"/>
      <c r="L270" s="201"/>
    </row>
    <row r="271" spans="1:12" ht="13" x14ac:dyDescent="0.15">
      <c r="A271" s="18"/>
      <c r="B271" s="198"/>
      <c r="C271" s="19"/>
      <c r="D271" s="20"/>
      <c r="E271" s="88"/>
      <c r="F271" s="963"/>
      <c r="G271" s="36"/>
      <c r="H271" s="36"/>
      <c r="I271" s="36"/>
      <c r="J271" s="200"/>
      <c r="K271" s="201"/>
      <c r="L271" s="201"/>
    </row>
    <row r="272" spans="1:12" ht="13" x14ac:dyDescent="0.15">
      <c r="A272" s="40"/>
      <c r="B272" s="99"/>
      <c r="C272" s="42"/>
      <c r="D272" s="44"/>
      <c r="E272" s="63"/>
      <c r="F272" s="976"/>
      <c r="G272" s="68"/>
      <c r="H272" s="68"/>
      <c r="I272" s="68"/>
      <c r="J272" s="195"/>
      <c r="K272" s="197"/>
      <c r="L272" s="197"/>
    </row>
    <row r="273" spans="1:12" ht="13" x14ac:dyDescent="0.15">
      <c r="A273" s="40"/>
      <c r="B273" s="42"/>
      <c r="C273" s="42"/>
      <c r="D273" s="44"/>
      <c r="E273" s="46"/>
      <c r="F273" s="963"/>
      <c r="G273" s="68"/>
      <c r="H273" s="68"/>
      <c r="I273" s="68"/>
      <c r="J273" s="68"/>
      <c r="K273" s="70"/>
      <c r="L273" s="70"/>
    </row>
    <row r="274" spans="1:12" ht="13" x14ac:dyDescent="0.15">
      <c r="A274" s="18"/>
      <c r="B274" s="198"/>
      <c r="C274" s="19"/>
      <c r="D274" s="20"/>
      <c r="E274" s="88"/>
      <c r="F274" s="977"/>
      <c r="G274" s="36"/>
      <c r="H274" s="36"/>
      <c r="I274" s="36"/>
      <c r="J274" s="200"/>
      <c r="K274" s="201"/>
      <c r="L274" s="201"/>
    </row>
    <row r="275" spans="1:12" ht="13" x14ac:dyDescent="0.15">
      <c r="A275" s="18"/>
      <c r="B275" s="198"/>
      <c r="C275" s="19"/>
      <c r="D275" s="20"/>
      <c r="E275" s="88"/>
      <c r="F275" s="963"/>
      <c r="G275" s="36"/>
      <c r="H275" s="36"/>
      <c r="I275" s="36"/>
      <c r="J275" s="200"/>
      <c r="K275" s="201"/>
      <c r="L275" s="201"/>
    </row>
    <row r="276" spans="1:12" ht="13" x14ac:dyDescent="0.15">
      <c r="A276" s="40"/>
      <c r="B276" s="99"/>
      <c r="C276" s="42"/>
      <c r="D276" s="44"/>
      <c r="E276" s="63"/>
      <c r="F276" s="976"/>
      <c r="G276" s="68"/>
      <c r="H276" s="68"/>
      <c r="I276" s="68"/>
      <c r="J276" s="195"/>
      <c r="K276" s="197"/>
      <c r="L276" s="197"/>
    </row>
    <row r="277" spans="1:12" ht="13" x14ac:dyDescent="0.15">
      <c r="A277" s="40"/>
      <c r="B277" s="42"/>
      <c r="C277" s="42"/>
      <c r="D277" s="44"/>
      <c r="E277" s="46"/>
      <c r="F277" s="963"/>
      <c r="G277" s="68"/>
      <c r="H277" s="68"/>
      <c r="I277" s="68"/>
      <c r="J277" s="68"/>
      <c r="K277" s="70"/>
      <c r="L277" s="70"/>
    </row>
    <row r="278" spans="1:12" ht="13" x14ac:dyDescent="0.15">
      <c r="A278" s="18"/>
      <c r="B278" s="198"/>
      <c r="C278" s="19"/>
      <c r="D278" s="20"/>
      <c r="E278" s="88"/>
      <c r="F278" s="977"/>
      <c r="G278" s="36"/>
      <c r="H278" s="36"/>
      <c r="I278" s="36"/>
      <c r="J278" s="200"/>
      <c r="K278" s="201"/>
      <c r="L278" s="201"/>
    </row>
    <row r="279" spans="1:12" ht="13" x14ac:dyDescent="0.15">
      <c r="A279" s="18"/>
      <c r="B279" s="198"/>
      <c r="C279" s="19"/>
      <c r="D279" s="20"/>
      <c r="E279" s="88"/>
      <c r="F279" s="963"/>
      <c r="G279" s="36"/>
      <c r="H279" s="36"/>
      <c r="I279" s="36"/>
      <c r="J279" s="200"/>
      <c r="K279" s="201"/>
      <c r="L279" s="201"/>
    </row>
    <row r="280" spans="1:12" ht="13" x14ac:dyDescent="0.15">
      <c r="A280" s="40"/>
      <c r="B280" s="99"/>
      <c r="C280" s="42"/>
      <c r="D280" s="44"/>
      <c r="E280" s="63"/>
      <c r="F280" s="976"/>
      <c r="G280" s="68"/>
      <c r="H280" s="68"/>
      <c r="I280" s="68"/>
      <c r="J280" s="195"/>
      <c r="K280" s="197"/>
      <c r="L280" s="197"/>
    </row>
    <row r="281" spans="1:12" ht="13" x14ac:dyDescent="0.15">
      <c r="A281" s="40"/>
      <c r="B281" s="42"/>
      <c r="C281" s="42"/>
      <c r="D281" s="44"/>
      <c r="E281" s="46"/>
      <c r="F281" s="963"/>
      <c r="G281" s="68"/>
      <c r="H281" s="68"/>
      <c r="I281" s="68"/>
      <c r="J281" s="68"/>
      <c r="K281" s="70"/>
      <c r="L281" s="70"/>
    </row>
    <row r="282" spans="1:12" ht="13" x14ac:dyDescent="0.15">
      <c r="A282" s="18"/>
      <c r="B282" s="198"/>
      <c r="C282" s="19"/>
      <c r="D282" s="20"/>
      <c r="E282" s="88"/>
      <c r="F282" s="977"/>
      <c r="G282" s="36"/>
      <c r="H282" s="36"/>
      <c r="I282" s="36"/>
      <c r="J282" s="200"/>
      <c r="K282" s="201"/>
      <c r="L282" s="201"/>
    </row>
    <row r="283" spans="1:12" ht="13" x14ac:dyDescent="0.15">
      <c r="A283" s="18"/>
      <c r="B283" s="198"/>
      <c r="C283" s="19"/>
      <c r="D283" s="20"/>
      <c r="E283" s="88"/>
      <c r="F283" s="963"/>
      <c r="G283" s="36"/>
      <c r="H283" s="36"/>
      <c r="I283" s="36"/>
      <c r="J283" s="200"/>
      <c r="K283" s="201"/>
      <c r="L283" s="201"/>
    </row>
    <row r="284" spans="1:12" ht="13" x14ac:dyDescent="0.15">
      <c r="A284" s="40"/>
      <c r="B284" s="99"/>
      <c r="C284" s="42"/>
      <c r="D284" s="44"/>
      <c r="E284" s="63"/>
      <c r="F284" s="976"/>
      <c r="G284" s="68"/>
      <c r="H284" s="68"/>
      <c r="I284" s="68"/>
      <c r="J284" s="195"/>
      <c r="K284" s="197"/>
      <c r="L284" s="197"/>
    </row>
    <row r="285" spans="1:12" ht="13" x14ac:dyDescent="0.15">
      <c r="A285" s="40"/>
      <c r="B285" s="42"/>
      <c r="C285" s="42"/>
      <c r="D285" s="44"/>
      <c r="E285" s="46"/>
      <c r="F285" s="963"/>
      <c r="G285" s="68"/>
      <c r="H285" s="68"/>
      <c r="I285" s="68"/>
      <c r="J285" s="68"/>
      <c r="K285" s="70"/>
      <c r="L285" s="70"/>
    </row>
    <row r="286" spans="1:12" ht="13" x14ac:dyDescent="0.15">
      <c r="A286" s="18"/>
      <c r="B286" s="198"/>
      <c r="C286" s="19"/>
      <c r="D286" s="20"/>
      <c r="E286" s="88"/>
      <c r="F286" s="977"/>
      <c r="G286" s="36"/>
      <c r="H286" s="36"/>
      <c r="I286" s="36"/>
      <c r="J286" s="200"/>
      <c r="K286" s="201"/>
      <c r="L286" s="201"/>
    </row>
    <row r="287" spans="1:12" ht="13" x14ac:dyDescent="0.15">
      <c r="A287" s="18"/>
      <c r="B287" s="198"/>
      <c r="C287" s="19"/>
      <c r="D287" s="20"/>
      <c r="E287" s="88"/>
      <c r="F287" s="963"/>
      <c r="G287" s="36"/>
      <c r="H287" s="36"/>
      <c r="I287" s="36"/>
      <c r="J287" s="200"/>
      <c r="K287" s="201"/>
      <c r="L287" s="201"/>
    </row>
    <row r="288" spans="1:12" ht="13" x14ac:dyDescent="0.15">
      <c r="A288" s="40"/>
      <c r="B288" s="99"/>
      <c r="C288" s="42"/>
      <c r="D288" s="44"/>
      <c r="E288" s="63"/>
      <c r="F288" s="976"/>
      <c r="G288" s="68"/>
      <c r="H288" s="68"/>
      <c r="I288" s="68"/>
      <c r="J288" s="195"/>
      <c r="K288" s="197"/>
      <c r="L288" s="197"/>
    </row>
    <row r="289" spans="1:12" ht="13" x14ac:dyDescent="0.15">
      <c r="A289" s="40"/>
      <c r="B289" s="42"/>
      <c r="C289" s="42"/>
      <c r="D289" s="44"/>
      <c r="E289" s="46"/>
      <c r="F289" s="963"/>
      <c r="G289" s="68"/>
      <c r="H289" s="68"/>
      <c r="I289" s="68"/>
      <c r="J289" s="68"/>
      <c r="K289" s="70"/>
      <c r="L289" s="70"/>
    </row>
    <row r="290" spans="1:12" ht="13" x14ac:dyDescent="0.15">
      <c r="A290" s="18"/>
      <c r="B290" s="198"/>
      <c r="C290" s="19"/>
      <c r="D290" s="20"/>
      <c r="E290" s="88"/>
      <c r="F290" s="977"/>
      <c r="G290" s="36"/>
      <c r="H290" s="36"/>
      <c r="I290" s="36"/>
      <c r="J290" s="200"/>
      <c r="K290" s="201"/>
      <c r="L290" s="201"/>
    </row>
    <row r="291" spans="1:12" ht="13" x14ac:dyDescent="0.15">
      <c r="A291" s="18"/>
      <c r="B291" s="198"/>
      <c r="C291" s="19"/>
      <c r="D291" s="20"/>
      <c r="E291" s="88"/>
      <c r="F291" s="963"/>
      <c r="G291" s="36"/>
      <c r="H291" s="36"/>
      <c r="I291" s="36"/>
      <c r="J291" s="200"/>
      <c r="K291" s="201"/>
      <c r="L291" s="201"/>
    </row>
    <row r="292" spans="1:12" ht="13" x14ac:dyDescent="0.15">
      <c r="A292" s="40"/>
      <c r="B292" s="99"/>
      <c r="C292" s="42"/>
      <c r="D292" s="44"/>
      <c r="E292" s="63"/>
      <c r="F292" s="976"/>
      <c r="G292" s="68"/>
      <c r="H292" s="68"/>
      <c r="I292" s="68"/>
      <c r="J292" s="195"/>
      <c r="K292" s="197"/>
      <c r="L292" s="197"/>
    </row>
    <row r="293" spans="1:12" ht="13" x14ac:dyDescent="0.15">
      <c r="A293" s="40"/>
      <c r="B293" s="42"/>
      <c r="C293" s="42"/>
      <c r="D293" s="44"/>
      <c r="E293" s="46"/>
      <c r="F293" s="963"/>
      <c r="G293" s="68"/>
      <c r="H293" s="68"/>
      <c r="I293" s="68"/>
      <c r="J293" s="68"/>
      <c r="K293" s="70"/>
      <c r="L293" s="70"/>
    </row>
    <row r="294" spans="1:12" ht="13" x14ac:dyDescent="0.15">
      <c r="A294" s="18"/>
      <c r="B294" s="198"/>
      <c r="C294" s="19"/>
      <c r="D294" s="20"/>
      <c r="E294" s="88"/>
      <c r="F294" s="977"/>
      <c r="G294" s="36"/>
      <c r="H294" s="36"/>
      <c r="I294" s="36"/>
      <c r="J294" s="200"/>
      <c r="K294" s="201"/>
      <c r="L294" s="201"/>
    </row>
    <row r="295" spans="1:12" ht="13" x14ac:dyDescent="0.15">
      <c r="A295" s="18"/>
      <c r="B295" s="198"/>
      <c r="C295" s="19"/>
      <c r="D295" s="20"/>
      <c r="E295" s="88"/>
      <c r="F295" s="963"/>
      <c r="G295" s="36"/>
      <c r="H295" s="36"/>
      <c r="I295" s="36"/>
      <c r="J295" s="200"/>
      <c r="K295" s="201"/>
      <c r="L295" s="201"/>
    </row>
    <row r="296" spans="1:12" ht="13" x14ac:dyDescent="0.15">
      <c r="A296" s="40"/>
      <c r="B296" s="99"/>
      <c r="C296" s="42"/>
      <c r="D296" s="44"/>
      <c r="E296" s="63"/>
      <c r="F296" s="976"/>
      <c r="G296" s="68"/>
      <c r="H296" s="68"/>
      <c r="I296" s="68"/>
      <c r="J296" s="195"/>
      <c r="K296" s="197"/>
      <c r="L296" s="197"/>
    </row>
    <row r="297" spans="1:12" ht="13" x14ac:dyDescent="0.15">
      <c r="A297" s="40"/>
      <c r="B297" s="42"/>
      <c r="C297" s="42"/>
      <c r="D297" s="44"/>
      <c r="E297" s="46"/>
      <c r="F297" s="963"/>
      <c r="G297" s="68"/>
      <c r="H297" s="68"/>
      <c r="I297" s="68"/>
      <c r="J297" s="68"/>
      <c r="K297" s="70"/>
      <c r="L297" s="70"/>
    </row>
    <row r="298" spans="1:12" ht="13" x14ac:dyDescent="0.15">
      <c r="A298" s="18"/>
      <c r="B298" s="198"/>
      <c r="C298" s="19"/>
      <c r="D298" s="20"/>
      <c r="E298" s="88"/>
      <c r="F298" s="977"/>
      <c r="G298" s="36"/>
      <c r="H298" s="36"/>
      <c r="I298" s="36"/>
      <c r="J298" s="200"/>
      <c r="K298" s="201"/>
      <c r="L298" s="201"/>
    </row>
    <row r="299" spans="1:12" ht="13" x14ac:dyDescent="0.15">
      <c r="A299" s="18"/>
      <c r="B299" s="198"/>
      <c r="C299" s="19"/>
      <c r="D299" s="20"/>
      <c r="E299" s="88"/>
      <c r="F299" s="963"/>
      <c r="G299" s="36"/>
      <c r="H299" s="36"/>
      <c r="I299" s="36"/>
      <c r="J299" s="200"/>
      <c r="K299" s="201"/>
      <c r="L299" s="201"/>
    </row>
    <row r="300" spans="1:12" ht="13" x14ac:dyDescent="0.15">
      <c r="A300" s="40"/>
      <c r="B300" s="99"/>
      <c r="C300" s="42"/>
      <c r="D300" s="44"/>
      <c r="E300" s="63"/>
      <c r="F300" s="976"/>
      <c r="G300" s="68"/>
      <c r="H300" s="68"/>
      <c r="I300" s="68"/>
      <c r="J300" s="195"/>
      <c r="K300" s="197"/>
      <c r="L300" s="197"/>
    </row>
    <row r="301" spans="1:12" ht="13" x14ac:dyDescent="0.15">
      <c r="A301" s="40"/>
      <c r="B301" s="42"/>
      <c r="C301" s="42"/>
      <c r="D301" s="44"/>
      <c r="E301" s="46"/>
      <c r="F301" s="963"/>
      <c r="G301" s="68"/>
      <c r="H301" s="68"/>
      <c r="I301" s="68"/>
      <c r="J301" s="68"/>
      <c r="K301" s="70"/>
      <c r="L301" s="70"/>
    </row>
    <row r="302" spans="1:12" ht="13" x14ac:dyDescent="0.15">
      <c r="A302" s="18"/>
      <c r="B302" s="198"/>
      <c r="C302" s="19"/>
      <c r="D302" s="20"/>
      <c r="E302" s="88"/>
      <c r="F302" s="977"/>
      <c r="G302" s="36"/>
      <c r="H302" s="36"/>
      <c r="I302" s="36"/>
      <c r="J302" s="200"/>
      <c r="K302" s="201"/>
      <c r="L302" s="201"/>
    </row>
    <row r="303" spans="1:12" ht="13" x14ac:dyDescent="0.15">
      <c r="A303" s="18"/>
      <c r="B303" s="198"/>
      <c r="C303" s="19"/>
      <c r="D303" s="20"/>
      <c r="E303" s="88"/>
      <c r="F303" s="963"/>
      <c r="G303" s="36"/>
      <c r="H303" s="36"/>
      <c r="I303" s="36"/>
      <c r="J303" s="200"/>
      <c r="K303" s="201"/>
      <c r="L303" s="201"/>
    </row>
    <row r="304" spans="1:12" ht="13" x14ac:dyDescent="0.15">
      <c r="A304" s="40"/>
      <c r="B304" s="99"/>
      <c r="C304" s="42"/>
      <c r="D304" s="44"/>
      <c r="E304" s="63"/>
      <c r="F304" s="976"/>
      <c r="G304" s="68"/>
      <c r="H304" s="68"/>
      <c r="I304" s="68"/>
      <c r="J304" s="195"/>
      <c r="K304" s="197"/>
      <c r="L304" s="197"/>
    </row>
    <row r="305" spans="1:12" ht="13" x14ac:dyDescent="0.15">
      <c r="A305" s="40"/>
      <c r="B305" s="42"/>
      <c r="C305" s="42"/>
      <c r="D305" s="44"/>
      <c r="E305" s="46"/>
      <c r="F305" s="963"/>
      <c r="G305" s="68"/>
      <c r="H305" s="68"/>
      <c r="I305" s="68"/>
      <c r="J305" s="68"/>
      <c r="K305" s="70"/>
      <c r="L305" s="70"/>
    </row>
    <row r="306" spans="1:12" ht="13" x14ac:dyDescent="0.15">
      <c r="A306" s="18"/>
      <c r="B306" s="198"/>
      <c r="C306" s="19"/>
      <c r="D306" s="20"/>
      <c r="E306" s="88"/>
      <c r="F306" s="977"/>
      <c r="G306" s="36"/>
      <c r="H306" s="36"/>
      <c r="I306" s="36"/>
      <c r="J306" s="200"/>
      <c r="K306" s="201"/>
      <c r="L306" s="201"/>
    </row>
    <row r="307" spans="1:12" ht="13" x14ac:dyDescent="0.15">
      <c r="A307" s="18"/>
      <c r="B307" s="198"/>
      <c r="C307" s="19"/>
      <c r="D307" s="20"/>
      <c r="E307" s="88"/>
      <c r="F307" s="963"/>
      <c r="G307" s="36"/>
      <c r="H307" s="36"/>
      <c r="I307" s="36"/>
      <c r="J307" s="200"/>
      <c r="K307" s="201"/>
      <c r="L307" s="201"/>
    </row>
    <row r="308" spans="1:12" ht="13" x14ac:dyDescent="0.15">
      <c r="A308" s="40"/>
      <c r="B308" s="99"/>
      <c r="C308" s="42"/>
      <c r="D308" s="44"/>
      <c r="E308" s="63"/>
      <c r="F308" s="976"/>
      <c r="G308" s="68"/>
      <c r="H308" s="68"/>
      <c r="I308" s="68"/>
      <c r="J308" s="195"/>
      <c r="K308" s="197"/>
      <c r="L308" s="197"/>
    </row>
    <row r="309" spans="1:12" ht="13" x14ac:dyDescent="0.15">
      <c r="A309" s="40"/>
      <c r="B309" s="42"/>
      <c r="C309" s="42"/>
      <c r="D309" s="44"/>
      <c r="E309" s="46"/>
      <c r="F309" s="963"/>
      <c r="G309" s="68"/>
      <c r="H309" s="68"/>
      <c r="I309" s="68"/>
      <c r="J309" s="68"/>
      <c r="K309" s="70"/>
      <c r="L309" s="70"/>
    </row>
    <row r="310" spans="1:12" ht="13" x14ac:dyDescent="0.15">
      <c r="A310" s="18"/>
      <c r="B310" s="198"/>
      <c r="C310" s="19"/>
      <c r="D310" s="20"/>
      <c r="E310" s="88"/>
      <c r="F310" s="977"/>
      <c r="G310" s="36"/>
      <c r="H310" s="36"/>
      <c r="I310" s="36"/>
      <c r="J310" s="200"/>
      <c r="K310" s="201"/>
      <c r="L310" s="201"/>
    </row>
    <row r="311" spans="1:12" ht="13" x14ac:dyDescent="0.15">
      <c r="A311" s="18"/>
      <c r="B311" s="198"/>
      <c r="C311" s="19"/>
      <c r="D311" s="20"/>
      <c r="E311" s="88"/>
      <c r="F311" s="963"/>
      <c r="G311" s="36"/>
      <c r="H311" s="36"/>
      <c r="I311" s="36"/>
      <c r="J311" s="200"/>
      <c r="K311" s="201"/>
      <c r="L311" s="201"/>
    </row>
    <row r="312" spans="1:12" ht="13" x14ac:dyDescent="0.15">
      <c r="A312" s="40"/>
      <c r="B312" s="99"/>
      <c r="C312" s="42"/>
      <c r="D312" s="44"/>
      <c r="E312" s="63"/>
      <c r="F312" s="976"/>
      <c r="G312" s="68"/>
      <c r="H312" s="68"/>
      <c r="I312" s="68"/>
      <c r="J312" s="195"/>
      <c r="K312" s="197"/>
      <c r="L312" s="197"/>
    </row>
    <row r="313" spans="1:12" ht="13" x14ac:dyDescent="0.15">
      <c r="A313" s="40"/>
      <c r="B313" s="42"/>
      <c r="C313" s="42"/>
      <c r="D313" s="44"/>
      <c r="E313" s="46"/>
      <c r="F313" s="963"/>
      <c r="G313" s="68"/>
      <c r="H313" s="68"/>
      <c r="I313" s="68"/>
      <c r="J313" s="68"/>
      <c r="K313" s="70"/>
      <c r="L313" s="70"/>
    </row>
    <row r="314" spans="1:12" ht="13" x14ac:dyDescent="0.15">
      <c r="A314" s="18"/>
      <c r="B314" s="198"/>
      <c r="C314" s="19"/>
      <c r="D314" s="20"/>
      <c r="E314" s="88"/>
      <c r="F314" s="977"/>
      <c r="G314" s="36"/>
      <c r="H314" s="36"/>
      <c r="I314" s="36"/>
      <c r="J314" s="200"/>
      <c r="K314" s="201"/>
      <c r="L314" s="201"/>
    </row>
    <row r="315" spans="1:12" ht="13" x14ac:dyDescent="0.15">
      <c r="A315" s="18"/>
      <c r="B315" s="198"/>
      <c r="C315" s="19"/>
      <c r="D315" s="20"/>
      <c r="E315" s="88"/>
      <c r="F315" s="963"/>
      <c r="G315" s="36"/>
      <c r="H315" s="36"/>
      <c r="I315" s="36"/>
      <c r="J315" s="200"/>
      <c r="K315" s="201"/>
      <c r="L315" s="201"/>
    </row>
    <row r="316" spans="1:12" ht="13" x14ac:dyDescent="0.15">
      <c r="A316" s="40"/>
      <c r="B316" s="99"/>
      <c r="C316" s="42"/>
      <c r="D316" s="44"/>
      <c r="E316" s="63"/>
      <c r="F316" s="976"/>
      <c r="G316" s="68"/>
      <c r="H316" s="68"/>
      <c r="I316" s="68"/>
      <c r="J316" s="195"/>
      <c r="K316" s="197"/>
      <c r="L316" s="197"/>
    </row>
    <row r="317" spans="1:12" ht="13" x14ac:dyDescent="0.15">
      <c r="A317" s="40"/>
      <c r="B317" s="42"/>
      <c r="C317" s="42"/>
      <c r="D317" s="44"/>
      <c r="E317" s="46"/>
      <c r="F317" s="963"/>
      <c r="G317" s="68"/>
      <c r="H317" s="68"/>
      <c r="I317" s="68"/>
      <c r="J317" s="68"/>
      <c r="K317" s="70"/>
      <c r="L317" s="70"/>
    </row>
    <row r="318" spans="1:12" ht="13" x14ac:dyDescent="0.15">
      <c r="A318" s="408"/>
      <c r="B318" s="409"/>
      <c r="C318" s="409"/>
      <c r="D318" s="410"/>
      <c r="E318" s="410"/>
      <c r="F318" s="412"/>
      <c r="J318" s="408"/>
      <c r="K318" s="414"/>
      <c r="L318" s="414"/>
    </row>
    <row r="319" spans="1:12" ht="13" x14ac:dyDescent="0.15">
      <c r="A319" s="408"/>
      <c r="B319" s="409"/>
      <c r="C319" s="409"/>
      <c r="D319" s="410"/>
      <c r="E319" s="410"/>
      <c r="F319" s="412"/>
      <c r="J319" s="408"/>
      <c r="K319" s="414"/>
      <c r="L319" s="414"/>
    </row>
    <row r="320" spans="1:12" ht="13" x14ac:dyDescent="0.15">
      <c r="A320" s="408"/>
      <c r="B320" s="409"/>
      <c r="C320" s="409"/>
      <c r="D320" s="410"/>
      <c r="E320" s="410"/>
      <c r="F320" s="412"/>
      <c r="J320" s="408"/>
      <c r="K320" s="414"/>
      <c r="L320" s="414"/>
    </row>
    <row r="321" spans="1:12" ht="13" x14ac:dyDescent="0.15">
      <c r="A321" s="408"/>
      <c r="B321" s="409"/>
      <c r="C321" s="409"/>
      <c r="D321" s="410"/>
      <c r="E321" s="410"/>
      <c r="F321" s="412"/>
      <c r="J321" s="408"/>
      <c r="K321" s="414"/>
      <c r="L321" s="414"/>
    </row>
    <row r="322" spans="1:12" ht="13" x14ac:dyDescent="0.15">
      <c r="A322" s="408"/>
      <c r="B322" s="409"/>
      <c r="C322" s="409"/>
      <c r="D322" s="410"/>
      <c r="E322" s="410"/>
      <c r="F322" s="412"/>
      <c r="J322" s="408"/>
      <c r="K322" s="414"/>
      <c r="L322" s="414"/>
    </row>
    <row r="323" spans="1:12" ht="13" x14ac:dyDescent="0.15">
      <c r="A323" s="408"/>
      <c r="B323" s="409"/>
      <c r="C323" s="409"/>
      <c r="D323" s="410"/>
      <c r="E323" s="410"/>
      <c r="F323" s="412"/>
      <c r="J323" s="408"/>
      <c r="K323" s="414"/>
      <c r="L323" s="414"/>
    </row>
    <row r="324" spans="1:12" ht="13" x14ac:dyDescent="0.15">
      <c r="A324" s="408"/>
      <c r="B324" s="409"/>
      <c r="C324" s="409"/>
      <c r="D324" s="410"/>
      <c r="E324" s="410"/>
      <c r="F324" s="412"/>
      <c r="J324" s="408"/>
      <c r="K324" s="414"/>
      <c r="L324" s="414"/>
    </row>
    <row r="325" spans="1:12" ht="13" x14ac:dyDescent="0.15">
      <c r="A325" s="408"/>
      <c r="B325" s="409"/>
      <c r="C325" s="409"/>
      <c r="D325" s="410"/>
      <c r="E325" s="410"/>
      <c r="F325" s="412"/>
      <c r="J325" s="408"/>
      <c r="K325" s="414"/>
      <c r="L325" s="414"/>
    </row>
    <row r="326" spans="1:12" ht="13" x14ac:dyDescent="0.15">
      <c r="A326" s="408"/>
      <c r="B326" s="409"/>
      <c r="C326" s="409"/>
      <c r="D326" s="410"/>
      <c r="E326" s="410"/>
      <c r="F326" s="412"/>
      <c r="J326" s="408"/>
      <c r="K326" s="414"/>
      <c r="L326" s="414"/>
    </row>
    <row r="327" spans="1:12" ht="13" x14ac:dyDescent="0.15">
      <c r="A327" s="408"/>
      <c r="B327" s="409"/>
      <c r="C327" s="409"/>
      <c r="D327" s="410"/>
      <c r="E327" s="410"/>
      <c r="F327" s="412"/>
      <c r="J327" s="408"/>
      <c r="K327" s="414"/>
      <c r="L327" s="414"/>
    </row>
    <row r="328" spans="1:12" ht="13" x14ac:dyDescent="0.15">
      <c r="A328" s="408"/>
      <c r="B328" s="409"/>
      <c r="C328" s="409"/>
      <c r="D328" s="410"/>
      <c r="E328" s="410"/>
      <c r="F328" s="412"/>
      <c r="J328" s="408"/>
      <c r="K328" s="414"/>
      <c r="L328" s="414"/>
    </row>
    <row r="329" spans="1:12" ht="13" x14ac:dyDescent="0.15">
      <c r="A329" s="408"/>
      <c r="B329" s="409"/>
      <c r="C329" s="409"/>
      <c r="D329" s="410"/>
      <c r="E329" s="410"/>
      <c r="F329" s="412"/>
      <c r="J329" s="408"/>
      <c r="K329" s="414"/>
      <c r="L329" s="414"/>
    </row>
    <row r="330" spans="1:12" ht="13" x14ac:dyDescent="0.15">
      <c r="A330" s="408"/>
      <c r="B330" s="409"/>
      <c r="C330" s="409"/>
      <c r="D330" s="410"/>
      <c r="E330" s="410"/>
      <c r="F330" s="412"/>
      <c r="J330" s="408"/>
      <c r="K330" s="414"/>
      <c r="L330" s="414"/>
    </row>
    <row r="331" spans="1:12" ht="13" x14ac:dyDescent="0.15">
      <c r="A331" s="408"/>
      <c r="B331" s="409"/>
      <c r="C331" s="409"/>
      <c r="D331" s="410"/>
      <c r="E331" s="410"/>
      <c r="F331" s="412"/>
      <c r="J331" s="408"/>
      <c r="K331" s="414"/>
      <c r="L331" s="414"/>
    </row>
    <row r="332" spans="1:12" ht="13" x14ac:dyDescent="0.15">
      <c r="A332" s="408"/>
      <c r="B332" s="409"/>
      <c r="C332" s="409"/>
      <c r="D332" s="410"/>
      <c r="E332" s="410"/>
      <c r="F332" s="412"/>
      <c r="J332" s="408"/>
      <c r="K332" s="414"/>
      <c r="L332" s="414"/>
    </row>
    <row r="333" spans="1:12" ht="13" x14ac:dyDescent="0.15">
      <c r="A333" s="408"/>
      <c r="B333" s="409"/>
      <c r="C333" s="409"/>
      <c r="D333" s="410"/>
      <c r="E333" s="410"/>
      <c r="F333" s="412"/>
      <c r="J333" s="408"/>
      <c r="K333" s="414"/>
      <c r="L333" s="414"/>
    </row>
    <row r="334" spans="1:12" ht="13" x14ac:dyDescent="0.15">
      <c r="A334" s="408"/>
      <c r="B334" s="409"/>
      <c r="C334" s="409"/>
      <c r="D334" s="410"/>
      <c r="E334" s="410"/>
      <c r="F334" s="412"/>
      <c r="J334" s="408"/>
      <c r="K334" s="414"/>
      <c r="L334" s="414"/>
    </row>
    <row r="335" spans="1:12" ht="13" x14ac:dyDescent="0.15">
      <c r="A335" s="408"/>
      <c r="B335" s="409"/>
      <c r="C335" s="409"/>
      <c r="D335" s="410"/>
      <c r="E335" s="410"/>
      <c r="F335" s="412"/>
      <c r="J335" s="408"/>
      <c r="K335" s="414"/>
      <c r="L335" s="414"/>
    </row>
    <row r="336" spans="1:12" ht="13" x14ac:dyDescent="0.15">
      <c r="A336" s="408"/>
      <c r="B336" s="409"/>
      <c r="C336" s="409"/>
      <c r="D336" s="410"/>
      <c r="E336" s="410"/>
      <c r="F336" s="412"/>
      <c r="J336" s="408"/>
      <c r="K336" s="414"/>
      <c r="L336" s="414"/>
    </row>
    <row r="337" spans="1:12" ht="13" x14ac:dyDescent="0.15">
      <c r="A337" s="408"/>
      <c r="B337" s="409"/>
      <c r="C337" s="409"/>
      <c r="D337" s="410"/>
      <c r="E337" s="410"/>
      <c r="F337" s="412"/>
      <c r="J337" s="408"/>
      <c r="K337" s="414"/>
      <c r="L337" s="414"/>
    </row>
    <row r="338" spans="1:12" ht="13" x14ac:dyDescent="0.15">
      <c r="A338" s="408"/>
      <c r="B338" s="409"/>
      <c r="C338" s="409"/>
      <c r="D338" s="410"/>
      <c r="E338" s="410"/>
      <c r="F338" s="412"/>
      <c r="J338" s="408"/>
      <c r="K338" s="414"/>
      <c r="L338" s="414"/>
    </row>
    <row r="339" spans="1:12" ht="13" x14ac:dyDescent="0.15">
      <c r="A339" s="408"/>
      <c r="B339" s="409"/>
      <c r="C339" s="409"/>
      <c r="D339" s="410"/>
      <c r="E339" s="410"/>
      <c r="F339" s="412"/>
      <c r="J339" s="408"/>
      <c r="K339" s="414"/>
      <c r="L339" s="414"/>
    </row>
    <row r="340" spans="1:12" ht="13" x14ac:dyDescent="0.15">
      <c r="A340" s="408"/>
      <c r="B340" s="409"/>
      <c r="C340" s="409"/>
      <c r="D340" s="410"/>
      <c r="E340" s="410"/>
      <c r="F340" s="412"/>
      <c r="J340" s="408"/>
      <c r="K340" s="414"/>
      <c r="L340" s="414"/>
    </row>
    <row r="341" spans="1:12" ht="13" x14ac:dyDescent="0.15">
      <c r="A341" s="408"/>
      <c r="B341" s="409"/>
      <c r="C341" s="409"/>
      <c r="D341" s="410"/>
      <c r="E341" s="410"/>
      <c r="F341" s="412"/>
      <c r="J341" s="408"/>
      <c r="K341" s="414"/>
      <c r="L341" s="414"/>
    </row>
    <row r="342" spans="1:12" ht="13" x14ac:dyDescent="0.15">
      <c r="A342" s="408"/>
      <c r="B342" s="409"/>
      <c r="C342" s="409"/>
      <c r="D342" s="410"/>
      <c r="E342" s="410"/>
      <c r="F342" s="412"/>
      <c r="J342" s="408"/>
      <c r="K342" s="414"/>
      <c r="L342" s="414"/>
    </row>
    <row r="343" spans="1:12" ht="13" x14ac:dyDescent="0.15">
      <c r="A343" s="408"/>
      <c r="B343" s="409"/>
      <c r="C343" s="409"/>
      <c r="D343" s="410"/>
      <c r="E343" s="410"/>
      <c r="F343" s="412"/>
      <c r="J343" s="408"/>
      <c r="K343" s="414"/>
      <c r="L343" s="414"/>
    </row>
    <row r="344" spans="1:12" ht="13" x14ac:dyDescent="0.15">
      <c r="A344" s="408"/>
      <c r="B344" s="409"/>
      <c r="C344" s="409"/>
      <c r="D344" s="410"/>
      <c r="E344" s="410"/>
      <c r="F344" s="412"/>
      <c r="J344" s="408"/>
      <c r="K344" s="414"/>
      <c r="L344" s="414"/>
    </row>
    <row r="345" spans="1:12" ht="13" x14ac:dyDescent="0.15">
      <c r="A345" s="408"/>
      <c r="B345" s="409"/>
      <c r="C345" s="409"/>
      <c r="D345" s="410"/>
      <c r="E345" s="410"/>
      <c r="F345" s="412"/>
      <c r="J345" s="408"/>
      <c r="K345" s="414"/>
      <c r="L345" s="414"/>
    </row>
    <row r="346" spans="1:12" ht="13" x14ac:dyDescent="0.15">
      <c r="A346" s="408"/>
      <c r="B346" s="409"/>
      <c r="C346" s="409"/>
      <c r="D346" s="410"/>
      <c r="E346" s="410"/>
      <c r="F346" s="412"/>
      <c r="J346" s="408"/>
      <c r="K346" s="414"/>
      <c r="L346" s="414"/>
    </row>
    <row r="347" spans="1:12" ht="13" x14ac:dyDescent="0.15">
      <c r="A347" s="408"/>
      <c r="B347" s="409"/>
      <c r="C347" s="409"/>
      <c r="D347" s="410"/>
      <c r="E347" s="410"/>
      <c r="F347" s="412"/>
      <c r="J347" s="408"/>
      <c r="K347" s="414"/>
      <c r="L347" s="414"/>
    </row>
    <row r="348" spans="1:12" ht="13" x14ac:dyDescent="0.15">
      <c r="A348" s="408"/>
      <c r="B348" s="409"/>
      <c r="C348" s="409"/>
      <c r="D348" s="410"/>
      <c r="E348" s="410"/>
      <c r="F348" s="412"/>
      <c r="J348" s="408"/>
      <c r="K348" s="414"/>
      <c r="L348" s="414"/>
    </row>
    <row r="349" spans="1:12" ht="13" x14ac:dyDescent="0.15">
      <c r="A349" s="408"/>
      <c r="B349" s="409"/>
      <c r="C349" s="409"/>
      <c r="D349" s="410"/>
      <c r="E349" s="410"/>
      <c r="F349" s="412"/>
      <c r="J349" s="408"/>
      <c r="K349" s="414"/>
      <c r="L349" s="414"/>
    </row>
    <row r="350" spans="1:12" ht="13" x14ac:dyDescent="0.15">
      <c r="A350" s="408"/>
      <c r="B350" s="409"/>
      <c r="C350" s="409"/>
      <c r="D350" s="410"/>
      <c r="E350" s="410"/>
      <c r="F350" s="412"/>
      <c r="J350" s="408"/>
      <c r="K350" s="414"/>
      <c r="L350" s="414"/>
    </row>
    <row r="351" spans="1:12" ht="13" x14ac:dyDescent="0.15">
      <c r="A351" s="408"/>
      <c r="B351" s="409"/>
      <c r="C351" s="409"/>
      <c r="D351" s="410"/>
      <c r="E351" s="410"/>
      <c r="F351" s="412"/>
      <c r="J351" s="408"/>
      <c r="K351" s="414"/>
      <c r="L351" s="414"/>
    </row>
    <row r="352" spans="1:12" ht="13" x14ac:dyDescent="0.15">
      <c r="A352" s="408"/>
      <c r="B352" s="409"/>
      <c r="C352" s="409"/>
      <c r="D352" s="410"/>
      <c r="E352" s="410"/>
      <c r="F352" s="412"/>
      <c r="J352" s="408"/>
      <c r="K352" s="414"/>
      <c r="L352" s="414"/>
    </row>
    <row r="353" spans="1:12" ht="13" x14ac:dyDescent="0.15">
      <c r="A353" s="408"/>
      <c r="B353" s="409"/>
      <c r="C353" s="409"/>
      <c r="D353" s="410"/>
      <c r="E353" s="410"/>
      <c r="F353" s="412"/>
      <c r="J353" s="408"/>
      <c r="K353" s="414"/>
      <c r="L353" s="414"/>
    </row>
    <row r="354" spans="1:12" ht="13" x14ac:dyDescent="0.15">
      <c r="A354" s="408"/>
      <c r="B354" s="409"/>
      <c r="C354" s="409"/>
      <c r="D354" s="410"/>
      <c r="E354" s="410"/>
      <c r="F354" s="412"/>
      <c r="J354" s="408"/>
      <c r="K354" s="414"/>
      <c r="L354" s="414"/>
    </row>
    <row r="355" spans="1:12" ht="13" x14ac:dyDescent="0.15">
      <c r="A355" s="408"/>
      <c r="B355" s="409"/>
      <c r="C355" s="409"/>
      <c r="D355" s="410"/>
      <c r="E355" s="410"/>
      <c r="F355" s="412"/>
      <c r="J355" s="408"/>
      <c r="K355" s="414"/>
      <c r="L355" s="414"/>
    </row>
    <row r="356" spans="1:12" ht="13" x14ac:dyDescent="0.15">
      <c r="A356" s="408"/>
      <c r="B356" s="409"/>
      <c r="C356" s="409"/>
      <c r="D356" s="410"/>
      <c r="E356" s="410"/>
      <c r="F356" s="412"/>
      <c r="J356" s="408"/>
      <c r="K356" s="414"/>
      <c r="L356" s="414"/>
    </row>
    <row r="357" spans="1:12" ht="13" x14ac:dyDescent="0.15">
      <c r="A357" s="408"/>
      <c r="B357" s="409"/>
      <c r="C357" s="409"/>
      <c r="D357" s="410"/>
      <c r="E357" s="410"/>
      <c r="F357" s="412"/>
      <c r="J357" s="408"/>
      <c r="K357" s="414"/>
      <c r="L357" s="414"/>
    </row>
    <row r="358" spans="1:12" ht="13" x14ac:dyDescent="0.15">
      <c r="A358" s="408"/>
      <c r="B358" s="409"/>
      <c r="C358" s="409"/>
      <c r="D358" s="410"/>
      <c r="E358" s="410"/>
      <c r="F358" s="412"/>
      <c r="J358" s="408"/>
      <c r="K358" s="414"/>
      <c r="L358" s="414"/>
    </row>
    <row r="359" spans="1:12" ht="13" x14ac:dyDescent="0.15">
      <c r="A359" s="408"/>
      <c r="B359" s="409"/>
      <c r="C359" s="409"/>
      <c r="D359" s="410"/>
      <c r="E359" s="410"/>
      <c r="F359" s="412"/>
      <c r="J359" s="408"/>
      <c r="K359" s="414"/>
      <c r="L359" s="414"/>
    </row>
    <row r="360" spans="1:12" ht="13" x14ac:dyDescent="0.15">
      <c r="A360" s="408"/>
      <c r="B360" s="409"/>
      <c r="C360" s="409"/>
      <c r="D360" s="410"/>
      <c r="E360" s="410"/>
      <c r="F360" s="412"/>
      <c r="J360" s="408"/>
      <c r="K360" s="414"/>
      <c r="L360" s="414"/>
    </row>
    <row r="361" spans="1:12" ht="13" x14ac:dyDescent="0.15">
      <c r="A361" s="408"/>
      <c r="B361" s="409"/>
      <c r="C361" s="409"/>
      <c r="D361" s="410"/>
      <c r="E361" s="410"/>
      <c r="F361" s="412"/>
      <c r="J361" s="408"/>
      <c r="K361" s="414"/>
      <c r="L361" s="414"/>
    </row>
    <row r="362" spans="1:12" ht="13" x14ac:dyDescent="0.15">
      <c r="A362" s="408"/>
      <c r="B362" s="409"/>
      <c r="C362" s="409"/>
      <c r="D362" s="410"/>
      <c r="E362" s="410"/>
      <c r="F362" s="412"/>
      <c r="J362" s="408"/>
      <c r="K362" s="414"/>
      <c r="L362" s="414"/>
    </row>
    <row r="363" spans="1:12" ht="13" x14ac:dyDescent="0.15">
      <c r="A363" s="408"/>
      <c r="B363" s="409"/>
      <c r="C363" s="409"/>
      <c r="D363" s="410"/>
      <c r="E363" s="410"/>
      <c r="F363" s="412"/>
      <c r="J363" s="408"/>
      <c r="K363" s="414"/>
      <c r="L363" s="414"/>
    </row>
    <row r="364" spans="1:12" ht="13" x14ac:dyDescent="0.15">
      <c r="A364" s="408"/>
      <c r="B364" s="409"/>
      <c r="C364" s="409"/>
      <c r="D364" s="410"/>
      <c r="E364" s="410"/>
      <c r="F364" s="412"/>
      <c r="J364" s="408"/>
      <c r="K364" s="414"/>
      <c r="L364" s="414"/>
    </row>
    <row r="365" spans="1:12" ht="13" x14ac:dyDescent="0.15">
      <c r="A365" s="408"/>
      <c r="B365" s="409"/>
      <c r="C365" s="409"/>
      <c r="D365" s="410"/>
      <c r="E365" s="410"/>
      <c r="F365" s="412"/>
      <c r="J365" s="408"/>
      <c r="K365" s="414"/>
      <c r="L365" s="414"/>
    </row>
    <row r="366" spans="1:12" ht="13" x14ac:dyDescent="0.15">
      <c r="A366" s="408"/>
      <c r="B366" s="409"/>
      <c r="C366" s="409"/>
      <c r="D366" s="410"/>
      <c r="E366" s="410"/>
      <c r="F366" s="412"/>
      <c r="J366" s="408"/>
      <c r="K366" s="414"/>
      <c r="L366" s="414"/>
    </row>
    <row r="367" spans="1:12" ht="13" x14ac:dyDescent="0.15">
      <c r="A367" s="408"/>
      <c r="B367" s="409"/>
      <c r="C367" s="409"/>
      <c r="D367" s="410"/>
      <c r="E367" s="410"/>
      <c r="F367" s="412"/>
      <c r="J367" s="408"/>
      <c r="K367" s="414"/>
      <c r="L367" s="414"/>
    </row>
    <row r="368" spans="1:12" ht="13" x14ac:dyDescent="0.15">
      <c r="A368" s="408"/>
      <c r="B368" s="409"/>
      <c r="C368" s="409"/>
      <c r="D368" s="410"/>
      <c r="E368" s="410"/>
      <c r="F368" s="412"/>
      <c r="J368" s="408"/>
      <c r="K368" s="414"/>
      <c r="L368" s="414"/>
    </row>
    <row r="369" spans="1:12" ht="13" x14ac:dyDescent="0.15">
      <c r="A369" s="408"/>
      <c r="B369" s="409"/>
      <c r="C369" s="409"/>
      <c r="D369" s="410"/>
      <c r="E369" s="410"/>
      <c r="F369" s="412"/>
      <c r="J369" s="408"/>
      <c r="K369" s="414"/>
      <c r="L369" s="414"/>
    </row>
    <row r="370" spans="1:12" ht="13" x14ac:dyDescent="0.15">
      <c r="A370" s="408"/>
      <c r="B370" s="409"/>
      <c r="C370" s="409"/>
      <c r="D370" s="410"/>
      <c r="E370" s="410"/>
      <c r="F370" s="412"/>
      <c r="J370" s="408"/>
      <c r="K370" s="414"/>
      <c r="L370" s="414"/>
    </row>
    <row r="371" spans="1:12" ht="13" x14ac:dyDescent="0.15">
      <c r="A371" s="408"/>
      <c r="B371" s="409"/>
      <c r="C371" s="409"/>
      <c r="D371" s="410"/>
      <c r="E371" s="410"/>
      <c r="F371" s="412"/>
      <c r="J371" s="408"/>
      <c r="K371" s="414"/>
      <c r="L371" s="414"/>
    </row>
    <row r="372" spans="1:12" ht="13" x14ac:dyDescent="0.15">
      <c r="A372" s="408"/>
      <c r="B372" s="409"/>
      <c r="C372" s="409"/>
      <c r="D372" s="410"/>
      <c r="E372" s="410"/>
      <c r="F372" s="412"/>
      <c r="J372" s="408"/>
      <c r="K372" s="414"/>
      <c r="L372" s="414"/>
    </row>
    <row r="373" spans="1:12" ht="13" x14ac:dyDescent="0.15">
      <c r="A373" s="408"/>
      <c r="B373" s="409"/>
      <c r="C373" s="409"/>
      <c r="D373" s="410"/>
      <c r="E373" s="410"/>
      <c r="F373" s="412"/>
      <c r="J373" s="408"/>
      <c r="K373" s="414"/>
      <c r="L373" s="414"/>
    </row>
    <row r="374" spans="1:12" ht="13" x14ac:dyDescent="0.15">
      <c r="A374" s="408"/>
      <c r="B374" s="409"/>
      <c r="C374" s="409"/>
      <c r="D374" s="410"/>
      <c r="E374" s="410"/>
      <c r="F374" s="412"/>
      <c r="J374" s="408"/>
      <c r="K374" s="414"/>
      <c r="L374" s="414"/>
    </row>
    <row r="375" spans="1:12" ht="13" x14ac:dyDescent="0.15">
      <c r="A375" s="408"/>
      <c r="B375" s="409"/>
      <c r="C375" s="409"/>
      <c r="D375" s="410"/>
      <c r="E375" s="410"/>
      <c r="F375" s="412"/>
      <c r="J375" s="408"/>
      <c r="K375" s="414"/>
      <c r="L375" s="414"/>
    </row>
    <row r="376" spans="1:12" ht="13" x14ac:dyDescent="0.15">
      <c r="A376" s="408"/>
      <c r="B376" s="409"/>
      <c r="C376" s="409"/>
      <c r="D376" s="410"/>
      <c r="E376" s="410"/>
      <c r="F376" s="412"/>
      <c r="J376" s="408"/>
      <c r="K376" s="414"/>
      <c r="L376" s="414"/>
    </row>
    <row r="377" spans="1:12" ht="13" x14ac:dyDescent="0.15">
      <c r="A377" s="408"/>
      <c r="B377" s="409"/>
      <c r="C377" s="409"/>
      <c r="D377" s="410"/>
      <c r="E377" s="410"/>
      <c r="F377" s="412"/>
      <c r="J377" s="408"/>
      <c r="K377" s="414"/>
      <c r="L377" s="414"/>
    </row>
    <row r="378" spans="1:12" ht="13" x14ac:dyDescent="0.15">
      <c r="A378" s="408"/>
      <c r="B378" s="409"/>
      <c r="C378" s="409"/>
      <c r="D378" s="410"/>
      <c r="E378" s="410"/>
      <c r="F378" s="412"/>
      <c r="J378" s="408"/>
      <c r="K378" s="414"/>
      <c r="L378" s="414"/>
    </row>
    <row r="379" spans="1:12" ht="13" x14ac:dyDescent="0.15">
      <c r="A379" s="408"/>
      <c r="B379" s="409"/>
      <c r="C379" s="409"/>
      <c r="D379" s="410"/>
      <c r="E379" s="410"/>
      <c r="F379" s="412"/>
      <c r="J379" s="408"/>
      <c r="K379" s="414"/>
      <c r="L379" s="414"/>
    </row>
    <row r="380" spans="1:12" ht="13" x14ac:dyDescent="0.15">
      <c r="A380" s="408"/>
      <c r="B380" s="409"/>
      <c r="C380" s="409"/>
      <c r="D380" s="410"/>
      <c r="E380" s="410"/>
      <c r="F380" s="412"/>
      <c r="J380" s="408"/>
      <c r="K380" s="414"/>
      <c r="L380" s="414"/>
    </row>
    <row r="381" spans="1:12" ht="13" x14ac:dyDescent="0.15">
      <c r="A381" s="408"/>
      <c r="B381" s="409"/>
      <c r="C381" s="409"/>
      <c r="D381" s="410"/>
      <c r="E381" s="410"/>
      <c r="F381" s="412"/>
      <c r="J381" s="408"/>
      <c r="K381" s="414"/>
      <c r="L381" s="414"/>
    </row>
    <row r="382" spans="1:12" ht="13" x14ac:dyDescent="0.15">
      <c r="A382" s="408"/>
      <c r="B382" s="409"/>
      <c r="C382" s="409"/>
      <c r="D382" s="410"/>
      <c r="E382" s="410"/>
      <c r="F382" s="412"/>
      <c r="J382" s="408"/>
      <c r="K382" s="414"/>
      <c r="L382" s="414"/>
    </row>
    <row r="383" spans="1:12" ht="13" x14ac:dyDescent="0.15">
      <c r="A383" s="408"/>
      <c r="B383" s="409"/>
      <c r="C383" s="409"/>
      <c r="D383" s="410"/>
      <c r="E383" s="410"/>
      <c r="F383" s="412"/>
      <c r="J383" s="408"/>
      <c r="K383" s="414"/>
      <c r="L383" s="414"/>
    </row>
    <row r="384" spans="1:12" ht="13" x14ac:dyDescent="0.15">
      <c r="A384" s="408"/>
      <c r="B384" s="409"/>
      <c r="C384" s="409"/>
      <c r="D384" s="410"/>
      <c r="E384" s="410"/>
      <c r="F384" s="412"/>
      <c r="J384" s="408"/>
      <c r="K384" s="414"/>
      <c r="L384" s="414"/>
    </row>
    <row r="385" spans="1:12" ht="13" x14ac:dyDescent="0.15">
      <c r="A385" s="408"/>
      <c r="B385" s="409"/>
      <c r="C385" s="409"/>
      <c r="D385" s="410"/>
      <c r="E385" s="410"/>
      <c r="F385" s="412"/>
      <c r="J385" s="408"/>
      <c r="K385" s="414"/>
      <c r="L385" s="414"/>
    </row>
    <row r="386" spans="1:12" ht="13" x14ac:dyDescent="0.15">
      <c r="A386" s="408"/>
      <c r="B386" s="409"/>
      <c r="C386" s="409"/>
      <c r="D386" s="410"/>
      <c r="E386" s="410"/>
      <c r="F386" s="412"/>
      <c r="J386" s="408"/>
      <c r="K386" s="414"/>
      <c r="L386" s="414"/>
    </row>
    <row r="387" spans="1:12" ht="13" x14ac:dyDescent="0.15">
      <c r="A387" s="408"/>
      <c r="B387" s="409"/>
      <c r="C387" s="409"/>
      <c r="D387" s="410"/>
      <c r="E387" s="410"/>
      <c r="F387" s="412"/>
      <c r="J387" s="408"/>
      <c r="K387" s="414"/>
      <c r="L387" s="414"/>
    </row>
    <row r="388" spans="1:12" ht="13" x14ac:dyDescent="0.15">
      <c r="A388" s="408"/>
      <c r="B388" s="409"/>
      <c r="C388" s="409"/>
      <c r="D388" s="410"/>
      <c r="E388" s="410"/>
      <c r="F388" s="412"/>
      <c r="J388" s="408"/>
      <c r="K388" s="414"/>
      <c r="L388" s="414"/>
    </row>
    <row r="389" spans="1:12" ht="13" x14ac:dyDescent="0.15">
      <c r="A389" s="408"/>
      <c r="B389" s="409"/>
      <c r="C389" s="409"/>
      <c r="D389" s="410"/>
      <c r="E389" s="410"/>
      <c r="F389" s="412"/>
      <c r="J389" s="408"/>
      <c r="K389" s="414"/>
      <c r="L389" s="414"/>
    </row>
    <row r="390" spans="1:12" ht="13" x14ac:dyDescent="0.15">
      <c r="A390" s="408"/>
      <c r="B390" s="409"/>
      <c r="C390" s="409"/>
      <c r="D390" s="410"/>
      <c r="E390" s="410"/>
      <c r="F390" s="412"/>
      <c r="J390" s="408"/>
      <c r="K390" s="414"/>
      <c r="L390" s="414"/>
    </row>
    <row r="391" spans="1:12" ht="13" x14ac:dyDescent="0.15">
      <c r="A391" s="408"/>
      <c r="B391" s="409"/>
      <c r="C391" s="409"/>
      <c r="D391" s="410"/>
      <c r="E391" s="410"/>
      <c r="F391" s="412"/>
      <c r="J391" s="408"/>
      <c r="K391" s="414"/>
      <c r="L391" s="414"/>
    </row>
    <row r="392" spans="1:12" ht="13" x14ac:dyDescent="0.15">
      <c r="A392" s="408"/>
      <c r="B392" s="409"/>
      <c r="C392" s="409"/>
      <c r="D392" s="410"/>
      <c r="E392" s="410"/>
      <c r="F392" s="412"/>
      <c r="J392" s="408"/>
      <c r="K392" s="414"/>
      <c r="L392" s="414"/>
    </row>
    <row r="393" spans="1:12" ht="13" x14ac:dyDescent="0.15">
      <c r="A393" s="408"/>
      <c r="B393" s="409"/>
      <c r="C393" s="409"/>
      <c r="D393" s="410"/>
      <c r="E393" s="410"/>
      <c r="F393" s="412"/>
      <c r="J393" s="408"/>
      <c r="K393" s="414"/>
      <c r="L393" s="414"/>
    </row>
    <row r="394" spans="1:12" ht="13" x14ac:dyDescent="0.15">
      <c r="A394" s="408"/>
      <c r="B394" s="409"/>
      <c r="C394" s="409"/>
      <c r="D394" s="410"/>
      <c r="E394" s="410"/>
      <c r="F394" s="412"/>
      <c r="J394" s="408"/>
      <c r="K394" s="414"/>
      <c r="L394" s="414"/>
    </row>
    <row r="395" spans="1:12" ht="13" x14ac:dyDescent="0.15">
      <c r="A395" s="408"/>
      <c r="B395" s="409"/>
      <c r="C395" s="409"/>
      <c r="D395" s="410"/>
      <c r="E395" s="410"/>
      <c r="F395" s="412"/>
      <c r="J395" s="408"/>
      <c r="K395" s="414"/>
      <c r="L395" s="414"/>
    </row>
    <row r="396" spans="1:12" ht="13" x14ac:dyDescent="0.15">
      <c r="A396" s="408"/>
      <c r="B396" s="409"/>
      <c r="C396" s="409"/>
      <c r="D396" s="410"/>
      <c r="E396" s="410"/>
      <c r="F396" s="412"/>
      <c r="J396" s="408"/>
      <c r="K396" s="414"/>
      <c r="L396" s="414"/>
    </row>
    <row r="397" spans="1:12" ht="13" x14ac:dyDescent="0.15">
      <c r="A397" s="408"/>
      <c r="B397" s="409"/>
      <c r="C397" s="409"/>
      <c r="D397" s="410"/>
      <c r="E397" s="410"/>
      <c r="F397" s="412"/>
      <c r="J397" s="408"/>
      <c r="K397" s="414"/>
      <c r="L397" s="414"/>
    </row>
    <row r="398" spans="1:12" ht="13" x14ac:dyDescent="0.15">
      <c r="A398" s="408"/>
      <c r="B398" s="409"/>
      <c r="C398" s="409"/>
      <c r="D398" s="410"/>
      <c r="E398" s="410"/>
      <c r="F398" s="412"/>
      <c r="J398" s="408"/>
      <c r="K398" s="414"/>
      <c r="L398" s="414"/>
    </row>
    <row r="399" spans="1:12" ht="13" x14ac:dyDescent="0.15">
      <c r="A399" s="408"/>
      <c r="B399" s="409"/>
      <c r="C399" s="409"/>
      <c r="D399" s="410"/>
      <c r="E399" s="410"/>
      <c r="F399" s="412"/>
      <c r="J399" s="408"/>
      <c r="K399" s="414"/>
      <c r="L399" s="414"/>
    </row>
    <row r="400" spans="1:12" ht="13" x14ac:dyDescent="0.15">
      <c r="A400" s="408"/>
      <c r="B400" s="409"/>
      <c r="C400" s="409"/>
      <c r="D400" s="410"/>
      <c r="E400" s="410"/>
      <c r="F400" s="412"/>
      <c r="J400" s="408"/>
      <c r="K400" s="414"/>
      <c r="L400" s="414"/>
    </row>
    <row r="401" spans="1:12" ht="13" x14ac:dyDescent="0.15">
      <c r="A401" s="408"/>
      <c r="B401" s="409"/>
      <c r="C401" s="409"/>
      <c r="D401" s="410"/>
      <c r="E401" s="410"/>
      <c r="F401" s="412"/>
      <c r="J401" s="408"/>
      <c r="K401" s="414"/>
      <c r="L401" s="414"/>
    </row>
    <row r="402" spans="1:12" ht="13" x14ac:dyDescent="0.15">
      <c r="A402" s="408"/>
      <c r="B402" s="409"/>
      <c r="C402" s="409"/>
      <c r="D402" s="410"/>
      <c r="E402" s="410"/>
      <c r="F402" s="412"/>
      <c r="J402" s="408"/>
      <c r="K402" s="414"/>
      <c r="L402" s="414"/>
    </row>
    <row r="403" spans="1:12" ht="13" x14ac:dyDescent="0.15">
      <c r="A403" s="408"/>
      <c r="B403" s="409"/>
      <c r="C403" s="409"/>
      <c r="D403" s="410"/>
      <c r="E403" s="410"/>
      <c r="F403" s="412"/>
      <c r="J403" s="408"/>
      <c r="K403" s="414"/>
      <c r="L403" s="414"/>
    </row>
    <row r="404" spans="1:12" ht="13" x14ac:dyDescent="0.15">
      <c r="A404" s="408"/>
      <c r="B404" s="409"/>
      <c r="C404" s="409"/>
      <c r="D404" s="410"/>
      <c r="E404" s="410"/>
      <c r="F404" s="412"/>
      <c r="J404" s="408"/>
      <c r="K404" s="414"/>
      <c r="L404" s="414"/>
    </row>
    <row r="405" spans="1:12" ht="13" x14ac:dyDescent="0.15">
      <c r="A405" s="408"/>
      <c r="B405" s="409"/>
      <c r="C405" s="409"/>
      <c r="D405" s="410"/>
      <c r="E405" s="410"/>
      <c r="F405" s="412"/>
      <c r="J405" s="408"/>
      <c r="K405" s="414"/>
      <c r="L405" s="414"/>
    </row>
    <row r="406" spans="1:12" ht="13" x14ac:dyDescent="0.15">
      <c r="A406" s="408"/>
      <c r="B406" s="409"/>
      <c r="C406" s="409"/>
      <c r="D406" s="410"/>
      <c r="E406" s="410"/>
      <c r="F406" s="412"/>
      <c r="J406" s="408"/>
      <c r="K406" s="414"/>
      <c r="L406" s="414"/>
    </row>
    <row r="407" spans="1:12" ht="13" x14ac:dyDescent="0.15">
      <c r="A407" s="408"/>
      <c r="B407" s="409"/>
      <c r="C407" s="409"/>
      <c r="D407" s="410"/>
      <c r="E407" s="410"/>
      <c r="F407" s="412"/>
      <c r="J407" s="408"/>
      <c r="K407" s="414"/>
      <c r="L407" s="414"/>
    </row>
    <row r="408" spans="1:12" ht="13" x14ac:dyDescent="0.15">
      <c r="A408" s="408"/>
      <c r="B408" s="409"/>
      <c r="C408" s="409"/>
      <c r="D408" s="410"/>
      <c r="E408" s="410"/>
      <c r="F408" s="412"/>
      <c r="J408" s="408"/>
      <c r="K408" s="414"/>
      <c r="L408" s="414"/>
    </row>
    <row r="409" spans="1:12" ht="13" x14ac:dyDescent="0.15">
      <c r="A409" s="408"/>
      <c r="B409" s="409"/>
      <c r="C409" s="409"/>
      <c r="D409" s="410"/>
      <c r="E409" s="410"/>
      <c r="F409" s="412"/>
      <c r="J409" s="408"/>
      <c r="K409" s="414"/>
      <c r="L409" s="414"/>
    </row>
    <row r="410" spans="1:12" ht="13" x14ac:dyDescent="0.15">
      <c r="A410" s="408"/>
      <c r="B410" s="409"/>
      <c r="C410" s="409"/>
      <c r="D410" s="410"/>
      <c r="E410" s="410"/>
      <c r="F410" s="412"/>
      <c r="J410" s="408"/>
      <c r="K410" s="414"/>
      <c r="L410" s="414"/>
    </row>
    <row r="411" spans="1:12" ht="13" x14ac:dyDescent="0.15">
      <c r="A411" s="408"/>
      <c r="B411" s="409"/>
      <c r="C411" s="409"/>
      <c r="D411" s="410"/>
      <c r="E411" s="410"/>
      <c r="F411" s="412"/>
      <c r="J411" s="408"/>
      <c r="K411" s="414"/>
      <c r="L411" s="414"/>
    </row>
    <row r="412" spans="1:12" ht="13" x14ac:dyDescent="0.15">
      <c r="A412" s="408"/>
      <c r="B412" s="409"/>
      <c r="C412" s="409"/>
      <c r="D412" s="410"/>
      <c r="E412" s="410"/>
      <c r="F412" s="412"/>
      <c r="J412" s="408"/>
      <c r="K412" s="414"/>
      <c r="L412" s="414"/>
    </row>
    <row r="413" spans="1:12" ht="13" x14ac:dyDescent="0.15">
      <c r="A413" s="408"/>
      <c r="B413" s="409"/>
      <c r="C413" s="409"/>
      <c r="D413" s="410"/>
      <c r="E413" s="410"/>
      <c r="F413" s="412"/>
      <c r="J413" s="408"/>
      <c r="K413" s="414"/>
      <c r="L413" s="414"/>
    </row>
    <row r="414" spans="1:12" ht="13" x14ac:dyDescent="0.15">
      <c r="A414" s="408"/>
      <c r="B414" s="409"/>
      <c r="C414" s="409"/>
      <c r="D414" s="410"/>
      <c r="E414" s="410"/>
      <c r="F414" s="412"/>
      <c r="J414" s="408"/>
      <c r="K414" s="414"/>
      <c r="L414" s="414"/>
    </row>
    <row r="415" spans="1:12" ht="13" x14ac:dyDescent="0.15">
      <c r="A415" s="408"/>
      <c r="B415" s="409"/>
      <c r="C415" s="409"/>
      <c r="D415" s="410"/>
      <c r="E415" s="410"/>
      <c r="F415" s="412"/>
      <c r="J415" s="408"/>
      <c r="K415" s="414"/>
      <c r="L415" s="414"/>
    </row>
    <row r="416" spans="1:12" ht="13" x14ac:dyDescent="0.15">
      <c r="A416" s="408"/>
      <c r="B416" s="409"/>
      <c r="C416" s="409"/>
      <c r="D416" s="410"/>
      <c r="E416" s="410"/>
      <c r="F416" s="412"/>
      <c r="J416" s="408"/>
      <c r="K416" s="414"/>
      <c r="L416" s="414"/>
    </row>
    <row r="417" spans="1:12" ht="13" x14ac:dyDescent="0.15">
      <c r="A417" s="408"/>
      <c r="B417" s="409"/>
      <c r="C417" s="409"/>
      <c r="D417" s="410"/>
      <c r="E417" s="410"/>
      <c r="F417" s="412"/>
      <c r="J417" s="408"/>
      <c r="K417" s="414"/>
      <c r="L417" s="414"/>
    </row>
    <row r="418" spans="1:12" ht="13" x14ac:dyDescent="0.15">
      <c r="A418" s="408"/>
      <c r="B418" s="409"/>
      <c r="C418" s="409"/>
      <c r="D418" s="410"/>
      <c r="E418" s="410"/>
      <c r="F418" s="412"/>
      <c r="J418" s="408"/>
      <c r="K418" s="414"/>
      <c r="L418" s="414"/>
    </row>
    <row r="419" spans="1:12" ht="13" x14ac:dyDescent="0.15">
      <c r="A419" s="408"/>
      <c r="B419" s="409"/>
      <c r="C419" s="409"/>
      <c r="D419" s="410"/>
      <c r="E419" s="410"/>
      <c r="F419" s="412"/>
      <c r="J419" s="408"/>
      <c r="K419" s="414"/>
      <c r="L419" s="414"/>
    </row>
    <row r="420" spans="1:12" ht="13" x14ac:dyDescent="0.15">
      <c r="A420" s="408"/>
      <c r="B420" s="409"/>
      <c r="C420" s="409"/>
      <c r="D420" s="410"/>
      <c r="E420" s="410"/>
      <c r="F420" s="412"/>
      <c r="J420" s="408"/>
      <c r="K420" s="414"/>
      <c r="L420" s="414"/>
    </row>
    <row r="421" spans="1:12" ht="13" x14ac:dyDescent="0.15">
      <c r="A421" s="408"/>
      <c r="B421" s="409"/>
      <c r="C421" s="409"/>
      <c r="D421" s="410"/>
      <c r="E421" s="410"/>
      <c r="F421" s="412"/>
      <c r="J421" s="408"/>
      <c r="K421" s="414"/>
      <c r="L421" s="414"/>
    </row>
    <row r="422" spans="1:12" ht="13" x14ac:dyDescent="0.15">
      <c r="A422" s="408"/>
      <c r="B422" s="409"/>
      <c r="C422" s="409"/>
      <c r="D422" s="410"/>
      <c r="E422" s="410"/>
      <c r="F422" s="412"/>
      <c r="J422" s="408"/>
      <c r="K422" s="414"/>
      <c r="L422" s="414"/>
    </row>
    <row r="423" spans="1:12" ht="13" x14ac:dyDescent="0.15">
      <c r="A423" s="408"/>
      <c r="B423" s="409"/>
      <c r="C423" s="409"/>
      <c r="D423" s="410"/>
      <c r="E423" s="410"/>
      <c r="F423" s="412"/>
      <c r="J423" s="408"/>
      <c r="K423" s="414"/>
      <c r="L423" s="414"/>
    </row>
    <row r="424" spans="1:12" ht="13" x14ac:dyDescent="0.15">
      <c r="A424" s="408"/>
      <c r="B424" s="409"/>
      <c r="C424" s="409"/>
      <c r="D424" s="410"/>
      <c r="E424" s="410"/>
      <c r="F424" s="412"/>
      <c r="J424" s="408"/>
      <c r="K424" s="414"/>
      <c r="L424" s="414"/>
    </row>
    <row r="425" spans="1:12" ht="13" x14ac:dyDescent="0.15">
      <c r="A425" s="408"/>
      <c r="B425" s="409"/>
      <c r="C425" s="409"/>
      <c r="D425" s="410"/>
      <c r="E425" s="410"/>
      <c r="F425" s="412"/>
      <c r="J425" s="408"/>
      <c r="K425" s="414"/>
      <c r="L425" s="414"/>
    </row>
    <row r="426" spans="1:12" ht="13" x14ac:dyDescent="0.15">
      <c r="A426" s="408"/>
      <c r="B426" s="409"/>
      <c r="C426" s="409"/>
      <c r="D426" s="410"/>
      <c r="E426" s="410"/>
      <c r="F426" s="412"/>
      <c r="J426" s="408"/>
      <c r="K426" s="414"/>
      <c r="L426" s="414"/>
    </row>
    <row r="427" spans="1:12" ht="13" x14ac:dyDescent="0.15">
      <c r="A427" s="408"/>
      <c r="B427" s="409"/>
      <c r="C427" s="409"/>
      <c r="D427" s="410"/>
      <c r="E427" s="410"/>
      <c r="F427" s="412"/>
      <c r="J427" s="408"/>
      <c r="K427" s="414"/>
      <c r="L427" s="414"/>
    </row>
    <row r="428" spans="1:12" ht="13" x14ac:dyDescent="0.15">
      <c r="A428" s="408"/>
      <c r="B428" s="409"/>
      <c r="C428" s="409"/>
      <c r="D428" s="410"/>
      <c r="E428" s="410"/>
      <c r="F428" s="412"/>
      <c r="J428" s="408"/>
      <c r="K428" s="414"/>
      <c r="L428" s="414"/>
    </row>
    <row r="429" spans="1:12" ht="13" x14ac:dyDescent="0.15">
      <c r="A429" s="408"/>
      <c r="B429" s="409"/>
      <c r="C429" s="409"/>
      <c r="D429" s="410"/>
      <c r="E429" s="410"/>
      <c r="F429" s="412"/>
      <c r="J429" s="408"/>
      <c r="K429" s="414"/>
      <c r="L429" s="414"/>
    </row>
    <row r="430" spans="1:12" ht="13" x14ac:dyDescent="0.15">
      <c r="A430" s="408"/>
      <c r="B430" s="409"/>
      <c r="C430" s="409"/>
      <c r="D430" s="410"/>
      <c r="E430" s="410"/>
      <c r="F430" s="412"/>
      <c r="J430" s="408"/>
      <c r="K430" s="414"/>
      <c r="L430" s="414"/>
    </row>
    <row r="431" spans="1:12" ht="13" x14ac:dyDescent="0.15">
      <c r="A431" s="408"/>
      <c r="B431" s="409"/>
      <c r="C431" s="409"/>
      <c r="D431" s="410"/>
      <c r="E431" s="410"/>
      <c r="F431" s="412"/>
      <c r="J431" s="408"/>
      <c r="K431" s="414"/>
      <c r="L431" s="414"/>
    </row>
    <row r="432" spans="1:12" ht="13" x14ac:dyDescent="0.15">
      <c r="A432" s="408"/>
      <c r="B432" s="409"/>
      <c r="C432" s="409"/>
      <c r="D432" s="410"/>
      <c r="E432" s="410"/>
      <c r="F432" s="412"/>
      <c r="J432" s="408"/>
      <c r="K432" s="414"/>
      <c r="L432" s="414"/>
    </row>
    <row r="433" spans="1:12" ht="13" x14ac:dyDescent="0.15">
      <c r="A433" s="408"/>
      <c r="B433" s="409"/>
      <c r="C433" s="409"/>
      <c r="D433" s="410"/>
      <c r="E433" s="410"/>
      <c r="F433" s="412"/>
      <c r="J433" s="408"/>
      <c r="K433" s="414"/>
      <c r="L433" s="414"/>
    </row>
    <row r="434" spans="1:12" ht="13" x14ac:dyDescent="0.15">
      <c r="A434" s="408"/>
      <c r="B434" s="409"/>
      <c r="C434" s="409"/>
      <c r="D434" s="410"/>
      <c r="E434" s="410"/>
      <c r="F434" s="412"/>
      <c r="J434" s="408"/>
      <c r="K434" s="414"/>
      <c r="L434" s="414"/>
    </row>
    <row r="435" spans="1:12" ht="13" x14ac:dyDescent="0.15">
      <c r="A435" s="408"/>
      <c r="B435" s="409"/>
      <c r="C435" s="409"/>
      <c r="D435" s="410"/>
      <c r="E435" s="410"/>
      <c r="F435" s="412"/>
      <c r="J435" s="408"/>
      <c r="K435" s="414"/>
      <c r="L435" s="414"/>
    </row>
    <row r="436" spans="1:12" ht="13" x14ac:dyDescent="0.15">
      <c r="A436" s="408"/>
      <c r="B436" s="409"/>
      <c r="C436" s="409"/>
      <c r="D436" s="410"/>
      <c r="E436" s="410"/>
      <c r="F436" s="412"/>
      <c r="J436" s="408"/>
      <c r="K436" s="414"/>
      <c r="L436" s="414"/>
    </row>
    <row r="437" spans="1:12" ht="13" x14ac:dyDescent="0.15">
      <c r="A437" s="408"/>
      <c r="B437" s="409"/>
      <c r="C437" s="409"/>
      <c r="D437" s="410"/>
      <c r="E437" s="410"/>
      <c r="F437" s="412"/>
      <c r="J437" s="408"/>
      <c r="K437" s="414"/>
      <c r="L437" s="414"/>
    </row>
    <row r="438" spans="1:12" ht="13" x14ac:dyDescent="0.15">
      <c r="A438" s="408"/>
      <c r="B438" s="409"/>
      <c r="C438" s="409"/>
      <c r="D438" s="410"/>
      <c r="E438" s="410"/>
      <c r="F438" s="412"/>
      <c r="J438" s="408"/>
      <c r="K438" s="414"/>
      <c r="L438" s="414"/>
    </row>
    <row r="439" spans="1:12" ht="13" x14ac:dyDescent="0.15">
      <c r="A439" s="408"/>
      <c r="B439" s="409"/>
      <c r="C439" s="409"/>
      <c r="D439" s="410"/>
      <c r="E439" s="410"/>
      <c r="F439" s="412"/>
      <c r="J439" s="408"/>
      <c r="K439" s="414"/>
      <c r="L439" s="414"/>
    </row>
    <row r="440" spans="1:12" ht="13" x14ac:dyDescent="0.15">
      <c r="A440" s="408"/>
      <c r="B440" s="409"/>
      <c r="C440" s="409"/>
      <c r="D440" s="410"/>
      <c r="E440" s="410"/>
      <c r="F440" s="412"/>
      <c r="J440" s="408"/>
      <c r="K440" s="414"/>
      <c r="L440" s="414"/>
    </row>
    <row r="441" spans="1:12" ht="13" x14ac:dyDescent="0.15">
      <c r="A441" s="408"/>
      <c r="B441" s="409"/>
      <c r="C441" s="409"/>
      <c r="D441" s="410"/>
      <c r="E441" s="410"/>
      <c r="F441" s="412"/>
      <c r="J441" s="408"/>
      <c r="K441" s="414"/>
      <c r="L441" s="414"/>
    </row>
    <row r="442" spans="1:12" ht="13" x14ac:dyDescent="0.15">
      <c r="A442" s="408"/>
      <c r="B442" s="409"/>
      <c r="C442" s="409"/>
      <c r="D442" s="410"/>
      <c r="E442" s="410"/>
      <c r="F442" s="412"/>
      <c r="J442" s="408"/>
      <c r="K442" s="414"/>
      <c r="L442" s="414"/>
    </row>
    <row r="443" spans="1:12" ht="13" x14ac:dyDescent="0.15">
      <c r="A443" s="408"/>
      <c r="B443" s="409"/>
      <c r="C443" s="409"/>
      <c r="D443" s="410"/>
      <c r="E443" s="410"/>
      <c r="F443" s="412"/>
      <c r="J443" s="408"/>
      <c r="K443" s="414"/>
      <c r="L443" s="414"/>
    </row>
    <row r="444" spans="1:12" ht="13" x14ac:dyDescent="0.15">
      <c r="A444" s="408"/>
      <c r="B444" s="409"/>
      <c r="C444" s="409"/>
      <c r="D444" s="410"/>
      <c r="E444" s="410"/>
      <c r="F444" s="412"/>
      <c r="J444" s="408"/>
      <c r="K444" s="414"/>
      <c r="L444" s="414"/>
    </row>
    <row r="445" spans="1:12" ht="13" x14ac:dyDescent="0.15">
      <c r="A445" s="408"/>
      <c r="B445" s="409"/>
      <c r="C445" s="409"/>
      <c r="D445" s="410"/>
      <c r="E445" s="410"/>
      <c r="F445" s="412"/>
      <c r="J445" s="408"/>
      <c r="K445" s="414"/>
      <c r="L445" s="414"/>
    </row>
    <row r="446" spans="1:12" ht="13" x14ac:dyDescent="0.15">
      <c r="A446" s="408"/>
      <c r="B446" s="409"/>
      <c r="C446" s="409"/>
      <c r="D446" s="410"/>
      <c r="E446" s="410"/>
      <c r="F446" s="412"/>
      <c r="J446" s="408"/>
      <c r="K446" s="414"/>
      <c r="L446" s="414"/>
    </row>
    <row r="447" spans="1:12" ht="13" x14ac:dyDescent="0.15">
      <c r="A447" s="408"/>
      <c r="B447" s="409"/>
      <c r="C447" s="409"/>
      <c r="D447" s="410"/>
      <c r="E447" s="410"/>
      <c r="F447" s="412"/>
      <c r="J447" s="408"/>
      <c r="K447" s="414"/>
      <c r="L447" s="414"/>
    </row>
    <row r="448" spans="1:12" ht="13" x14ac:dyDescent="0.15">
      <c r="A448" s="408"/>
      <c r="B448" s="409"/>
      <c r="C448" s="409"/>
      <c r="D448" s="410"/>
      <c r="E448" s="410"/>
      <c r="F448" s="412"/>
      <c r="J448" s="408"/>
      <c r="K448" s="414"/>
      <c r="L448" s="414"/>
    </row>
    <row r="449" spans="1:12" ht="13" x14ac:dyDescent="0.15">
      <c r="A449" s="408"/>
      <c r="B449" s="409"/>
      <c r="C449" s="409"/>
      <c r="D449" s="410"/>
      <c r="E449" s="410"/>
      <c r="F449" s="412"/>
      <c r="J449" s="408"/>
      <c r="K449" s="414"/>
      <c r="L449" s="414"/>
    </row>
    <row r="450" spans="1:12" ht="13" x14ac:dyDescent="0.15">
      <c r="A450" s="408"/>
      <c r="B450" s="409"/>
      <c r="C450" s="409"/>
      <c r="D450" s="410"/>
      <c r="E450" s="410"/>
      <c r="F450" s="412"/>
      <c r="J450" s="408"/>
      <c r="K450" s="414"/>
      <c r="L450" s="414"/>
    </row>
    <row r="451" spans="1:12" ht="13" x14ac:dyDescent="0.15">
      <c r="A451" s="408"/>
      <c r="B451" s="409"/>
      <c r="C451" s="409"/>
      <c r="D451" s="410"/>
      <c r="E451" s="410"/>
      <c r="F451" s="412"/>
      <c r="J451" s="408"/>
      <c r="K451" s="414"/>
      <c r="L451" s="414"/>
    </row>
    <row r="452" spans="1:12" ht="13" x14ac:dyDescent="0.15">
      <c r="A452" s="408"/>
      <c r="B452" s="409"/>
      <c r="C452" s="409"/>
      <c r="D452" s="410"/>
      <c r="E452" s="410"/>
      <c r="F452" s="412"/>
      <c r="J452" s="408"/>
      <c r="K452" s="414"/>
      <c r="L452" s="414"/>
    </row>
    <row r="453" spans="1:12" ht="13" x14ac:dyDescent="0.15">
      <c r="A453" s="408"/>
      <c r="B453" s="409"/>
      <c r="C453" s="409"/>
      <c r="D453" s="410"/>
      <c r="E453" s="410"/>
      <c r="F453" s="412"/>
      <c r="J453" s="408"/>
      <c r="K453" s="414"/>
      <c r="L453" s="414"/>
    </row>
    <row r="454" spans="1:12" ht="13" x14ac:dyDescent="0.15">
      <c r="A454" s="408"/>
      <c r="B454" s="409"/>
      <c r="C454" s="409"/>
      <c r="D454" s="410"/>
      <c r="E454" s="410"/>
      <c r="F454" s="412"/>
      <c r="J454" s="408"/>
      <c r="K454" s="414"/>
      <c r="L454" s="414"/>
    </row>
    <row r="455" spans="1:12" ht="13" x14ac:dyDescent="0.15">
      <c r="A455" s="408"/>
      <c r="B455" s="409"/>
      <c r="C455" s="409"/>
      <c r="D455" s="410"/>
      <c r="E455" s="410"/>
      <c r="F455" s="412"/>
      <c r="J455" s="408"/>
      <c r="K455" s="414"/>
      <c r="L455" s="414"/>
    </row>
    <row r="456" spans="1:12" ht="13" x14ac:dyDescent="0.15">
      <c r="A456" s="408"/>
      <c r="B456" s="409"/>
      <c r="C456" s="409"/>
      <c r="D456" s="410"/>
      <c r="E456" s="410"/>
      <c r="F456" s="412"/>
      <c r="J456" s="408"/>
      <c r="K456" s="414"/>
      <c r="L456" s="414"/>
    </row>
    <row r="457" spans="1:12" ht="13" x14ac:dyDescent="0.15">
      <c r="A457" s="408"/>
      <c r="B457" s="409"/>
      <c r="C457" s="409"/>
      <c r="D457" s="410"/>
      <c r="E457" s="410"/>
      <c r="F457" s="412"/>
      <c r="J457" s="408"/>
      <c r="K457" s="414"/>
      <c r="L457" s="414"/>
    </row>
    <row r="458" spans="1:12" ht="13" x14ac:dyDescent="0.15">
      <c r="A458" s="408"/>
      <c r="B458" s="409"/>
      <c r="C458" s="409"/>
      <c r="D458" s="410"/>
      <c r="E458" s="410"/>
      <c r="F458" s="412"/>
      <c r="J458" s="408"/>
      <c r="K458" s="414"/>
      <c r="L458" s="414"/>
    </row>
    <row r="459" spans="1:12" ht="13" x14ac:dyDescent="0.15">
      <c r="A459" s="408"/>
      <c r="B459" s="409"/>
      <c r="C459" s="409"/>
      <c r="D459" s="410"/>
      <c r="E459" s="410"/>
      <c r="F459" s="412"/>
      <c r="J459" s="408"/>
      <c r="K459" s="414"/>
      <c r="L459" s="414"/>
    </row>
    <row r="460" spans="1:12" ht="13" x14ac:dyDescent="0.15">
      <c r="A460" s="408"/>
      <c r="B460" s="409"/>
      <c r="C460" s="409"/>
      <c r="D460" s="410"/>
      <c r="E460" s="410"/>
      <c r="F460" s="412"/>
      <c r="J460" s="408"/>
      <c r="K460" s="414"/>
      <c r="L460" s="414"/>
    </row>
    <row r="461" spans="1:12" ht="13" x14ac:dyDescent="0.15">
      <c r="A461" s="408"/>
      <c r="B461" s="409"/>
      <c r="C461" s="409"/>
      <c r="D461" s="410"/>
      <c r="E461" s="410"/>
      <c r="F461" s="412"/>
      <c r="J461" s="408"/>
      <c r="K461" s="414"/>
      <c r="L461" s="414"/>
    </row>
    <row r="462" spans="1:12" ht="13" x14ac:dyDescent="0.15">
      <c r="A462" s="408"/>
      <c r="B462" s="409"/>
      <c r="C462" s="409"/>
      <c r="D462" s="410"/>
      <c r="E462" s="410"/>
      <c r="F462" s="412"/>
      <c r="J462" s="408"/>
      <c r="K462" s="414"/>
      <c r="L462" s="414"/>
    </row>
    <row r="463" spans="1:12" ht="13" x14ac:dyDescent="0.15">
      <c r="A463" s="408"/>
      <c r="B463" s="409"/>
      <c r="C463" s="409"/>
      <c r="D463" s="410"/>
      <c r="E463" s="410"/>
      <c r="F463" s="412"/>
      <c r="J463" s="408"/>
      <c r="K463" s="414"/>
      <c r="L463" s="414"/>
    </row>
    <row r="464" spans="1:12" ht="13" x14ac:dyDescent="0.15">
      <c r="A464" s="408"/>
      <c r="B464" s="409"/>
      <c r="C464" s="409"/>
      <c r="D464" s="410"/>
      <c r="E464" s="410"/>
      <c r="F464" s="412"/>
      <c r="J464" s="408"/>
      <c r="K464" s="414"/>
      <c r="L464" s="414"/>
    </row>
    <row r="465" spans="1:12" ht="13" x14ac:dyDescent="0.15">
      <c r="A465" s="408"/>
      <c r="B465" s="409"/>
      <c r="C465" s="409"/>
      <c r="D465" s="410"/>
      <c r="E465" s="410"/>
      <c r="F465" s="412"/>
      <c r="J465" s="408"/>
      <c r="K465" s="414"/>
      <c r="L465" s="414"/>
    </row>
    <row r="466" spans="1:12" ht="13" x14ac:dyDescent="0.15">
      <c r="A466" s="408"/>
      <c r="B466" s="409"/>
      <c r="C466" s="409"/>
      <c r="D466" s="410"/>
      <c r="E466" s="410"/>
      <c r="F466" s="412"/>
      <c r="J466" s="408"/>
      <c r="K466" s="414"/>
      <c r="L466" s="414"/>
    </row>
    <row r="467" spans="1:12" ht="13" x14ac:dyDescent="0.15">
      <c r="A467" s="408"/>
      <c r="B467" s="409"/>
      <c r="C467" s="409"/>
      <c r="D467" s="410"/>
      <c r="E467" s="410"/>
      <c r="F467" s="412"/>
      <c r="J467" s="408"/>
      <c r="K467" s="414"/>
      <c r="L467" s="414"/>
    </row>
    <row r="468" spans="1:12" ht="13" x14ac:dyDescent="0.15">
      <c r="A468" s="408"/>
      <c r="B468" s="409"/>
      <c r="C468" s="409"/>
      <c r="D468" s="410"/>
      <c r="E468" s="410"/>
      <c r="F468" s="412"/>
      <c r="J468" s="408"/>
      <c r="K468" s="414"/>
      <c r="L468" s="414"/>
    </row>
    <row r="469" spans="1:12" ht="13" x14ac:dyDescent="0.15">
      <c r="A469" s="408"/>
      <c r="B469" s="409"/>
      <c r="C469" s="409"/>
      <c r="D469" s="410"/>
      <c r="E469" s="410"/>
      <c r="F469" s="412"/>
      <c r="J469" s="408"/>
      <c r="K469" s="414"/>
      <c r="L469" s="414"/>
    </row>
    <row r="470" spans="1:12" ht="13" x14ac:dyDescent="0.15">
      <c r="A470" s="408"/>
      <c r="B470" s="409"/>
      <c r="C470" s="409"/>
      <c r="D470" s="410"/>
      <c r="E470" s="410"/>
      <c r="F470" s="412"/>
      <c r="J470" s="408"/>
      <c r="K470" s="414"/>
      <c r="L470" s="414"/>
    </row>
    <row r="471" spans="1:12" ht="13" x14ac:dyDescent="0.15">
      <c r="A471" s="408"/>
      <c r="B471" s="409"/>
      <c r="C471" s="409"/>
      <c r="D471" s="410"/>
      <c r="E471" s="410"/>
      <c r="F471" s="412"/>
      <c r="J471" s="408"/>
      <c r="K471" s="414"/>
      <c r="L471" s="414"/>
    </row>
    <row r="472" spans="1:12" ht="13" x14ac:dyDescent="0.15">
      <c r="A472" s="408"/>
      <c r="B472" s="409"/>
      <c r="C472" s="409"/>
      <c r="D472" s="410"/>
      <c r="E472" s="410"/>
      <c r="F472" s="412"/>
      <c r="J472" s="408"/>
      <c r="K472" s="414"/>
      <c r="L472" s="414"/>
    </row>
    <row r="473" spans="1:12" ht="13" x14ac:dyDescent="0.15">
      <c r="A473" s="408"/>
      <c r="B473" s="409"/>
      <c r="C473" s="409"/>
      <c r="D473" s="410"/>
      <c r="E473" s="410"/>
      <c r="F473" s="412"/>
      <c r="J473" s="408"/>
      <c r="K473" s="414"/>
      <c r="L473" s="414"/>
    </row>
    <row r="474" spans="1:12" ht="13" x14ac:dyDescent="0.15">
      <c r="A474" s="408"/>
      <c r="B474" s="409"/>
      <c r="C474" s="409"/>
      <c r="D474" s="410"/>
      <c r="E474" s="410"/>
      <c r="F474" s="412"/>
      <c r="J474" s="408"/>
      <c r="K474" s="414"/>
      <c r="L474" s="414"/>
    </row>
    <row r="475" spans="1:12" ht="13" x14ac:dyDescent="0.15">
      <c r="A475" s="408"/>
      <c r="B475" s="409"/>
      <c r="C475" s="409"/>
      <c r="D475" s="410"/>
      <c r="E475" s="410"/>
      <c r="F475" s="412"/>
      <c r="J475" s="408"/>
      <c r="K475" s="414"/>
      <c r="L475" s="414"/>
    </row>
    <row r="476" spans="1:12" ht="13" x14ac:dyDescent="0.15">
      <c r="A476" s="408"/>
      <c r="B476" s="409"/>
      <c r="C476" s="409"/>
      <c r="D476" s="410"/>
      <c r="E476" s="410"/>
      <c r="F476" s="412"/>
      <c r="J476" s="408"/>
      <c r="K476" s="414"/>
      <c r="L476" s="414"/>
    </row>
    <row r="477" spans="1:12" ht="13" x14ac:dyDescent="0.15">
      <c r="A477" s="408"/>
      <c r="B477" s="409"/>
      <c r="C477" s="409"/>
      <c r="D477" s="410"/>
      <c r="E477" s="410"/>
      <c r="F477" s="412"/>
      <c r="J477" s="408"/>
      <c r="K477" s="414"/>
      <c r="L477" s="414"/>
    </row>
    <row r="478" spans="1:12" ht="13" x14ac:dyDescent="0.15">
      <c r="A478" s="408"/>
      <c r="B478" s="409"/>
      <c r="C478" s="409"/>
      <c r="D478" s="410"/>
      <c r="E478" s="410"/>
      <c r="F478" s="412"/>
      <c r="J478" s="408"/>
      <c r="K478" s="414"/>
      <c r="L478" s="414"/>
    </row>
    <row r="479" spans="1:12" ht="13" x14ac:dyDescent="0.15">
      <c r="A479" s="408"/>
      <c r="B479" s="409"/>
      <c r="C479" s="409"/>
      <c r="D479" s="410"/>
      <c r="E479" s="410"/>
      <c r="F479" s="412"/>
      <c r="J479" s="408"/>
      <c r="K479" s="414"/>
      <c r="L479" s="414"/>
    </row>
    <row r="480" spans="1:12" ht="13" x14ac:dyDescent="0.15">
      <c r="A480" s="408"/>
      <c r="B480" s="409"/>
      <c r="C480" s="409"/>
      <c r="D480" s="410"/>
      <c r="E480" s="410"/>
      <c r="F480" s="412"/>
      <c r="J480" s="408"/>
      <c r="K480" s="414"/>
      <c r="L480" s="414"/>
    </row>
    <row r="481" spans="1:12" ht="13" x14ac:dyDescent="0.15">
      <c r="A481" s="408"/>
      <c r="B481" s="409"/>
      <c r="C481" s="409"/>
      <c r="D481" s="410"/>
      <c r="E481" s="410"/>
      <c r="F481" s="412"/>
      <c r="J481" s="408"/>
      <c r="K481" s="414"/>
      <c r="L481" s="414"/>
    </row>
    <row r="482" spans="1:12" ht="13" x14ac:dyDescent="0.15">
      <c r="A482" s="408"/>
      <c r="B482" s="409"/>
      <c r="C482" s="409"/>
      <c r="D482" s="410"/>
      <c r="E482" s="410"/>
      <c r="F482" s="412"/>
      <c r="J482" s="408"/>
      <c r="K482" s="414"/>
      <c r="L482" s="414"/>
    </row>
    <row r="483" spans="1:12" ht="13" x14ac:dyDescent="0.15">
      <c r="A483" s="408"/>
      <c r="B483" s="409"/>
      <c r="C483" s="409"/>
      <c r="D483" s="410"/>
      <c r="E483" s="410"/>
      <c r="F483" s="412"/>
      <c r="J483" s="408"/>
      <c r="K483" s="414"/>
      <c r="L483" s="414"/>
    </row>
    <row r="484" spans="1:12" ht="13" x14ac:dyDescent="0.15">
      <c r="A484" s="408"/>
      <c r="B484" s="409"/>
      <c r="C484" s="409"/>
      <c r="D484" s="410"/>
      <c r="E484" s="410"/>
      <c r="F484" s="412"/>
      <c r="J484" s="408"/>
      <c r="K484" s="414"/>
      <c r="L484" s="414"/>
    </row>
    <row r="485" spans="1:12" ht="13" x14ac:dyDescent="0.15">
      <c r="A485" s="408"/>
      <c r="B485" s="409"/>
      <c r="C485" s="409"/>
      <c r="D485" s="410"/>
      <c r="E485" s="410"/>
      <c r="F485" s="412"/>
      <c r="J485" s="408"/>
      <c r="K485" s="414"/>
      <c r="L485" s="414"/>
    </row>
    <row r="486" spans="1:12" ht="13" x14ac:dyDescent="0.15">
      <c r="A486" s="408"/>
      <c r="B486" s="409"/>
      <c r="C486" s="409"/>
      <c r="D486" s="410"/>
      <c r="E486" s="410"/>
      <c r="F486" s="412"/>
      <c r="J486" s="408"/>
      <c r="K486" s="414"/>
      <c r="L486" s="414"/>
    </row>
    <row r="487" spans="1:12" ht="13" x14ac:dyDescent="0.15">
      <c r="A487" s="408"/>
      <c r="B487" s="409"/>
      <c r="C487" s="409"/>
      <c r="D487" s="410"/>
      <c r="E487" s="410"/>
      <c r="F487" s="412"/>
      <c r="J487" s="408"/>
      <c r="K487" s="414"/>
      <c r="L487" s="414"/>
    </row>
    <row r="488" spans="1:12" ht="13" x14ac:dyDescent="0.15">
      <c r="A488" s="408"/>
      <c r="B488" s="409"/>
      <c r="C488" s="409"/>
      <c r="D488" s="410"/>
      <c r="E488" s="410"/>
      <c r="F488" s="412"/>
      <c r="J488" s="408"/>
      <c r="K488" s="414"/>
      <c r="L488" s="414"/>
    </row>
    <row r="489" spans="1:12" ht="13" x14ac:dyDescent="0.15">
      <c r="A489" s="408"/>
      <c r="B489" s="409"/>
      <c r="C489" s="409"/>
      <c r="D489" s="410"/>
      <c r="E489" s="410"/>
      <c r="F489" s="412"/>
      <c r="J489" s="408"/>
      <c r="K489" s="414"/>
      <c r="L489" s="414"/>
    </row>
    <row r="490" spans="1:12" ht="13" x14ac:dyDescent="0.15">
      <c r="A490" s="408"/>
      <c r="B490" s="409"/>
      <c r="C490" s="409"/>
      <c r="D490" s="410"/>
      <c r="E490" s="410"/>
      <c r="F490" s="412"/>
      <c r="J490" s="408"/>
      <c r="K490" s="414"/>
      <c r="L490" s="414"/>
    </row>
    <row r="491" spans="1:12" ht="13" x14ac:dyDescent="0.15">
      <c r="A491" s="408"/>
      <c r="B491" s="409"/>
      <c r="C491" s="409"/>
      <c r="D491" s="410"/>
      <c r="E491" s="410"/>
      <c r="F491" s="412"/>
      <c r="J491" s="408"/>
      <c r="K491" s="414"/>
      <c r="L491" s="414"/>
    </row>
    <row r="492" spans="1:12" ht="13" x14ac:dyDescent="0.15">
      <c r="A492" s="408"/>
      <c r="B492" s="409"/>
      <c r="C492" s="409"/>
      <c r="D492" s="410"/>
      <c r="E492" s="410"/>
      <c r="F492" s="412"/>
      <c r="J492" s="408"/>
      <c r="K492" s="414"/>
      <c r="L492" s="414"/>
    </row>
    <row r="493" spans="1:12" ht="13" x14ac:dyDescent="0.15">
      <c r="A493" s="408"/>
      <c r="B493" s="409"/>
      <c r="C493" s="409"/>
      <c r="D493" s="410"/>
      <c r="E493" s="410"/>
      <c r="F493" s="412"/>
      <c r="J493" s="408"/>
      <c r="K493" s="414"/>
      <c r="L493" s="414"/>
    </row>
    <row r="494" spans="1:12" ht="13" x14ac:dyDescent="0.15">
      <c r="A494" s="408"/>
      <c r="B494" s="409"/>
      <c r="C494" s="409"/>
      <c r="D494" s="410"/>
      <c r="E494" s="410"/>
      <c r="F494" s="412"/>
      <c r="J494" s="408"/>
      <c r="K494" s="414"/>
      <c r="L494" s="414"/>
    </row>
    <row r="495" spans="1:12" ht="13" x14ac:dyDescent="0.15">
      <c r="A495" s="408"/>
      <c r="B495" s="409"/>
      <c r="C495" s="409"/>
      <c r="D495" s="410"/>
      <c r="E495" s="410"/>
      <c r="F495" s="412"/>
      <c r="J495" s="408"/>
      <c r="K495" s="414"/>
      <c r="L495" s="414"/>
    </row>
    <row r="496" spans="1:12" ht="13" x14ac:dyDescent="0.15">
      <c r="A496" s="408"/>
      <c r="B496" s="409"/>
      <c r="C496" s="409"/>
      <c r="D496" s="410"/>
      <c r="E496" s="410"/>
      <c r="F496" s="412"/>
      <c r="J496" s="408"/>
      <c r="K496" s="414"/>
      <c r="L496" s="414"/>
    </row>
    <row r="497" spans="1:12" ht="13" x14ac:dyDescent="0.15">
      <c r="A497" s="408"/>
      <c r="B497" s="409"/>
      <c r="C497" s="409"/>
      <c r="D497" s="410"/>
      <c r="E497" s="410"/>
      <c r="F497" s="412"/>
      <c r="J497" s="408"/>
      <c r="K497" s="414"/>
      <c r="L497" s="414"/>
    </row>
    <row r="498" spans="1:12" ht="13" x14ac:dyDescent="0.15">
      <c r="A498" s="408"/>
      <c r="B498" s="409"/>
      <c r="C498" s="409"/>
      <c r="D498" s="410"/>
      <c r="E498" s="410"/>
      <c r="F498" s="412"/>
      <c r="J498" s="408"/>
      <c r="K498" s="414"/>
      <c r="L498" s="414"/>
    </row>
    <row r="499" spans="1:12" ht="13" x14ac:dyDescent="0.15">
      <c r="A499" s="408"/>
      <c r="B499" s="409"/>
      <c r="C499" s="409"/>
      <c r="D499" s="410"/>
      <c r="E499" s="410"/>
      <c r="F499" s="412"/>
      <c r="J499" s="408"/>
      <c r="K499" s="414"/>
      <c r="L499" s="414"/>
    </row>
    <row r="500" spans="1:12" ht="13" x14ac:dyDescent="0.15">
      <c r="A500" s="408"/>
      <c r="B500" s="409"/>
      <c r="C500" s="409"/>
      <c r="D500" s="410"/>
      <c r="E500" s="410"/>
      <c r="F500" s="412"/>
      <c r="J500" s="408"/>
      <c r="K500" s="414"/>
      <c r="L500" s="414"/>
    </row>
    <row r="501" spans="1:12" ht="13" x14ac:dyDescent="0.15">
      <c r="A501" s="408"/>
      <c r="B501" s="409"/>
      <c r="C501" s="409"/>
      <c r="D501" s="410"/>
      <c r="E501" s="410"/>
      <c r="F501" s="412"/>
      <c r="J501" s="408"/>
      <c r="K501" s="414"/>
      <c r="L501" s="414"/>
    </row>
    <row r="502" spans="1:12" ht="13" x14ac:dyDescent="0.15">
      <c r="A502" s="408"/>
      <c r="B502" s="409"/>
      <c r="C502" s="409"/>
      <c r="D502" s="410"/>
      <c r="E502" s="410"/>
      <c r="F502" s="412"/>
      <c r="J502" s="408"/>
      <c r="K502" s="414"/>
      <c r="L502" s="414"/>
    </row>
    <row r="503" spans="1:12" ht="13" x14ac:dyDescent="0.15">
      <c r="A503" s="408"/>
      <c r="B503" s="409"/>
      <c r="C503" s="409"/>
      <c r="D503" s="410"/>
      <c r="E503" s="410"/>
      <c r="F503" s="412"/>
      <c r="J503" s="408"/>
      <c r="K503" s="414"/>
      <c r="L503" s="414"/>
    </row>
    <row r="504" spans="1:12" ht="13" x14ac:dyDescent="0.15">
      <c r="A504" s="408"/>
      <c r="B504" s="409"/>
      <c r="C504" s="409"/>
      <c r="D504" s="410"/>
      <c r="E504" s="410"/>
      <c r="F504" s="412"/>
      <c r="J504" s="408"/>
      <c r="K504" s="414"/>
      <c r="L504" s="414"/>
    </row>
    <row r="505" spans="1:12" ht="13" x14ac:dyDescent="0.15">
      <c r="A505" s="408"/>
      <c r="B505" s="409"/>
      <c r="C505" s="409"/>
      <c r="D505" s="410"/>
      <c r="E505" s="410"/>
      <c r="F505" s="412"/>
      <c r="J505" s="408"/>
      <c r="K505" s="414"/>
      <c r="L505" s="414"/>
    </row>
    <row r="506" spans="1:12" ht="13" x14ac:dyDescent="0.15">
      <c r="A506" s="408"/>
      <c r="B506" s="409"/>
      <c r="C506" s="409"/>
      <c r="D506" s="410"/>
      <c r="E506" s="410"/>
      <c r="F506" s="412"/>
      <c r="J506" s="408"/>
      <c r="K506" s="414"/>
      <c r="L506" s="414"/>
    </row>
    <row r="507" spans="1:12" ht="13" x14ac:dyDescent="0.15">
      <c r="A507" s="408"/>
      <c r="B507" s="409"/>
      <c r="C507" s="409"/>
      <c r="D507" s="410"/>
      <c r="E507" s="410"/>
      <c r="F507" s="412"/>
      <c r="J507" s="408"/>
      <c r="K507" s="414"/>
      <c r="L507" s="414"/>
    </row>
    <row r="508" spans="1:12" ht="13" x14ac:dyDescent="0.15">
      <c r="A508" s="408"/>
      <c r="B508" s="409"/>
      <c r="C508" s="409"/>
      <c r="D508" s="410"/>
      <c r="E508" s="410"/>
      <c r="F508" s="412"/>
      <c r="J508" s="408"/>
      <c r="K508" s="414"/>
      <c r="L508" s="414"/>
    </row>
    <row r="509" spans="1:12" ht="13" x14ac:dyDescent="0.15">
      <c r="A509" s="408"/>
      <c r="B509" s="409"/>
      <c r="C509" s="409"/>
      <c r="D509" s="410"/>
      <c r="E509" s="410"/>
      <c r="F509" s="412"/>
      <c r="J509" s="408"/>
      <c r="K509" s="414"/>
      <c r="L509" s="414"/>
    </row>
    <row r="510" spans="1:12" ht="13" x14ac:dyDescent="0.15">
      <c r="A510" s="408"/>
      <c r="B510" s="409"/>
      <c r="C510" s="409"/>
      <c r="D510" s="410"/>
      <c r="E510" s="410"/>
      <c r="F510" s="412"/>
      <c r="J510" s="408"/>
      <c r="K510" s="414"/>
      <c r="L510" s="414"/>
    </row>
    <row r="511" spans="1:12" ht="13" x14ac:dyDescent="0.15">
      <c r="A511" s="408"/>
      <c r="B511" s="409"/>
      <c r="C511" s="409"/>
      <c r="D511" s="410"/>
      <c r="E511" s="410"/>
      <c r="F511" s="412"/>
      <c r="J511" s="408"/>
      <c r="K511" s="414"/>
      <c r="L511" s="414"/>
    </row>
    <row r="512" spans="1:12" ht="13" x14ac:dyDescent="0.15">
      <c r="A512" s="408"/>
      <c r="B512" s="409"/>
      <c r="C512" s="409"/>
      <c r="D512" s="410"/>
      <c r="E512" s="410"/>
      <c r="F512" s="412"/>
      <c r="J512" s="408"/>
      <c r="K512" s="414"/>
      <c r="L512" s="414"/>
    </row>
    <row r="513" spans="1:12" ht="13" x14ac:dyDescent="0.15">
      <c r="A513" s="408"/>
      <c r="B513" s="409"/>
      <c r="C513" s="409"/>
      <c r="D513" s="410"/>
      <c r="E513" s="410"/>
      <c r="F513" s="412"/>
      <c r="J513" s="408"/>
      <c r="K513" s="414"/>
      <c r="L513" s="414"/>
    </row>
    <row r="514" spans="1:12" ht="13" x14ac:dyDescent="0.15">
      <c r="A514" s="408"/>
      <c r="B514" s="409"/>
      <c r="C514" s="409"/>
      <c r="D514" s="410"/>
      <c r="E514" s="410"/>
      <c r="F514" s="412"/>
      <c r="J514" s="408"/>
      <c r="K514" s="414"/>
      <c r="L514" s="414"/>
    </row>
    <row r="515" spans="1:12" ht="13" x14ac:dyDescent="0.15">
      <c r="A515" s="408"/>
      <c r="B515" s="409"/>
      <c r="C515" s="409"/>
      <c r="D515" s="410"/>
      <c r="E515" s="410"/>
      <c r="F515" s="412"/>
      <c r="J515" s="408"/>
      <c r="K515" s="414"/>
      <c r="L515" s="414"/>
    </row>
    <row r="516" spans="1:12" ht="13" x14ac:dyDescent="0.15">
      <c r="A516" s="408"/>
      <c r="B516" s="409"/>
      <c r="C516" s="409"/>
      <c r="D516" s="410"/>
      <c r="E516" s="410"/>
      <c r="F516" s="412"/>
      <c r="J516" s="408"/>
      <c r="K516" s="414"/>
      <c r="L516" s="414"/>
    </row>
    <row r="517" spans="1:12" ht="13" x14ac:dyDescent="0.15">
      <c r="A517" s="408"/>
      <c r="B517" s="409"/>
      <c r="C517" s="409"/>
      <c r="D517" s="410"/>
      <c r="E517" s="410"/>
      <c r="F517" s="412"/>
      <c r="J517" s="408"/>
      <c r="K517" s="414"/>
      <c r="L517" s="414"/>
    </row>
    <row r="518" spans="1:12" ht="13" x14ac:dyDescent="0.15">
      <c r="A518" s="408"/>
      <c r="B518" s="409"/>
      <c r="C518" s="409"/>
      <c r="D518" s="410"/>
      <c r="E518" s="410"/>
      <c r="F518" s="412"/>
      <c r="J518" s="408"/>
      <c r="K518" s="414"/>
      <c r="L518" s="414"/>
    </row>
    <row r="519" spans="1:12" ht="13" x14ac:dyDescent="0.15">
      <c r="A519" s="408"/>
      <c r="B519" s="409"/>
      <c r="C519" s="409"/>
      <c r="D519" s="410"/>
      <c r="E519" s="410"/>
      <c r="F519" s="412"/>
      <c r="J519" s="408"/>
      <c r="K519" s="414"/>
      <c r="L519" s="414"/>
    </row>
    <row r="520" spans="1:12" ht="13" x14ac:dyDescent="0.15">
      <c r="A520" s="408"/>
      <c r="B520" s="409"/>
      <c r="C520" s="409"/>
      <c r="D520" s="410"/>
      <c r="E520" s="410"/>
      <c r="F520" s="412"/>
      <c r="J520" s="408"/>
      <c r="K520" s="414"/>
      <c r="L520" s="414"/>
    </row>
    <row r="521" spans="1:12" ht="13" x14ac:dyDescent="0.15">
      <c r="A521" s="408"/>
      <c r="B521" s="409"/>
      <c r="C521" s="409"/>
      <c r="D521" s="410"/>
      <c r="E521" s="410"/>
      <c r="F521" s="412"/>
      <c r="J521" s="408"/>
      <c r="K521" s="414"/>
      <c r="L521" s="414"/>
    </row>
    <row r="522" spans="1:12" ht="13" x14ac:dyDescent="0.15">
      <c r="A522" s="408"/>
      <c r="B522" s="409"/>
      <c r="C522" s="409"/>
      <c r="D522" s="410"/>
      <c r="E522" s="410"/>
      <c r="F522" s="412"/>
      <c r="J522" s="408"/>
      <c r="K522" s="414"/>
      <c r="L522" s="414"/>
    </row>
    <row r="523" spans="1:12" ht="13" x14ac:dyDescent="0.15">
      <c r="A523" s="408"/>
      <c r="B523" s="409"/>
      <c r="C523" s="409"/>
      <c r="D523" s="410"/>
      <c r="E523" s="410"/>
      <c r="F523" s="412"/>
      <c r="J523" s="408"/>
      <c r="K523" s="414"/>
      <c r="L523" s="414"/>
    </row>
    <row r="524" spans="1:12" ht="13" x14ac:dyDescent="0.15">
      <c r="A524" s="408"/>
      <c r="B524" s="409"/>
      <c r="C524" s="409"/>
      <c r="D524" s="410"/>
      <c r="E524" s="410"/>
      <c r="F524" s="412"/>
      <c r="J524" s="408"/>
      <c r="K524" s="414"/>
      <c r="L524" s="414"/>
    </row>
    <row r="525" spans="1:12" ht="13" x14ac:dyDescent="0.15">
      <c r="A525" s="408"/>
      <c r="B525" s="409"/>
      <c r="C525" s="409"/>
      <c r="D525" s="410"/>
      <c r="E525" s="410"/>
      <c r="F525" s="412"/>
      <c r="J525" s="408"/>
      <c r="K525" s="414"/>
      <c r="L525" s="414"/>
    </row>
    <row r="526" spans="1:12" ht="13" x14ac:dyDescent="0.15">
      <c r="A526" s="408"/>
      <c r="B526" s="409"/>
      <c r="C526" s="409"/>
      <c r="D526" s="410"/>
      <c r="E526" s="410"/>
      <c r="F526" s="412"/>
      <c r="J526" s="408"/>
      <c r="K526" s="414"/>
      <c r="L526" s="414"/>
    </row>
    <row r="527" spans="1:12" ht="13" x14ac:dyDescent="0.15">
      <c r="A527" s="408"/>
      <c r="B527" s="409"/>
      <c r="C527" s="409"/>
      <c r="D527" s="410"/>
      <c r="E527" s="410"/>
      <c r="F527" s="412"/>
      <c r="J527" s="408"/>
      <c r="K527" s="414"/>
      <c r="L527" s="414"/>
    </row>
    <row r="528" spans="1:12" ht="13" x14ac:dyDescent="0.15">
      <c r="A528" s="408"/>
      <c r="B528" s="409"/>
      <c r="C528" s="409"/>
      <c r="D528" s="410"/>
      <c r="E528" s="410"/>
      <c r="F528" s="412"/>
      <c r="J528" s="408"/>
      <c r="K528" s="414"/>
      <c r="L528" s="414"/>
    </row>
    <row r="529" spans="1:12" ht="13" x14ac:dyDescent="0.15">
      <c r="A529" s="408"/>
      <c r="B529" s="409"/>
      <c r="C529" s="409"/>
      <c r="D529" s="410"/>
      <c r="E529" s="410"/>
      <c r="F529" s="412"/>
      <c r="J529" s="408"/>
      <c r="K529" s="414"/>
      <c r="L529" s="414"/>
    </row>
    <row r="530" spans="1:12" ht="13" x14ac:dyDescent="0.15">
      <c r="A530" s="408"/>
      <c r="B530" s="409"/>
      <c r="C530" s="409"/>
      <c r="D530" s="410"/>
      <c r="E530" s="410"/>
      <c r="F530" s="412"/>
      <c r="J530" s="408"/>
      <c r="K530" s="414"/>
      <c r="L530" s="414"/>
    </row>
    <row r="531" spans="1:12" ht="13" x14ac:dyDescent="0.15">
      <c r="A531" s="408"/>
      <c r="B531" s="409"/>
      <c r="C531" s="409"/>
      <c r="D531" s="410"/>
      <c r="E531" s="410"/>
      <c r="F531" s="412"/>
      <c r="J531" s="408"/>
      <c r="K531" s="414"/>
      <c r="L531" s="414"/>
    </row>
    <row r="532" spans="1:12" ht="13" x14ac:dyDescent="0.15">
      <c r="A532" s="408"/>
      <c r="B532" s="409"/>
      <c r="C532" s="409"/>
      <c r="D532" s="410"/>
      <c r="E532" s="410"/>
      <c r="F532" s="412"/>
      <c r="J532" s="408"/>
      <c r="K532" s="414"/>
      <c r="L532" s="414"/>
    </row>
    <row r="533" spans="1:12" ht="13" x14ac:dyDescent="0.15">
      <c r="A533" s="408"/>
      <c r="B533" s="409"/>
      <c r="C533" s="409"/>
      <c r="D533" s="410"/>
      <c r="E533" s="410"/>
      <c r="F533" s="412"/>
      <c r="J533" s="408"/>
      <c r="K533" s="414"/>
      <c r="L533" s="414"/>
    </row>
    <row r="534" spans="1:12" ht="13" x14ac:dyDescent="0.15">
      <c r="A534" s="408"/>
      <c r="B534" s="409"/>
      <c r="C534" s="409"/>
      <c r="D534" s="410"/>
      <c r="E534" s="410"/>
      <c r="F534" s="412"/>
      <c r="J534" s="408"/>
      <c r="K534" s="414"/>
      <c r="L534" s="414"/>
    </row>
    <row r="535" spans="1:12" ht="13" x14ac:dyDescent="0.15">
      <c r="A535" s="408"/>
      <c r="B535" s="409"/>
      <c r="C535" s="409"/>
      <c r="D535" s="410"/>
      <c r="E535" s="410"/>
      <c r="F535" s="412"/>
      <c r="J535" s="408"/>
      <c r="K535" s="414"/>
      <c r="L535" s="414"/>
    </row>
    <row r="536" spans="1:12" ht="13" x14ac:dyDescent="0.15">
      <c r="A536" s="408"/>
      <c r="B536" s="409"/>
      <c r="C536" s="409"/>
      <c r="D536" s="410"/>
      <c r="E536" s="410"/>
      <c r="F536" s="412"/>
      <c r="J536" s="408"/>
      <c r="K536" s="414"/>
      <c r="L536" s="414"/>
    </row>
    <row r="537" spans="1:12" ht="13" x14ac:dyDescent="0.15">
      <c r="A537" s="408"/>
      <c r="B537" s="409"/>
      <c r="C537" s="409"/>
      <c r="D537" s="410"/>
      <c r="E537" s="410"/>
      <c r="F537" s="412"/>
      <c r="J537" s="408"/>
      <c r="K537" s="414"/>
      <c r="L537" s="414"/>
    </row>
    <row r="538" spans="1:12" ht="13" x14ac:dyDescent="0.15">
      <c r="A538" s="408"/>
      <c r="B538" s="409"/>
      <c r="C538" s="409"/>
      <c r="D538" s="410"/>
      <c r="E538" s="410"/>
      <c r="F538" s="412"/>
      <c r="J538" s="408"/>
      <c r="K538" s="414"/>
      <c r="L538" s="414"/>
    </row>
    <row r="539" spans="1:12" ht="13" x14ac:dyDescent="0.15">
      <c r="A539" s="408"/>
      <c r="B539" s="409"/>
      <c r="C539" s="409"/>
      <c r="D539" s="410"/>
      <c r="E539" s="410"/>
      <c r="F539" s="412"/>
      <c r="J539" s="408"/>
      <c r="K539" s="414"/>
      <c r="L539" s="414"/>
    </row>
    <row r="540" spans="1:12" ht="13" x14ac:dyDescent="0.15">
      <c r="A540" s="408"/>
      <c r="B540" s="409"/>
      <c r="C540" s="409"/>
      <c r="D540" s="410"/>
      <c r="E540" s="410"/>
      <c r="F540" s="412"/>
      <c r="J540" s="408"/>
      <c r="K540" s="414"/>
      <c r="L540" s="414"/>
    </row>
    <row r="541" spans="1:12" ht="13" x14ac:dyDescent="0.15">
      <c r="A541" s="408"/>
      <c r="B541" s="409"/>
      <c r="C541" s="409"/>
      <c r="D541" s="410"/>
      <c r="E541" s="410"/>
      <c r="F541" s="412"/>
      <c r="J541" s="408"/>
      <c r="K541" s="414"/>
      <c r="L541" s="414"/>
    </row>
    <row r="542" spans="1:12" ht="13" x14ac:dyDescent="0.15">
      <c r="A542" s="408"/>
      <c r="B542" s="409"/>
      <c r="C542" s="409"/>
      <c r="D542" s="410"/>
      <c r="E542" s="410"/>
      <c r="F542" s="412"/>
      <c r="J542" s="408"/>
      <c r="K542" s="414"/>
      <c r="L542" s="414"/>
    </row>
    <row r="543" spans="1:12" ht="13" x14ac:dyDescent="0.15">
      <c r="A543" s="408"/>
      <c r="B543" s="409"/>
      <c r="C543" s="409"/>
      <c r="D543" s="410"/>
      <c r="E543" s="410"/>
      <c r="F543" s="412"/>
      <c r="J543" s="408"/>
      <c r="K543" s="414"/>
      <c r="L543" s="414"/>
    </row>
    <row r="544" spans="1:12" ht="13" x14ac:dyDescent="0.15">
      <c r="A544" s="408"/>
      <c r="B544" s="409"/>
      <c r="C544" s="409"/>
      <c r="D544" s="410"/>
      <c r="E544" s="410"/>
      <c r="F544" s="412"/>
      <c r="J544" s="408"/>
      <c r="K544" s="414"/>
      <c r="L544" s="414"/>
    </row>
    <row r="545" spans="1:12" ht="13" x14ac:dyDescent="0.15">
      <c r="A545" s="408"/>
      <c r="B545" s="409"/>
      <c r="C545" s="409"/>
      <c r="D545" s="410"/>
      <c r="E545" s="410"/>
      <c r="F545" s="412"/>
      <c r="J545" s="408"/>
      <c r="K545" s="414"/>
      <c r="L545" s="414"/>
    </row>
    <row r="546" spans="1:12" ht="13" x14ac:dyDescent="0.15">
      <c r="A546" s="408"/>
      <c r="B546" s="409"/>
      <c r="C546" s="409"/>
      <c r="D546" s="410"/>
      <c r="E546" s="410"/>
      <c r="F546" s="412"/>
      <c r="J546" s="408"/>
      <c r="K546" s="414"/>
      <c r="L546" s="414"/>
    </row>
    <row r="547" spans="1:12" ht="13" x14ac:dyDescent="0.15">
      <c r="A547" s="408"/>
      <c r="B547" s="409"/>
      <c r="C547" s="409"/>
      <c r="D547" s="410"/>
      <c r="E547" s="410"/>
      <c r="F547" s="412"/>
      <c r="J547" s="408"/>
      <c r="K547" s="414"/>
      <c r="L547" s="414"/>
    </row>
    <row r="548" spans="1:12" ht="13" x14ac:dyDescent="0.15">
      <c r="A548" s="408"/>
      <c r="B548" s="409"/>
      <c r="C548" s="409"/>
      <c r="D548" s="410"/>
      <c r="E548" s="410"/>
      <c r="F548" s="412"/>
      <c r="J548" s="408"/>
      <c r="K548" s="414"/>
      <c r="L548" s="414"/>
    </row>
    <row r="549" spans="1:12" ht="13" x14ac:dyDescent="0.15">
      <c r="A549" s="408"/>
      <c r="B549" s="409"/>
      <c r="C549" s="409"/>
      <c r="D549" s="410"/>
      <c r="E549" s="410"/>
      <c r="F549" s="412"/>
      <c r="J549" s="408"/>
      <c r="K549" s="414"/>
      <c r="L549" s="414"/>
    </row>
    <row r="550" spans="1:12" ht="13" x14ac:dyDescent="0.15">
      <c r="A550" s="408"/>
      <c r="B550" s="409"/>
      <c r="C550" s="409"/>
      <c r="D550" s="410"/>
      <c r="E550" s="410"/>
      <c r="F550" s="412"/>
      <c r="J550" s="408"/>
      <c r="K550" s="414"/>
      <c r="L550" s="414"/>
    </row>
    <row r="551" spans="1:12" ht="13" x14ac:dyDescent="0.15">
      <c r="A551" s="408"/>
      <c r="B551" s="409"/>
      <c r="C551" s="409"/>
      <c r="D551" s="410"/>
      <c r="E551" s="410"/>
      <c r="F551" s="412"/>
      <c r="J551" s="408"/>
      <c r="K551" s="414"/>
      <c r="L551" s="414"/>
    </row>
    <row r="552" spans="1:12" ht="13" x14ac:dyDescent="0.15">
      <c r="A552" s="408"/>
      <c r="B552" s="409"/>
      <c r="C552" s="409"/>
      <c r="D552" s="410"/>
      <c r="E552" s="410"/>
      <c r="F552" s="412"/>
      <c r="J552" s="408"/>
      <c r="K552" s="414"/>
      <c r="L552" s="414"/>
    </row>
    <row r="553" spans="1:12" ht="13" x14ac:dyDescent="0.15">
      <c r="A553" s="408"/>
      <c r="B553" s="409"/>
      <c r="C553" s="409"/>
      <c r="D553" s="410"/>
      <c r="E553" s="410"/>
      <c r="F553" s="412"/>
      <c r="J553" s="408"/>
      <c r="K553" s="414"/>
      <c r="L553" s="414"/>
    </row>
    <row r="554" spans="1:12" ht="13" x14ac:dyDescent="0.15">
      <c r="A554" s="408"/>
      <c r="B554" s="409"/>
      <c r="C554" s="409"/>
      <c r="D554" s="410"/>
      <c r="E554" s="410"/>
      <c r="F554" s="412"/>
      <c r="J554" s="408"/>
      <c r="K554" s="414"/>
      <c r="L554" s="414"/>
    </row>
    <row r="555" spans="1:12" ht="13" x14ac:dyDescent="0.15">
      <c r="A555" s="408"/>
      <c r="B555" s="409"/>
      <c r="C555" s="409"/>
      <c r="D555" s="410"/>
      <c r="E555" s="410"/>
      <c r="F555" s="412"/>
      <c r="J555" s="408"/>
      <c r="K555" s="414"/>
      <c r="L555" s="414"/>
    </row>
    <row r="556" spans="1:12" ht="13" x14ac:dyDescent="0.15">
      <c r="A556" s="408"/>
      <c r="B556" s="409"/>
      <c r="C556" s="409"/>
      <c r="D556" s="410"/>
      <c r="E556" s="410"/>
      <c r="F556" s="412"/>
      <c r="J556" s="408"/>
      <c r="K556" s="414"/>
      <c r="L556" s="414"/>
    </row>
    <row r="557" spans="1:12" ht="13" x14ac:dyDescent="0.15">
      <c r="A557" s="408"/>
      <c r="B557" s="409"/>
      <c r="C557" s="409"/>
      <c r="D557" s="410"/>
      <c r="E557" s="410"/>
      <c r="F557" s="412"/>
      <c r="J557" s="408"/>
      <c r="K557" s="414"/>
      <c r="L557" s="414"/>
    </row>
    <row r="558" spans="1:12" ht="13" x14ac:dyDescent="0.15">
      <c r="A558" s="408"/>
      <c r="B558" s="409"/>
      <c r="C558" s="409"/>
      <c r="D558" s="410"/>
      <c r="E558" s="410"/>
      <c r="F558" s="412"/>
      <c r="J558" s="408"/>
      <c r="K558" s="414"/>
      <c r="L558" s="414"/>
    </row>
    <row r="559" spans="1:12" ht="13" x14ac:dyDescent="0.15">
      <c r="A559" s="408"/>
      <c r="B559" s="409"/>
      <c r="C559" s="409"/>
      <c r="D559" s="410"/>
      <c r="E559" s="410"/>
      <c r="F559" s="412"/>
      <c r="J559" s="408"/>
      <c r="K559" s="414"/>
      <c r="L559" s="414"/>
    </row>
    <row r="560" spans="1:12" ht="13" x14ac:dyDescent="0.15">
      <c r="A560" s="408"/>
      <c r="B560" s="409"/>
      <c r="C560" s="409"/>
      <c r="D560" s="410"/>
      <c r="E560" s="410"/>
      <c r="F560" s="412"/>
      <c r="J560" s="408"/>
      <c r="K560" s="414"/>
      <c r="L560" s="414"/>
    </row>
    <row r="561" spans="1:12" ht="13" x14ac:dyDescent="0.15">
      <c r="A561" s="408"/>
      <c r="B561" s="409"/>
      <c r="C561" s="409"/>
      <c r="D561" s="410"/>
      <c r="E561" s="410"/>
      <c r="F561" s="412"/>
      <c r="J561" s="408"/>
      <c r="K561" s="414"/>
      <c r="L561" s="414"/>
    </row>
    <row r="562" spans="1:12" ht="13" x14ac:dyDescent="0.15">
      <c r="A562" s="408"/>
      <c r="B562" s="409"/>
      <c r="C562" s="409"/>
      <c r="D562" s="410"/>
      <c r="E562" s="410"/>
      <c r="F562" s="412"/>
      <c r="J562" s="408"/>
      <c r="K562" s="414"/>
      <c r="L562" s="414"/>
    </row>
    <row r="563" spans="1:12" ht="13" x14ac:dyDescent="0.15">
      <c r="A563" s="408"/>
      <c r="B563" s="409"/>
      <c r="C563" s="409"/>
      <c r="D563" s="410"/>
      <c r="E563" s="410"/>
      <c r="F563" s="412"/>
      <c r="J563" s="408"/>
      <c r="K563" s="414"/>
      <c r="L563" s="414"/>
    </row>
    <row r="564" spans="1:12" ht="13" x14ac:dyDescent="0.15">
      <c r="A564" s="408"/>
      <c r="B564" s="409"/>
      <c r="C564" s="409"/>
      <c r="D564" s="410"/>
      <c r="E564" s="410"/>
      <c r="F564" s="412"/>
      <c r="J564" s="408"/>
      <c r="K564" s="414"/>
      <c r="L564" s="414"/>
    </row>
    <row r="565" spans="1:12" ht="13" x14ac:dyDescent="0.15">
      <c r="A565" s="408"/>
      <c r="B565" s="409"/>
      <c r="C565" s="409"/>
      <c r="D565" s="410"/>
      <c r="E565" s="410"/>
      <c r="F565" s="412"/>
      <c r="J565" s="408"/>
      <c r="K565" s="414"/>
      <c r="L565" s="414"/>
    </row>
    <row r="566" spans="1:12" ht="13" x14ac:dyDescent="0.15">
      <c r="A566" s="408"/>
      <c r="B566" s="409"/>
      <c r="C566" s="409"/>
      <c r="D566" s="410"/>
      <c r="E566" s="410"/>
      <c r="F566" s="412"/>
      <c r="J566" s="408"/>
      <c r="K566" s="414"/>
      <c r="L566" s="414"/>
    </row>
    <row r="567" spans="1:12" ht="13" x14ac:dyDescent="0.15">
      <c r="A567" s="408"/>
      <c r="B567" s="409"/>
      <c r="C567" s="409"/>
      <c r="D567" s="410"/>
      <c r="E567" s="410"/>
      <c r="F567" s="412"/>
      <c r="J567" s="408"/>
      <c r="K567" s="414"/>
      <c r="L567" s="414"/>
    </row>
    <row r="568" spans="1:12" ht="13" x14ac:dyDescent="0.15">
      <c r="A568" s="408"/>
      <c r="B568" s="409"/>
      <c r="C568" s="409"/>
      <c r="D568" s="410"/>
      <c r="E568" s="410"/>
      <c r="F568" s="412"/>
      <c r="J568" s="408"/>
      <c r="K568" s="414"/>
      <c r="L568" s="414"/>
    </row>
    <row r="569" spans="1:12" ht="13" x14ac:dyDescent="0.15">
      <c r="A569" s="408"/>
      <c r="B569" s="409"/>
      <c r="C569" s="409"/>
      <c r="D569" s="410"/>
      <c r="E569" s="410"/>
      <c r="F569" s="412"/>
      <c r="J569" s="408"/>
      <c r="K569" s="414"/>
      <c r="L569" s="414"/>
    </row>
    <row r="570" spans="1:12" ht="13" x14ac:dyDescent="0.15">
      <c r="A570" s="408"/>
      <c r="B570" s="409"/>
      <c r="C570" s="409"/>
      <c r="D570" s="410"/>
      <c r="E570" s="410"/>
      <c r="F570" s="412"/>
      <c r="J570" s="408"/>
      <c r="K570" s="414"/>
      <c r="L570" s="414"/>
    </row>
    <row r="571" spans="1:12" ht="13" x14ac:dyDescent="0.15">
      <c r="A571" s="408"/>
      <c r="B571" s="409"/>
      <c r="C571" s="409"/>
      <c r="D571" s="410"/>
      <c r="E571" s="410"/>
      <c r="F571" s="412"/>
      <c r="J571" s="408"/>
      <c r="K571" s="414"/>
      <c r="L571" s="414"/>
    </row>
    <row r="572" spans="1:12" ht="13" x14ac:dyDescent="0.15">
      <c r="A572" s="408"/>
      <c r="B572" s="409"/>
      <c r="C572" s="409"/>
      <c r="D572" s="410"/>
      <c r="E572" s="410"/>
      <c r="F572" s="412"/>
      <c r="J572" s="408"/>
      <c r="K572" s="414"/>
      <c r="L572" s="414"/>
    </row>
    <row r="573" spans="1:12" ht="13" x14ac:dyDescent="0.15">
      <c r="A573" s="408"/>
      <c r="B573" s="409"/>
      <c r="C573" s="409"/>
      <c r="D573" s="410"/>
      <c r="E573" s="410"/>
      <c r="F573" s="412"/>
      <c r="J573" s="408"/>
      <c r="K573" s="414"/>
      <c r="L573" s="414"/>
    </row>
    <row r="574" spans="1:12" ht="13" x14ac:dyDescent="0.15">
      <c r="A574" s="408"/>
      <c r="B574" s="409"/>
      <c r="C574" s="409"/>
      <c r="D574" s="410"/>
      <c r="E574" s="410"/>
      <c r="F574" s="412"/>
      <c r="J574" s="408"/>
      <c r="K574" s="414"/>
      <c r="L574" s="414"/>
    </row>
    <row r="575" spans="1:12" ht="13" x14ac:dyDescent="0.15">
      <c r="A575" s="408"/>
      <c r="B575" s="409"/>
      <c r="C575" s="409"/>
      <c r="D575" s="410"/>
      <c r="E575" s="410"/>
      <c r="F575" s="412"/>
      <c r="J575" s="408"/>
      <c r="K575" s="414"/>
      <c r="L575" s="414"/>
    </row>
    <row r="576" spans="1:12" ht="13" x14ac:dyDescent="0.15">
      <c r="A576" s="408"/>
      <c r="B576" s="409"/>
      <c r="C576" s="409"/>
      <c r="D576" s="410"/>
      <c r="E576" s="410"/>
      <c r="F576" s="412"/>
      <c r="J576" s="408"/>
      <c r="K576" s="414"/>
      <c r="L576" s="414"/>
    </row>
    <row r="577" spans="1:12" ht="13" x14ac:dyDescent="0.15">
      <c r="A577" s="408"/>
      <c r="B577" s="409"/>
      <c r="C577" s="409"/>
      <c r="D577" s="410"/>
      <c r="E577" s="410"/>
      <c r="F577" s="412"/>
      <c r="J577" s="408"/>
      <c r="K577" s="414"/>
      <c r="L577" s="414"/>
    </row>
    <row r="578" spans="1:12" ht="13" x14ac:dyDescent="0.15">
      <c r="A578" s="408"/>
      <c r="B578" s="409"/>
      <c r="C578" s="409"/>
      <c r="D578" s="410"/>
      <c r="E578" s="410"/>
      <c r="F578" s="412"/>
      <c r="J578" s="408"/>
      <c r="K578" s="414"/>
      <c r="L578" s="414"/>
    </row>
    <row r="579" spans="1:12" ht="13" x14ac:dyDescent="0.15">
      <c r="A579" s="408"/>
      <c r="B579" s="409"/>
      <c r="C579" s="409"/>
      <c r="D579" s="410"/>
      <c r="E579" s="410"/>
      <c r="F579" s="412"/>
      <c r="J579" s="408"/>
      <c r="K579" s="414"/>
      <c r="L579" s="414"/>
    </row>
    <row r="580" spans="1:12" ht="13" x14ac:dyDescent="0.15">
      <c r="A580" s="408"/>
      <c r="B580" s="409"/>
      <c r="C580" s="409"/>
      <c r="D580" s="410"/>
      <c r="E580" s="410"/>
      <c r="F580" s="412"/>
      <c r="J580" s="408"/>
      <c r="K580" s="414"/>
      <c r="L580" s="414"/>
    </row>
    <row r="581" spans="1:12" ht="13" x14ac:dyDescent="0.15">
      <c r="A581" s="408"/>
      <c r="B581" s="409"/>
      <c r="C581" s="409"/>
      <c r="D581" s="410"/>
      <c r="E581" s="410"/>
      <c r="F581" s="412"/>
      <c r="J581" s="408"/>
      <c r="K581" s="414"/>
      <c r="L581" s="414"/>
    </row>
    <row r="582" spans="1:12" ht="13" x14ac:dyDescent="0.15">
      <c r="A582" s="408"/>
      <c r="B582" s="409"/>
      <c r="C582" s="409"/>
      <c r="D582" s="410"/>
      <c r="E582" s="410"/>
      <c r="F582" s="412"/>
      <c r="J582" s="408"/>
      <c r="K582" s="414"/>
      <c r="L582" s="414"/>
    </row>
    <row r="583" spans="1:12" ht="13" x14ac:dyDescent="0.15">
      <c r="A583" s="408"/>
      <c r="B583" s="409"/>
      <c r="C583" s="409"/>
      <c r="D583" s="410"/>
      <c r="E583" s="410"/>
      <c r="F583" s="412"/>
      <c r="J583" s="408"/>
      <c r="K583" s="414"/>
      <c r="L583" s="414"/>
    </row>
    <row r="584" spans="1:12" ht="13" x14ac:dyDescent="0.15">
      <c r="A584" s="408"/>
      <c r="B584" s="409"/>
      <c r="C584" s="409"/>
      <c r="D584" s="410"/>
      <c r="E584" s="410"/>
      <c r="F584" s="412"/>
      <c r="J584" s="408"/>
      <c r="K584" s="414"/>
      <c r="L584" s="414"/>
    </row>
    <row r="585" spans="1:12" ht="13" x14ac:dyDescent="0.15">
      <c r="A585" s="408"/>
      <c r="B585" s="409"/>
      <c r="C585" s="409"/>
      <c r="D585" s="410"/>
      <c r="E585" s="410"/>
      <c r="F585" s="412"/>
      <c r="J585" s="408"/>
      <c r="K585" s="414"/>
      <c r="L585" s="414"/>
    </row>
    <row r="586" spans="1:12" ht="13" x14ac:dyDescent="0.15">
      <c r="A586" s="408"/>
      <c r="B586" s="409"/>
      <c r="C586" s="409"/>
      <c r="D586" s="410"/>
      <c r="E586" s="410"/>
      <c r="F586" s="412"/>
      <c r="J586" s="408"/>
      <c r="K586" s="414"/>
      <c r="L586" s="414"/>
    </row>
    <row r="587" spans="1:12" ht="13" x14ac:dyDescent="0.15">
      <c r="A587" s="408"/>
      <c r="B587" s="409"/>
      <c r="C587" s="409"/>
      <c r="D587" s="410"/>
      <c r="E587" s="410"/>
      <c r="F587" s="412"/>
      <c r="J587" s="408"/>
      <c r="K587" s="414"/>
      <c r="L587" s="414"/>
    </row>
    <row r="588" spans="1:12" ht="13" x14ac:dyDescent="0.15">
      <c r="A588" s="408"/>
      <c r="B588" s="409"/>
      <c r="C588" s="409"/>
      <c r="D588" s="410"/>
      <c r="E588" s="410"/>
      <c r="F588" s="412"/>
      <c r="J588" s="408"/>
      <c r="K588" s="414"/>
      <c r="L588" s="414"/>
    </row>
    <row r="589" spans="1:12" ht="13" x14ac:dyDescent="0.15">
      <c r="A589" s="408"/>
      <c r="B589" s="409"/>
      <c r="C589" s="409"/>
      <c r="D589" s="410"/>
      <c r="E589" s="410"/>
      <c r="F589" s="412"/>
      <c r="J589" s="408"/>
      <c r="K589" s="414"/>
      <c r="L589" s="414"/>
    </row>
    <row r="590" spans="1:12" ht="13" x14ac:dyDescent="0.15">
      <c r="A590" s="408"/>
      <c r="B590" s="409"/>
      <c r="C590" s="409"/>
      <c r="D590" s="410"/>
      <c r="E590" s="410"/>
      <c r="F590" s="412"/>
      <c r="J590" s="408"/>
      <c r="K590" s="414"/>
      <c r="L590" s="414"/>
    </row>
    <row r="591" spans="1:12" ht="13" x14ac:dyDescent="0.15">
      <c r="A591" s="408"/>
      <c r="B591" s="409"/>
      <c r="C591" s="409"/>
      <c r="D591" s="410"/>
      <c r="E591" s="410"/>
      <c r="F591" s="412"/>
      <c r="J591" s="408"/>
      <c r="K591" s="414"/>
      <c r="L591" s="414"/>
    </row>
    <row r="592" spans="1:12" ht="13" x14ac:dyDescent="0.15">
      <c r="A592" s="408"/>
      <c r="B592" s="409"/>
      <c r="C592" s="409"/>
      <c r="D592" s="410"/>
      <c r="E592" s="410"/>
      <c r="F592" s="412"/>
      <c r="J592" s="408"/>
      <c r="K592" s="414"/>
      <c r="L592" s="414"/>
    </row>
    <row r="593" spans="1:12" ht="13" x14ac:dyDescent="0.15">
      <c r="A593" s="408"/>
      <c r="B593" s="409"/>
      <c r="C593" s="409"/>
      <c r="D593" s="410"/>
      <c r="E593" s="410"/>
      <c r="F593" s="412"/>
      <c r="J593" s="408"/>
      <c r="K593" s="414"/>
      <c r="L593" s="414"/>
    </row>
    <row r="594" spans="1:12" ht="13" x14ac:dyDescent="0.15">
      <c r="A594" s="408"/>
      <c r="B594" s="409"/>
      <c r="C594" s="409"/>
      <c r="D594" s="410"/>
      <c r="E594" s="410"/>
      <c r="F594" s="412"/>
      <c r="J594" s="408"/>
      <c r="K594" s="414"/>
      <c r="L594" s="414"/>
    </row>
    <row r="595" spans="1:12" ht="13" x14ac:dyDescent="0.15">
      <c r="A595" s="408"/>
      <c r="B595" s="409"/>
      <c r="C595" s="409"/>
      <c r="D595" s="410"/>
      <c r="E595" s="410"/>
      <c r="F595" s="412"/>
      <c r="J595" s="408"/>
      <c r="K595" s="414"/>
      <c r="L595" s="414"/>
    </row>
    <row r="596" spans="1:12" ht="13" x14ac:dyDescent="0.15">
      <c r="A596" s="408"/>
      <c r="B596" s="409"/>
      <c r="C596" s="409"/>
      <c r="D596" s="410"/>
      <c r="E596" s="410"/>
      <c r="F596" s="412"/>
      <c r="J596" s="408"/>
      <c r="K596" s="414"/>
      <c r="L596" s="414"/>
    </row>
    <row r="597" spans="1:12" ht="13" x14ac:dyDescent="0.15">
      <c r="A597" s="408"/>
      <c r="B597" s="409"/>
      <c r="C597" s="409"/>
      <c r="D597" s="410"/>
      <c r="E597" s="410"/>
      <c r="F597" s="412"/>
      <c r="J597" s="408"/>
      <c r="K597" s="414"/>
      <c r="L597" s="414"/>
    </row>
    <row r="598" spans="1:12" ht="13" x14ac:dyDescent="0.15">
      <c r="A598" s="408"/>
      <c r="B598" s="409"/>
      <c r="C598" s="409"/>
      <c r="D598" s="410"/>
      <c r="E598" s="410"/>
      <c r="F598" s="412"/>
      <c r="J598" s="408"/>
      <c r="K598" s="414"/>
      <c r="L598" s="414"/>
    </row>
    <row r="599" spans="1:12" ht="13" x14ac:dyDescent="0.15">
      <c r="A599" s="408"/>
      <c r="B599" s="409"/>
      <c r="C599" s="409"/>
      <c r="D599" s="410"/>
      <c r="E599" s="410"/>
      <c r="F599" s="412"/>
      <c r="J599" s="408"/>
      <c r="K599" s="414"/>
      <c r="L599" s="414"/>
    </row>
    <row r="600" spans="1:12" ht="13" x14ac:dyDescent="0.15">
      <c r="A600" s="408"/>
      <c r="B600" s="409"/>
      <c r="C600" s="409"/>
      <c r="D600" s="410"/>
      <c r="E600" s="410"/>
      <c r="F600" s="412"/>
      <c r="J600" s="408"/>
      <c r="K600" s="414"/>
      <c r="L600" s="414"/>
    </row>
    <row r="601" spans="1:12" ht="13" x14ac:dyDescent="0.15">
      <c r="A601" s="408"/>
      <c r="B601" s="409"/>
      <c r="C601" s="409"/>
      <c r="D601" s="410"/>
      <c r="E601" s="410"/>
      <c r="F601" s="412"/>
      <c r="J601" s="408"/>
      <c r="K601" s="414"/>
      <c r="L601" s="414"/>
    </row>
    <row r="602" spans="1:12" ht="13" x14ac:dyDescent="0.15">
      <c r="A602" s="408"/>
      <c r="B602" s="409"/>
      <c r="C602" s="409"/>
      <c r="D602" s="410"/>
      <c r="E602" s="410"/>
      <c r="F602" s="412"/>
      <c r="J602" s="408"/>
      <c r="K602" s="414"/>
      <c r="L602" s="414"/>
    </row>
    <row r="603" spans="1:12" ht="13" x14ac:dyDescent="0.15">
      <c r="A603" s="408"/>
      <c r="B603" s="409"/>
      <c r="C603" s="409"/>
      <c r="D603" s="410"/>
      <c r="E603" s="410"/>
      <c r="F603" s="412"/>
      <c r="J603" s="408"/>
      <c r="K603" s="414"/>
      <c r="L603" s="414"/>
    </row>
    <row r="604" spans="1:12" ht="13" x14ac:dyDescent="0.15">
      <c r="A604" s="408"/>
      <c r="B604" s="409"/>
      <c r="C604" s="409"/>
      <c r="D604" s="410"/>
      <c r="E604" s="410"/>
      <c r="F604" s="412"/>
      <c r="J604" s="408"/>
      <c r="K604" s="414"/>
      <c r="L604" s="414"/>
    </row>
    <row r="605" spans="1:12" ht="13" x14ac:dyDescent="0.15">
      <c r="A605" s="408"/>
      <c r="B605" s="409"/>
      <c r="C605" s="409"/>
      <c r="D605" s="410"/>
      <c r="E605" s="410"/>
      <c r="F605" s="412"/>
      <c r="J605" s="408"/>
      <c r="K605" s="414"/>
      <c r="L605" s="414"/>
    </row>
    <row r="606" spans="1:12" ht="13" x14ac:dyDescent="0.15">
      <c r="A606" s="408"/>
      <c r="B606" s="409"/>
      <c r="C606" s="409"/>
      <c r="D606" s="410"/>
      <c r="E606" s="410"/>
      <c r="F606" s="412"/>
      <c r="J606" s="408"/>
      <c r="K606" s="414"/>
      <c r="L606" s="414"/>
    </row>
    <row r="607" spans="1:12" ht="13" x14ac:dyDescent="0.15">
      <c r="A607" s="408"/>
      <c r="B607" s="409"/>
      <c r="C607" s="409"/>
      <c r="D607" s="410"/>
      <c r="E607" s="410"/>
      <c r="F607" s="412"/>
      <c r="J607" s="408"/>
      <c r="K607" s="414"/>
      <c r="L607" s="414"/>
    </row>
    <row r="608" spans="1:12" ht="13" x14ac:dyDescent="0.15">
      <c r="A608" s="408"/>
      <c r="B608" s="409"/>
      <c r="C608" s="409"/>
      <c r="D608" s="410"/>
      <c r="E608" s="410"/>
      <c r="F608" s="412"/>
      <c r="J608" s="408"/>
      <c r="K608" s="414"/>
      <c r="L608" s="414"/>
    </row>
    <row r="609" spans="1:12" ht="13" x14ac:dyDescent="0.15">
      <c r="A609" s="408"/>
      <c r="B609" s="409"/>
      <c r="C609" s="409"/>
      <c r="D609" s="410"/>
      <c r="E609" s="410"/>
      <c r="F609" s="412"/>
      <c r="J609" s="408"/>
      <c r="K609" s="414"/>
      <c r="L609" s="414"/>
    </row>
    <row r="610" spans="1:12" ht="13" x14ac:dyDescent="0.15">
      <c r="A610" s="408"/>
      <c r="B610" s="409"/>
      <c r="C610" s="409"/>
      <c r="D610" s="410"/>
      <c r="E610" s="410"/>
      <c r="F610" s="412"/>
      <c r="J610" s="408"/>
      <c r="K610" s="414"/>
      <c r="L610" s="414"/>
    </row>
    <row r="611" spans="1:12" ht="13" x14ac:dyDescent="0.15">
      <c r="A611" s="408"/>
      <c r="B611" s="409"/>
      <c r="C611" s="409"/>
      <c r="D611" s="410"/>
      <c r="E611" s="410"/>
      <c r="F611" s="412"/>
      <c r="J611" s="408"/>
      <c r="K611" s="414"/>
      <c r="L611" s="414"/>
    </row>
    <row r="612" spans="1:12" ht="13" x14ac:dyDescent="0.15">
      <c r="A612" s="408"/>
      <c r="B612" s="409"/>
      <c r="C612" s="409"/>
      <c r="D612" s="410"/>
      <c r="E612" s="410"/>
      <c r="F612" s="412"/>
      <c r="J612" s="408"/>
      <c r="K612" s="414"/>
      <c r="L612" s="414"/>
    </row>
    <row r="613" spans="1:12" ht="13" x14ac:dyDescent="0.15">
      <c r="A613" s="408"/>
      <c r="B613" s="409"/>
      <c r="C613" s="409"/>
      <c r="D613" s="410"/>
      <c r="E613" s="410"/>
      <c r="F613" s="412"/>
      <c r="J613" s="408"/>
      <c r="K613" s="414"/>
      <c r="L613" s="414"/>
    </row>
    <row r="614" spans="1:12" ht="13" x14ac:dyDescent="0.15">
      <c r="A614" s="408"/>
      <c r="B614" s="409"/>
      <c r="C614" s="409"/>
      <c r="D614" s="410"/>
      <c r="E614" s="410"/>
      <c r="F614" s="412"/>
      <c r="J614" s="408"/>
      <c r="K614" s="414"/>
      <c r="L614" s="414"/>
    </row>
    <row r="615" spans="1:12" ht="13" x14ac:dyDescent="0.15">
      <c r="A615" s="408"/>
      <c r="B615" s="409"/>
      <c r="C615" s="409"/>
      <c r="D615" s="410"/>
      <c r="E615" s="410"/>
      <c r="F615" s="412"/>
      <c r="J615" s="408"/>
      <c r="K615" s="414"/>
      <c r="L615" s="414"/>
    </row>
    <row r="616" spans="1:12" ht="13" x14ac:dyDescent="0.15">
      <c r="A616" s="408"/>
      <c r="B616" s="409"/>
      <c r="C616" s="409"/>
      <c r="D616" s="410"/>
      <c r="E616" s="410"/>
      <c r="F616" s="412"/>
      <c r="J616" s="408"/>
      <c r="K616" s="414"/>
      <c r="L616" s="414"/>
    </row>
    <row r="617" spans="1:12" ht="13" x14ac:dyDescent="0.15">
      <c r="A617" s="408"/>
      <c r="B617" s="409"/>
      <c r="C617" s="409"/>
      <c r="D617" s="410"/>
      <c r="E617" s="410"/>
      <c r="F617" s="412"/>
      <c r="J617" s="408"/>
      <c r="K617" s="414"/>
      <c r="L617" s="414"/>
    </row>
    <row r="618" spans="1:12" ht="13" x14ac:dyDescent="0.15">
      <c r="A618" s="408"/>
      <c r="B618" s="409"/>
      <c r="C618" s="409"/>
      <c r="D618" s="410"/>
      <c r="E618" s="410"/>
      <c r="F618" s="412"/>
      <c r="J618" s="408"/>
      <c r="K618" s="414"/>
      <c r="L618" s="414"/>
    </row>
    <row r="619" spans="1:12" ht="13" x14ac:dyDescent="0.15">
      <c r="A619" s="408"/>
      <c r="B619" s="409"/>
      <c r="C619" s="409"/>
      <c r="D619" s="410"/>
      <c r="E619" s="410"/>
      <c r="F619" s="412"/>
      <c r="J619" s="408"/>
      <c r="K619" s="414"/>
      <c r="L619" s="414"/>
    </row>
    <row r="620" spans="1:12" ht="13" x14ac:dyDescent="0.15">
      <c r="A620" s="408"/>
      <c r="B620" s="409"/>
      <c r="C620" s="409"/>
      <c r="D620" s="410"/>
      <c r="E620" s="410"/>
      <c r="F620" s="412"/>
      <c r="J620" s="408"/>
      <c r="K620" s="414"/>
      <c r="L620" s="414"/>
    </row>
    <row r="621" spans="1:12" ht="13" x14ac:dyDescent="0.15">
      <c r="A621" s="408"/>
      <c r="B621" s="409"/>
      <c r="C621" s="409"/>
      <c r="D621" s="410"/>
      <c r="E621" s="410"/>
      <c r="F621" s="412"/>
      <c r="J621" s="408"/>
      <c r="K621" s="414"/>
      <c r="L621" s="414"/>
    </row>
    <row r="622" spans="1:12" ht="13" x14ac:dyDescent="0.15">
      <c r="A622" s="408"/>
      <c r="B622" s="409"/>
      <c r="C622" s="409"/>
      <c r="D622" s="410"/>
      <c r="E622" s="410"/>
      <c r="F622" s="412"/>
      <c r="J622" s="408"/>
      <c r="K622" s="414"/>
      <c r="L622" s="414"/>
    </row>
    <row r="623" spans="1:12" ht="13" x14ac:dyDescent="0.15">
      <c r="A623" s="408"/>
      <c r="B623" s="409"/>
      <c r="C623" s="409"/>
      <c r="D623" s="410"/>
      <c r="E623" s="410"/>
      <c r="F623" s="412"/>
      <c r="J623" s="408"/>
      <c r="K623" s="414"/>
      <c r="L623" s="414"/>
    </row>
    <row r="624" spans="1:12" ht="13" x14ac:dyDescent="0.15">
      <c r="A624" s="408"/>
      <c r="B624" s="409"/>
      <c r="C624" s="409"/>
      <c r="D624" s="410"/>
      <c r="E624" s="410"/>
      <c r="F624" s="412"/>
      <c r="J624" s="408"/>
      <c r="K624" s="414"/>
      <c r="L624" s="414"/>
    </row>
    <row r="625" spans="1:12" ht="13" x14ac:dyDescent="0.15">
      <c r="A625" s="408"/>
      <c r="B625" s="409"/>
      <c r="C625" s="409"/>
      <c r="D625" s="410"/>
      <c r="E625" s="410"/>
      <c r="F625" s="412"/>
      <c r="J625" s="408"/>
      <c r="K625" s="414"/>
      <c r="L625" s="414"/>
    </row>
    <row r="626" spans="1:12" ht="13" x14ac:dyDescent="0.15">
      <c r="A626" s="408"/>
      <c r="B626" s="409"/>
      <c r="C626" s="409"/>
      <c r="D626" s="410"/>
      <c r="E626" s="410"/>
      <c r="F626" s="412"/>
      <c r="J626" s="408"/>
      <c r="K626" s="414"/>
      <c r="L626" s="414"/>
    </row>
    <row r="627" spans="1:12" ht="13" x14ac:dyDescent="0.15">
      <c r="A627" s="408"/>
      <c r="B627" s="409"/>
      <c r="C627" s="409"/>
      <c r="D627" s="410"/>
      <c r="E627" s="410"/>
      <c r="F627" s="412"/>
      <c r="J627" s="408"/>
      <c r="K627" s="414"/>
      <c r="L627" s="414"/>
    </row>
    <row r="628" spans="1:12" ht="13" x14ac:dyDescent="0.15">
      <c r="A628" s="408"/>
      <c r="B628" s="409"/>
      <c r="C628" s="409"/>
      <c r="D628" s="410"/>
      <c r="E628" s="410"/>
      <c r="F628" s="412"/>
      <c r="J628" s="408"/>
      <c r="K628" s="414"/>
      <c r="L628" s="414"/>
    </row>
    <row r="629" spans="1:12" ht="13" x14ac:dyDescent="0.15">
      <c r="A629" s="408"/>
      <c r="B629" s="409"/>
      <c r="C629" s="409"/>
      <c r="D629" s="410"/>
      <c r="E629" s="410"/>
      <c r="F629" s="412"/>
      <c r="J629" s="408"/>
      <c r="K629" s="414"/>
      <c r="L629" s="414"/>
    </row>
    <row r="630" spans="1:12" ht="13" x14ac:dyDescent="0.15">
      <c r="A630" s="408"/>
      <c r="B630" s="409"/>
      <c r="C630" s="409"/>
      <c r="D630" s="410"/>
      <c r="E630" s="410"/>
      <c r="F630" s="412"/>
      <c r="J630" s="408"/>
      <c r="K630" s="414"/>
      <c r="L630" s="414"/>
    </row>
    <row r="631" spans="1:12" ht="13" x14ac:dyDescent="0.15">
      <c r="A631" s="408"/>
      <c r="B631" s="409"/>
      <c r="C631" s="409"/>
      <c r="D631" s="410"/>
      <c r="E631" s="410"/>
      <c r="F631" s="412"/>
      <c r="J631" s="408"/>
      <c r="K631" s="414"/>
      <c r="L631" s="414"/>
    </row>
    <row r="632" spans="1:12" ht="13" x14ac:dyDescent="0.15">
      <c r="A632" s="408"/>
      <c r="B632" s="409"/>
      <c r="C632" s="409"/>
      <c r="D632" s="410"/>
      <c r="E632" s="410"/>
      <c r="F632" s="412"/>
      <c r="J632" s="408"/>
      <c r="K632" s="414"/>
      <c r="L632" s="414"/>
    </row>
    <row r="633" spans="1:12" ht="13" x14ac:dyDescent="0.15">
      <c r="A633" s="408"/>
      <c r="B633" s="409"/>
      <c r="C633" s="409"/>
      <c r="D633" s="410"/>
      <c r="E633" s="410"/>
      <c r="F633" s="412"/>
      <c r="J633" s="408"/>
      <c r="K633" s="414"/>
      <c r="L633" s="414"/>
    </row>
    <row r="634" spans="1:12" ht="13" x14ac:dyDescent="0.15">
      <c r="A634" s="408"/>
      <c r="B634" s="409"/>
      <c r="C634" s="409"/>
      <c r="D634" s="410"/>
      <c r="E634" s="410"/>
      <c r="F634" s="412"/>
      <c r="J634" s="408"/>
      <c r="K634" s="414"/>
      <c r="L634" s="414"/>
    </row>
    <row r="635" spans="1:12" ht="13" x14ac:dyDescent="0.15">
      <c r="A635" s="408"/>
      <c r="B635" s="409"/>
      <c r="C635" s="409"/>
      <c r="D635" s="410"/>
      <c r="E635" s="410"/>
      <c r="F635" s="412"/>
      <c r="J635" s="408"/>
      <c r="K635" s="414"/>
      <c r="L635" s="414"/>
    </row>
    <row r="636" spans="1:12" ht="13" x14ac:dyDescent="0.15">
      <c r="A636" s="408"/>
      <c r="B636" s="409"/>
      <c r="C636" s="409"/>
      <c r="D636" s="410"/>
      <c r="E636" s="410"/>
      <c r="F636" s="412"/>
      <c r="J636" s="408"/>
      <c r="K636" s="414"/>
      <c r="L636" s="414"/>
    </row>
    <row r="637" spans="1:12" ht="13" x14ac:dyDescent="0.15">
      <c r="A637" s="408"/>
      <c r="B637" s="409"/>
      <c r="C637" s="409"/>
      <c r="D637" s="410"/>
      <c r="E637" s="410"/>
      <c r="F637" s="412"/>
      <c r="J637" s="408"/>
      <c r="K637" s="414"/>
      <c r="L637" s="414"/>
    </row>
    <row r="638" spans="1:12" ht="13" x14ac:dyDescent="0.15">
      <c r="A638" s="408"/>
      <c r="B638" s="409"/>
      <c r="C638" s="409"/>
      <c r="D638" s="410"/>
      <c r="E638" s="410"/>
      <c r="F638" s="412"/>
      <c r="J638" s="408"/>
      <c r="K638" s="414"/>
      <c r="L638" s="414"/>
    </row>
    <row r="639" spans="1:12" ht="13" x14ac:dyDescent="0.15">
      <c r="A639" s="408"/>
      <c r="B639" s="409"/>
      <c r="C639" s="409"/>
      <c r="D639" s="410"/>
      <c r="E639" s="410"/>
      <c r="F639" s="412"/>
      <c r="J639" s="408"/>
      <c r="K639" s="414"/>
      <c r="L639" s="414"/>
    </row>
    <row r="640" spans="1:12" ht="13" x14ac:dyDescent="0.15">
      <c r="A640" s="408"/>
      <c r="B640" s="409"/>
      <c r="C640" s="409"/>
      <c r="D640" s="410"/>
      <c r="E640" s="410"/>
      <c r="F640" s="412"/>
      <c r="J640" s="408"/>
      <c r="K640" s="414"/>
      <c r="L640" s="414"/>
    </row>
    <row r="641" spans="1:12" ht="13" x14ac:dyDescent="0.15">
      <c r="A641" s="408"/>
      <c r="B641" s="409"/>
      <c r="C641" s="409"/>
      <c r="D641" s="410"/>
      <c r="E641" s="410"/>
      <c r="F641" s="412"/>
      <c r="J641" s="408"/>
      <c r="K641" s="414"/>
      <c r="L641" s="414"/>
    </row>
    <row r="642" spans="1:12" ht="13" x14ac:dyDescent="0.15">
      <c r="A642" s="408"/>
      <c r="B642" s="409"/>
      <c r="C642" s="409"/>
      <c r="D642" s="410"/>
      <c r="E642" s="410"/>
      <c r="F642" s="412"/>
      <c r="J642" s="408"/>
      <c r="K642" s="414"/>
      <c r="L642" s="414"/>
    </row>
    <row r="643" spans="1:12" ht="13" x14ac:dyDescent="0.15">
      <c r="A643" s="408"/>
      <c r="B643" s="409"/>
      <c r="C643" s="409"/>
      <c r="D643" s="410"/>
      <c r="E643" s="410"/>
      <c r="F643" s="412"/>
      <c r="J643" s="408"/>
      <c r="K643" s="414"/>
      <c r="L643" s="414"/>
    </row>
    <row r="644" spans="1:12" ht="13" x14ac:dyDescent="0.15">
      <c r="A644" s="408"/>
      <c r="B644" s="409"/>
      <c r="C644" s="409"/>
      <c r="D644" s="410"/>
      <c r="E644" s="410"/>
      <c r="F644" s="412"/>
      <c r="J644" s="408"/>
      <c r="K644" s="414"/>
      <c r="L644" s="414"/>
    </row>
    <row r="645" spans="1:12" ht="13" x14ac:dyDescent="0.15">
      <c r="A645" s="408"/>
      <c r="B645" s="409"/>
      <c r="C645" s="409"/>
      <c r="D645" s="410"/>
      <c r="E645" s="410"/>
      <c r="F645" s="412"/>
      <c r="J645" s="408"/>
      <c r="K645" s="414"/>
      <c r="L645" s="414"/>
    </row>
    <row r="646" spans="1:12" ht="13" x14ac:dyDescent="0.15">
      <c r="A646" s="408"/>
      <c r="B646" s="409"/>
      <c r="C646" s="409"/>
      <c r="D646" s="410"/>
      <c r="E646" s="410"/>
      <c r="F646" s="412"/>
      <c r="J646" s="408"/>
      <c r="K646" s="414"/>
      <c r="L646" s="414"/>
    </row>
    <row r="647" spans="1:12" ht="13" x14ac:dyDescent="0.15">
      <c r="A647" s="408"/>
      <c r="B647" s="409"/>
      <c r="C647" s="409"/>
      <c r="D647" s="410"/>
      <c r="E647" s="410"/>
      <c r="F647" s="412"/>
      <c r="J647" s="408"/>
      <c r="K647" s="414"/>
      <c r="L647" s="414"/>
    </row>
    <row r="648" spans="1:12" ht="13" x14ac:dyDescent="0.15">
      <c r="A648" s="408"/>
      <c r="B648" s="409"/>
      <c r="C648" s="409"/>
      <c r="D648" s="410"/>
      <c r="E648" s="410"/>
      <c r="F648" s="412"/>
      <c r="J648" s="408"/>
      <c r="K648" s="414"/>
      <c r="L648" s="414"/>
    </row>
    <row r="649" spans="1:12" ht="13" x14ac:dyDescent="0.15">
      <c r="A649" s="408"/>
      <c r="B649" s="409"/>
      <c r="C649" s="409"/>
      <c r="D649" s="410"/>
      <c r="E649" s="410"/>
      <c r="F649" s="412"/>
      <c r="J649" s="408"/>
      <c r="K649" s="414"/>
      <c r="L649" s="414"/>
    </row>
    <row r="650" spans="1:12" ht="13" x14ac:dyDescent="0.15">
      <c r="A650" s="408"/>
      <c r="B650" s="409"/>
      <c r="C650" s="409"/>
      <c r="D650" s="410"/>
      <c r="E650" s="410"/>
      <c r="F650" s="412"/>
      <c r="J650" s="408"/>
      <c r="K650" s="414"/>
      <c r="L650" s="414"/>
    </row>
    <row r="651" spans="1:12" ht="13" x14ac:dyDescent="0.15">
      <c r="A651" s="408"/>
      <c r="B651" s="409"/>
      <c r="C651" s="409"/>
      <c r="D651" s="410"/>
      <c r="E651" s="410"/>
      <c r="F651" s="412"/>
      <c r="J651" s="408"/>
      <c r="K651" s="414"/>
      <c r="L651" s="414"/>
    </row>
    <row r="652" spans="1:12" ht="13" x14ac:dyDescent="0.15">
      <c r="A652" s="408"/>
      <c r="B652" s="409"/>
      <c r="C652" s="409"/>
      <c r="D652" s="410"/>
      <c r="E652" s="410"/>
      <c r="F652" s="412"/>
      <c r="J652" s="408"/>
      <c r="K652" s="414"/>
      <c r="L652" s="414"/>
    </row>
    <row r="653" spans="1:12" ht="13" x14ac:dyDescent="0.15">
      <c r="A653" s="408"/>
      <c r="B653" s="409"/>
      <c r="C653" s="409"/>
      <c r="D653" s="410"/>
      <c r="E653" s="410"/>
      <c r="F653" s="412"/>
      <c r="J653" s="408"/>
      <c r="K653" s="414"/>
      <c r="L653" s="414"/>
    </row>
    <row r="654" spans="1:12" ht="13" x14ac:dyDescent="0.15">
      <c r="A654" s="408"/>
      <c r="B654" s="409"/>
      <c r="C654" s="409"/>
      <c r="D654" s="410"/>
      <c r="E654" s="410"/>
      <c r="F654" s="412"/>
      <c r="J654" s="408"/>
      <c r="K654" s="414"/>
      <c r="L654" s="414"/>
    </row>
    <row r="655" spans="1:12" ht="13" x14ac:dyDescent="0.15">
      <c r="A655" s="408"/>
      <c r="B655" s="409"/>
      <c r="C655" s="409"/>
      <c r="D655" s="410"/>
      <c r="E655" s="410"/>
      <c r="F655" s="412"/>
      <c r="J655" s="408"/>
      <c r="K655" s="414"/>
      <c r="L655" s="414"/>
    </row>
    <row r="656" spans="1:12" ht="13" x14ac:dyDescent="0.15">
      <c r="A656" s="408"/>
      <c r="B656" s="409"/>
      <c r="C656" s="409"/>
      <c r="D656" s="410"/>
      <c r="E656" s="410"/>
      <c r="F656" s="412"/>
      <c r="J656" s="408"/>
      <c r="K656" s="414"/>
      <c r="L656" s="414"/>
    </row>
    <row r="657" spans="1:12" ht="13" x14ac:dyDescent="0.15">
      <c r="A657" s="408"/>
      <c r="B657" s="409"/>
      <c r="C657" s="409"/>
      <c r="D657" s="410"/>
      <c r="E657" s="410"/>
      <c r="F657" s="412"/>
      <c r="J657" s="408"/>
      <c r="K657" s="414"/>
      <c r="L657" s="414"/>
    </row>
    <row r="658" spans="1:12" ht="13" x14ac:dyDescent="0.15">
      <c r="A658" s="408"/>
      <c r="B658" s="409"/>
      <c r="C658" s="409"/>
      <c r="D658" s="410"/>
      <c r="E658" s="410"/>
      <c r="F658" s="412"/>
      <c r="J658" s="408"/>
      <c r="K658" s="414"/>
      <c r="L658" s="414"/>
    </row>
    <row r="659" spans="1:12" ht="13" x14ac:dyDescent="0.15">
      <c r="A659" s="408"/>
      <c r="B659" s="409"/>
      <c r="C659" s="409"/>
      <c r="D659" s="410"/>
      <c r="E659" s="410"/>
      <c r="F659" s="412"/>
      <c r="J659" s="408"/>
      <c r="K659" s="414"/>
      <c r="L659" s="414"/>
    </row>
    <row r="660" spans="1:12" ht="13" x14ac:dyDescent="0.15">
      <c r="A660" s="408"/>
      <c r="B660" s="409"/>
      <c r="C660" s="409"/>
      <c r="D660" s="410"/>
      <c r="E660" s="410"/>
      <c r="F660" s="412"/>
      <c r="J660" s="408"/>
      <c r="K660" s="414"/>
      <c r="L660" s="414"/>
    </row>
    <row r="661" spans="1:12" ht="13" x14ac:dyDescent="0.15">
      <c r="A661" s="408"/>
      <c r="B661" s="409"/>
      <c r="C661" s="409"/>
      <c r="D661" s="410"/>
      <c r="E661" s="410"/>
      <c r="F661" s="412"/>
      <c r="J661" s="408"/>
      <c r="K661" s="414"/>
      <c r="L661" s="414"/>
    </row>
    <row r="662" spans="1:12" ht="13" x14ac:dyDescent="0.15">
      <c r="A662" s="408"/>
      <c r="B662" s="409"/>
      <c r="C662" s="409"/>
      <c r="D662" s="410"/>
      <c r="E662" s="410"/>
      <c r="F662" s="412"/>
      <c r="J662" s="408"/>
      <c r="K662" s="414"/>
      <c r="L662" s="414"/>
    </row>
    <row r="663" spans="1:12" ht="13" x14ac:dyDescent="0.15">
      <c r="A663" s="408"/>
      <c r="B663" s="409"/>
      <c r="C663" s="409"/>
      <c r="D663" s="410"/>
      <c r="E663" s="410"/>
      <c r="F663" s="412"/>
      <c r="J663" s="408"/>
      <c r="K663" s="414"/>
      <c r="L663" s="414"/>
    </row>
    <row r="664" spans="1:12" ht="13" x14ac:dyDescent="0.15">
      <c r="A664" s="408"/>
      <c r="B664" s="409"/>
      <c r="C664" s="409"/>
      <c r="D664" s="410"/>
      <c r="E664" s="410"/>
      <c r="F664" s="412"/>
      <c r="J664" s="408"/>
      <c r="K664" s="414"/>
      <c r="L664" s="414"/>
    </row>
    <row r="665" spans="1:12" ht="13" x14ac:dyDescent="0.15">
      <c r="A665" s="408"/>
      <c r="B665" s="409"/>
      <c r="C665" s="409"/>
      <c r="D665" s="410"/>
      <c r="E665" s="410"/>
      <c r="F665" s="412"/>
      <c r="J665" s="408"/>
      <c r="K665" s="414"/>
      <c r="L665" s="414"/>
    </row>
    <row r="666" spans="1:12" ht="13" x14ac:dyDescent="0.15">
      <c r="A666" s="408"/>
      <c r="B666" s="409"/>
      <c r="C666" s="409"/>
      <c r="D666" s="410"/>
      <c r="E666" s="410"/>
      <c r="F666" s="412"/>
      <c r="J666" s="408"/>
      <c r="K666" s="414"/>
      <c r="L666" s="414"/>
    </row>
    <row r="667" spans="1:12" ht="13" x14ac:dyDescent="0.15">
      <c r="A667" s="408"/>
      <c r="B667" s="409"/>
      <c r="C667" s="409"/>
      <c r="D667" s="410"/>
      <c r="E667" s="410"/>
      <c r="F667" s="412"/>
      <c r="J667" s="408"/>
      <c r="K667" s="414"/>
      <c r="L667" s="414"/>
    </row>
    <row r="668" spans="1:12" ht="13" x14ac:dyDescent="0.15">
      <c r="A668" s="408"/>
      <c r="B668" s="409"/>
      <c r="C668" s="409"/>
      <c r="D668" s="410"/>
      <c r="E668" s="410"/>
      <c r="F668" s="412"/>
      <c r="J668" s="408"/>
      <c r="K668" s="414"/>
      <c r="L668" s="414"/>
    </row>
    <row r="669" spans="1:12" ht="13" x14ac:dyDescent="0.15">
      <c r="A669" s="408"/>
      <c r="B669" s="409"/>
      <c r="C669" s="409"/>
      <c r="D669" s="410"/>
      <c r="E669" s="410"/>
      <c r="F669" s="412"/>
      <c r="J669" s="408"/>
      <c r="K669" s="414"/>
      <c r="L669" s="414"/>
    </row>
    <row r="670" spans="1:12" ht="13" x14ac:dyDescent="0.15">
      <c r="A670" s="408"/>
      <c r="B670" s="409"/>
      <c r="C670" s="409"/>
      <c r="D670" s="410"/>
      <c r="E670" s="410"/>
      <c r="F670" s="412"/>
      <c r="J670" s="408"/>
      <c r="K670" s="414"/>
      <c r="L670" s="414"/>
    </row>
    <row r="671" spans="1:12" ht="13" x14ac:dyDescent="0.15">
      <c r="A671" s="408"/>
      <c r="B671" s="409"/>
      <c r="C671" s="409"/>
      <c r="D671" s="410"/>
      <c r="E671" s="410"/>
      <c r="F671" s="412"/>
      <c r="J671" s="408"/>
      <c r="K671" s="414"/>
      <c r="L671" s="414"/>
    </row>
    <row r="672" spans="1:12" ht="13" x14ac:dyDescent="0.15">
      <c r="A672" s="408"/>
      <c r="B672" s="409"/>
      <c r="C672" s="409"/>
      <c r="D672" s="410"/>
      <c r="E672" s="410"/>
      <c r="F672" s="412"/>
      <c r="J672" s="408"/>
      <c r="K672" s="414"/>
      <c r="L672" s="414"/>
    </row>
    <row r="673" spans="1:12" ht="13" x14ac:dyDescent="0.15">
      <c r="A673" s="408"/>
      <c r="B673" s="409"/>
      <c r="C673" s="409"/>
      <c r="D673" s="410"/>
      <c r="E673" s="410"/>
      <c r="F673" s="412"/>
      <c r="J673" s="408"/>
      <c r="K673" s="414"/>
      <c r="L673" s="414"/>
    </row>
    <row r="674" spans="1:12" ht="13" x14ac:dyDescent="0.15">
      <c r="A674" s="408"/>
      <c r="B674" s="409"/>
      <c r="C674" s="409"/>
      <c r="D674" s="410"/>
      <c r="E674" s="410"/>
      <c r="F674" s="412"/>
      <c r="J674" s="408"/>
      <c r="K674" s="414"/>
      <c r="L674" s="414"/>
    </row>
    <row r="675" spans="1:12" ht="13" x14ac:dyDescent="0.15">
      <c r="A675" s="408"/>
      <c r="B675" s="409"/>
      <c r="C675" s="409"/>
      <c r="D675" s="410"/>
      <c r="E675" s="410"/>
      <c r="F675" s="412"/>
      <c r="J675" s="408"/>
      <c r="K675" s="414"/>
      <c r="L675" s="414"/>
    </row>
    <row r="676" spans="1:12" ht="13" x14ac:dyDescent="0.15">
      <c r="A676" s="408"/>
      <c r="B676" s="409"/>
      <c r="C676" s="409"/>
      <c r="D676" s="410"/>
      <c r="E676" s="410"/>
      <c r="F676" s="412"/>
      <c r="J676" s="408"/>
      <c r="K676" s="414"/>
      <c r="L676" s="414"/>
    </row>
    <row r="677" spans="1:12" ht="13" x14ac:dyDescent="0.15">
      <c r="A677" s="408"/>
      <c r="B677" s="409"/>
      <c r="C677" s="409"/>
      <c r="D677" s="410"/>
      <c r="E677" s="410"/>
      <c r="F677" s="412"/>
      <c r="J677" s="408"/>
      <c r="K677" s="414"/>
      <c r="L677" s="414"/>
    </row>
    <row r="678" spans="1:12" ht="13" x14ac:dyDescent="0.15">
      <c r="A678" s="408"/>
      <c r="B678" s="409"/>
      <c r="C678" s="409"/>
      <c r="D678" s="410"/>
      <c r="E678" s="410"/>
      <c r="F678" s="412"/>
      <c r="J678" s="408"/>
      <c r="K678" s="414"/>
      <c r="L678" s="414"/>
    </row>
    <row r="679" spans="1:12" ht="13" x14ac:dyDescent="0.15">
      <c r="A679" s="408"/>
      <c r="B679" s="409"/>
      <c r="C679" s="409"/>
      <c r="D679" s="410"/>
      <c r="E679" s="410"/>
      <c r="F679" s="412"/>
      <c r="J679" s="408"/>
      <c r="K679" s="414"/>
      <c r="L679" s="414"/>
    </row>
    <row r="680" spans="1:12" ht="13" x14ac:dyDescent="0.15">
      <c r="A680" s="408"/>
      <c r="B680" s="409"/>
      <c r="C680" s="409"/>
      <c r="D680" s="410"/>
      <c r="E680" s="410"/>
      <c r="F680" s="412"/>
      <c r="J680" s="408"/>
      <c r="K680" s="414"/>
      <c r="L680" s="414"/>
    </row>
    <row r="681" spans="1:12" ht="13" x14ac:dyDescent="0.15">
      <c r="A681" s="408"/>
      <c r="B681" s="409"/>
      <c r="C681" s="409"/>
      <c r="D681" s="410"/>
      <c r="E681" s="410"/>
      <c r="F681" s="412"/>
      <c r="J681" s="408"/>
      <c r="K681" s="414"/>
      <c r="L681" s="414"/>
    </row>
    <row r="682" spans="1:12" ht="13" x14ac:dyDescent="0.15">
      <c r="A682" s="408"/>
      <c r="B682" s="409"/>
      <c r="C682" s="409"/>
      <c r="D682" s="410"/>
      <c r="E682" s="410"/>
      <c r="F682" s="412"/>
      <c r="J682" s="408"/>
      <c r="K682" s="414"/>
      <c r="L682" s="414"/>
    </row>
    <row r="683" spans="1:12" ht="13" x14ac:dyDescent="0.15">
      <c r="A683" s="408"/>
      <c r="B683" s="409"/>
      <c r="C683" s="409"/>
      <c r="D683" s="410"/>
      <c r="E683" s="410"/>
      <c r="F683" s="412"/>
      <c r="J683" s="408"/>
      <c r="K683" s="414"/>
      <c r="L683" s="414"/>
    </row>
    <row r="684" spans="1:12" ht="13" x14ac:dyDescent="0.15">
      <c r="A684" s="408"/>
      <c r="B684" s="409"/>
      <c r="C684" s="409"/>
      <c r="D684" s="410"/>
      <c r="E684" s="410"/>
      <c r="F684" s="412"/>
      <c r="J684" s="408"/>
      <c r="K684" s="414"/>
      <c r="L684" s="414"/>
    </row>
    <row r="685" spans="1:12" ht="13" x14ac:dyDescent="0.15">
      <c r="A685" s="408"/>
      <c r="B685" s="409"/>
      <c r="C685" s="409"/>
      <c r="D685" s="410"/>
      <c r="E685" s="410"/>
      <c r="F685" s="412"/>
      <c r="J685" s="408"/>
      <c r="K685" s="414"/>
      <c r="L685" s="414"/>
    </row>
    <row r="686" spans="1:12" ht="13" x14ac:dyDescent="0.15">
      <c r="A686" s="408"/>
      <c r="B686" s="409"/>
      <c r="C686" s="409"/>
      <c r="D686" s="410"/>
      <c r="E686" s="410"/>
      <c r="F686" s="412"/>
      <c r="J686" s="408"/>
      <c r="K686" s="414"/>
      <c r="L686" s="414"/>
    </row>
    <row r="687" spans="1:12" ht="13" x14ac:dyDescent="0.15">
      <c r="A687" s="408"/>
      <c r="B687" s="409"/>
      <c r="C687" s="409"/>
      <c r="D687" s="410"/>
      <c r="E687" s="410"/>
      <c r="F687" s="412"/>
      <c r="J687" s="408"/>
      <c r="K687" s="414"/>
      <c r="L687" s="414"/>
    </row>
    <row r="688" spans="1:12" ht="13" x14ac:dyDescent="0.15">
      <c r="A688" s="408"/>
      <c r="B688" s="409"/>
      <c r="C688" s="409"/>
      <c r="D688" s="410"/>
      <c r="E688" s="410"/>
      <c r="F688" s="412"/>
      <c r="J688" s="408"/>
      <c r="K688" s="414"/>
      <c r="L688" s="414"/>
    </row>
    <row r="689" spans="1:12" ht="13" x14ac:dyDescent="0.15">
      <c r="A689" s="408"/>
      <c r="B689" s="409"/>
      <c r="C689" s="409"/>
      <c r="D689" s="410"/>
      <c r="E689" s="410"/>
      <c r="F689" s="412"/>
      <c r="J689" s="408"/>
      <c r="K689" s="414"/>
      <c r="L689" s="414"/>
    </row>
    <row r="690" spans="1:12" ht="13" x14ac:dyDescent="0.15">
      <c r="A690" s="408"/>
      <c r="B690" s="409"/>
      <c r="C690" s="409"/>
      <c r="D690" s="410"/>
      <c r="E690" s="410"/>
      <c r="F690" s="412"/>
      <c r="J690" s="408"/>
      <c r="K690" s="414"/>
      <c r="L690" s="414"/>
    </row>
    <row r="691" spans="1:12" ht="13" x14ac:dyDescent="0.15">
      <c r="A691" s="408"/>
      <c r="B691" s="409"/>
      <c r="C691" s="409"/>
      <c r="D691" s="410"/>
      <c r="E691" s="410"/>
      <c r="F691" s="412"/>
      <c r="J691" s="408"/>
      <c r="K691" s="414"/>
      <c r="L691" s="414"/>
    </row>
    <row r="692" spans="1:12" ht="13" x14ac:dyDescent="0.15">
      <c r="A692" s="408"/>
      <c r="B692" s="409"/>
      <c r="C692" s="409"/>
      <c r="D692" s="410"/>
      <c r="E692" s="410"/>
      <c r="F692" s="412"/>
      <c r="J692" s="408"/>
      <c r="K692" s="414"/>
      <c r="L692" s="414"/>
    </row>
    <row r="693" spans="1:12" ht="13" x14ac:dyDescent="0.15">
      <c r="A693" s="408"/>
      <c r="B693" s="409"/>
      <c r="C693" s="409"/>
      <c r="D693" s="410"/>
      <c r="E693" s="410"/>
      <c r="F693" s="412"/>
      <c r="J693" s="408"/>
      <c r="K693" s="414"/>
      <c r="L693" s="414"/>
    </row>
    <row r="694" spans="1:12" ht="13" x14ac:dyDescent="0.15">
      <c r="A694" s="408"/>
      <c r="B694" s="409"/>
      <c r="C694" s="409"/>
      <c r="D694" s="410"/>
      <c r="E694" s="410"/>
      <c r="F694" s="412"/>
      <c r="J694" s="408"/>
      <c r="K694" s="414"/>
      <c r="L694" s="414"/>
    </row>
    <row r="695" spans="1:12" ht="13" x14ac:dyDescent="0.15">
      <c r="A695" s="408"/>
      <c r="B695" s="409"/>
      <c r="C695" s="409"/>
      <c r="D695" s="410"/>
      <c r="E695" s="410"/>
      <c r="F695" s="412"/>
      <c r="J695" s="408"/>
      <c r="K695" s="414"/>
      <c r="L695" s="414"/>
    </row>
    <row r="696" spans="1:12" ht="13" x14ac:dyDescent="0.15">
      <c r="A696" s="408"/>
      <c r="B696" s="409"/>
      <c r="C696" s="409"/>
      <c r="D696" s="410"/>
      <c r="E696" s="410"/>
      <c r="F696" s="412"/>
      <c r="J696" s="408"/>
      <c r="K696" s="414"/>
      <c r="L696" s="414"/>
    </row>
    <row r="697" spans="1:12" ht="13" x14ac:dyDescent="0.15">
      <c r="A697" s="408"/>
      <c r="B697" s="409"/>
      <c r="C697" s="409"/>
      <c r="D697" s="410"/>
      <c r="E697" s="410"/>
      <c r="F697" s="412"/>
      <c r="J697" s="408"/>
      <c r="K697" s="414"/>
      <c r="L697" s="414"/>
    </row>
    <row r="698" spans="1:12" ht="13" x14ac:dyDescent="0.15">
      <c r="A698" s="408"/>
      <c r="B698" s="409"/>
      <c r="C698" s="409"/>
      <c r="D698" s="410"/>
      <c r="E698" s="410"/>
      <c r="F698" s="412"/>
      <c r="J698" s="408"/>
      <c r="K698" s="414"/>
      <c r="L698" s="414"/>
    </row>
    <row r="699" spans="1:12" ht="13" x14ac:dyDescent="0.15">
      <c r="A699" s="408"/>
      <c r="B699" s="409"/>
      <c r="C699" s="409"/>
      <c r="D699" s="410"/>
      <c r="E699" s="410"/>
      <c r="F699" s="412"/>
      <c r="J699" s="408"/>
      <c r="K699" s="414"/>
      <c r="L699" s="414"/>
    </row>
    <row r="700" spans="1:12" ht="13" x14ac:dyDescent="0.15">
      <c r="A700" s="408"/>
      <c r="B700" s="409"/>
      <c r="C700" s="409"/>
      <c r="D700" s="410"/>
      <c r="E700" s="410"/>
      <c r="F700" s="412"/>
      <c r="J700" s="408"/>
      <c r="K700" s="414"/>
      <c r="L700" s="414"/>
    </row>
    <row r="701" spans="1:12" ht="13" x14ac:dyDescent="0.15">
      <c r="A701" s="408"/>
      <c r="B701" s="409"/>
      <c r="C701" s="409"/>
      <c r="D701" s="410"/>
      <c r="E701" s="410"/>
      <c r="F701" s="412"/>
      <c r="J701" s="408"/>
      <c r="K701" s="414"/>
      <c r="L701" s="414"/>
    </row>
    <row r="702" spans="1:12" ht="13" x14ac:dyDescent="0.15">
      <c r="A702" s="408"/>
      <c r="B702" s="409"/>
      <c r="C702" s="409"/>
      <c r="D702" s="410"/>
      <c r="E702" s="410"/>
      <c r="F702" s="412"/>
      <c r="J702" s="408"/>
      <c r="K702" s="414"/>
      <c r="L702" s="414"/>
    </row>
    <row r="703" spans="1:12" ht="13" x14ac:dyDescent="0.15">
      <c r="A703" s="408"/>
      <c r="B703" s="409"/>
      <c r="C703" s="409"/>
      <c r="D703" s="410"/>
      <c r="E703" s="410"/>
      <c r="F703" s="412"/>
      <c r="J703" s="408"/>
      <c r="K703" s="414"/>
      <c r="L703" s="414"/>
    </row>
    <row r="704" spans="1:12" ht="13" x14ac:dyDescent="0.15">
      <c r="A704" s="408"/>
      <c r="B704" s="409"/>
      <c r="C704" s="409"/>
      <c r="D704" s="410"/>
      <c r="E704" s="410"/>
      <c r="F704" s="412"/>
      <c r="J704" s="408"/>
      <c r="K704" s="414"/>
      <c r="L704" s="414"/>
    </row>
    <row r="705" spans="1:12" ht="13" x14ac:dyDescent="0.15">
      <c r="A705" s="408"/>
      <c r="B705" s="409"/>
      <c r="C705" s="409"/>
      <c r="D705" s="410"/>
      <c r="E705" s="410"/>
      <c r="F705" s="412"/>
      <c r="J705" s="408"/>
      <c r="K705" s="414"/>
      <c r="L705" s="414"/>
    </row>
    <row r="706" spans="1:12" ht="13" x14ac:dyDescent="0.15">
      <c r="A706" s="408"/>
      <c r="B706" s="409"/>
      <c r="C706" s="409"/>
      <c r="D706" s="410"/>
      <c r="E706" s="410"/>
      <c r="F706" s="412"/>
      <c r="J706" s="408"/>
      <c r="K706" s="414"/>
      <c r="L706" s="414"/>
    </row>
    <row r="707" spans="1:12" ht="13" x14ac:dyDescent="0.15">
      <c r="A707" s="408"/>
      <c r="B707" s="409"/>
      <c r="C707" s="409"/>
      <c r="D707" s="410"/>
      <c r="E707" s="410"/>
      <c r="F707" s="412"/>
      <c r="J707" s="408"/>
      <c r="K707" s="414"/>
      <c r="L707" s="414"/>
    </row>
    <row r="708" spans="1:12" ht="13" x14ac:dyDescent="0.15">
      <c r="A708" s="408"/>
      <c r="B708" s="409"/>
      <c r="C708" s="409"/>
      <c r="D708" s="410"/>
      <c r="E708" s="410"/>
      <c r="F708" s="412"/>
      <c r="J708" s="408"/>
      <c r="K708" s="414"/>
      <c r="L708" s="414"/>
    </row>
    <row r="709" spans="1:12" ht="13" x14ac:dyDescent="0.15">
      <c r="A709" s="408"/>
      <c r="B709" s="409"/>
      <c r="C709" s="409"/>
      <c r="D709" s="410"/>
      <c r="E709" s="410"/>
      <c r="F709" s="412"/>
      <c r="J709" s="408"/>
      <c r="K709" s="414"/>
      <c r="L709" s="414"/>
    </row>
    <row r="710" spans="1:12" ht="13" x14ac:dyDescent="0.15">
      <c r="A710" s="408"/>
      <c r="B710" s="409"/>
      <c r="C710" s="409"/>
      <c r="D710" s="410"/>
      <c r="E710" s="410"/>
      <c r="F710" s="412"/>
      <c r="J710" s="408"/>
      <c r="K710" s="414"/>
      <c r="L710" s="414"/>
    </row>
    <row r="711" spans="1:12" ht="13" x14ac:dyDescent="0.15">
      <c r="A711" s="408"/>
      <c r="B711" s="409"/>
      <c r="C711" s="409"/>
      <c r="D711" s="410"/>
      <c r="E711" s="410"/>
      <c r="F711" s="412"/>
      <c r="J711" s="408"/>
      <c r="K711" s="414"/>
      <c r="L711" s="414"/>
    </row>
    <row r="712" spans="1:12" ht="13" x14ac:dyDescent="0.15">
      <c r="A712" s="408"/>
      <c r="B712" s="409"/>
      <c r="C712" s="409"/>
      <c r="D712" s="410"/>
      <c r="E712" s="410"/>
      <c r="F712" s="412"/>
      <c r="J712" s="408"/>
      <c r="K712" s="414"/>
      <c r="L712" s="414"/>
    </row>
    <row r="713" spans="1:12" ht="13" x14ac:dyDescent="0.15">
      <c r="A713" s="408"/>
      <c r="B713" s="409"/>
      <c r="C713" s="409"/>
      <c r="D713" s="410"/>
      <c r="E713" s="410"/>
      <c r="F713" s="412"/>
      <c r="J713" s="408"/>
      <c r="K713" s="414"/>
      <c r="L713" s="414"/>
    </row>
    <row r="714" spans="1:12" ht="13" x14ac:dyDescent="0.15">
      <c r="A714" s="408"/>
      <c r="B714" s="409"/>
      <c r="C714" s="409"/>
      <c r="D714" s="410"/>
      <c r="E714" s="410"/>
      <c r="F714" s="412"/>
      <c r="J714" s="408"/>
      <c r="K714" s="414"/>
      <c r="L714" s="414"/>
    </row>
    <row r="715" spans="1:12" ht="13" x14ac:dyDescent="0.15">
      <c r="A715" s="408"/>
      <c r="B715" s="409"/>
      <c r="C715" s="409"/>
      <c r="D715" s="410"/>
      <c r="E715" s="410"/>
      <c r="F715" s="412"/>
      <c r="J715" s="408"/>
      <c r="K715" s="414"/>
      <c r="L715" s="414"/>
    </row>
    <row r="716" spans="1:12" ht="13" x14ac:dyDescent="0.15">
      <c r="A716" s="408"/>
      <c r="B716" s="409"/>
      <c r="C716" s="409"/>
      <c r="D716" s="410"/>
      <c r="E716" s="410"/>
      <c r="F716" s="412"/>
      <c r="J716" s="408"/>
      <c r="K716" s="414"/>
      <c r="L716" s="414"/>
    </row>
    <row r="717" spans="1:12" ht="13" x14ac:dyDescent="0.15">
      <c r="A717" s="408"/>
      <c r="B717" s="409"/>
      <c r="C717" s="409"/>
      <c r="D717" s="410"/>
      <c r="E717" s="410"/>
      <c r="F717" s="412"/>
      <c r="J717" s="408"/>
      <c r="K717" s="414"/>
      <c r="L717" s="414"/>
    </row>
    <row r="718" spans="1:12" ht="13" x14ac:dyDescent="0.15">
      <c r="A718" s="408"/>
      <c r="B718" s="409"/>
      <c r="C718" s="409"/>
      <c r="D718" s="410"/>
      <c r="E718" s="410"/>
      <c r="F718" s="412"/>
      <c r="J718" s="408"/>
      <c r="K718" s="414"/>
      <c r="L718" s="414"/>
    </row>
    <row r="719" spans="1:12" ht="13" x14ac:dyDescent="0.15">
      <c r="A719" s="408"/>
      <c r="B719" s="409"/>
      <c r="C719" s="409"/>
      <c r="D719" s="410"/>
      <c r="E719" s="410"/>
      <c r="F719" s="412"/>
      <c r="J719" s="408"/>
      <c r="K719" s="414"/>
      <c r="L719" s="414"/>
    </row>
    <row r="720" spans="1:12" ht="13" x14ac:dyDescent="0.15">
      <c r="A720" s="408"/>
      <c r="B720" s="409"/>
      <c r="C720" s="409"/>
      <c r="D720" s="410"/>
      <c r="E720" s="410"/>
      <c r="F720" s="412"/>
      <c r="J720" s="408"/>
      <c r="K720" s="414"/>
      <c r="L720" s="414"/>
    </row>
    <row r="721" spans="1:12" ht="13" x14ac:dyDescent="0.15">
      <c r="A721" s="408"/>
      <c r="B721" s="409"/>
      <c r="C721" s="409"/>
      <c r="D721" s="410"/>
      <c r="E721" s="410"/>
      <c r="F721" s="412"/>
      <c r="J721" s="408"/>
      <c r="K721" s="414"/>
      <c r="L721" s="414"/>
    </row>
    <row r="722" spans="1:12" ht="13" x14ac:dyDescent="0.15">
      <c r="A722" s="408"/>
      <c r="B722" s="409"/>
      <c r="C722" s="409"/>
      <c r="D722" s="410"/>
      <c r="E722" s="410"/>
      <c r="F722" s="412"/>
      <c r="J722" s="408"/>
      <c r="K722" s="414"/>
      <c r="L722" s="414"/>
    </row>
    <row r="723" spans="1:12" ht="13" x14ac:dyDescent="0.15">
      <c r="A723" s="408"/>
      <c r="B723" s="409"/>
      <c r="C723" s="409"/>
      <c r="D723" s="410"/>
      <c r="E723" s="410"/>
      <c r="F723" s="412"/>
      <c r="J723" s="408"/>
      <c r="K723" s="414"/>
      <c r="L723" s="414"/>
    </row>
    <row r="724" spans="1:12" ht="13" x14ac:dyDescent="0.15">
      <c r="A724" s="408"/>
      <c r="B724" s="409"/>
      <c r="C724" s="409"/>
      <c r="D724" s="410"/>
      <c r="E724" s="410"/>
      <c r="F724" s="412"/>
      <c r="J724" s="408"/>
      <c r="K724" s="414"/>
      <c r="L724" s="414"/>
    </row>
    <row r="725" spans="1:12" ht="13" x14ac:dyDescent="0.15">
      <c r="A725" s="408"/>
      <c r="B725" s="409"/>
      <c r="C725" s="409"/>
      <c r="D725" s="410"/>
      <c r="E725" s="410"/>
      <c r="F725" s="412"/>
      <c r="J725" s="408"/>
      <c r="K725" s="414"/>
      <c r="L725" s="414"/>
    </row>
    <row r="726" spans="1:12" ht="13" x14ac:dyDescent="0.15">
      <c r="A726" s="408"/>
      <c r="B726" s="409"/>
      <c r="C726" s="409"/>
      <c r="D726" s="410"/>
      <c r="E726" s="410"/>
      <c r="F726" s="412"/>
      <c r="J726" s="408"/>
      <c r="K726" s="414"/>
      <c r="L726" s="414"/>
    </row>
    <row r="727" spans="1:12" ht="13" x14ac:dyDescent="0.15">
      <c r="A727" s="408"/>
      <c r="B727" s="409"/>
      <c r="C727" s="409"/>
      <c r="D727" s="410"/>
      <c r="E727" s="410"/>
      <c r="F727" s="412"/>
      <c r="J727" s="408"/>
      <c r="K727" s="414"/>
      <c r="L727" s="414"/>
    </row>
    <row r="728" spans="1:12" ht="13" x14ac:dyDescent="0.15">
      <c r="A728" s="408"/>
      <c r="B728" s="409"/>
      <c r="C728" s="409"/>
      <c r="D728" s="410"/>
      <c r="E728" s="410"/>
      <c r="F728" s="412"/>
      <c r="J728" s="408"/>
      <c r="K728" s="414"/>
      <c r="L728" s="414"/>
    </row>
    <row r="729" spans="1:12" ht="13" x14ac:dyDescent="0.15">
      <c r="A729" s="408"/>
      <c r="B729" s="409"/>
      <c r="C729" s="409"/>
      <c r="D729" s="410"/>
      <c r="E729" s="410"/>
      <c r="F729" s="412"/>
      <c r="J729" s="408"/>
      <c r="K729" s="414"/>
      <c r="L729" s="414"/>
    </row>
    <row r="730" spans="1:12" ht="13" x14ac:dyDescent="0.15">
      <c r="A730" s="408"/>
      <c r="B730" s="409"/>
      <c r="C730" s="409"/>
      <c r="D730" s="410"/>
      <c r="E730" s="410"/>
      <c r="F730" s="412"/>
      <c r="J730" s="408"/>
      <c r="K730" s="414"/>
      <c r="L730" s="414"/>
    </row>
    <row r="731" spans="1:12" ht="13" x14ac:dyDescent="0.15">
      <c r="A731" s="408"/>
      <c r="B731" s="409"/>
      <c r="C731" s="409"/>
      <c r="D731" s="410"/>
      <c r="E731" s="410"/>
      <c r="F731" s="412"/>
      <c r="J731" s="408"/>
      <c r="K731" s="414"/>
      <c r="L731" s="414"/>
    </row>
    <row r="732" spans="1:12" ht="13" x14ac:dyDescent="0.15">
      <c r="A732" s="408"/>
      <c r="B732" s="409"/>
      <c r="C732" s="409"/>
      <c r="D732" s="410"/>
      <c r="E732" s="410"/>
      <c r="F732" s="412"/>
      <c r="J732" s="408"/>
      <c r="K732" s="414"/>
      <c r="L732" s="414"/>
    </row>
    <row r="733" spans="1:12" ht="13" x14ac:dyDescent="0.15">
      <c r="A733" s="408"/>
      <c r="B733" s="409"/>
      <c r="C733" s="409"/>
      <c r="D733" s="410"/>
      <c r="E733" s="410"/>
      <c r="F733" s="412"/>
      <c r="J733" s="408"/>
      <c r="K733" s="414"/>
      <c r="L733" s="414"/>
    </row>
    <row r="734" spans="1:12" ht="13" x14ac:dyDescent="0.15">
      <c r="A734" s="408"/>
      <c r="B734" s="409"/>
      <c r="C734" s="409"/>
      <c r="D734" s="410"/>
      <c r="E734" s="410"/>
      <c r="F734" s="412"/>
      <c r="J734" s="408"/>
      <c r="K734" s="414"/>
      <c r="L734" s="414"/>
    </row>
    <row r="735" spans="1:12" ht="13" x14ac:dyDescent="0.15">
      <c r="A735" s="408"/>
      <c r="B735" s="409"/>
      <c r="C735" s="409"/>
      <c r="D735" s="410"/>
      <c r="E735" s="410"/>
      <c r="F735" s="412"/>
      <c r="J735" s="408"/>
      <c r="K735" s="414"/>
      <c r="L735" s="414"/>
    </row>
    <row r="736" spans="1:12" ht="13" x14ac:dyDescent="0.15">
      <c r="A736" s="408"/>
      <c r="B736" s="409"/>
      <c r="C736" s="409"/>
      <c r="D736" s="410"/>
      <c r="E736" s="410"/>
      <c r="F736" s="412"/>
      <c r="J736" s="408"/>
      <c r="K736" s="414"/>
      <c r="L736" s="414"/>
    </row>
    <row r="737" spans="1:12" ht="13" x14ac:dyDescent="0.15">
      <c r="A737" s="408"/>
      <c r="B737" s="409"/>
      <c r="C737" s="409"/>
      <c r="D737" s="410"/>
      <c r="E737" s="410"/>
      <c r="F737" s="412"/>
      <c r="J737" s="408"/>
      <c r="K737" s="414"/>
      <c r="L737" s="414"/>
    </row>
    <row r="738" spans="1:12" ht="13" x14ac:dyDescent="0.15">
      <c r="A738" s="408"/>
      <c r="B738" s="409"/>
      <c r="C738" s="409"/>
      <c r="D738" s="410"/>
      <c r="E738" s="410"/>
      <c r="F738" s="412"/>
      <c r="J738" s="408"/>
      <c r="K738" s="414"/>
      <c r="L738" s="414"/>
    </row>
    <row r="739" spans="1:12" ht="13" x14ac:dyDescent="0.15">
      <c r="A739" s="408"/>
      <c r="B739" s="409"/>
      <c r="C739" s="409"/>
      <c r="D739" s="410"/>
      <c r="E739" s="410"/>
      <c r="F739" s="412"/>
      <c r="J739" s="408"/>
      <c r="K739" s="414"/>
      <c r="L739" s="414"/>
    </row>
    <row r="740" spans="1:12" ht="13" x14ac:dyDescent="0.15">
      <c r="A740" s="408"/>
      <c r="B740" s="409"/>
      <c r="C740" s="409"/>
      <c r="D740" s="410"/>
      <c r="E740" s="410"/>
      <c r="F740" s="412"/>
      <c r="J740" s="408"/>
      <c r="K740" s="414"/>
      <c r="L740" s="414"/>
    </row>
    <row r="741" spans="1:12" ht="13" x14ac:dyDescent="0.15">
      <c r="A741" s="408"/>
      <c r="B741" s="409"/>
      <c r="C741" s="409"/>
      <c r="D741" s="410"/>
      <c r="E741" s="410"/>
      <c r="F741" s="412"/>
      <c r="J741" s="408"/>
      <c r="K741" s="414"/>
      <c r="L741" s="414"/>
    </row>
    <row r="742" spans="1:12" ht="13" x14ac:dyDescent="0.15">
      <c r="A742" s="408"/>
      <c r="B742" s="409"/>
      <c r="C742" s="409"/>
      <c r="D742" s="410"/>
      <c r="E742" s="410"/>
      <c r="F742" s="412"/>
      <c r="J742" s="408"/>
      <c r="K742" s="414"/>
      <c r="L742" s="414"/>
    </row>
    <row r="743" spans="1:12" ht="13" x14ac:dyDescent="0.15">
      <c r="A743" s="408"/>
      <c r="B743" s="409"/>
      <c r="C743" s="409"/>
      <c r="D743" s="410"/>
      <c r="E743" s="410"/>
      <c r="F743" s="412"/>
      <c r="J743" s="408"/>
      <c r="K743" s="414"/>
      <c r="L743" s="414"/>
    </row>
    <row r="744" spans="1:12" ht="13" x14ac:dyDescent="0.15">
      <c r="A744" s="408"/>
      <c r="B744" s="409"/>
      <c r="C744" s="409"/>
      <c r="D744" s="410"/>
      <c r="E744" s="410"/>
      <c r="F744" s="412"/>
      <c r="J744" s="408"/>
      <c r="K744" s="414"/>
      <c r="L744" s="414"/>
    </row>
    <row r="745" spans="1:12" ht="13" x14ac:dyDescent="0.15">
      <c r="A745" s="408"/>
      <c r="B745" s="409"/>
      <c r="C745" s="409"/>
      <c r="D745" s="410"/>
      <c r="E745" s="410"/>
      <c r="F745" s="412"/>
      <c r="J745" s="408"/>
      <c r="K745" s="414"/>
      <c r="L745" s="414"/>
    </row>
    <row r="746" spans="1:12" ht="13" x14ac:dyDescent="0.15">
      <c r="A746" s="408"/>
      <c r="B746" s="409"/>
      <c r="C746" s="409"/>
      <c r="D746" s="410"/>
      <c r="E746" s="410"/>
      <c r="F746" s="412"/>
      <c r="J746" s="408"/>
      <c r="K746" s="414"/>
      <c r="L746" s="414"/>
    </row>
    <row r="747" spans="1:12" ht="13" x14ac:dyDescent="0.15">
      <c r="A747" s="408"/>
      <c r="B747" s="409"/>
      <c r="C747" s="409"/>
      <c r="D747" s="410"/>
      <c r="E747" s="410"/>
      <c r="F747" s="412"/>
      <c r="J747" s="408"/>
      <c r="K747" s="414"/>
      <c r="L747" s="414"/>
    </row>
    <row r="748" spans="1:12" ht="13" x14ac:dyDescent="0.15">
      <c r="A748" s="408"/>
      <c r="B748" s="409"/>
      <c r="C748" s="409"/>
      <c r="D748" s="410"/>
      <c r="E748" s="410"/>
      <c r="F748" s="412"/>
      <c r="J748" s="408"/>
      <c r="K748" s="414"/>
      <c r="L748" s="414"/>
    </row>
    <row r="749" spans="1:12" ht="13" x14ac:dyDescent="0.15">
      <c r="A749" s="408"/>
      <c r="B749" s="409"/>
      <c r="C749" s="409"/>
      <c r="D749" s="410"/>
      <c r="E749" s="410"/>
      <c r="F749" s="412"/>
      <c r="J749" s="408"/>
      <c r="K749" s="414"/>
      <c r="L749" s="414"/>
    </row>
    <row r="750" spans="1:12" ht="13" x14ac:dyDescent="0.15">
      <c r="A750" s="408"/>
      <c r="B750" s="409"/>
      <c r="C750" s="409"/>
      <c r="D750" s="410"/>
      <c r="E750" s="410"/>
      <c r="F750" s="412"/>
      <c r="J750" s="408"/>
      <c r="K750" s="414"/>
      <c r="L750" s="414"/>
    </row>
    <row r="751" spans="1:12" ht="13" x14ac:dyDescent="0.15">
      <c r="A751" s="408"/>
      <c r="B751" s="409"/>
      <c r="C751" s="409"/>
      <c r="D751" s="410"/>
      <c r="E751" s="410"/>
      <c r="F751" s="412"/>
      <c r="J751" s="408"/>
      <c r="K751" s="414"/>
      <c r="L751" s="414"/>
    </row>
    <row r="752" spans="1:12" ht="13" x14ac:dyDescent="0.15">
      <c r="A752" s="408"/>
      <c r="B752" s="409"/>
      <c r="C752" s="409"/>
      <c r="D752" s="410"/>
      <c r="E752" s="410"/>
      <c r="F752" s="412"/>
      <c r="J752" s="408"/>
      <c r="K752" s="414"/>
      <c r="L752" s="414"/>
    </row>
    <row r="753" spans="1:12" ht="13" x14ac:dyDescent="0.15">
      <c r="A753" s="408"/>
      <c r="B753" s="409"/>
      <c r="C753" s="409"/>
      <c r="D753" s="410"/>
      <c r="E753" s="410"/>
      <c r="F753" s="412"/>
      <c r="J753" s="408"/>
      <c r="K753" s="414"/>
      <c r="L753" s="414"/>
    </row>
    <row r="754" spans="1:12" ht="13" x14ac:dyDescent="0.15">
      <c r="A754" s="408"/>
      <c r="B754" s="409"/>
      <c r="C754" s="409"/>
      <c r="D754" s="410"/>
      <c r="E754" s="410"/>
      <c r="F754" s="412"/>
      <c r="J754" s="408"/>
      <c r="K754" s="414"/>
      <c r="L754" s="414"/>
    </row>
    <row r="755" spans="1:12" ht="13" x14ac:dyDescent="0.15">
      <c r="A755" s="408"/>
      <c r="B755" s="409"/>
      <c r="C755" s="409"/>
      <c r="D755" s="410"/>
      <c r="E755" s="410"/>
      <c r="F755" s="412"/>
      <c r="J755" s="408"/>
      <c r="K755" s="414"/>
      <c r="L755" s="414"/>
    </row>
    <row r="756" spans="1:12" ht="13" x14ac:dyDescent="0.15">
      <c r="A756" s="408"/>
      <c r="B756" s="409"/>
      <c r="C756" s="409"/>
      <c r="D756" s="410"/>
      <c r="E756" s="410"/>
      <c r="F756" s="412"/>
      <c r="J756" s="408"/>
      <c r="K756" s="414"/>
      <c r="L756" s="414"/>
    </row>
    <row r="757" spans="1:12" ht="13" x14ac:dyDescent="0.15">
      <c r="A757" s="408"/>
      <c r="B757" s="409"/>
      <c r="C757" s="409"/>
      <c r="D757" s="410"/>
      <c r="E757" s="410"/>
      <c r="F757" s="412"/>
      <c r="J757" s="408"/>
      <c r="K757" s="414"/>
      <c r="L757" s="414"/>
    </row>
    <row r="758" spans="1:12" ht="13" x14ac:dyDescent="0.15">
      <c r="A758" s="408"/>
      <c r="B758" s="409"/>
      <c r="C758" s="409"/>
      <c r="D758" s="410"/>
      <c r="E758" s="410"/>
      <c r="F758" s="412"/>
      <c r="J758" s="408"/>
      <c r="K758" s="414"/>
      <c r="L758" s="414"/>
    </row>
    <row r="759" spans="1:12" ht="13" x14ac:dyDescent="0.15">
      <c r="A759" s="408"/>
      <c r="B759" s="409"/>
      <c r="C759" s="409"/>
      <c r="D759" s="410"/>
      <c r="E759" s="410"/>
      <c r="F759" s="412"/>
      <c r="J759" s="408"/>
      <c r="K759" s="414"/>
      <c r="L759" s="414"/>
    </row>
    <row r="760" spans="1:12" ht="13" x14ac:dyDescent="0.15">
      <c r="A760" s="408"/>
      <c r="B760" s="409"/>
      <c r="C760" s="409"/>
      <c r="D760" s="410"/>
      <c r="E760" s="410"/>
      <c r="F760" s="412"/>
      <c r="J760" s="408"/>
      <c r="K760" s="414"/>
      <c r="L760" s="414"/>
    </row>
    <row r="761" spans="1:12" ht="13" x14ac:dyDescent="0.15">
      <c r="A761" s="408"/>
      <c r="B761" s="409"/>
      <c r="C761" s="409"/>
      <c r="D761" s="410"/>
      <c r="E761" s="410"/>
      <c r="F761" s="412"/>
      <c r="J761" s="408"/>
      <c r="K761" s="414"/>
      <c r="L761" s="414"/>
    </row>
    <row r="762" spans="1:12" ht="13" x14ac:dyDescent="0.15">
      <c r="A762" s="408"/>
      <c r="B762" s="409"/>
      <c r="C762" s="409"/>
      <c r="D762" s="410"/>
      <c r="E762" s="410"/>
      <c r="F762" s="412"/>
      <c r="J762" s="408"/>
      <c r="K762" s="414"/>
      <c r="L762" s="414"/>
    </row>
    <row r="763" spans="1:12" ht="13" x14ac:dyDescent="0.15">
      <c r="A763" s="408"/>
      <c r="B763" s="409"/>
      <c r="C763" s="409"/>
      <c r="D763" s="410"/>
      <c r="E763" s="410"/>
      <c r="F763" s="412"/>
      <c r="J763" s="408"/>
      <c r="K763" s="414"/>
      <c r="L763" s="414"/>
    </row>
    <row r="764" spans="1:12" ht="13" x14ac:dyDescent="0.15">
      <c r="A764" s="408"/>
      <c r="B764" s="409"/>
      <c r="C764" s="409"/>
      <c r="D764" s="410"/>
      <c r="E764" s="410"/>
      <c r="F764" s="412"/>
      <c r="J764" s="408"/>
      <c r="K764" s="414"/>
      <c r="L764" s="414"/>
    </row>
    <row r="765" spans="1:12" ht="13" x14ac:dyDescent="0.15">
      <c r="A765" s="408"/>
      <c r="B765" s="409"/>
      <c r="C765" s="409"/>
      <c r="D765" s="410"/>
      <c r="E765" s="410"/>
      <c r="F765" s="412"/>
      <c r="J765" s="408"/>
      <c r="K765" s="414"/>
      <c r="L765" s="414"/>
    </row>
    <row r="766" spans="1:12" ht="13" x14ac:dyDescent="0.15">
      <c r="A766" s="408"/>
      <c r="B766" s="409"/>
      <c r="C766" s="409"/>
      <c r="D766" s="410"/>
      <c r="E766" s="410"/>
      <c r="F766" s="412"/>
      <c r="J766" s="408"/>
      <c r="K766" s="414"/>
      <c r="L766" s="414"/>
    </row>
    <row r="767" spans="1:12" ht="13" x14ac:dyDescent="0.15">
      <c r="A767" s="408"/>
      <c r="B767" s="409"/>
      <c r="C767" s="409"/>
      <c r="D767" s="410"/>
      <c r="E767" s="410"/>
      <c r="F767" s="412"/>
      <c r="J767" s="408"/>
      <c r="K767" s="414"/>
      <c r="L767" s="414"/>
    </row>
    <row r="768" spans="1:12" ht="13" x14ac:dyDescent="0.15">
      <c r="A768" s="408"/>
      <c r="B768" s="409"/>
      <c r="C768" s="409"/>
      <c r="D768" s="410"/>
      <c r="E768" s="410"/>
      <c r="F768" s="412"/>
      <c r="J768" s="408"/>
      <c r="K768" s="414"/>
      <c r="L768" s="414"/>
    </row>
    <row r="769" spans="1:12" ht="13" x14ac:dyDescent="0.15">
      <c r="A769" s="408"/>
      <c r="B769" s="409"/>
      <c r="C769" s="409"/>
      <c r="D769" s="410"/>
      <c r="E769" s="410"/>
      <c r="F769" s="412"/>
      <c r="J769" s="408"/>
      <c r="K769" s="414"/>
      <c r="L769" s="414"/>
    </row>
    <row r="770" spans="1:12" ht="13" x14ac:dyDescent="0.15">
      <c r="A770" s="408"/>
      <c r="B770" s="409"/>
      <c r="C770" s="409"/>
      <c r="D770" s="410"/>
      <c r="E770" s="410"/>
      <c r="F770" s="412"/>
      <c r="J770" s="408"/>
      <c r="K770" s="414"/>
      <c r="L770" s="414"/>
    </row>
    <row r="771" spans="1:12" ht="13" x14ac:dyDescent="0.15">
      <c r="A771" s="408"/>
      <c r="B771" s="409"/>
      <c r="C771" s="409"/>
      <c r="D771" s="410"/>
      <c r="E771" s="410"/>
      <c r="F771" s="412"/>
      <c r="J771" s="408"/>
      <c r="K771" s="414"/>
      <c r="L771" s="414"/>
    </row>
    <row r="772" spans="1:12" ht="13" x14ac:dyDescent="0.15">
      <c r="A772" s="408"/>
      <c r="B772" s="409"/>
      <c r="C772" s="409"/>
      <c r="D772" s="410"/>
      <c r="E772" s="410"/>
      <c r="F772" s="412"/>
      <c r="J772" s="408"/>
      <c r="K772" s="414"/>
      <c r="L772" s="414"/>
    </row>
    <row r="773" spans="1:12" ht="13" x14ac:dyDescent="0.15">
      <c r="A773" s="408"/>
      <c r="B773" s="409"/>
      <c r="C773" s="409"/>
      <c r="D773" s="410"/>
      <c r="E773" s="410"/>
      <c r="F773" s="412"/>
      <c r="J773" s="408"/>
      <c r="K773" s="414"/>
      <c r="L773" s="414"/>
    </row>
    <row r="774" spans="1:12" ht="13" x14ac:dyDescent="0.15">
      <c r="A774" s="408"/>
      <c r="B774" s="409"/>
      <c r="C774" s="409"/>
      <c r="D774" s="410"/>
      <c r="E774" s="410"/>
      <c r="F774" s="412"/>
      <c r="J774" s="408"/>
      <c r="K774" s="414"/>
      <c r="L774" s="414"/>
    </row>
    <row r="775" spans="1:12" ht="13" x14ac:dyDescent="0.15">
      <c r="A775" s="408"/>
      <c r="B775" s="409"/>
      <c r="C775" s="409"/>
      <c r="D775" s="410"/>
      <c r="E775" s="410"/>
      <c r="F775" s="412"/>
      <c r="J775" s="408"/>
      <c r="K775" s="414"/>
      <c r="L775" s="414"/>
    </row>
    <row r="776" spans="1:12" ht="13" x14ac:dyDescent="0.15">
      <c r="A776" s="408"/>
      <c r="B776" s="409"/>
      <c r="C776" s="409"/>
      <c r="D776" s="410"/>
      <c r="E776" s="410"/>
      <c r="F776" s="412"/>
      <c r="J776" s="408"/>
      <c r="K776" s="414"/>
      <c r="L776" s="414"/>
    </row>
    <row r="777" spans="1:12" ht="13" x14ac:dyDescent="0.15">
      <c r="A777" s="408"/>
      <c r="B777" s="409"/>
      <c r="C777" s="409"/>
      <c r="D777" s="410"/>
      <c r="E777" s="410"/>
      <c r="F777" s="412"/>
      <c r="J777" s="408"/>
      <c r="K777" s="414"/>
      <c r="L777" s="414"/>
    </row>
    <row r="778" spans="1:12" ht="13" x14ac:dyDescent="0.15">
      <c r="A778" s="408"/>
      <c r="B778" s="409"/>
      <c r="C778" s="409"/>
      <c r="D778" s="410"/>
      <c r="E778" s="410"/>
      <c r="F778" s="412"/>
      <c r="J778" s="408"/>
      <c r="K778" s="414"/>
      <c r="L778" s="414"/>
    </row>
    <row r="779" spans="1:12" ht="13" x14ac:dyDescent="0.15">
      <c r="A779" s="408"/>
      <c r="B779" s="409"/>
      <c r="C779" s="409"/>
      <c r="D779" s="410"/>
      <c r="E779" s="410"/>
      <c r="F779" s="412"/>
      <c r="J779" s="408"/>
      <c r="K779" s="414"/>
      <c r="L779" s="414"/>
    </row>
    <row r="780" spans="1:12" ht="13" x14ac:dyDescent="0.15">
      <c r="A780" s="408"/>
      <c r="B780" s="409"/>
      <c r="C780" s="409"/>
      <c r="D780" s="410"/>
      <c r="E780" s="410"/>
      <c r="F780" s="412"/>
      <c r="J780" s="408"/>
      <c r="K780" s="414"/>
      <c r="L780" s="414"/>
    </row>
    <row r="781" spans="1:12" ht="13" x14ac:dyDescent="0.15">
      <c r="A781" s="408"/>
      <c r="B781" s="409"/>
      <c r="C781" s="409"/>
      <c r="D781" s="410"/>
      <c r="E781" s="410"/>
      <c r="F781" s="412"/>
      <c r="J781" s="408"/>
      <c r="K781" s="414"/>
      <c r="L781" s="414"/>
    </row>
    <row r="782" spans="1:12" ht="13" x14ac:dyDescent="0.15">
      <c r="A782" s="408"/>
      <c r="B782" s="409"/>
      <c r="C782" s="409"/>
      <c r="D782" s="410"/>
      <c r="E782" s="410"/>
      <c r="F782" s="412"/>
      <c r="J782" s="408"/>
      <c r="K782" s="414"/>
      <c r="L782" s="414"/>
    </row>
    <row r="783" spans="1:12" ht="13" x14ac:dyDescent="0.15">
      <c r="A783" s="408"/>
      <c r="B783" s="409"/>
      <c r="C783" s="409"/>
      <c r="D783" s="410"/>
      <c r="E783" s="410"/>
      <c r="F783" s="412"/>
      <c r="J783" s="408"/>
      <c r="K783" s="414"/>
      <c r="L783" s="414"/>
    </row>
    <row r="784" spans="1:12" ht="13" x14ac:dyDescent="0.15">
      <c r="A784" s="408"/>
      <c r="B784" s="409"/>
      <c r="C784" s="409"/>
      <c r="D784" s="410"/>
      <c r="E784" s="410"/>
      <c r="F784" s="412"/>
      <c r="J784" s="408"/>
      <c r="K784" s="414"/>
      <c r="L784" s="414"/>
    </row>
    <row r="785" spans="1:12" ht="13" x14ac:dyDescent="0.15">
      <c r="A785" s="408"/>
      <c r="B785" s="409"/>
      <c r="C785" s="409"/>
      <c r="D785" s="410"/>
      <c r="E785" s="410"/>
      <c r="F785" s="412"/>
      <c r="J785" s="408"/>
      <c r="K785" s="414"/>
      <c r="L785" s="414"/>
    </row>
    <row r="786" spans="1:12" ht="13" x14ac:dyDescent="0.15">
      <c r="A786" s="408"/>
      <c r="B786" s="409"/>
      <c r="C786" s="409"/>
      <c r="D786" s="410"/>
      <c r="E786" s="410"/>
      <c r="F786" s="412"/>
      <c r="J786" s="408"/>
      <c r="K786" s="414"/>
      <c r="L786" s="414"/>
    </row>
    <row r="787" spans="1:12" ht="13" x14ac:dyDescent="0.15">
      <c r="A787" s="408"/>
      <c r="B787" s="409"/>
      <c r="C787" s="409"/>
      <c r="D787" s="410"/>
      <c r="E787" s="410"/>
      <c r="F787" s="412"/>
      <c r="J787" s="408"/>
      <c r="K787" s="414"/>
      <c r="L787" s="414"/>
    </row>
    <row r="788" spans="1:12" ht="13" x14ac:dyDescent="0.15">
      <c r="A788" s="408"/>
      <c r="B788" s="409"/>
      <c r="C788" s="409"/>
      <c r="D788" s="410"/>
      <c r="E788" s="410"/>
      <c r="F788" s="412"/>
      <c r="J788" s="408"/>
      <c r="K788" s="414"/>
      <c r="L788" s="414"/>
    </row>
    <row r="789" spans="1:12" ht="13" x14ac:dyDescent="0.15">
      <c r="A789" s="408"/>
      <c r="B789" s="409"/>
      <c r="C789" s="409"/>
      <c r="D789" s="410"/>
      <c r="E789" s="410"/>
      <c r="F789" s="412"/>
      <c r="J789" s="408"/>
      <c r="K789" s="414"/>
      <c r="L789" s="414"/>
    </row>
    <row r="790" spans="1:12" ht="13" x14ac:dyDescent="0.15">
      <c r="A790" s="408"/>
      <c r="B790" s="409"/>
      <c r="C790" s="409"/>
      <c r="D790" s="410"/>
      <c r="E790" s="410"/>
      <c r="F790" s="412"/>
      <c r="J790" s="408"/>
      <c r="K790" s="414"/>
      <c r="L790" s="414"/>
    </row>
    <row r="791" spans="1:12" ht="13" x14ac:dyDescent="0.15">
      <c r="A791" s="408"/>
      <c r="B791" s="409"/>
      <c r="C791" s="409"/>
      <c r="D791" s="410"/>
      <c r="E791" s="410"/>
      <c r="F791" s="412"/>
      <c r="J791" s="408"/>
      <c r="K791" s="414"/>
      <c r="L791" s="414"/>
    </row>
    <row r="792" spans="1:12" ht="13" x14ac:dyDescent="0.15">
      <c r="A792" s="408"/>
      <c r="B792" s="409"/>
      <c r="C792" s="409"/>
      <c r="D792" s="410"/>
      <c r="E792" s="410"/>
      <c r="F792" s="412"/>
      <c r="J792" s="408"/>
      <c r="K792" s="414"/>
      <c r="L792" s="414"/>
    </row>
    <row r="793" spans="1:12" ht="13" x14ac:dyDescent="0.15">
      <c r="A793" s="408"/>
      <c r="B793" s="409"/>
      <c r="C793" s="409"/>
      <c r="D793" s="410"/>
      <c r="E793" s="410"/>
      <c r="F793" s="412"/>
      <c r="J793" s="408"/>
      <c r="K793" s="414"/>
      <c r="L793" s="414"/>
    </row>
    <row r="794" spans="1:12" ht="13" x14ac:dyDescent="0.15">
      <c r="A794" s="408"/>
      <c r="B794" s="409"/>
      <c r="C794" s="409"/>
      <c r="D794" s="410"/>
      <c r="E794" s="410"/>
      <c r="F794" s="412"/>
      <c r="J794" s="408"/>
      <c r="K794" s="414"/>
      <c r="L794" s="414"/>
    </row>
    <row r="795" spans="1:12" ht="13" x14ac:dyDescent="0.15">
      <c r="A795" s="408"/>
      <c r="B795" s="409"/>
      <c r="C795" s="409"/>
      <c r="D795" s="410"/>
      <c r="E795" s="410"/>
      <c r="F795" s="412"/>
      <c r="J795" s="408"/>
      <c r="K795" s="414"/>
      <c r="L795" s="414"/>
    </row>
    <row r="796" spans="1:12" ht="13" x14ac:dyDescent="0.15">
      <c r="A796" s="408"/>
      <c r="B796" s="409"/>
      <c r="C796" s="409"/>
      <c r="D796" s="410"/>
      <c r="E796" s="410"/>
      <c r="F796" s="412"/>
      <c r="J796" s="408"/>
      <c r="K796" s="414"/>
      <c r="L796" s="414"/>
    </row>
    <row r="797" spans="1:12" ht="13" x14ac:dyDescent="0.15">
      <c r="A797" s="408"/>
      <c r="B797" s="409"/>
      <c r="C797" s="409"/>
      <c r="D797" s="410"/>
      <c r="E797" s="410"/>
      <c r="F797" s="412"/>
      <c r="J797" s="408"/>
      <c r="K797" s="414"/>
      <c r="L797" s="414"/>
    </row>
    <row r="798" spans="1:12" ht="13" x14ac:dyDescent="0.15">
      <c r="A798" s="408"/>
      <c r="B798" s="409"/>
      <c r="C798" s="409"/>
      <c r="D798" s="410"/>
      <c r="E798" s="410"/>
      <c r="F798" s="412"/>
      <c r="J798" s="408"/>
      <c r="K798" s="414"/>
      <c r="L798" s="414"/>
    </row>
    <row r="799" spans="1:12" ht="13" x14ac:dyDescent="0.15">
      <c r="A799" s="408"/>
      <c r="B799" s="409"/>
      <c r="C799" s="409"/>
      <c r="D799" s="410"/>
      <c r="E799" s="410"/>
      <c r="F799" s="412"/>
      <c r="J799" s="408"/>
      <c r="K799" s="414"/>
      <c r="L799" s="414"/>
    </row>
    <row r="800" spans="1:12" ht="13" x14ac:dyDescent="0.15">
      <c r="A800" s="408"/>
      <c r="B800" s="409"/>
      <c r="C800" s="409"/>
      <c r="D800" s="410"/>
      <c r="E800" s="410"/>
      <c r="F800" s="412"/>
      <c r="J800" s="408"/>
      <c r="K800" s="414"/>
      <c r="L800" s="414"/>
    </row>
    <row r="801" spans="1:12" ht="13" x14ac:dyDescent="0.15">
      <c r="A801" s="408"/>
      <c r="B801" s="409"/>
      <c r="C801" s="409"/>
      <c r="D801" s="410"/>
      <c r="E801" s="410"/>
      <c r="F801" s="412"/>
      <c r="J801" s="408"/>
      <c r="K801" s="414"/>
      <c r="L801" s="414"/>
    </row>
    <row r="802" spans="1:12" ht="13" x14ac:dyDescent="0.15">
      <c r="A802" s="408"/>
      <c r="B802" s="409"/>
      <c r="C802" s="409"/>
      <c r="D802" s="410"/>
      <c r="E802" s="410"/>
      <c r="F802" s="412"/>
      <c r="J802" s="408"/>
      <c r="K802" s="414"/>
      <c r="L802" s="414"/>
    </row>
    <row r="803" spans="1:12" ht="13" x14ac:dyDescent="0.15">
      <c r="A803" s="408"/>
      <c r="B803" s="409"/>
      <c r="C803" s="409"/>
      <c r="D803" s="410"/>
      <c r="E803" s="410"/>
      <c r="F803" s="412"/>
      <c r="J803" s="408"/>
      <c r="K803" s="414"/>
      <c r="L803" s="414"/>
    </row>
    <row r="804" spans="1:12" ht="13" x14ac:dyDescent="0.15">
      <c r="A804" s="408"/>
      <c r="B804" s="409"/>
      <c r="C804" s="409"/>
      <c r="D804" s="410"/>
      <c r="E804" s="410"/>
      <c r="F804" s="412"/>
      <c r="J804" s="408"/>
      <c r="K804" s="414"/>
      <c r="L804" s="414"/>
    </row>
    <row r="805" spans="1:12" ht="13" x14ac:dyDescent="0.15">
      <c r="A805" s="408"/>
      <c r="B805" s="409"/>
      <c r="C805" s="409"/>
      <c r="D805" s="410"/>
      <c r="E805" s="410"/>
      <c r="F805" s="412"/>
      <c r="J805" s="408"/>
      <c r="K805" s="414"/>
      <c r="L805" s="414"/>
    </row>
    <row r="806" spans="1:12" ht="13" x14ac:dyDescent="0.15">
      <c r="A806" s="408"/>
      <c r="B806" s="409"/>
      <c r="C806" s="409"/>
      <c r="D806" s="410"/>
      <c r="E806" s="410"/>
      <c r="F806" s="412"/>
      <c r="J806" s="408"/>
      <c r="K806" s="414"/>
      <c r="L806" s="414"/>
    </row>
    <row r="807" spans="1:12" ht="13" x14ac:dyDescent="0.15">
      <c r="A807" s="408"/>
      <c r="B807" s="409"/>
      <c r="C807" s="409"/>
      <c r="D807" s="410"/>
      <c r="E807" s="410"/>
      <c r="F807" s="412"/>
      <c r="J807" s="408"/>
      <c r="K807" s="414"/>
      <c r="L807" s="414"/>
    </row>
    <row r="808" spans="1:12" ht="13" x14ac:dyDescent="0.15">
      <c r="A808" s="408"/>
      <c r="B808" s="409"/>
      <c r="C808" s="409"/>
      <c r="D808" s="410"/>
      <c r="E808" s="410"/>
      <c r="F808" s="412"/>
      <c r="J808" s="408"/>
      <c r="K808" s="414"/>
      <c r="L808" s="414"/>
    </row>
    <row r="809" spans="1:12" ht="13" x14ac:dyDescent="0.15">
      <c r="A809" s="408"/>
      <c r="B809" s="409"/>
      <c r="C809" s="409"/>
      <c r="D809" s="410"/>
      <c r="E809" s="410"/>
      <c r="F809" s="412"/>
      <c r="J809" s="408"/>
      <c r="K809" s="414"/>
      <c r="L809" s="414"/>
    </row>
    <row r="810" spans="1:12" ht="13" x14ac:dyDescent="0.15">
      <c r="A810" s="408"/>
      <c r="B810" s="409"/>
      <c r="C810" s="409"/>
      <c r="D810" s="410"/>
      <c r="E810" s="410"/>
      <c r="F810" s="412"/>
      <c r="J810" s="408"/>
      <c r="K810" s="414"/>
      <c r="L810" s="414"/>
    </row>
    <row r="811" spans="1:12" ht="13" x14ac:dyDescent="0.15">
      <c r="A811" s="408"/>
      <c r="B811" s="409"/>
      <c r="C811" s="409"/>
      <c r="D811" s="410"/>
      <c r="E811" s="410"/>
      <c r="F811" s="412"/>
      <c r="J811" s="408"/>
      <c r="K811" s="414"/>
      <c r="L811" s="414"/>
    </row>
    <row r="812" spans="1:12" ht="13" x14ac:dyDescent="0.15">
      <c r="A812" s="408"/>
      <c r="B812" s="409"/>
      <c r="C812" s="409"/>
      <c r="D812" s="410"/>
      <c r="E812" s="410"/>
      <c r="F812" s="412"/>
      <c r="J812" s="408"/>
      <c r="K812" s="414"/>
      <c r="L812" s="414"/>
    </row>
    <row r="813" spans="1:12" ht="13" x14ac:dyDescent="0.15">
      <c r="A813" s="408"/>
      <c r="B813" s="409"/>
      <c r="C813" s="409"/>
      <c r="D813" s="410"/>
      <c r="E813" s="410"/>
      <c r="F813" s="412"/>
      <c r="J813" s="408"/>
      <c r="K813" s="414"/>
      <c r="L813" s="414"/>
    </row>
    <row r="814" spans="1:12" ht="13" x14ac:dyDescent="0.15">
      <c r="A814" s="408"/>
      <c r="B814" s="409"/>
      <c r="C814" s="409"/>
      <c r="D814" s="410"/>
      <c r="E814" s="410"/>
      <c r="F814" s="412"/>
      <c r="J814" s="408"/>
      <c r="K814" s="414"/>
      <c r="L814" s="414"/>
    </row>
    <row r="815" spans="1:12" ht="13" x14ac:dyDescent="0.15">
      <c r="A815" s="408"/>
      <c r="B815" s="409"/>
      <c r="C815" s="409"/>
      <c r="D815" s="410"/>
      <c r="E815" s="410"/>
      <c r="F815" s="412"/>
      <c r="J815" s="408"/>
      <c r="K815" s="414"/>
      <c r="L815" s="414"/>
    </row>
    <row r="816" spans="1:12" ht="13" x14ac:dyDescent="0.15">
      <c r="A816" s="408"/>
      <c r="B816" s="409"/>
      <c r="C816" s="409"/>
      <c r="D816" s="410"/>
      <c r="E816" s="410"/>
      <c r="F816" s="412"/>
      <c r="J816" s="408"/>
      <c r="K816" s="414"/>
      <c r="L816" s="414"/>
    </row>
    <row r="817" spans="1:12" ht="13" x14ac:dyDescent="0.15">
      <c r="A817" s="408"/>
      <c r="B817" s="409"/>
      <c r="C817" s="409"/>
      <c r="D817" s="410"/>
      <c r="E817" s="410"/>
      <c r="F817" s="412"/>
      <c r="J817" s="408"/>
      <c r="K817" s="414"/>
      <c r="L817" s="414"/>
    </row>
    <row r="818" spans="1:12" ht="13" x14ac:dyDescent="0.15">
      <c r="A818" s="408"/>
      <c r="B818" s="409"/>
      <c r="C818" s="409"/>
      <c r="D818" s="410"/>
      <c r="E818" s="410"/>
      <c r="F818" s="412"/>
      <c r="J818" s="408"/>
      <c r="K818" s="414"/>
      <c r="L818" s="414"/>
    </row>
    <row r="819" spans="1:12" ht="13" x14ac:dyDescent="0.15">
      <c r="A819" s="408"/>
      <c r="B819" s="409"/>
      <c r="C819" s="409"/>
      <c r="D819" s="410"/>
      <c r="E819" s="410"/>
      <c r="F819" s="412"/>
      <c r="J819" s="408"/>
      <c r="K819" s="414"/>
      <c r="L819" s="414"/>
    </row>
    <row r="820" spans="1:12" ht="13" x14ac:dyDescent="0.15">
      <c r="A820" s="408"/>
      <c r="B820" s="409"/>
      <c r="C820" s="409"/>
      <c r="D820" s="410"/>
      <c r="E820" s="410"/>
      <c r="F820" s="412"/>
      <c r="J820" s="408"/>
      <c r="K820" s="414"/>
      <c r="L820" s="414"/>
    </row>
    <row r="821" spans="1:12" ht="13" x14ac:dyDescent="0.15">
      <c r="A821" s="408"/>
      <c r="B821" s="409"/>
      <c r="C821" s="409"/>
      <c r="D821" s="410"/>
      <c r="E821" s="410"/>
      <c r="F821" s="412"/>
      <c r="J821" s="408"/>
      <c r="K821" s="414"/>
      <c r="L821" s="414"/>
    </row>
    <row r="822" spans="1:12" ht="13" x14ac:dyDescent="0.15">
      <c r="A822" s="408"/>
      <c r="B822" s="409"/>
      <c r="C822" s="409"/>
      <c r="D822" s="410"/>
      <c r="E822" s="410"/>
      <c r="F822" s="412"/>
      <c r="J822" s="408"/>
      <c r="K822" s="414"/>
      <c r="L822" s="414"/>
    </row>
    <row r="823" spans="1:12" ht="13" x14ac:dyDescent="0.15">
      <c r="A823" s="408"/>
      <c r="B823" s="409"/>
      <c r="C823" s="409"/>
      <c r="D823" s="410"/>
      <c r="E823" s="410"/>
      <c r="F823" s="412"/>
      <c r="J823" s="408"/>
      <c r="K823" s="414"/>
      <c r="L823" s="414"/>
    </row>
    <row r="824" spans="1:12" ht="13" x14ac:dyDescent="0.15">
      <c r="A824" s="408"/>
      <c r="B824" s="409"/>
      <c r="C824" s="409"/>
      <c r="D824" s="410"/>
      <c r="E824" s="410"/>
      <c r="F824" s="412"/>
      <c r="J824" s="408"/>
      <c r="K824" s="414"/>
      <c r="L824" s="414"/>
    </row>
    <row r="825" spans="1:12" ht="13" x14ac:dyDescent="0.15">
      <c r="A825" s="408"/>
      <c r="B825" s="409"/>
      <c r="C825" s="409"/>
      <c r="D825" s="410"/>
      <c r="E825" s="410"/>
      <c r="F825" s="412"/>
      <c r="J825" s="408"/>
      <c r="K825" s="414"/>
      <c r="L825" s="414"/>
    </row>
    <row r="826" spans="1:12" ht="13" x14ac:dyDescent="0.15">
      <c r="A826" s="408"/>
      <c r="B826" s="409"/>
      <c r="C826" s="409"/>
      <c r="D826" s="410"/>
      <c r="E826" s="410"/>
      <c r="F826" s="412"/>
      <c r="J826" s="408"/>
      <c r="K826" s="414"/>
      <c r="L826" s="414"/>
    </row>
    <row r="827" spans="1:12" ht="13" x14ac:dyDescent="0.15">
      <c r="A827" s="408"/>
      <c r="B827" s="409"/>
      <c r="C827" s="409"/>
      <c r="D827" s="410"/>
      <c r="E827" s="410"/>
      <c r="F827" s="412"/>
      <c r="J827" s="408"/>
      <c r="K827" s="414"/>
      <c r="L827" s="414"/>
    </row>
    <row r="828" spans="1:12" ht="13" x14ac:dyDescent="0.15">
      <c r="A828" s="408"/>
      <c r="B828" s="409"/>
      <c r="C828" s="409"/>
      <c r="D828" s="410"/>
      <c r="E828" s="410"/>
      <c r="F828" s="412"/>
      <c r="J828" s="408"/>
      <c r="K828" s="414"/>
      <c r="L828" s="414"/>
    </row>
    <row r="829" spans="1:12" ht="13" x14ac:dyDescent="0.15">
      <c r="A829" s="408"/>
      <c r="B829" s="409"/>
      <c r="C829" s="409"/>
      <c r="D829" s="410"/>
      <c r="E829" s="410"/>
      <c r="F829" s="412"/>
      <c r="J829" s="408"/>
      <c r="K829" s="414"/>
      <c r="L829" s="414"/>
    </row>
    <row r="830" spans="1:12" ht="13" x14ac:dyDescent="0.15">
      <c r="A830" s="408"/>
      <c r="B830" s="409"/>
      <c r="C830" s="409"/>
      <c r="D830" s="410"/>
      <c r="E830" s="410"/>
      <c r="F830" s="412"/>
      <c r="J830" s="408"/>
      <c r="K830" s="414"/>
      <c r="L830" s="414"/>
    </row>
    <row r="831" spans="1:12" ht="13" x14ac:dyDescent="0.15">
      <c r="A831" s="408"/>
      <c r="B831" s="409"/>
      <c r="C831" s="409"/>
      <c r="D831" s="410"/>
      <c r="E831" s="410"/>
      <c r="F831" s="412"/>
      <c r="J831" s="408"/>
      <c r="K831" s="414"/>
      <c r="L831" s="414"/>
    </row>
    <row r="832" spans="1:12" ht="13" x14ac:dyDescent="0.15">
      <c r="A832" s="408"/>
      <c r="B832" s="409"/>
      <c r="C832" s="409"/>
      <c r="D832" s="410"/>
      <c r="E832" s="410"/>
      <c r="F832" s="412"/>
      <c r="J832" s="408"/>
      <c r="K832" s="414"/>
      <c r="L832" s="414"/>
    </row>
    <row r="833" spans="1:12" ht="13" x14ac:dyDescent="0.15">
      <c r="A833" s="408"/>
      <c r="B833" s="409"/>
      <c r="C833" s="409"/>
      <c r="D833" s="410"/>
      <c r="E833" s="410"/>
      <c r="F833" s="412"/>
      <c r="J833" s="408"/>
      <c r="K833" s="414"/>
      <c r="L833" s="414"/>
    </row>
    <row r="834" spans="1:12" ht="13" x14ac:dyDescent="0.15">
      <c r="A834" s="408"/>
      <c r="B834" s="409"/>
      <c r="C834" s="409"/>
      <c r="D834" s="410"/>
      <c r="E834" s="410"/>
      <c r="F834" s="412"/>
      <c r="J834" s="408"/>
      <c r="K834" s="414"/>
      <c r="L834" s="414"/>
    </row>
    <row r="835" spans="1:12" ht="13" x14ac:dyDescent="0.15">
      <c r="A835" s="408"/>
      <c r="B835" s="409"/>
      <c r="C835" s="409"/>
      <c r="D835" s="410"/>
      <c r="E835" s="410"/>
      <c r="F835" s="412"/>
      <c r="J835" s="408"/>
      <c r="K835" s="414"/>
      <c r="L835" s="414"/>
    </row>
    <row r="836" spans="1:12" ht="13" x14ac:dyDescent="0.15">
      <c r="A836" s="408"/>
      <c r="B836" s="409"/>
      <c r="C836" s="409"/>
      <c r="D836" s="410"/>
      <c r="E836" s="410"/>
      <c r="F836" s="412"/>
      <c r="J836" s="408"/>
      <c r="K836" s="414"/>
      <c r="L836" s="414"/>
    </row>
    <row r="837" spans="1:12" ht="13" x14ac:dyDescent="0.15">
      <c r="A837" s="408"/>
      <c r="B837" s="409"/>
      <c r="C837" s="409"/>
      <c r="D837" s="410"/>
      <c r="E837" s="410"/>
      <c r="F837" s="412"/>
      <c r="J837" s="408"/>
      <c r="K837" s="414"/>
      <c r="L837" s="414"/>
    </row>
    <row r="838" spans="1:12" ht="13" x14ac:dyDescent="0.15">
      <c r="A838" s="408"/>
      <c r="B838" s="409"/>
      <c r="C838" s="409"/>
      <c r="D838" s="410"/>
      <c r="E838" s="410"/>
      <c r="F838" s="412"/>
      <c r="J838" s="408"/>
      <c r="K838" s="414"/>
      <c r="L838" s="414"/>
    </row>
    <row r="839" spans="1:12" ht="13" x14ac:dyDescent="0.15">
      <c r="A839" s="408"/>
      <c r="B839" s="409"/>
      <c r="C839" s="409"/>
      <c r="D839" s="410"/>
      <c r="E839" s="410"/>
      <c r="F839" s="412"/>
      <c r="J839" s="408"/>
      <c r="K839" s="414"/>
      <c r="L839" s="414"/>
    </row>
    <row r="840" spans="1:12" ht="13" x14ac:dyDescent="0.15">
      <c r="A840" s="408"/>
      <c r="B840" s="409"/>
      <c r="C840" s="409"/>
      <c r="D840" s="410"/>
      <c r="E840" s="410"/>
      <c r="F840" s="412"/>
      <c r="J840" s="408"/>
      <c r="K840" s="414"/>
      <c r="L840" s="414"/>
    </row>
    <row r="841" spans="1:12" ht="13" x14ac:dyDescent="0.15">
      <c r="A841" s="408"/>
      <c r="B841" s="409"/>
      <c r="C841" s="409"/>
      <c r="D841" s="410"/>
      <c r="E841" s="410"/>
      <c r="F841" s="412"/>
      <c r="J841" s="408"/>
      <c r="K841" s="414"/>
      <c r="L841" s="414"/>
    </row>
    <row r="842" spans="1:12" ht="13" x14ac:dyDescent="0.15">
      <c r="A842" s="408"/>
      <c r="B842" s="409"/>
      <c r="C842" s="409"/>
      <c r="D842" s="410"/>
      <c r="E842" s="410"/>
      <c r="F842" s="412"/>
      <c r="J842" s="408"/>
      <c r="K842" s="414"/>
      <c r="L842" s="414"/>
    </row>
    <row r="843" spans="1:12" ht="13" x14ac:dyDescent="0.15">
      <c r="A843" s="408"/>
      <c r="B843" s="409"/>
      <c r="C843" s="409"/>
      <c r="D843" s="410"/>
      <c r="E843" s="410"/>
      <c r="F843" s="412"/>
      <c r="J843" s="408"/>
      <c r="K843" s="414"/>
      <c r="L843" s="414"/>
    </row>
    <row r="844" spans="1:12" ht="13" x14ac:dyDescent="0.15">
      <c r="A844" s="408"/>
      <c r="B844" s="409"/>
      <c r="C844" s="409"/>
      <c r="D844" s="410"/>
      <c r="E844" s="410"/>
      <c r="F844" s="412"/>
      <c r="J844" s="408"/>
      <c r="K844" s="414"/>
      <c r="L844" s="414"/>
    </row>
    <row r="845" spans="1:12" ht="13" x14ac:dyDescent="0.15">
      <c r="A845" s="408"/>
      <c r="B845" s="409"/>
      <c r="C845" s="409"/>
      <c r="D845" s="410"/>
      <c r="E845" s="410"/>
      <c r="F845" s="412"/>
      <c r="J845" s="408"/>
      <c r="K845" s="414"/>
      <c r="L845" s="414"/>
    </row>
    <row r="846" spans="1:12" ht="13" x14ac:dyDescent="0.15">
      <c r="A846" s="408"/>
      <c r="B846" s="409"/>
      <c r="C846" s="409"/>
      <c r="D846" s="410"/>
      <c r="E846" s="410"/>
      <c r="F846" s="412"/>
      <c r="J846" s="408"/>
      <c r="K846" s="414"/>
      <c r="L846" s="414"/>
    </row>
    <row r="847" spans="1:12" ht="13" x14ac:dyDescent="0.15">
      <c r="A847" s="408"/>
      <c r="B847" s="409"/>
      <c r="C847" s="409"/>
      <c r="D847" s="410"/>
      <c r="E847" s="410"/>
      <c r="F847" s="412"/>
      <c r="J847" s="408"/>
      <c r="K847" s="414"/>
      <c r="L847" s="414"/>
    </row>
    <row r="848" spans="1:12" ht="13" x14ac:dyDescent="0.15">
      <c r="A848" s="408"/>
      <c r="B848" s="409"/>
      <c r="C848" s="409"/>
      <c r="D848" s="410"/>
      <c r="E848" s="410"/>
      <c r="F848" s="412"/>
      <c r="J848" s="408"/>
      <c r="K848" s="414"/>
      <c r="L848" s="414"/>
    </row>
    <row r="849" spans="1:12" ht="13" x14ac:dyDescent="0.15">
      <c r="A849" s="408"/>
      <c r="B849" s="409"/>
      <c r="C849" s="409"/>
      <c r="D849" s="410"/>
      <c r="E849" s="410"/>
      <c r="F849" s="412"/>
      <c r="J849" s="408"/>
      <c r="K849" s="414"/>
      <c r="L849" s="414"/>
    </row>
    <row r="850" spans="1:12" ht="13" x14ac:dyDescent="0.15">
      <c r="A850" s="408"/>
      <c r="B850" s="409"/>
      <c r="C850" s="409"/>
      <c r="D850" s="410"/>
      <c r="E850" s="410"/>
      <c r="F850" s="412"/>
      <c r="J850" s="408"/>
      <c r="K850" s="414"/>
      <c r="L850" s="414"/>
    </row>
    <row r="851" spans="1:12" ht="13" x14ac:dyDescent="0.15">
      <c r="A851" s="408"/>
      <c r="B851" s="409"/>
      <c r="C851" s="409"/>
      <c r="D851" s="410"/>
      <c r="E851" s="410"/>
      <c r="F851" s="412"/>
      <c r="J851" s="408"/>
      <c r="K851" s="414"/>
      <c r="L851" s="414"/>
    </row>
    <row r="852" spans="1:12" ht="13" x14ac:dyDescent="0.15">
      <c r="A852" s="408"/>
      <c r="B852" s="409"/>
      <c r="C852" s="409"/>
      <c r="D852" s="410"/>
      <c r="E852" s="410"/>
      <c r="F852" s="412"/>
      <c r="J852" s="408"/>
      <c r="K852" s="414"/>
      <c r="L852" s="414"/>
    </row>
    <row r="853" spans="1:12" ht="13" x14ac:dyDescent="0.15">
      <c r="A853" s="408"/>
      <c r="B853" s="409"/>
      <c r="C853" s="409"/>
      <c r="D853" s="410"/>
      <c r="E853" s="410"/>
      <c r="F853" s="412"/>
      <c r="J853" s="408"/>
      <c r="K853" s="414"/>
      <c r="L853" s="414"/>
    </row>
    <row r="854" spans="1:12" ht="13" x14ac:dyDescent="0.15">
      <c r="A854" s="408"/>
      <c r="B854" s="409"/>
      <c r="C854" s="409"/>
      <c r="D854" s="410"/>
      <c r="E854" s="410"/>
      <c r="F854" s="412"/>
      <c r="J854" s="408"/>
      <c r="K854" s="414"/>
      <c r="L854" s="414"/>
    </row>
    <row r="855" spans="1:12" ht="13" x14ac:dyDescent="0.15">
      <c r="A855" s="408"/>
      <c r="B855" s="409"/>
      <c r="C855" s="409"/>
      <c r="D855" s="410"/>
      <c r="E855" s="410"/>
      <c r="F855" s="412"/>
      <c r="J855" s="408"/>
      <c r="K855" s="414"/>
      <c r="L855" s="414"/>
    </row>
    <row r="856" spans="1:12" ht="13" x14ac:dyDescent="0.15">
      <c r="A856" s="408"/>
      <c r="B856" s="409"/>
      <c r="C856" s="409"/>
      <c r="D856" s="410"/>
      <c r="E856" s="410"/>
      <c r="F856" s="412"/>
      <c r="J856" s="408"/>
      <c r="K856" s="414"/>
      <c r="L856" s="414"/>
    </row>
    <row r="857" spans="1:12" ht="13" x14ac:dyDescent="0.15">
      <c r="A857" s="408"/>
      <c r="B857" s="409"/>
      <c r="C857" s="409"/>
      <c r="D857" s="410"/>
      <c r="E857" s="410"/>
      <c r="F857" s="412"/>
      <c r="J857" s="408"/>
      <c r="K857" s="414"/>
      <c r="L857" s="414"/>
    </row>
    <row r="858" spans="1:12" ht="13" x14ac:dyDescent="0.15">
      <c r="A858" s="408"/>
      <c r="B858" s="409"/>
      <c r="C858" s="409"/>
      <c r="D858" s="410"/>
      <c r="E858" s="410"/>
      <c r="F858" s="412"/>
      <c r="J858" s="408"/>
      <c r="K858" s="414"/>
      <c r="L858" s="414"/>
    </row>
    <row r="859" spans="1:12" ht="13" x14ac:dyDescent="0.15">
      <c r="A859" s="408"/>
      <c r="B859" s="409"/>
      <c r="C859" s="409"/>
      <c r="D859" s="410"/>
      <c r="E859" s="410"/>
      <c r="F859" s="412"/>
      <c r="J859" s="408"/>
      <c r="K859" s="414"/>
      <c r="L859" s="414"/>
    </row>
    <row r="860" spans="1:12" ht="13" x14ac:dyDescent="0.15">
      <c r="A860" s="408"/>
      <c r="B860" s="409"/>
      <c r="C860" s="409"/>
      <c r="D860" s="410"/>
      <c r="E860" s="410"/>
      <c r="F860" s="412"/>
      <c r="J860" s="408"/>
      <c r="K860" s="414"/>
      <c r="L860" s="414"/>
    </row>
    <row r="861" spans="1:12" ht="13" x14ac:dyDescent="0.15">
      <c r="A861" s="408"/>
      <c r="B861" s="409"/>
      <c r="C861" s="409"/>
      <c r="D861" s="410"/>
      <c r="E861" s="410"/>
      <c r="F861" s="412"/>
      <c r="J861" s="408"/>
      <c r="K861" s="414"/>
      <c r="L861" s="414"/>
    </row>
    <row r="862" spans="1:12" ht="13" x14ac:dyDescent="0.15">
      <c r="A862" s="408"/>
      <c r="B862" s="409"/>
      <c r="C862" s="409"/>
      <c r="D862" s="410"/>
      <c r="E862" s="410"/>
      <c r="F862" s="412"/>
      <c r="J862" s="408"/>
      <c r="K862" s="414"/>
      <c r="L862" s="414"/>
    </row>
    <row r="863" spans="1:12" ht="13" x14ac:dyDescent="0.15">
      <c r="A863" s="408"/>
      <c r="B863" s="409"/>
      <c r="C863" s="409"/>
      <c r="D863" s="410"/>
      <c r="E863" s="410"/>
      <c r="F863" s="412"/>
      <c r="J863" s="408"/>
      <c r="K863" s="414"/>
      <c r="L863" s="414"/>
    </row>
    <row r="864" spans="1:12" ht="13" x14ac:dyDescent="0.15">
      <c r="A864" s="408"/>
      <c r="B864" s="409"/>
      <c r="C864" s="409"/>
      <c r="D864" s="410"/>
      <c r="E864" s="410"/>
      <c r="F864" s="412"/>
      <c r="J864" s="408"/>
      <c r="K864" s="414"/>
      <c r="L864" s="414"/>
    </row>
    <row r="865" spans="1:12" ht="13" x14ac:dyDescent="0.15">
      <c r="A865" s="408"/>
      <c r="B865" s="409"/>
      <c r="C865" s="409"/>
      <c r="D865" s="410"/>
      <c r="E865" s="410"/>
      <c r="F865" s="412"/>
      <c r="J865" s="408"/>
      <c r="K865" s="414"/>
      <c r="L865" s="414"/>
    </row>
    <row r="866" spans="1:12" ht="13" x14ac:dyDescent="0.15">
      <c r="A866" s="408"/>
      <c r="B866" s="409"/>
      <c r="C866" s="409"/>
      <c r="D866" s="410"/>
      <c r="E866" s="410"/>
      <c r="F866" s="412"/>
      <c r="J866" s="408"/>
      <c r="K866" s="414"/>
      <c r="L866" s="414"/>
    </row>
    <row r="867" spans="1:12" ht="13" x14ac:dyDescent="0.15">
      <c r="A867" s="408"/>
      <c r="B867" s="409"/>
      <c r="C867" s="409"/>
      <c r="D867" s="410"/>
      <c r="E867" s="410"/>
      <c r="F867" s="412"/>
      <c r="J867" s="408"/>
      <c r="K867" s="414"/>
      <c r="L867" s="414"/>
    </row>
    <row r="868" spans="1:12" ht="13" x14ac:dyDescent="0.15">
      <c r="A868" s="408"/>
      <c r="B868" s="409"/>
      <c r="C868" s="409"/>
      <c r="D868" s="410"/>
      <c r="E868" s="410"/>
      <c r="F868" s="412"/>
      <c r="J868" s="408"/>
      <c r="K868" s="414"/>
      <c r="L868" s="414"/>
    </row>
    <row r="869" spans="1:12" ht="13" x14ac:dyDescent="0.15">
      <c r="A869" s="408"/>
      <c r="B869" s="409"/>
      <c r="C869" s="409"/>
      <c r="D869" s="410"/>
      <c r="E869" s="410"/>
      <c r="F869" s="412"/>
      <c r="J869" s="408"/>
      <c r="K869" s="414"/>
      <c r="L869" s="414"/>
    </row>
    <row r="870" spans="1:12" ht="13" x14ac:dyDescent="0.15">
      <c r="A870" s="408"/>
      <c r="B870" s="409"/>
      <c r="C870" s="409"/>
      <c r="D870" s="410"/>
      <c r="E870" s="410"/>
      <c r="F870" s="412"/>
      <c r="J870" s="408"/>
      <c r="K870" s="414"/>
      <c r="L870" s="414"/>
    </row>
    <row r="871" spans="1:12" ht="13" x14ac:dyDescent="0.15">
      <c r="A871" s="408"/>
      <c r="B871" s="409"/>
      <c r="C871" s="409"/>
      <c r="D871" s="410"/>
      <c r="E871" s="410"/>
      <c r="F871" s="412"/>
      <c r="J871" s="408"/>
      <c r="K871" s="414"/>
      <c r="L871" s="414"/>
    </row>
    <row r="872" spans="1:12" ht="13" x14ac:dyDescent="0.15">
      <c r="A872" s="408"/>
      <c r="B872" s="409"/>
      <c r="C872" s="409"/>
      <c r="D872" s="410"/>
      <c r="E872" s="410"/>
      <c r="F872" s="412"/>
      <c r="J872" s="408"/>
      <c r="K872" s="414"/>
      <c r="L872" s="414"/>
    </row>
    <row r="873" spans="1:12" ht="13" x14ac:dyDescent="0.15">
      <c r="A873" s="408"/>
      <c r="B873" s="409"/>
      <c r="C873" s="409"/>
      <c r="D873" s="410"/>
      <c r="E873" s="410"/>
      <c r="F873" s="412"/>
      <c r="J873" s="408"/>
      <c r="K873" s="414"/>
      <c r="L873" s="414"/>
    </row>
    <row r="874" spans="1:12" ht="13" x14ac:dyDescent="0.15">
      <c r="A874" s="408"/>
      <c r="B874" s="409"/>
      <c r="C874" s="409"/>
      <c r="D874" s="410"/>
      <c r="E874" s="410"/>
      <c r="F874" s="412"/>
      <c r="J874" s="408"/>
      <c r="K874" s="414"/>
      <c r="L874" s="414"/>
    </row>
    <row r="875" spans="1:12" ht="13" x14ac:dyDescent="0.15">
      <c r="A875" s="408"/>
      <c r="B875" s="409"/>
      <c r="C875" s="409"/>
      <c r="D875" s="410"/>
      <c r="E875" s="410"/>
      <c r="F875" s="412"/>
      <c r="J875" s="408"/>
      <c r="K875" s="414"/>
      <c r="L875" s="414"/>
    </row>
    <row r="876" spans="1:12" ht="13" x14ac:dyDescent="0.15">
      <c r="A876" s="408"/>
      <c r="B876" s="409"/>
      <c r="C876" s="409"/>
      <c r="D876" s="410"/>
      <c r="E876" s="410"/>
      <c r="F876" s="412"/>
      <c r="J876" s="408"/>
      <c r="K876" s="414"/>
      <c r="L876" s="414"/>
    </row>
    <row r="877" spans="1:12" ht="13" x14ac:dyDescent="0.15">
      <c r="A877" s="408"/>
      <c r="B877" s="409"/>
      <c r="C877" s="409"/>
      <c r="D877" s="410"/>
      <c r="E877" s="410"/>
      <c r="F877" s="412"/>
      <c r="J877" s="408"/>
      <c r="K877" s="414"/>
      <c r="L877" s="414"/>
    </row>
    <row r="878" spans="1:12" ht="13" x14ac:dyDescent="0.15">
      <c r="A878" s="408"/>
      <c r="B878" s="409"/>
      <c r="C878" s="409"/>
      <c r="D878" s="410"/>
      <c r="E878" s="410"/>
      <c r="F878" s="412"/>
      <c r="J878" s="408"/>
      <c r="K878" s="414"/>
      <c r="L878" s="414"/>
    </row>
    <row r="879" spans="1:12" ht="13" x14ac:dyDescent="0.15">
      <c r="A879" s="408"/>
      <c r="B879" s="409"/>
      <c r="C879" s="409"/>
      <c r="D879" s="410"/>
      <c r="E879" s="410"/>
      <c r="F879" s="412"/>
      <c r="J879" s="408"/>
      <c r="K879" s="414"/>
      <c r="L879" s="414"/>
    </row>
    <row r="880" spans="1:12" ht="13" x14ac:dyDescent="0.15">
      <c r="A880" s="408"/>
      <c r="B880" s="409"/>
      <c r="C880" s="409"/>
      <c r="D880" s="410"/>
      <c r="E880" s="410"/>
      <c r="F880" s="412"/>
      <c r="J880" s="408"/>
      <c r="K880" s="414"/>
      <c r="L880" s="414"/>
    </row>
    <row r="881" spans="1:12" ht="13" x14ac:dyDescent="0.15">
      <c r="A881" s="408"/>
      <c r="B881" s="409"/>
      <c r="C881" s="409"/>
      <c r="D881" s="410"/>
      <c r="E881" s="410"/>
      <c r="F881" s="412"/>
      <c r="J881" s="408"/>
      <c r="K881" s="414"/>
      <c r="L881" s="414"/>
    </row>
    <row r="882" spans="1:12" ht="13" x14ac:dyDescent="0.15">
      <c r="A882" s="408"/>
      <c r="B882" s="409"/>
      <c r="C882" s="409"/>
      <c r="D882" s="410"/>
      <c r="E882" s="410"/>
      <c r="F882" s="412"/>
      <c r="J882" s="408"/>
      <c r="K882" s="414"/>
      <c r="L882" s="414"/>
    </row>
    <row r="883" spans="1:12" ht="13" x14ac:dyDescent="0.15">
      <c r="A883" s="408"/>
      <c r="B883" s="409"/>
      <c r="C883" s="409"/>
      <c r="D883" s="410"/>
      <c r="E883" s="410"/>
      <c r="F883" s="412"/>
      <c r="J883" s="408"/>
      <c r="K883" s="414"/>
      <c r="L883" s="414"/>
    </row>
    <row r="884" spans="1:12" ht="13" x14ac:dyDescent="0.15">
      <c r="A884" s="408"/>
      <c r="B884" s="409"/>
      <c r="C884" s="409"/>
      <c r="D884" s="410"/>
      <c r="E884" s="410"/>
      <c r="F884" s="412"/>
      <c r="J884" s="408"/>
      <c r="K884" s="414"/>
      <c r="L884" s="414"/>
    </row>
    <row r="885" spans="1:12" ht="13" x14ac:dyDescent="0.15">
      <c r="A885" s="408"/>
      <c r="B885" s="409"/>
      <c r="C885" s="409"/>
      <c r="D885" s="410"/>
      <c r="E885" s="410"/>
      <c r="F885" s="412"/>
      <c r="J885" s="408"/>
      <c r="K885" s="414"/>
      <c r="L885" s="414"/>
    </row>
    <row r="886" spans="1:12" ht="13" x14ac:dyDescent="0.15">
      <c r="A886" s="408"/>
      <c r="B886" s="409"/>
      <c r="C886" s="409"/>
      <c r="D886" s="410"/>
      <c r="E886" s="410"/>
      <c r="F886" s="412"/>
      <c r="J886" s="408"/>
      <c r="K886" s="414"/>
      <c r="L886" s="414"/>
    </row>
    <row r="887" spans="1:12" ht="13" x14ac:dyDescent="0.15">
      <c r="A887" s="408"/>
      <c r="B887" s="409"/>
      <c r="C887" s="409"/>
      <c r="D887" s="410"/>
      <c r="E887" s="410"/>
      <c r="F887" s="412"/>
      <c r="J887" s="408"/>
      <c r="K887" s="414"/>
      <c r="L887" s="414"/>
    </row>
    <row r="888" spans="1:12" ht="13" x14ac:dyDescent="0.15">
      <c r="A888" s="408"/>
      <c r="B888" s="409"/>
      <c r="C888" s="409"/>
      <c r="D888" s="410"/>
      <c r="E888" s="410"/>
      <c r="F888" s="412"/>
      <c r="J888" s="408"/>
      <c r="K888" s="414"/>
      <c r="L888" s="414"/>
    </row>
    <row r="889" spans="1:12" ht="13" x14ac:dyDescent="0.15">
      <c r="A889" s="408"/>
      <c r="B889" s="409"/>
      <c r="C889" s="409"/>
      <c r="D889" s="410"/>
      <c r="E889" s="410"/>
      <c r="F889" s="412"/>
      <c r="J889" s="408"/>
      <c r="K889" s="414"/>
      <c r="L889" s="414"/>
    </row>
    <row r="890" spans="1:12" ht="13" x14ac:dyDescent="0.15">
      <c r="A890" s="408"/>
      <c r="B890" s="409"/>
      <c r="C890" s="409"/>
      <c r="D890" s="410"/>
      <c r="E890" s="410"/>
      <c r="F890" s="412"/>
      <c r="J890" s="408"/>
      <c r="K890" s="414"/>
      <c r="L890" s="414"/>
    </row>
    <row r="891" spans="1:12" ht="13" x14ac:dyDescent="0.15">
      <c r="A891" s="408"/>
      <c r="B891" s="409"/>
      <c r="C891" s="409"/>
      <c r="D891" s="410"/>
      <c r="E891" s="410"/>
      <c r="F891" s="412"/>
      <c r="J891" s="408"/>
      <c r="K891" s="414"/>
      <c r="L891" s="414"/>
    </row>
    <row r="892" spans="1:12" ht="13" x14ac:dyDescent="0.15">
      <c r="A892" s="408"/>
      <c r="B892" s="409"/>
      <c r="C892" s="409"/>
      <c r="D892" s="410"/>
      <c r="E892" s="410"/>
      <c r="F892" s="412"/>
      <c r="J892" s="408"/>
      <c r="K892" s="414"/>
      <c r="L892" s="414"/>
    </row>
    <row r="893" spans="1:12" ht="13" x14ac:dyDescent="0.15">
      <c r="A893" s="408"/>
      <c r="B893" s="409"/>
      <c r="C893" s="409"/>
      <c r="D893" s="410"/>
      <c r="E893" s="410"/>
      <c r="F893" s="412"/>
      <c r="J893" s="408"/>
      <c r="K893" s="414"/>
      <c r="L893" s="414"/>
    </row>
    <row r="894" spans="1:12" ht="13" x14ac:dyDescent="0.15">
      <c r="A894" s="408"/>
      <c r="B894" s="409"/>
      <c r="C894" s="409"/>
      <c r="D894" s="410"/>
      <c r="E894" s="410"/>
      <c r="F894" s="412"/>
      <c r="J894" s="408"/>
      <c r="K894" s="414"/>
      <c r="L894" s="414"/>
    </row>
    <row r="895" spans="1:12" ht="13" x14ac:dyDescent="0.15">
      <c r="A895" s="408"/>
      <c r="B895" s="409"/>
      <c r="C895" s="409"/>
      <c r="D895" s="410"/>
      <c r="E895" s="410"/>
      <c r="F895" s="412"/>
      <c r="J895" s="408"/>
      <c r="K895" s="414"/>
      <c r="L895" s="414"/>
    </row>
    <row r="896" spans="1:12" ht="13" x14ac:dyDescent="0.15">
      <c r="A896" s="408"/>
      <c r="B896" s="409"/>
      <c r="C896" s="409"/>
      <c r="D896" s="410"/>
      <c r="E896" s="410"/>
      <c r="F896" s="412"/>
      <c r="J896" s="408"/>
      <c r="K896" s="414"/>
      <c r="L896" s="414"/>
    </row>
    <row r="897" spans="1:12" ht="13" x14ac:dyDescent="0.15">
      <c r="A897" s="408"/>
      <c r="B897" s="409"/>
      <c r="C897" s="409"/>
      <c r="D897" s="410"/>
      <c r="E897" s="410"/>
      <c r="F897" s="412"/>
      <c r="J897" s="408"/>
      <c r="K897" s="414"/>
      <c r="L897" s="414"/>
    </row>
    <row r="898" spans="1:12" ht="13" x14ac:dyDescent="0.15">
      <c r="A898" s="408"/>
      <c r="B898" s="409"/>
      <c r="C898" s="409"/>
      <c r="D898" s="410"/>
      <c r="E898" s="410"/>
      <c r="F898" s="412"/>
      <c r="J898" s="408"/>
      <c r="K898" s="414"/>
      <c r="L898" s="414"/>
    </row>
    <row r="899" spans="1:12" ht="13" x14ac:dyDescent="0.15">
      <c r="A899" s="408"/>
      <c r="B899" s="409"/>
      <c r="C899" s="409"/>
      <c r="D899" s="410"/>
      <c r="E899" s="410"/>
      <c r="F899" s="412"/>
      <c r="J899" s="408"/>
      <c r="K899" s="414"/>
      <c r="L899" s="414"/>
    </row>
    <row r="900" spans="1:12" ht="13" x14ac:dyDescent="0.15">
      <c r="A900" s="408"/>
      <c r="B900" s="409"/>
      <c r="C900" s="409"/>
      <c r="D900" s="410"/>
      <c r="E900" s="410"/>
      <c r="F900" s="412"/>
      <c r="J900" s="408"/>
      <c r="K900" s="414"/>
      <c r="L900" s="414"/>
    </row>
    <row r="901" spans="1:12" ht="13" x14ac:dyDescent="0.15">
      <c r="A901" s="408"/>
      <c r="B901" s="409"/>
      <c r="C901" s="409"/>
      <c r="D901" s="410"/>
      <c r="E901" s="410"/>
      <c r="F901" s="412"/>
      <c r="J901" s="408"/>
      <c r="K901" s="414"/>
      <c r="L901" s="414"/>
    </row>
    <row r="902" spans="1:12" ht="13" x14ac:dyDescent="0.15">
      <c r="A902" s="408"/>
      <c r="B902" s="409"/>
      <c r="C902" s="409"/>
      <c r="D902" s="410"/>
      <c r="E902" s="410"/>
      <c r="F902" s="412"/>
      <c r="J902" s="408"/>
      <c r="K902" s="414"/>
      <c r="L902" s="414"/>
    </row>
    <row r="903" spans="1:12" ht="13" x14ac:dyDescent="0.15">
      <c r="A903" s="408"/>
      <c r="B903" s="409"/>
      <c r="C903" s="409"/>
      <c r="D903" s="410"/>
      <c r="E903" s="410"/>
      <c r="F903" s="412"/>
      <c r="J903" s="408"/>
      <c r="K903" s="414"/>
      <c r="L903" s="414"/>
    </row>
    <row r="904" spans="1:12" ht="13" x14ac:dyDescent="0.15">
      <c r="A904" s="408"/>
      <c r="B904" s="409"/>
      <c r="C904" s="409"/>
      <c r="D904" s="410"/>
      <c r="E904" s="410"/>
      <c r="F904" s="412"/>
      <c r="J904" s="408"/>
      <c r="K904" s="414"/>
      <c r="L904" s="414"/>
    </row>
    <row r="905" spans="1:12" ht="13" x14ac:dyDescent="0.15">
      <c r="A905" s="408"/>
      <c r="B905" s="409"/>
      <c r="C905" s="409"/>
      <c r="D905" s="410"/>
      <c r="E905" s="410"/>
      <c r="F905" s="412"/>
      <c r="J905" s="408"/>
      <c r="K905" s="414"/>
      <c r="L905" s="414"/>
    </row>
    <row r="906" spans="1:12" ht="13" x14ac:dyDescent="0.15">
      <c r="A906" s="408"/>
      <c r="B906" s="409"/>
      <c r="C906" s="409"/>
      <c r="D906" s="410"/>
      <c r="E906" s="410"/>
      <c r="F906" s="412"/>
      <c r="J906" s="408"/>
      <c r="K906" s="414"/>
      <c r="L906" s="414"/>
    </row>
    <row r="907" spans="1:12" ht="13" x14ac:dyDescent="0.15">
      <c r="A907" s="408"/>
      <c r="B907" s="409"/>
      <c r="C907" s="409"/>
      <c r="D907" s="410"/>
      <c r="E907" s="410"/>
      <c r="F907" s="412"/>
      <c r="J907" s="408"/>
      <c r="K907" s="414"/>
      <c r="L907" s="414"/>
    </row>
    <row r="908" spans="1:12" ht="13" x14ac:dyDescent="0.15">
      <c r="A908" s="408"/>
      <c r="B908" s="409"/>
      <c r="C908" s="409"/>
      <c r="D908" s="410"/>
      <c r="E908" s="410"/>
      <c r="F908" s="412"/>
      <c r="J908" s="408"/>
      <c r="K908" s="414"/>
      <c r="L908" s="414"/>
    </row>
    <row r="909" spans="1:12" ht="13" x14ac:dyDescent="0.15">
      <c r="A909" s="408"/>
      <c r="B909" s="409"/>
      <c r="C909" s="409"/>
      <c r="D909" s="410"/>
      <c r="E909" s="410"/>
      <c r="F909" s="412"/>
      <c r="J909" s="408"/>
      <c r="K909" s="414"/>
      <c r="L909" s="414"/>
    </row>
    <row r="910" spans="1:12" ht="13" x14ac:dyDescent="0.15">
      <c r="A910" s="408"/>
      <c r="B910" s="409"/>
      <c r="C910" s="409"/>
      <c r="D910" s="410"/>
      <c r="E910" s="410"/>
      <c r="F910" s="412"/>
      <c r="J910" s="408"/>
      <c r="K910" s="414"/>
      <c r="L910" s="414"/>
    </row>
    <row r="911" spans="1:12" ht="13" x14ac:dyDescent="0.15">
      <c r="A911" s="408"/>
      <c r="B911" s="409"/>
      <c r="C911" s="409"/>
      <c r="D911" s="410"/>
      <c r="E911" s="410"/>
      <c r="F911" s="412"/>
      <c r="J911" s="408"/>
      <c r="K911" s="414"/>
      <c r="L911" s="414"/>
    </row>
    <row r="912" spans="1:12" ht="13" x14ac:dyDescent="0.15">
      <c r="A912" s="408"/>
      <c r="B912" s="409"/>
      <c r="C912" s="409"/>
      <c r="D912" s="410"/>
      <c r="E912" s="410"/>
      <c r="F912" s="412"/>
      <c r="J912" s="408"/>
      <c r="K912" s="414"/>
      <c r="L912" s="414"/>
    </row>
    <row r="913" spans="1:12" ht="13" x14ac:dyDescent="0.15">
      <c r="A913" s="408"/>
      <c r="B913" s="409"/>
      <c r="C913" s="409"/>
      <c r="D913" s="410"/>
      <c r="E913" s="410"/>
      <c r="F913" s="412"/>
      <c r="J913" s="408"/>
      <c r="K913" s="414"/>
      <c r="L913" s="414"/>
    </row>
    <row r="914" spans="1:12" ht="13" x14ac:dyDescent="0.15">
      <c r="A914" s="408"/>
      <c r="B914" s="409"/>
      <c r="C914" s="409"/>
      <c r="D914" s="410"/>
      <c r="E914" s="410"/>
      <c r="F914" s="412"/>
      <c r="J914" s="408"/>
      <c r="K914" s="414"/>
      <c r="L914" s="414"/>
    </row>
    <row r="915" spans="1:12" ht="13" x14ac:dyDescent="0.15">
      <c r="A915" s="408"/>
      <c r="B915" s="409"/>
      <c r="C915" s="409"/>
      <c r="D915" s="410"/>
      <c r="E915" s="410"/>
      <c r="F915" s="412"/>
      <c r="J915" s="408"/>
      <c r="K915" s="414"/>
      <c r="L915" s="414"/>
    </row>
    <row r="916" spans="1:12" ht="13" x14ac:dyDescent="0.15">
      <c r="A916" s="408"/>
      <c r="B916" s="409"/>
      <c r="C916" s="409"/>
      <c r="D916" s="410"/>
      <c r="E916" s="410"/>
      <c r="F916" s="412"/>
      <c r="J916" s="408"/>
      <c r="K916" s="414"/>
      <c r="L916" s="414"/>
    </row>
    <row r="917" spans="1:12" ht="13" x14ac:dyDescent="0.15">
      <c r="A917" s="408"/>
      <c r="B917" s="409"/>
      <c r="C917" s="409"/>
      <c r="D917" s="410"/>
      <c r="E917" s="410"/>
      <c r="F917" s="412"/>
      <c r="J917" s="408"/>
      <c r="K917" s="414"/>
      <c r="L917" s="414"/>
    </row>
    <row r="918" spans="1:12" ht="13" x14ac:dyDescent="0.15">
      <c r="A918" s="408"/>
      <c r="B918" s="409"/>
      <c r="C918" s="409"/>
      <c r="D918" s="410"/>
      <c r="E918" s="410"/>
      <c r="F918" s="412"/>
      <c r="J918" s="408"/>
      <c r="K918" s="414"/>
      <c r="L918" s="414"/>
    </row>
    <row r="919" spans="1:12" ht="13" x14ac:dyDescent="0.15">
      <c r="A919" s="408"/>
      <c r="B919" s="409"/>
      <c r="C919" s="409"/>
      <c r="D919" s="410"/>
      <c r="E919" s="410"/>
      <c r="F919" s="412"/>
      <c r="J919" s="408"/>
      <c r="K919" s="414"/>
      <c r="L919" s="414"/>
    </row>
    <row r="920" spans="1:12" ht="13" x14ac:dyDescent="0.15">
      <c r="A920" s="408"/>
      <c r="B920" s="409"/>
      <c r="C920" s="409"/>
      <c r="D920" s="410"/>
      <c r="E920" s="410"/>
      <c r="F920" s="412"/>
      <c r="J920" s="408"/>
      <c r="K920" s="414"/>
      <c r="L920" s="414"/>
    </row>
    <row r="921" spans="1:12" ht="13" x14ac:dyDescent="0.15">
      <c r="A921" s="408"/>
      <c r="B921" s="409"/>
      <c r="C921" s="409"/>
      <c r="D921" s="410"/>
      <c r="E921" s="410"/>
      <c r="F921" s="412"/>
      <c r="J921" s="408"/>
      <c r="K921" s="414"/>
      <c r="L921" s="414"/>
    </row>
    <row r="922" spans="1:12" ht="13" x14ac:dyDescent="0.15">
      <c r="A922" s="408"/>
      <c r="B922" s="409"/>
      <c r="C922" s="409"/>
      <c r="D922" s="410"/>
      <c r="E922" s="410"/>
      <c r="F922" s="412"/>
      <c r="J922" s="408"/>
      <c r="K922" s="414"/>
      <c r="L922" s="414"/>
    </row>
    <row r="923" spans="1:12" ht="13" x14ac:dyDescent="0.15">
      <c r="A923" s="408"/>
      <c r="B923" s="409"/>
      <c r="C923" s="409"/>
      <c r="D923" s="410"/>
      <c r="E923" s="410"/>
      <c r="F923" s="412"/>
      <c r="J923" s="408"/>
      <c r="K923" s="414"/>
      <c r="L923" s="414"/>
    </row>
    <row r="924" spans="1:12" ht="13" x14ac:dyDescent="0.15">
      <c r="A924" s="408"/>
      <c r="B924" s="409"/>
      <c r="C924" s="409"/>
      <c r="D924" s="410"/>
      <c r="E924" s="410"/>
      <c r="F924" s="412"/>
      <c r="J924" s="408"/>
      <c r="K924" s="414"/>
      <c r="L924" s="414"/>
    </row>
    <row r="925" spans="1:12" ht="13" x14ac:dyDescent="0.15">
      <c r="A925" s="408"/>
      <c r="B925" s="409"/>
      <c r="C925" s="409"/>
      <c r="D925" s="410"/>
      <c r="E925" s="410"/>
      <c r="F925" s="412"/>
      <c r="J925" s="408"/>
      <c r="K925" s="414"/>
      <c r="L925" s="414"/>
    </row>
    <row r="926" spans="1:12" ht="13" x14ac:dyDescent="0.15">
      <c r="A926" s="408"/>
      <c r="B926" s="409"/>
      <c r="C926" s="409"/>
      <c r="D926" s="410"/>
      <c r="E926" s="410"/>
      <c r="F926" s="412"/>
      <c r="J926" s="408"/>
      <c r="K926" s="414"/>
      <c r="L926" s="414"/>
    </row>
    <row r="927" spans="1:12" ht="13" x14ac:dyDescent="0.15">
      <c r="A927" s="408"/>
      <c r="B927" s="409"/>
      <c r="C927" s="409"/>
      <c r="D927" s="410"/>
      <c r="E927" s="410"/>
      <c r="F927" s="412"/>
      <c r="J927" s="408"/>
      <c r="K927" s="414"/>
      <c r="L927" s="414"/>
    </row>
    <row r="928" spans="1:12" ht="13" x14ac:dyDescent="0.15">
      <c r="A928" s="408"/>
      <c r="B928" s="409"/>
      <c r="C928" s="409"/>
      <c r="D928" s="410"/>
      <c r="E928" s="410"/>
      <c r="F928" s="412"/>
      <c r="J928" s="408"/>
      <c r="K928" s="414"/>
      <c r="L928" s="414"/>
    </row>
    <row r="929" spans="1:12" ht="13" x14ac:dyDescent="0.15">
      <c r="A929" s="408"/>
      <c r="B929" s="409"/>
      <c r="C929" s="409"/>
      <c r="D929" s="410"/>
      <c r="E929" s="410"/>
      <c r="F929" s="412"/>
      <c r="J929" s="408"/>
      <c r="K929" s="414"/>
      <c r="L929" s="414"/>
    </row>
    <row r="930" spans="1:12" ht="13" x14ac:dyDescent="0.15">
      <c r="A930" s="408"/>
      <c r="B930" s="409"/>
      <c r="C930" s="409"/>
      <c r="D930" s="410"/>
      <c r="E930" s="410"/>
      <c r="F930" s="412"/>
      <c r="J930" s="408"/>
      <c r="K930" s="414"/>
      <c r="L930" s="414"/>
    </row>
    <row r="931" spans="1:12" ht="13" x14ac:dyDescent="0.15">
      <c r="A931" s="408"/>
      <c r="B931" s="409"/>
      <c r="C931" s="409"/>
      <c r="D931" s="410"/>
      <c r="E931" s="410"/>
      <c r="F931" s="412"/>
      <c r="J931" s="408"/>
      <c r="K931" s="414"/>
      <c r="L931" s="414"/>
    </row>
    <row r="932" spans="1:12" ht="13" x14ac:dyDescent="0.15">
      <c r="A932" s="408"/>
      <c r="B932" s="409"/>
      <c r="C932" s="409"/>
      <c r="D932" s="410"/>
      <c r="E932" s="410"/>
      <c r="F932" s="412"/>
      <c r="J932" s="408"/>
      <c r="K932" s="414"/>
      <c r="L932" s="414"/>
    </row>
    <row r="933" spans="1:12" ht="13" x14ac:dyDescent="0.15">
      <c r="A933" s="408"/>
      <c r="B933" s="409"/>
      <c r="C933" s="409"/>
      <c r="D933" s="410"/>
      <c r="E933" s="410"/>
      <c r="F933" s="412"/>
      <c r="J933" s="408"/>
      <c r="K933" s="414"/>
      <c r="L933" s="414"/>
    </row>
    <row r="934" spans="1:12" ht="13" x14ac:dyDescent="0.15">
      <c r="A934" s="408"/>
      <c r="B934" s="409"/>
      <c r="C934" s="409"/>
      <c r="D934" s="410"/>
      <c r="E934" s="410"/>
      <c r="F934" s="412"/>
      <c r="J934" s="408"/>
      <c r="K934" s="414"/>
      <c r="L934" s="414"/>
    </row>
    <row r="935" spans="1:12" ht="13" x14ac:dyDescent="0.15">
      <c r="A935" s="408"/>
      <c r="B935" s="409"/>
      <c r="C935" s="409"/>
      <c r="D935" s="410"/>
      <c r="E935" s="410"/>
      <c r="F935" s="412"/>
      <c r="J935" s="408"/>
      <c r="K935" s="414"/>
      <c r="L935" s="414"/>
    </row>
    <row r="936" spans="1:12" ht="13" x14ac:dyDescent="0.15">
      <c r="A936" s="408"/>
      <c r="B936" s="409"/>
      <c r="C936" s="409"/>
      <c r="D936" s="410"/>
      <c r="E936" s="410"/>
      <c r="F936" s="412"/>
      <c r="J936" s="408"/>
      <c r="K936" s="414"/>
      <c r="L936" s="414"/>
    </row>
    <row r="937" spans="1:12" ht="13" x14ac:dyDescent="0.15">
      <c r="A937" s="408"/>
      <c r="B937" s="409"/>
      <c r="C937" s="409"/>
      <c r="D937" s="410"/>
      <c r="E937" s="410"/>
      <c r="F937" s="412"/>
      <c r="J937" s="408"/>
      <c r="K937" s="414"/>
      <c r="L937" s="414"/>
    </row>
    <row r="938" spans="1:12" ht="13" x14ac:dyDescent="0.15">
      <c r="A938" s="408"/>
      <c r="B938" s="409"/>
      <c r="C938" s="409"/>
      <c r="D938" s="410"/>
      <c r="E938" s="410"/>
      <c r="F938" s="412"/>
      <c r="J938" s="408"/>
      <c r="K938" s="414"/>
      <c r="L938" s="414"/>
    </row>
    <row r="939" spans="1:12" ht="13" x14ac:dyDescent="0.15">
      <c r="A939" s="408"/>
      <c r="B939" s="409"/>
      <c r="C939" s="409"/>
      <c r="D939" s="410"/>
      <c r="E939" s="410"/>
      <c r="F939" s="412"/>
      <c r="J939" s="408"/>
      <c r="K939" s="414"/>
      <c r="L939" s="414"/>
    </row>
    <row r="940" spans="1:12" ht="13" x14ac:dyDescent="0.15">
      <c r="A940" s="408"/>
      <c r="B940" s="409"/>
      <c r="C940" s="409"/>
      <c r="D940" s="410"/>
      <c r="E940" s="410"/>
      <c r="F940" s="412"/>
      <c r="J940" s="408"/>
      <c r="K940" s="414"/>
      <c r="L940" s="414"/>
    </row>
    <row r="941" spans="1:12" ht="13" x14ac:dyDescent="0.15">
      <c r="A941" s="408"/>
      <c r="B941" s="409"/>
      <c r="C941" s="409"/>
      <c r="D941" s="410"/>
      <c r="E941" s="410"/>
      <c r="F941" s="412"/>
      <c r="J941" s="408"/>
      <c r="K941" s="414"/>
      <c r="L941" s="414"/>
    </row>
    <row r="942" spans="1:12" ht="13" x14ac:dyDescent="0.15">
      <c r="A942" s="408"/>
      <c r="B942" s="409"/>
      <c r="C942" s="409"/>
      <c r="D942" s="410"/>
      <c r="E942" s="410"/>
      <c r="F942" s="412"/>
      <c r="J942" s="408"/>
      <c r="K942" s="414"/>
      <c r="L942" s="414"/>
    </row>
    <row r="943" spans="1:12" ht="13" x14ac:dyDescent="0.15">
      <c r="A943" s="408"/>
      <c r="B943" s="409"/>
      <c r="C943" s="409"/>
      <c r="D943" s="410"/>
      <c r="E943" s="410"/>
      <c r="F943" s="412"/>
      <c r="J943" s="408"/>
      <c r="K943" s="414"/>
      <c r="L943" s="414"/>
    </row>
    <row r="944" spans="1:12" ht="13" x14ac:dyDescent="0.15">
      <c r="A944" s="408"/>
      <c r="B944" s="409"/>
      <c r="C944" s="409"/>
      <c r="D944" s="410"/>
      <c r="E944" s="410"/>
      <c r="F944" s="412"/>
      <c r="J944" s="408"/>
      <c r="K944" s="414"/>
      <c r="L944" s="414"/>
    </row>
    <row r="945" spans="1:12" ht="13" x14ac:dyDescent="0.15">
      <c r="A945" s="408"/>
      <c r="B945" s="409"/>
      <c r="C945" s="409"/>
      <c r="D945" s="410"/>
      <c r="E945" s="410"/>
      <c r="F945" s="412"/>
      <c r="J945" s="408"/>
      <c r="K945" s="414"/>
      <c r="L945" s="414"/>
    </row>
    <row r="946" spans="1:12" ht="13" x14ac:dyDescent="0.15">
      <c r="A946" s="408"/>
      <c r="B946" s="409"/>
      <c r="C946" s="409"/>
      <c r="D946" s="410"/>
      <c r="E946" s="410"/>
      <c r="F946" s="412"/>
      <c r="J946" s="408"/>
      <c r="K946" s="414"/>
      <c r="L946" s="414"/>
    </row>
    <row r="947" spans="1:12" ht="13" x14ac:dyDescent="0.15">
      <c r="A947" s="408"/>
      <c r="B947" s="409"/>
      <c r="C947" s="409"/>
      <c r="D947" s="410"/>
      <c r="E947" s="410"/>
      <c r="F947" s="412"/>
      <c r="J947" s="408"/>
      <c r="K947" s="414"/>
      <c r="L947" s="414"/>
    </row>
    <row r="948" spans="1:12" ht="13" x14ac:dyDescent="0.15">
      <c r="A948" s="408"/>
      <c r="B948" s="409"/>
      <c r="C948" s="409"/>
      <c r="D948" s="410"/>
      <c r="E948" s="410"/>
      <c r="F948" s="412"/>
      <c r="J948" s="408"/>
      <c r="K948" s="414"/>
      <c r="L948" s="414"/>
    </row>
    <row r="949" spans="1:12" ht="13" x14ac:dyDescent="0.15">
      <c r="A949" s="408"/>
      <c r="B949" s="409"/>
      <c r="C949" s="409"/>
      <c r="D949" s="410"/>
      <c r="E949" s="410"/>
      <c r="F949" s="412"/>
      <c r="J949" s="408"/>
      <c r="K949" s="414"/>
      <c r="L949" s="414"/>
    </row>
    <row r="950" spans="1:12" ht="13" x14ac:dyDescent="0.15">
      <c r="A950" s="408"/>
      <c r="B950" s="409"/>
      <c r="C950" s="409"/>
      <c r="D950" s="410"/>
      <c r="E950" s="410"/>
      <c r="F950" s="412"/>
      <c r="J950" s="408"/>
      <c r="K950" s="414"/>
      <c r="L950" s="414"/>
    </row>
    <row r="951" spans="1:12" ht="13" x14ac:dyDescent="0.15">
      <c r="A951" s="408"/>
      <c r="B951" s="409"/>
      <c r="C951" s="409"/>
      <c r="D951" s="410"/>
      <c r="E951" s="410"/>
      <c r="F951" s="412"/>
      <c r="J951" s="408"/>
      <c r="K951" s="414"/>
      <c r="L951" s="414"/>
    </row>
    <row r="952" spans="1:12" ht="13" x14ac:dyDescent="0.15">
      <c r="A952" s="408"/>
      <c r="B952" s="409"/>
      <c r="C952" s="409"/>
      <c r="D952" s="410"/>
      <c r="E952" s="410"/>
      <c r="F952" s="412"/>
      <c r="J952" s="408"/>
      <c r="K952" s="414"/>
      <c r="L952" s="414"/>
    </row>
    <row r="953" spans="1:12" ht="13" x14ac:dyDescent="0.15">
      <c r="A953" s="408"/>
      <c r="B953" s="409"/>
      <c r="C953" s="409"/>
      <c r="D953" s="410"/>
      <c r="E953" s="410"/>
      <c r="F953" s="412"/>
      <c r="J953" s="408"/>
      <c r="K953" s="414"/>
      <c r="L953" s="414"/>
    </row>
    <row r="954" spans="1:12" ht="13" x14ac:dyDescent="0.15">
      <c r="A954" s="408"/>
      <c r="B954" s="409"/>
      <c r="C954" s="409"/>
      <c r="D954" s="410"/>
      <c r="E954" s="410"/>
      <c r="F954" s="412"/>
      <c r="J954" s="408"/>
      <c r="K954" s="414"/>
      <c r="L954" s="414"/>
    </row>
    <row r="955" spans="1:12" ht="13" x14ac:dyDescent="0.15">
      <c r="A955" s="408"/>
      <c r="B955" s="409"/>
      <c r="C955" s="409"/>
      <c r="D955" s="410"/>
      <c r="E955" s="410"/>
      <c r="F955" s="412"/>
      <c r="J955" s="408"/>
      <c r="K955" s="414"/>
      <c r="L955" s="414"/>
    </row>
    <row r="956" spans="1:12" ht="13" x14ac:dyDescent="0.15">
      <c r="A956" s="408"/>
      <c r="B956" s="409"/>
      <c r="C956" s="409"/>
      <c r="D956" s="410"/>
      <c r="E956" s="410"/>
      <c r="F956" s="412"/>
      <c r="J956" s="408"/>
      <c r="K956" s="414"/>
      <c r="L956" s="414"/>
    </row>
    <row r="957" spans="1:12" ht="13" x14ac:dyDescent="0.15">
      <c r="A957" s="408"/>
      <c r="B957" s="409"/>
      <c r="C957" s="409"/>
      <c r="D957" s="410"/>
      <c r="E957" s="410"/>
      <c r="F957" s="412"/>
      <c r="J957" s="408"/>
      <c r="K957" s="414"/>
      <c r="L957" s="414"/>
    </row>
    <row r="958" spans="1:12" ht="13" x14ac:dyDescent="0.15">
      <c r="A958" s="408"/>
      <c r="B958" s="409"/>
      <c r="C958" s="409"/>
      <c r="D958" s="410"/>
      <c r="E958" s="410"/>
      <c r="F958" s="412"/>
      <c r="J958" s="408"/>
      <c r="K958" s="414"/>
      <c r="L958" s="414"/>
    </row>
    <row r="959" spans="1:12" ht="13" x14ac:dyDescent="0.15">
      <c r="A959" s="408"/>
      <c r="B959" s="409"/>
      <c r="C959" s="409"/>
      <c r="D959" s="410"/>
      <c r="E959" s="410"/>
      <c r="F959" s="412"/>
      <c r="J959" s="408"/>
      <c r="K959" s="414"/>
      <c r="L959" s="414"/>
    </row>
    <row r="960" spans="1:12" ht="13" x14ac:dyDescent="0.15">
      <c r="A960" s="408"/>
      <c r="B960" s="409"/>
      <c r="C960" s="409"/>
      <c r="D960" s="410"/>
      <c r="E960" s="410"/>
      <c r="F960" s="412"/>
      <c r="J960" s="408"/>
      <c r="K960" s="414"/>
      <c r="L960" s="414"/>
    </row>
    <row r="961" spans="1:12" ht="13" x14ac:dyDescent="0.15">
      <c r="A961" s="408"/>
      <c r="B961" s="409"/>
      <c r="C961" s="409"/>
      <c r="D961" s="410"/>
      <c r="E961" s="410"/>
      <c r="F961" s="412"/>
      <c r="J961" s="408"/>
      <c r="K961" s="414"/>
      <c r="L961" s="414"/>
    </row>
    <row r="962" spans="1:12" ht="13" x14ac:dyDescent="0.15">
      <c r="A962" s="408"/>
      <c r="B962" s="409"/>
      <c r="C962" s="409"/>
      <c r="D962" s="410"/>
      <c r="E962" s="410"/>
      <c r="F962" s="412"/>
      <c r="J962" s="408"/>
      <c r="K962" s="414"/>
      <c r="L962" s="414"/>
    </row>
    <row r="963" spans="1:12" ht="13" x14ac:dyDescent="0.15">
      <c r="A963" s="408"/>
      <c r="B963" s="409"/>
      <c r="C963" s="409"/>
      <c r="D963" s="410"/>
      <c r="E963" s="410"/>
      <c r="F963" s="412"/>
      <c r="J963" s="408"/>
      <c r="K963" s="414"/>
      <c r="L963" s="414"/>
    </row>
    <row r="964" spans="1:12" ht="13" x14ac:dyDescent="0.15">
      <c r="A964" s="408"/>
      <c r="B964" s="409"/>
      <c r="C964" s="409"/>
      <c r="D964" s="410"/>
      <c r="E964" s="410"/>
      <c r="F964" s="412"/>
      <c r="J964" s="408"/>
      <c r="K964" s="414"/>
      <c r="L964" s="414"/>
    </row>
    <row r="965" spans="1:12" ht="13" x14ac:dyDescent="0.15">
      <c r="A965" s="408"/>
      <c r="B965" s="409"/>
      <c r="C965" s="409"/>
      <c r="D965" s="410"/>
      <c r="E965" s="410"/>
      <c r="F965" s="412"/>
      <c r="J965" s="408"/>
      <c r="K965" s="414"/>
      <c r="L965" s="414"/>
    </row>
    <row r="966" spans="1:12" ht="13" x14ac:dyDescent="0.15">
      <c r="A966" s="408"/>
      <c r="B966" s="409"/>
      <c r="C966" s="409"/>
      <c r="D966" s="410"/>
      <c r="E966" s="410"/>
      <c r="F966" s="412"/>
      <c r="J966" s="408"/>
      <c r="K966" s="414"/>
      <c r="L966" s="414"/>
    </row>
    <row r="967" spans="1:12" ht="13" x14ac:dyDescent="0.15">
      <c r="A967" s="408"/>
      <c r="B967" s="409"/>
      <c r="C967" s="409"/>
      <c r="D967" s="410"/>
      <c r="E967" s="410"/>
      <c r="F967" s="412"/>
      <c r="J967" s="408"/>
      <c r="K967" s="414"/>
      <c r="L967" s="414"/>
    </row>
    <row r="968" spans="1:12" ht="13" x14ac:dyDescent="0.15">
      <c r="A968" s="408"/>
      <c r="B968" s="409"/>
      <c r="C968" s="409"/>
      <c r="D968" s="410"/>
      <c r="E968" s="410"/>
      <c r="F968" s="412"/>
      <c r="J968" s="408"/>
      <c r="K968" s="414"/>
      <c r="L968" s="414"/>
    </row>
    <row r="969" spans="1:12" ht="13" x14ac:dyDescent="0.15">
      <c r="A969" s="408"/>
      <c r="B969" s="409"/>
      <c r="C969" s="409"/>
      <c r="D969" s="410"/>
      <c r="E969" s="410"/>
      <c r="F969" s="412"/>
      <c r="J969" s="408"/>
      <c r="K969" s="414"/>
      <c r="L969" s="414"/>
    </row>
    <row r="970" spans="1:12" ht="13" x14ac:dyDescent="0.15">
      <c r="A970" s="408"/>
      <c r="B970" s="409"/>
      <c r="C970" s="409"/>
      <c r="D970" s="410"/>
      <c r="E970" s="410"/>
      <c r="F970" s="412"/>
      <c r="J970" s="408"/>
      <c r="K970" s="414"/>
      <c r="L970" s="414"/>
    </row>
    <row r="971" spans="1:12" ht="13" x14ac:dyDescent="0.15">
      <c r="A971" s="408"/>
      <c r="B971" s="409"/>
      <c r="C971" s="409"/>
      <c r="D971" s="410"/>
      <c r="E971" s="410"/>
      <c r="F971" s="412"/>
      <c r="J971" s="408"/>
      <c r="K971" s="414"/>
      <c r="L971" s="414"/>
    </row>
    <row r="972" spans="1:12" ht="13" x14ac:dyDescent="0.15">
      <c r="A972" s="408"/>
      <c r="B972" s="409"/>
      <c r="C972" s="409"/>
      <c r="D972" s="410"/>
      <c r="E972" s="410"/>
      <c r="F972" s="412"/>
      <c r="J972" s="408"/>
      <c r="K972" s="414"/>
      <c r="L972" s="414"/>
    </row>
    <row r="973" spans="1:12" ht="13" x14ac:dyDescent="0.15">
      <c r="A973" s="408"/>
      <c r="B973" s="409"/>
      <c r="C973" s="409"/>
      <c r="D973" s="410"/>
      <c r="E973" s="410"/>
      <c r="F973" s="412"/>
      <c r="J973" s="408"/>
      <c r="K973" s="414"/>
      <c r="L973" s="414"/>
    </row>
    <row r="974" spans="1:12" ht="13" x14ac:dyDescent="0.15">
      <c r="A974" s="408"/>
      <c r="B974" s="409"/>
      <c r="C974" s="409"/>
      <c r="D974" s="410"/>
      <c r="E974" s="410"/>
      <c r="F974" s="412"/>
      <c r="J974" s="408"/>
      <c r="K974" s="414"/>
      <c r="L974" s="414"/>
    </row>
    <row r="975" spans="1:12" ht="13" x14ac:dyDescent="0.15">
      <c r="A975" s="408"/>
      <c r="B975" s="409"/>
      <c r="C975" s="409"/>
      <c r="D975" s="410"/>
      <c r="E975" s="410"/>
      <c r="F975" s="412"/>
      <c r="J975" s="408"/>
      <c r="K975" s="414"/>
      <c r="L975" s="414"/>
    </row>
    <row r="976" spans="1:12" ht="13" x14ac:dyDescent="0.15">
      <c r="A976" s="408"/>
      <c r="B976" s="409"/>
      <c r="C976" s="409"/>
      <c r="D976" s="410"/>
      <c r="E976" s="410"/>
      <c r="F976" s="412"/>
      <c r="J976" s="408"/>
      <c r="K976" s="414"/>
      <c r="L976" s="414"/>
    </row>
    <row r="977" spans="1:12" ht="13" x14ac:dyDescent="0.15">
      <c r="A977" s="408"/>
      <c r="B977" s="409"/>
      <c r="C977" s="409"/>
      <c r="D977" s="410"/>
      <c r="E977" s="410"/>
      <c r="F977" s="412"/>
      <c r="J977" s="408"/>
      <c r="K977" s="414"/>
      <c r="L977" s="414"/>
    </row>
    <row r="978" spans="1:12" ht="13" x14ac:dyDescent="0.15">
      <c r="A978" s="408"/>
      <c r="B978" s="409"/>
      <c r="C978" s="409"/>
      <c r="D978" s="410"/>
      <c r="E978" s="410"/>
      <c r="F978" s="412"/>
      <c r="J978" s="408"/>
      <c r="K978" s="414"/>
      <c r="L978" s="414"/>
    </row>
    <row r="979" spans="1:12" ht="13" x14ac:dyDescent="0.15">
      <c r="A979" s="408"/>
      <c r="B979" s="409"/>
      <c r="C979" s="409"/>
      <c r="D979" s="410"/>
      <c r="E979" s="410"/>
      <c r="F979" s="412"/>
      <c r="J979" s="408"/>
      <c r="K979" s="414"/>
      <c r="L979" s="414"/>
    </row>
    <row r="980" spans="1:12" ht="13" x14ac:dyDescent="0.15">
      <c r="A980" s="408"/>
      <c r="B980" s="409"/>
      <c r="C980" s="409"/>
      <c r="D980" s="410"/>
      <c r="E980" s="410"/>
      <c r="F980" s="412"/>
      <c r="J980" s="408"/>
      <c r="K980" s="414"/>
      <c r="L980" s="414"/>
    </row>
    <row r="981" spans="1:12" ht="13" x14ac:dyDescent="0.15">
      <c r="A981" s="408"/>
      <c r="B981" s="409"/>
      <c r="C981" s="409"/>
      <c r="D981" s="410"/>
      <c r="E981" s="410"/>
      <c r="F981" s="412"/>
      <c r="J981" s="408"/>
      <c r="K981" s="414"/>
      <c r="L981" s="414"/>
    </row>
    <row r="982" spans="1:12" ht="13" x14ac:dyDescent="0.15">
      <c r="A982" s="408"/>
      <c r="B982" s="409"/>
      <c r="C982" s="409"/>
      <c r="D982" s="410"/>
      <c r="E982" s="410"/>
      <c r="F982" s="412"/>
      <c r="J982" s="408"/>
      <c r="K982" s="414"/>
      <c r="L982" s="414"/>
    </row>
    <row r="983" spans="1:12" ht="13" x14ac:dyDescent="0.15">
      <c r="A983" s="408"/>
      <c r="B983" s="409"/>
      <c r="C983" s="409"/>
      <c r="D983" s="410"/>
      <c r="E983" s="410"/>
      <c r="F983" s="412"/>
      <c r="J983" s="408"/>
      <c r="K983" s="414"/>
      <c r="L983" s="414"/>
    </row>
    <row r="984" spans="1:12" ht="13" x14ac:dyDescent="0.15">
      <c r="A984" s="408"/>
      <c r="B984" s="409"/>
      <c r="C984" s="409"/>
      <c r="D984" s="410"/>
      <c r="E984" s="410"/>
      <c r="F984" s="412"/>
      <c r="J984" s="408"/>
      <c r="K984" s="414"/>
      <c r="L984" s="414"/>
    </row>
    <row r="985" spans="1:12" ht="13" x14ac:dyDescent="0.15">
      <c r="A985" s="408"/>
      <c r="B985" s="409"/>
      <c r="C985" s="409"/>
      <c r="D985" s="410"/>
      <c r="E985" s="410"/>
      <c r="F985" s="412"/>
      <c r="J985" s="408"/>
      <c r="K985" s="414"/>
      <c r="L985" s="414"/>
    </row>
    <row r="986" spans="1:12" ht="13" x14ac:dyDescent="0.15">
      <c r="A986" s="408"/>
      <c r="B986" s="409"/>
      <c r="C986" s="409"/>
      <c r="D986" s="410"/>
      <c r="E986" s="410"/>
      <c r="F986" s="412"/>
      <c r="J986" s="408"/>
      <c r="K986" s="414"/>
      <c r="L986" s="414"/>
    </row>
    <row r="987" spans="1:12" ht="13" x14ac:dyDescent="0.15">
      <c r="A987" s="408"/>
      <c r="B987" s="409"/>
      <c r="C987" s="409"/>
      <c r="D987" s="410"/>
      <c r="E987" s="410"/>
      <c r="F987" s="412"/>
      <c r="J987" s="408"/>
      <c r="K987" s="414"/>
      <c r="L987" s="414"/>
    </row>
    <row r="988" spans="1:12" ht="13" x14ac:dyDescent="0.15">
      <c r="A988" s="408"/>
      <c r="B988" s="409"/>
      <c r="C988" s="409"/>
      <c r="D988" s="410"/>
      <c r="E988" s="410"/>
      <c r="F988" s="412"/>
      <c r="J988" s="408"/>
      <c r="K988" s="414"/>
      <c r="L988" s="414"/>
    </row>
    <row r="989" spans="1:12" ht="13" x14ac:dyDescent="0.15">
      <c r="A989" s="408"/>
      <c r="B989" s="409"/>
      <c r="C989" s="409"/>
      <c r="D989" s="410"/>
      <c r="E989" s="410"/>
      <c r="F989" s="412"/>
      <c r="J989" s="408"/>
      <c r="K989" s="414"/>
      <c r="L989" s="414"/>
    </row>
    <row r="990" spans="1:12" ht="13" x14ac:dyDescent="0.15">
      <c r="A990" s="408"/>
      <c r="B990" s="409"/>
      <c r="C990" s="409"/>
      <c r="D990" s="410"/>
      <c r="E990" s="410"/>
      <c r="F990" s="412"/>
      <c r="J990" s="408"/>
      <c r="K990" s="414"/>
      <c r="L990" s="414"/>
    </row>
    <row r="991" spans="1:12" ht="13" x14ac:dyDescent="0.15">
      <c r="A991" s="408"/>
      <c r="B991" s="409"/>
      <c r="C991" s="409"/>
      <c r="D991" s="410"/>
      <c r="E991" s="410"/>
      <c r="F991" s="412"/>
      <c r="J991" s="408"/>
      <c r="K991" s="414"/>
      <c r="L991" s="414"/>
    </row>
    <row r="992" spans="1:12" ht="13" x14ac:dyDescent="0.15">
      <c r="A992" s="408"/>
      <c r="B992" s="409"/>
      <c r="C992" s="409"/>
      <c r="D992" s="410"/>
      <c r="E992" s="410"/>
      <c r="F992" s="412"/>
      <c r="J992" s="408"/>
      <c r="K992" s="414"/>
      <c r="L992" s="414"/>
    </row>
    <row r="993" spans="1:12" ht="13" x14ac:dyDescent="0.15">
      <c r="A993" s="408"/>
      <c r="B993" s="409"/>
      <c r="C993" s="409"/>
      <c r="D993" s="410"/>
      <c r="E993" s="410"/>
      <c r="F993" s="412"/>
      <c r="J993" s="408"/>
      <c r="K993" s="414"/>
      <c r="L993" s="414"/>
    </row>
    <row r="994" spans="1:12" ht="13" x14ac:dyDescent="0.15">
      <c r="A994" s="408"/>
      <c r="B994" s="409"/>
      <c r="C994" s="409"/>
      <c r="D994" s="410"/>
      <c r="E994" s="410"/>
      <c r="F994" s="412"/>
      <c r="J994" s="408"/>
      <c r="K994" s="414"/>
      <c r="L994" s="414"/>
    </row>
    <row r="995" spans="1:12" ht="13" x14ac:dyDescent="0.15">
      <c r="A995" s="408"/>
      <c r="B995" s="409"/>
      <c r="C995" s="409"/>
      <c r="D995" s="410"/>
      <c r="E995" s="410"/>
      <c r="F995" s="412"/>
      <c r="J995" s="408"/>
      <c r="K995" s="414"/>
      <c r="L995" s="414"/>
    </row>
    <row r="996" spans="1:12" ht="13" x14ac:dyDescent="0.15">
      <c r="A996" s="408"/>
      <c r="B996" s="409"/>
      <c r="C996" s="409"/>
      <c r="D996" s="410"/>
      <c r="E996" s="410"/>
      <c r="F996" s="412"/>
      <c r="J996" s="408"/>
      <c r="K996" s="414"/>
      <c r="L996" s="414"/>
    </row>
    <row r="997" spans="1:12" ht="13" x14ac:dyDescent="0.15">
      <c r="A997" s="408"/>
      <c r="B997" s="409"/>
      <c r="C997" s="409"/>
      <c r="D997" s="410"/>
      <c r="E997" s="410"/>
      <c r="F997" s="412"/>
      <c r="J997" s="408"/>
      <c r="K997" s="414"/>
      <c r="L997" s="414"/>
    </row>
    <row r="998" spans="1:12" ht="13" x14ac:dyDescent="0.15">
      <c r="A998" s="408"/>
      <c r="B998" s="409"/>
      <c r="C998" s="409"/>
      <c r="D998" s="410"/>
      <c r="E998" s="410"/>
      <c r="F998" s="412"/>
      <c r="J998" s="408"/>
      <c r="K998" s="414"/>
      <c r="L998" s="414"/>
    </row>
    <row r="999" spans="1:12" ht="13" x14ac:dyDescent="0.15">
      <c r="A999" s="408"/>
      <c r="B999" s="409"/>
      <c r="C999" s="409"/>
      <c r="D999" s="410"/>
      <c r="E999" s="410"/>
      <c r="F999" s="412"/>
      <c r="J999" s="408"/>
      <c r="K999" s="414"/>
      <c r="L999" s="414"/>
    </row>
    <row r="1000" spans="1:12" ht="13" x14ac:dyDescent="0.15">
      <c r="A1000" s="408"/>
      <c r="B1000" s="409"/>
      <c r="C1000" s="409"/>
      <c r="D1000" s="410"/>
      <c r="E1000" s="410"/>
      <c r="F1000" s="412"/>
      <c r="J1000" s="408"/>
      <c r="K1000" s="414"/>
      <c r="L1000" s="414"/>
    </row>
    <row r="1001" spans="1:12" ht="13" x14ac:dyDescent="0.15">
      <c r="A1001" s="408"/>
      <c r="B1001" s="409"/>
      <c r="C1001" s="409"/>
      <c r="D1001" s="410"/>
      <c r="E1001" s="410"/>
      <c r="F1001" s="412"/>
      <c r="J1001" s="408"/>
      <c r="K1001" s="414"/>
      <c r="L1001" s="414"/>
    </row>
    <row r="1002" spans="1:12" ht="13" x14ac:dyDescent="0.15">
      <c r="A1002" s="408"/>
      <c r="B1002" s="409"/>
      <c r="C1002" s="409"/>
      <c r="D1002" s="410"/>
      <c r="E1002" s="410"/>
      <c r="F1002" s="412"/>
      <c r="J1002" s="408"/>
      <c r="K1002" s="414"/>
      <c r="L1002" s="414"/>
    </row>
    <row r="1003" spans="1:12" ht="13" x14ac:dyDescent="0.15">
      <c r="A1003" s="408"/>
      <c r="B1003" s="409"/>
      <c r="C1003" s="409"/>
      <c r="D1003" s="410"/>
      <c r="E1003" s="410"/>
      <c r="F1003" s="412"/>
      <c r="J1003" s="408"/>
      <c r="K1003" s="414"/>
      <c r="L1003" s="414"/>
    </row>
    <row r="1004" spans="1:12" ht="13" x14ac:dyDescent="0.15">
      <c r="A1004" s="408"/>
      <c r="B1004" s="409"/>
      <c r="C1004" s="409"/>
      <c r="D1004" s="410"/>
      <c r="E1004" s="410"/>
      <c r="F1004" s="412"/>
      <c r="J1004" s="408"/>
      <c r="K1004" s="414"/>
      <c r="L1004" s="414"/>
    </row>
    <row r="1005" spans="1:12" ht="13" x14ac:dyDescent="0.15">
      <c r="A1005" s="408"/>
      <c r="B1005" s="409"/>
      <c r="C1005" s="409"/>
      <c r="D1005" s="410"/>
      <c r="E1005" s="410"/>
      <c r="F1005" s="412"/>
      <c r="J1005" s="408"/>
      <c r="K1005" s="414"/>
      <c r="L1005" s="414"/>
    </row>
    <row r="1006" spans="1:12" ht="13" x14ac:dyDescent="0.15">
      <c r="A1006" s="408"/>
      <c r="B1006" s="409"/>
      <c r="C1006" s="409"/>
      <c r="D1006" s="410"/>
      <c r="E1006" s="410"/>
      <c r="F1006" s="412"/>
      <c r="J1006" s="408"/>
      <c r="K1006" s="414"/>
      <c r="L1006" s="414"/>
    </row>
    <row r="1007" spans="1:12" ht="13" x14ac:dyDescent="0.15">
      <c r="A1007" s="408"/>
      <c r="B1007" s="409"/>
      <c r="C1007" s="409"/>
      <c r="D1007" s="410"/>
      <c r="E1007" s="410"/>
      <c r="F1007" s="412"/>
      <c r="J1007" s="408"/>
      <c r="K1007" s="414"/>
      <c r="L1007" s="414"/>
    </row>
    <row r="1008" spans="1:12" ht="13" x14ac:dyDescent="0.15">
      <c r="A1008" s="408"/>
      <c r="B1008" s="409"/>
      <c r="C1008" s="409"/>
      <c r="D1008" s="410"/>
      <c r="E1008" s="410"/>
      <c r="F1008" s="412"/>
      <c r="J1008" s="408"/>
      <c r="K1008" s="414"/>
      <c r="L1008" s="414"/>
    </row>
    <row r="1009" spans="1:12" ht="13" x14ac:dyDescent="0.15">
      <c r="A1009" s="408"/>
      <c r="B1009" s="409"/>
      <c r="C1009" s="409"/>
      <c r="D1009" s="410"/>
      <c r="E1009" s="410"/>
      <c r="F1009" s="412"/>
      <c r="J1009" s="408"/>
      <c r="K1009" s="414"/>
      <c r="L1009" s="414"/>
    </row>
  </sheetData>
  <mergeCells count="179">
    <mergeCell ref="F264:F265"/>
    <mergeCell ref="F266:F267"/>
    <mergeCell ref="F268:F269"/>
    <mergeCell ref="F270:F271"/>
    <mergeCell ref="F272:F273"/>
    <mergeCell ref="F274:F275"/>
    <mergeCell ref="F276:F277"/>
    <mergeCell ref="F246:F247"/>
    <mergeCell ref="F248:F249"/>
    <mergeCell ref="F250:F251"/>
    <mergeCell ref="F252:F253"/>
    <mergeCell ref="F254:F255"/>
    <mergeCell ref="F256:F257"/>
    <mergeCell ref="F258:F259"/>
    <mergeCell ref="F260:F261"/>
    <mergeCell ref="F262:F263"/>
    <mergeCell ref="F226:F227"/>
    <mergeCell ref="F228:F229"/>
    <mergeCell ref="F232:F233"/>
    <mergeCell ref="F234:F235"/>
    <mergeCell ref="F236:F237"/>
    <mergeCell ref="F238:F239"/>
    <mergeCell ref="F240:F241"/>
    <mergeCell ref="F242:F243"/>
    <mergeCell ref="F244:F245"/>
    <mergeCell ref="F200:F201"/>
    <mergeCell ref="F204:F205"/>
    <mergeCell ref="F206:F207"/>
    <mergeCell ref="F208:F209"/>
    <mergeCell ref="F210:F211"/>
    <mergeCell ref="F215:F216"/>
    <mergeCell ref="F217:F218"/>
    <mergeCell ref="F221:F222"/>
    <mergeCell ref="F223:F224"/>
    <mergeCell ref="F306:F307"/>
    <mergeCell ref="F308:F309"/>
    <mergeCell ref="F310:F311"/>
    <mergeCell ref="F312:F313"/>
    <mergeCell ref="F314:F315"/>
    <mergeCell ref="F316:F317"/>
    <mergeCell ref="F292:F293"/>
    <mergeCell ref="F294:F295"/>
    <mergeCell ref="F296:F297"/>
    <mergeCell ref="F298:F299"/>
    <mergeCell ref="F300:F301"/>
    <mergeCell ref="F302:F303"/>
    <mergeCell ref="F304:F305"/>
    <mergeCell ref="F158:F159"/>
    <mergeCell ref="F162:F163"/>
    <mergeCell ref="F278:F279"/>
    <mergeCell ref="F280:F281"/>
    <mergeCell ref="F282:F283"/>
    <mergeCell ref="F284:F285"/>
    <mergeCell ref="F286:F287"/>
    <mergeCell ref="F288:F289"/>
    <mergeCell ref="F290:F291"/>
    <mergeCell ref="F164:F165"/>
    <mergeCell ref="F167:F168"/>
    <mergeCell ref="F169:F170"/>
    <mergeCell ref="F171:F172"/>
    <mergeCell ref="F175:F176"/>
    <mergeCell ref="F177:F178"/>
    <mergeCell ref="F180:F181"/>
    <mergeCell ref="F182:F183"/>
    <mergeCell ref="F184:F185"/>
    <mergeCell ref="F186:F187"/>
    <mergeCell ref="F188:F189"/>
    <mergeCell ref="F190:F191"/>
    <mergeCell ref="F194:F195"/>
    <mergeCell ref="F196:F197"/>
    <mergeCell ref="F198:F199"/>
    <mergeCell ref="F132:F133"/>
    <mergeCell ref="F134:F135"/>
    <mergeCell ref="F137:F138"/>
    <mergeCell ref="F140:F141"/>
    <mergeCell ref="F142:F143"/>
    <mergeCell ref="F145:F146"/>
    <mergeCell ref="F149:F150"/>
    <mergeCell ref="F154:F155"/>
    <mergeCell ref="F156:F157"/>
    <mergeCell ref="F106:F107"/>
    <mergeCell ref="F110:F111"/>
    <mergeCell ref="F112:F113"/>
    <mergeCell ref="F115:F116"/>
    <mergeCell ref="C118:C119"/>
    <mergeCell ref="C120:C121"/>
    <mergeCell ref="F118:F119"/>
    <mergeCell ref="F120:F121"/>
    <mergeCell ref="F124:F125"/>
    <mergeCell ref="C82:C87"/>
    <mergeCell ref="F84:F85"/>
    <mergeCell ref="F86:F87"/>
    <mergeCell ref="F89:F90"/>
    <mergeCell ref="F91:F92"/>
    <mergeCell ref="F95:F96"/>
    <mergeCell ref="F98:F99"/>
    <mergeCell ref="F100:F101"/>
    <mergeCell ref="F102:F103"/>
    <mergeCell ref="C188:C189"/>
    <mergeCell ref="C190:C191"/>
    <mergeCell ref="C215:C216"/>
    <mergeCell ref="C217:C218"/>
    <mergeCell ref="C223:C224"/>
    <mergeCell ref="C194:C195"/>
    <mergeCell ref="C196:C197"/>
    <mergeCell ref="C198:C199"/>
    <mergeCell ref="C200:C201"/>
    <mergeCell ref="C204:C205"/>
    <mergeCell ref="C206:C207"/>
    <mergeCell ref="C210:C211"/>
    <mergeCell ref="C164:C165"/>
    <mergeCell ref="C169:C170"/>
    <mergeCell ref="C171:C172"/>
    <mergeCell ref="C175:C176"/>
    <mergeCell ref="C177:C178"/>
    <mergeCell ref="C180:C181"/>
    <mergeCell ref="C182:C183"/>
    <mergeCell ref="C184:C185"/>
    <mergeCell ref="C186:C187"/>
    <mergeCell ref="C124:C125"/>
    <mergeCell ref="C132:C133"/>
    <mergeCell ref="C134:C135"/>
    <mergeCell ref="C140:C141"/>
    <mergeCell ref="C142:C143"/>
    <mergeCell ref="C149:C150"/>
    <mergeCell ref="C154:C155"/>
    <mergeCell ref="C158:C159"/>
    <mergeCell ref="C162:C163"/>
    <mergeCell ref="K40:K41"/>
    <mergeCell ref="C42:C43"/>
    <mergeCell ref="C46:C47"/>
    <mergeCell ref="F59:F60"/>
    <mergeCell ref="F62:F63"/>
    <mergeCell ref="F79:F80"/>
    <mergeCell ref="C74:C78"/>
    <mergeCell ref="C79:C80"/>
    <mergeCell ref="C122:C123"/>
    <mergeCell ref="F42:F43"/>
    <mergeCell ref="F46:F47"/>
    <mergeCell ref="F51:F52"/>
    <mergeCell ref="F53:F54"/>
    <mergeCell ref="F55:F56"/>
    <mergeCell ref="F57:F58"/>
    <mergeCell ref="C62:C63"/>
    <mergeCell ref="F74:F78"/>
    <mergeCell ref="F82:F83"/>
    <mergeCell ref="C64:C65"/>
    <mergeCell ref="F64:F65"/>
    <mergeCell ref="C66:C67"/>
    <mergeCell ref="F66:F67"/>
    <mergeCell ref="C71:C72"/>
    <mergeCell ref="F71:F72"/>
    <mergeCell ref="B25:B26"/>
    <mergeCell ref="F25:F26"/>
    <mergeCell ref="C28:C29"/>
    <mergeCell ref="F28:F29"/>
    <mergeCell ref="F33:F34"/>
    <mergeCell ref="C33:C34"/>
    <mergeCell ref="C38:C39"/>
    <mergeCell ref="F40:F41"/>
    <mergeCell ref="J40:J41"/>
    <mergeCell ref="B1:F1"/>
    <mergeCell ref="B3:B4"/>
    <mergeCell ref="C3:C4"/>
    <mergeCell ref="F3:F4"/>
    <mergeCell ref="F5:F6"/>
    <mergeCell ref="F7:F8"/>
    <mergeCell ref="F9:F10"/>
    <mergeCell ref="B23:B24"/>
    <mergeCell ref="F23:F24"/>
    <mergeCell ref="F12:F13"/>
    <mergeCell ref="J12:J13"/>
    <mergeCell ref="F20:F21"/>
    <mergeCell ref="K20:K21"/>
    <mergeCell ref="B15:B16"/>
    <mergeCell ref="C15:C16"/>
    <mergeCell ref="F15:F16"/>
    <mergeCell ref="J15:J16"/>
    <mergeCell ref="K15:K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3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1.6640625" customWidth="1"/>
    <col min="2" max="2" width="11.83203125" customWidth="1"/>
    <col min="3" max="3" width="11.1640625" customWidth="1"/>
    <col min="4" max="4" width="13" customWidth="1"/>
    <col min="5" max="5" width="18" customWidth="1"/>
    <col min="6" max="6" width="11.1640625" hidden="1" customWidth="1"/>
    <col min="7" max="7" width="15.6640625" customWidth="1"/>
    <col min="8" max="8" width="34.6640625" customWidth="1"/>
    <col min="9" max="9" width="9.83203125" customWidth="1"/>
    <col min="10" max="10" width="14.1640625" customWidth="1"/>
    <col min="11" max="11" width="12.5" customWidth="1"/>
    <col min="12" max="12" width="13.5" customWidth="1"/>
    <col min="13" max="13" width="14.6640625" customWidth="1"/>
    <col min="14" max="14" width="16" customWidth="1"/>
  </cols>
  <sheetData>
    <row r="1" spans="1:14" ht="60.75" customHeight="1" x14ac:dyDescent="0.15">
      <c r="A1" s="23"/>
      <c r="B1" s="1049" t="s">
        <v>18</v>
      </c>
      <c r="C1" s="963"/>
      <c r="D1" s="963"/>
      <c r="E1" s="963"/>
      <c r="F1" s="963"/>
      <c r="G1" s="963"/>
      <c r="H1" s="963"/>
      <c r="I1" s="963"/>
      <c r="J1" s="963"/>
      <c r="K1" s="25"/>
      <c r="L1" s="25"/>
      <c r="M1" s="27"/>
      <c r="N1" s="29"/>
    </row>
    <row r="2" spans="1:14" ht="26" x14ac:dyDescent="0.15">
      <c r="A2" s="31" t="s">
        <v>2</v>
      </c>
      <c r="B2" s="31" t="s">
        <v>3</v>
      </c>
      <c r="C2" s="33" t="s">
        <v>22</v>
      </c>
      <c r="D2" s="31" t="s">
        <v>4</v>
      </c>
      <c r="E2" s="35" t="s">
        <v>26</v>
      </c>
      <c r="F2" s="35" t="s">
        <v>27</v>
      </c>
      <c r="G2" s="35" t="s">
        <v>20</v>
      </c>
      <c r="H2" s="37" t="s">
        <v>5</v>
      </c>
      <c r="I2" s="35" t="s">
        <v>28</v>
      </c>
      <c r="J2" s="31" t="s">
        <v>7</v>
      </c>
      <c r="K2" s="33" t="s">
        <v>29</v>
      </c>
      <c r="L2" s="33" t="s">
        <v>30</v>
      </c>
      <c r="M2" s="33" t="s">
        <v>11</v>
      </c>
      <c r="N2" s="39" t="s">
        <v>12</v>
      </c>
    </row>
    <row r="3" spans="1:14" ht="13" x14ac:dyDescent="0.15">
      <c r="A3" s="41"/>
      <c r="B3" s="43"/>
      <c r="C3" s="45"/>
      <c r="D3" s="45"/>
      <c r="E3" s="47"/>
      <c r="F3" s="47"/>
      <c r="G3" s="47"/>
      <c r="H3" s="49"/>
      <c r="I3" s="52"/>
      <c r="J3" s="54"/>
      <c r="K3" s="56"/>
      <c r="L3" s="56"/>
      <c r="M3" s="58"/>
      <c r="N3" s="58"/>
    </row>
    <row r="4" spans="1:14" ht="20.25" customHeight="1" x14ac:dyDescent="0.15">
      <c r="A4" s="40" t="s">
        <v>31</v>
      </c>
      <c r="B4" s="60">
        <v>43741</v>
      </c>
      <c r="C4" s="62"/>
      <c r="D4" s="997">
        <v>43748</v>
      </c>
      <c r="E4" s="63" t="s">
        <v>34</v>
      </c>
      <c r="F4" s="46"/>
      <c r="G4" s="63">
        <v>63002</v>
      </c>
      <c r="H4" s="65" t="s">
        <v>35</v>
      </c>
      <c r="I4" s="67" t="s">
        <v>37</v>
      </c>
      <c r="J4" s="966">
        <f>G4+G5</f>
        <v>125238</v>
      </c>
      <c r="K4" s="1047"/>
      <c r="L4" s="71"/>
      <c r="M4" s="73" t="s">
        <v>38</v>
      </c>
      <c r="N4" s="74">
        <v>1121436.1100000001</v>
      </c>
    </row>
    <row r="5" spans="1:14" ht="15.75" customHeight="1" x14ac:dyDescent="0.15">
      <c r="A5" s="40" t="s">
        <v>31</v>
      </c>
      <c r="B5" s="60">
        <v>43748</v>
      </c>
      <c r="C5" s="62"/>
      <c r="D5" s="963"/>
      <c r="E5" s="63" t="s">
        <v>34</v>
      </c>
      <c r="F5" s="46"/>
      <c r="G5" s="63">
        <v>62236</v>
      </c>
      <c r="H5" s="65" t="s">
        <v>35</v>
      </c>
      <c r="I5" s="67" t="s">
        <v>40</v>
      </c>
      <c r="J5" s="963"/>
      <c r="K5" s="963"/>
      <c r="L5" s="71"/>
      <c r="M5" s="73" t="s">
        <v>38</v>
      </c>
      <c r="N5" s="74">
        <v>1044942.4</v>
      </c>
    </row>
    <row r="6" spans="1:14" ht="20.25" customHeight="1" x14ac:dyDescent="0.15">
      <c r="A6" s="18" t="s">
        <v>31</v>
      </c>
      <c r="B6" s="83">
        <v>43742</v>
      </c>
      <c r="C6" s="86"/>
      <c r="D6" s="83">
        <v>43745</v>
      </c>
      <c r="E6" s="88" t="s">
        <v>34</v>
      </c>
      <c r="F6" s="21"/>
      <c r="G6" s="88">
        <v>63074</v>
      </c>
      <c r="H6" s="20" t="s">
        <v>35</v>
      </c>
      <c r="I6" s="90" t="s">
        <v>48</v>
      </c>
      <c r="J6" s="965">
        <f>G6+G7</f>
        <v>125718</v>
      </c>
      <c r="K6" s="1046"/>
      <c r="L6" s="96"/>
      <c r="M6" s="98" t="s">
        <v>38</v>
      </c>
      <c r="N6" s="100">
        <v>1122717.7</v>
      </c>
    </row>
    <row r="7" spans="1:14" ht="13" x14ac:dyDescent="0.15">
      <c r="A7" s="18" t="s">
        <v>31</v>
      </c>
      <c r="B7" s="83">
        <v>43748</v>
      </c>
      <c r="C7" s="86"/>
      <c r="D7" s="83">
        <v>43748</v>
      </c>
      <c r="E7" s="88" t="s">
        <v>34</v>
      </c>
      <c r="F7" s="21"/>
      <c r="G7" s="88">
        <v>62644</v>
      </c>
      <c r="H7" s="20" t="s">
        <v>35</v>
      </c>
      <c r="I7" s="90" t="s">
        <v>50</v>
      </c>
      <c r="J7" s="963"/>
      <c r="K7" s="963"/>
      <c r="L7" s="96"/>
      <c r="M7" s="98" t="s">
        <v>38</v>
      </c>
      <c r="N7" s="100">
        <v>1051792.73</v>
      </c>
    </row>
    <row r="8" spans="1:14" ht="13" x14ac:dyDescent="0.15">
      <c r="A8" s="40" t="s">
        <v>31</v>
      </c>
      <c r="B8" s="60">
        <v>43748</v>
      </c>
      <c r="C8" s="62"/>
      <c r="D8" s="997">
        <v>43748</v>
      </c>
      <c r="E8" s="63" t="s">
        <v>34</v>
      </c>
      <c r="F8" s="46"/>
      <c r="G8" s="63">
        <v>60994</v>
      </c>
      <c r="H8" s="103" t="s">
        <v>35</v>
      </c>
      <c r="I8" s="67" t="s">
        <v>52</v>
      </c>
      <c r="J8" s="966">
        <f>G8+G9</f>
        <v>125462</v>
      </c>
      <c r="K8" s="1047"/>
      <c r="L8" s="71"/>
      <c r="M8" s="73" t="s">
        <v>38</v>
      </c>
      <c r="N8" s="74">
        <v>1024089.23</v>
      </c>
    </row>
    <row r="9" spans="1:14" ht="13" x14ac:dyDescent="0.15">
      <c r="A9" s="40" t="s">
        <v>31</v>
      </c>
      <c r="B9" s="60">
        <v>43748</v>
      </c>
      <c r="C9" s="62"/>
      <c r="D9" s="963"/>
      <c r="E9" s="63" t="s">
        <v>34</v>
      </c>
      <c r="F9" s="46"/>
      <c r="G9" s="63">
        <v>64468</v>
      </c>
      <c r="H9" s="103" t="s">
        <v>35</v>
      </c>
      <c r="I9" s="67" t="s">
        <v>54</v>
      </c>
      <c r="J9" s="963"/>
      <c r="K9" s="963"/>
      <c r="L9" s="71"/>
      <c r="M9" s="73" t="s">
        <v>38</v>
      </c>
      <c r="N9" s="74">
        <v>1082417.69</v>
      </c>
    </row>
    <row r="10" spans="1:14" ht="13" x14ac:dyDescent="0.15">
      <c r="A10" s="18" t="s">
        <v>31</v>
      </c>
      <c r="B10" s="968">
        <v>43752</v>
      </c>
      <c r="C10" s="86" t="s">
        <v>55</v>
      </c>
      <c r="D10" s="968">
        <v>43752</v>
      </c>
      <c r="E10" s="88" t="s">
        <v>34</v>
      </c>
      <c r="F10" s="21"/>
      <c r="G10" s="88">
        <v>62173</v>
      </c>
      <c r="H10" s="20" t="s">
        <v>35</v>
      </c>
      <c r="I10" s="90" t="s">
        <v>57</v>
      </c>
      <c r="J10" s="965">
        <f>G10+G11</f>
        <v>124930</v>
      </c>
      <c r="K10" s="1046"/>
      <c r="L10" s="96"/>
      <c r="M10" s="117" t="s">
        <v>59</v>
      </c>
      <c r="N10" s="120">
        <v>1042019.46</v>
      </c>
    </row>
    <row r="11" spans="1:14" ht="13" x14ac:dyDescent="0.15">
      <c r="A11" s="18" t="s">
        <v>31</v>
      </c>
      <c r="B11" s="963"/>
      <c r="C11" s="86" t="s">
        <v>66</v>
      </c>
      <c r="D11" s="963"/>
      <c r="E11" s="88" t="s">
        <v>34</v>
      </c>
      <c r="F11" s="21"/>
      <c r="G11" s="88">
        <v>62757</v>
      </c>
      <c r="H11" s="20" t="s">
        <v>35</v>
      </c>
      <c r="I11" s="90" t="s">
        <v>67</v>
      </c>
      <c r="J11" s="963"/>
      <c r="K11" s="963"/>
      <c r="L11" s="96"/>
      <c r="M11" s="117" t="s">
        <v>38</v>
      </c>
      <c r="N11" s="120">
        <v>1051807.29</v>
      </c>
    </row>
    <row r="12" spans="1:14" ht="13" x14ac:dyDescent="0.15">
      <c r="A12" s="40" t="s">
        <v>31</v>
      </c>
      <c r="B12" s="997" t="s">
        <v>70</v>
      </c>
      <c r="C12" s="62" t="s">
        <v>71</v>
      </c>
      <c r="D12" s="997">
        <v>43752</v>
      </c>
      <c r="E12" s="63" t="s">
        <v>34</v>
      </c>
      <c r="F12" s="46"/>
      <c r="G12" s="63">
        <v>53282</v>
      </c>
      <c r="H12" s="65" t="s">
        <v>35</v>
      </c>
      <c r="I12" s="67" t="s">
        <v>72</v>
      </c>
      <c r="J12" s="966">
        <f>G12+G13</f>
        <v>116308</v>
      </c>
      <c r="K12" s="1047"/>
      <c r="L12" s="71"/>
      <c r="M12" s="73" t="s">
        <v>38</v>
      </c>
      <c r="N12" s="74">
        <v>893006.29</v>
      </c>
    </row>
    <row r="13" spans="1:14" ht="13" x14ac:dyDescent="0.15">
      <c r="A13" s="40" t="s">
        <v>31</v>
      </c>
      <c r="B13" s="963"/>
      <c r="C13" s="62" t="s">
        <v>75</v>
      </c>
      <c r="D13" s="963"/>
      <c r="E13" s="63" t="s">
        <v>34</v>
      </c>
      <c r="F13" s="46"/>
      <c r="G13" s="63">
        <v>63026</v>
      </c>
      <c r="H13" s="65" t="s">
        <v>35</v>
      </c>
      <c r="I13" s="67" t="s">
        <v>76</v>
      </c>
      <c r="J13" s="963"/>
      <c r="K13" s="963"/>
      <c r="L13" s="71"/>
      <c r="M13" s="73" t="s">
        <v>38</v>
      </c>
      <c r="N13" s="74">
        <v>1056315.73</v>
      </c>
    </row>
    <row r="14" spans="1:14" ht="13" x14ac:dyDescent="0.15">
      <c r="A14" s="18" t="s">
        <v>31</v>
      </c>
      <c r="B14" s="968">
        <v>43752</v>
      </c>
      <c r="C14" s="86" t="s">
        <v>77</v>
      </c>
      <c r="D14" s="968">
        <v>43752</v>
      </c>
      <c r="E14" s="88" t="s">
        <v>34</v>
      </c>
      <c r="F14" s="21"/>
      <c r="G14" s="88">
        <v>62003</v>
      </c>
      <c r="H14" s="20" t="s">
        <v>35</v>
      </c>
      <c r="I14" s="90" t="s">
        <v>78</v>
      </c>
      <c r="J14" s="965">
        <f>G14+G15</f>
        <v>125029</v>
      </c>
      <c r="K14" s="1046"/>
      <c r="L14" s="96"/>
      <c r="M14" s="117" t="s">
        <v>38</v>
      </c>
      <c r="N14" s="120">
        <v>1039170.25</v>
      </c>
    </row>
    <row r="15" spans="1:14" ht="13" x14ac:dyDescent="0.15">
      <c r="A15" s="18" t="s">
        <v>31</v>
      </c>
      <c r="B15" s="963"/>
      <c r="C15" s="86" t="s">
        <v>79</v>
      </c>
      <c r="D15" s="963"/>
      <c r="E15" s="88" t="s">
        <v>34</v>
      </c>
      <c r="F15" s="21"/>
      <c r="G15" s="88">
        <v>63026</v>
      </c>
      <c r="H15" s="20" t="s">
        <v>35</v>
      </c>
      <c r="I15" s="90" t="s">
        <v>80</v>
      </c>
      <c r="J15" s="963"/>
      <c r="K15" s="963"/>
      <c r="L15" s="96"/>
      <c r="M15" s="117" t="s">
        <v>38</v>
      </c>
      <c r="N15" s="120">
        <v>1049712.3</v>
      </c>
    </row>
    <row r="16" spans="1:14" ht="13" x14ac:dyDescent="0.15">
      <c r="A16" s="40" t="s">
        <v>31</v>
      </c>
      <c r="B16" s="60">
        <v>43748</v>
      </c>
      <c r="C16" s="134"/>
      <c r="D16" s="60">
        <v>43752</v>
      </c>
      <c r="E16" s="63" t="s">
        <v>34</v>
      </c>
      <c r="F16" s="46"/>
      <c r="G16" s="63">
        <v>62865</v>
      </c>
      <c r="H16" s="65" t="s">
        <v>35</v>
      </c>
      <c r="I16" s="67" t="s">
        <v>83</v>
      </c>
      <c r="J16" s="135">
        <v>62865</v>
      </c>
      <c r="K16" s="71"/>
      <c r="L16" s="71"/>
      <c r="M16" s="73" t="s">
        <v>38</v>
      </c>
      <c r="N16" s="74">
        <v>1053617.3700000001</v>
      </c>
    </row>
    <row r="17" spans="1:14" ht="13" x14ac:dyDescent="0.15">
      <c r="A17" s="1053" t="s">
        <v>87</v>
      </c>
      <c r="B17" s="968">
        <v>43753</v>
      </c>
      <c r="C17" s="962" t="s">
        <v>88</v>
      </c>
      <c r="D17" s="968">
        <v>43754</v>
      </c>
      <c r="E17" s="88" t="s">
        <v>34</v>
      </c>
      <c r="F17" s="21"/>
      <c r="G17" s="88">
        <v>30971</v>
      </c>
      <c r="H17" s="20" t="s">
        <v>35</v>
      </c>
      <c r="I17" s="1050" t="s">
        <v>89</v>
      </c>
      <c r="J17" s="965">
        <f>G17+G18</f>
        <v>62011</v>
      </c>
      <c r="K17" s="1046"/>
      <c r="L17" s="96"/>
      <c r="M17" s="992" t="s">
        <v>38</v>
      </c>
      <c r="N17" s="1051">
        <v>1050916.92</v>
      </c>
    </row>
    <row r="18" spans="1:14" ht="13" x14ac:dyDescent="0.15">
      <c r="A18" s="963"/>
      <c r="B18" s="963"/>
      <c r="C18" s="963"/>
      <c r="D18" s="963"/>
      <c r="E18" s="88" t="s">
        <v>34</v>
      </c>
      <c r="F18" s="21"/>
      <c r="G18" s="88">
        <v>31040</v>
      </c>
      <c r="H18" s="20" t="s">
        <v>35</v>
      </c>
      <c r="I18" s="963"/>
      <c r="J18" s="963"/>
      <c r="K18" s="963"/>
      <c r="L18" s="96"/>
      <c r="M18" s="963"/>
      <c r="N18" s="963"/>
    </row>
    <row r="19" spans="1:14" ht="13" x14ac:dyDescent="0.15">
      <c r="A19" s="1048" t="s">
        <v>92</v>
      </c>
      <c r="B19" s="997">
        <v>43753</v>
      </c>
      <c r="C19" s="964" t="s">
        <v>93</v>
      </c>
      <c r="D19" s="997">
        <v>43754</v>
      </c>
      <c r="E19" s="63" t="s">
        <v>34</v>
      </c>
      <c r="F19" s="46"/>
      <c r="G19" s="63">
        <v>30965</v>
      </c>
      <c r="H19" s="65" t="s">
        <v>35</v>
      </c>
      <c r="I19" s="1054" t="s">
        <v>94</v>
      </c>
      <c r="J19" s="966">
        <f>G19+G20</f>
        <v>61848</v>
      </c>
      <c r="K19" s="1047"/>
      <c r="L19" s="71"/>
      <c r="M19" s="989" t="s">
        <v>38</v>
      </c>
      <c r="N19" s="1052">
        <v>1048323.56</v>
      </c>
    </row>
    <row r="20" spans="1:14" ht="13" x14ac:dyDescent="0.15">
      <c r="A20" s="963"/>
      <c r="B20" s="963"/>
      <c r="C20" s="963"/>
      <c r="D20" s="963"/>
      <c r="E20" s="63" t="s">
        <v>34</v>
      </c>
      <c r="F20" s="46"/>
      <c r="G20" s="63">
        <v>30883</v>
      </c>
      <c r="H20" s="65" t="s">
        <v>35</v>
      </c>
      <c r="I20" s="963"/>
      <c r="J20" s="963"/>
      <c r="K20" s="963"/>
      <c r="L20" s="71"/>
      <c r="M20" s="963"/>
      <c r="N20" s="963"/>
    </row>
    <row r="21" spans="1:14" ht="13" x14ac:dyDescent="0.15">
      <c r="A21" s="1053" t="s">
        <v>87</v>
      </c>
      <c r="B21" s="968">
        <v>43753</v>
      </c>
      <c r="C21" s="962" t="s">
        <v>95</v>
      </c>
      <c r="D21" s="968">
        <v>43754</v>
      </c>
      <c r="E21" s="88" t="s">
        <v>34</v>
      </c>
      <c r="F21" s="21"/>
      <c r="G21" s="88">
        <v>30926</v>
      </c>
      <c r="H21" s="20" t="s">
        <v>35</v>
      </c>
      <c r="I21" s="1050" t="s">
        <v>96</v>
      </c>
      <c r="J21" s="965">
        <f>G21+G22</f>
        <v>61859</v>
      </c>
      <c r="K21" s="1046"/>
      <c r="L21" s="96"/>
      <c r="M21" s="992" t="s">
        <v>38</v>
      </c>
      <c r="N21" s="1051">
        <v>1048510.02</v>
      </c>
    </row>
    <row r="22" spans="1:14" ht="13" x14ac:dyDescent="0.15">
      <c r="A22" s="963"/>
      <c r="B22" s="963"/>
      <c r="C22" s="963"/>
      <c r="D22" s="963"/>
      <c r="E22" s="88" t="s">
        <v>34</v>
      </c>
      <c r="F22" s="21"/>
      <c r="G22" s="88">
        <v>30933</v>
      </c>
      <c r="H22" s="20" t="s">
        <v>35</v>
      </c>
      <c r="I22" s="963"/>
      <c r="J22" s="963"/>
      <c r="K22" s="963"/>
      <c r="L22" s="96"/>
      <c r="M22" s="963"/>
      <c r="N22" s="963"/>
    </row>
    <row r="23" spans="1:14" ht="13" x14ac:dyDescent="0.15">
      <c r="A23" s="1048" t="s">
        <v>87</v>
      </c>
      <c r="B23" s="997">
        <v>43753</v>
      </c>
      <c r="C23" s="964" t="s">
        <v>99</v>
      </c>
      <c r="D23" s="997">
        <v>43754</v>
      </c>
      <c r="E23" s="63" t="s">
        <v>34</v>
      </c>
      <c r="F23" s="46"/>
      <c r="G23" s="63">
        <v>32101</v>
      </c>
      <c r="H23" s="65" t="s">
        <v>35</v>
      </c>
      <c r="I23" s="1054" t="s">
        <v>102</v>
      </c>
      <c r="J23" s="966">
        <v>64202</v>
      </c>
      <c r="K23" s="1047"/>
      <c r="L23" s="71"/>
      <c r="M23" s="989" t="s">
        <v>103</v>
      </c>
      <c r="N23" s="1052">
        <v>1088223.8600000001</v>
      </c>
    </row>
    <row r="24" spans="1:14" ht="13" x14ac:dyDescent="0.15">
      <c r="A24" s="963"/>
      <c r="B24" s="963"/>
      <c r="C24" s="963"/>
      <c r="D24" s="963"/>
      <c r="E24" s="63" t="s">
        <v>34</v>
      </c>
      <c r="F24" s="46"/>
      <c r="G24" s="63">
        <v>32101</v>
      </c>
      <c r="H24" s="65" t="s">
        <v>35</v>
      </c>
      <c r="I24" s="963"/>
      <c r="J24" s="963"/>
      <c r="K24" s="963"/>
      <c r="L24" s="71"/>
      <c r="M24" s="963"/>
      <c r="N24" s="963"/>
    </row>
    <row r="25" spans="1:14" ht="13" x14ac:dyDescent="0.15">
      <c r="A25" s="153"/>
      <c r="B25" s="153"/>
      <c r="C25" s="153"/>
      <c r="D25" s="153"/>
      <c r="E25" s="153"/>
      <c r="F25" s="153"/>
      <c r="G25" s="153"/>
      <c r="H25" s="153"/>
      <c r="I25" s="155"/>
      <c r="J25" s="157">
        <f>SUM(J4:J24)</f>
        <v>1055470</v>
      </c>
      <c r="K25" s="158">
        <v>210813.2</v>
      </c>
      <c r="L25" s="158"/>
      <c r="M25" s="160"/>
      <c r="N25" s="161"/>
    </row>
    <row r="26" spans="1:14" ht="13" x14ac:dyDescent="0.15">
      <c r="A26" s="18"/>
      <c r="B26" s="1055">
        <v>43740</v>
      </c>
      <c r="C26" s="165" t="s">
        <v>108</v>
      </c>
      <c r="D26" s="968">
        <v>43740</v>
      </c>
      <c r="E26" s="88" t="s">
        <v>34</v>
      </c>
      <c r="F26" s="21"/>
      <c r="G26" s="167">
        <v>61700</v>
      </c>
      <c r="H26" s="20" t="s">
        <v>35</v>
      </c>
      <c r="I26" s="90" t="s">
        <v>110</v>
      </c>
      <c r="J26" s="980">
        <f>G26+G27</f>
        <v>123319</v>
      </c>
      <c r="K26" s="1046"/>
      <c r="L26" s="96"/>
      <c r="M26" s="98" t="s">
        <v>113</v>
      </c>
      <c r="N26" s="100">
        <v>1048931.29</v>
      </c>
    </row>
    <row r="27" spans="1:14" ht="13" x14ac:dyDescent="0.15">
      <c r="A27" s="18"/>
      <c r="B27" s="963"/>
      <c r="C27" s="165" t="s">
        <v>114</v>
      </c>
      <c r="D27" s="963"/>
      <c r="E27" s="88" t="s">
        <v>34</v>
      </c>
      <c r="F27" s="21"/>
      <c r="G27" s="167">
        <v>61619</v>
      </c>
      <c r="H27" s="20" t="s">
        <v>35</v>
      </c>
      <c r="I27" s="90" t="s">
        <v>115</v>
      </c>
      <c r="J27" s="963"/>
      <c r="K27" s="963"/>
      <c r="L27" s="96"/>
      <c r="M27" s="98" t="s">
        <v>113</v>
      </c>
      <c r="N27" s="100">
        <v>1047520.29</v>
      </c>
    </row>
    <row r="28" spans="1:14" ht="13" x14ac:dyDescent="0.15">
      <c r="A28" s="40"/>
      <c r="B28" s="60">
        <v>43740</v>
      </c>
      <c r="C28" s="62" t="s">
        <v>116</v>
      </c>
      <c r="D28" s="60">
        <v>43740</v>
      </c>
      <c r="E28" s="63" t="s">
        <v>34</v>
      </c>
      <c r="F28" s="46"/>
      <c r="G28" s="63">
        <v>62186</v>
      </c>
      <c r="H28" s="65" t="s">
        <v>35</v>
      </c>
      <c r="I28" s="67" t="s">
        <v>117</v>
      </c>
      <c r="J28" s="966">
        <f>G28+G29</f>
        <v>122719</v>
      </c>
      <c r="K28" s="1047"/>
      <c r="L28" s="71"/>
      <c r="M28" s="73" t="s">
        <v>113</v>
      </c>
      <c r="N28" s="74">
        <v>1057159.27</v>
      </c>
    </row>
    <row r="29" spans="1:14" ht="13" x14ac:dyDescent="0.15">
      <c r="A29" s="40" t="s">
        <v>121</v>
      </c>
      <c r="B29" s="60">
        <v>43755</v>
      </c>
      <c r="C29" s="62" t="s">
        <v>122</v>
      </c>
      <c r="D29" s="60">
        <v>43756</v>
      </c>
      <c r="E29" s="63" t="s">
        <v>34</v>
      </c>
      <c r="F29" s="46"/>
      <c r="G29" s="63">
        <v>60533</v>
      </c>
      <c r="H29" s="65" t="s">
        <v>35</v>
      </c>
      <c r="I29" s="67" t="s">
        <v>124</v>
      </c>
      <c r="J29" s="963"/>
      <c r="K29" s="963"/>
      <c r="L29" s="71"/>
      <c r="M29" s="73" t="s">
        <v>38</v>
      </c>
      <c r="N29" s="74"/>
    </row>
    <row r="30" spans="1:14" ht="13" x14ac:dyDescent="0.15">
      <c r="A30" s="1053" t="s">
        <v>121</v>
      </c>
      <c r="B30" s="968">
        <v>43755</v>
      </c>
      <c r="C30" s="86" t="s">
        <v>127</v>
      </c>
      <c r="D30" s="968">
        <v>43756</v>
      </c>
      <c r="E30" s="88" t="s">
        <v>34</v>
      </c>
      <c r="F30" s="21"/>
      <c r="G30" s="88">
        <v>60173</v>
      </c>
      <c r="H30" s="20" t="s">
        <v>35</v>
      </c>
      <c r="I30" s="90" t="s">
        <v>128</v>
      </c>
      <c r="J30" s="965">
        <f>G30+G31</f>
        <v>120346</v>
      </c>
      <c r="K30" s="1046"/>
      <c r="L30" s="96"/>
      <c r="M30" s="73" t="s">
        <v>38</v>
      </c>
      <c r="N30" s="74"/>
    </row>
    <row r="31" spans="1:14" ht="13" x14ac:dyDescent="0.15">
      <c r="A31" s="963"/>
      <c r="B31" s="963"/>
      <c r="C31" s="86" t="s">
        <v>132</v>
      </c>
      <c r="D31" s="963"/>
      <c r="E31" s="88" t="s">
        <v>34</v>
      </c>
      <c r="F31" s="21"/>
      <c r="G31" s="88">
        <v>60173</v>
      </c>
      <c r="H31" s="20" t="s">
        <v>35</v>
      </c>
      <c r="I31" s="90" t="s">
        <v>133</v>
      </c>
      <c r="J31" s="963"/>
      <c r="K31" s="963"/>
      <c r="L31" s="96"/>
      <c r="M31" s="73" t="s">
        <v>38</v>
      </c>
      <c r="N31" s="74"/>
    </row>
    <row r="32" spans="1:14" ht="13" x14ac:dyDescent="0.15">
      <c r="A32" s="1048" t="s">
        <v>121</v>
      </c>
      <c r="B32" s="997">
        <v>43755</v>
      </c>
      <c r="C32" s="62" t="s">
        <v>134</v>
      </c>
      <c r="D32" s="997">
        <v>43756</v>
      </c>
      <c r="E32" s="63" t="s">
        <v>34</v>
      </c>
      <c r="F32" s="46"/>
      <c r="G32" s="63">
        <v>61183</v>
      </c>
      <c r="H32" s="65" t="s">
        <v>35</v>
      </c>
      <c r="I32" s="67" t="s">
        <v>135</v>
      </c>
      <c r="J32" s="966">
        <f>G32+G33</f>
        <v>122806</v>
      </c>
      <c r="K32" s="1047"/>
      <c r="L32" s="71"/>
      <c r="M32" s="73" t="s">
        <v>38</v>
      </c>
      <c r="N32" s="74"/>
    </row>
    <row r="33" spans="1:14" ht="13" x14ac:dyDescent="0.15">
      <c r="A33" s="963"/>
      <c r="B33" s="963"/>
      <c r="C33" s="62" t="s">
        <v>137</v>
      </c>
      <c r="D33" s="963"/>
      <c r="E33" s="63" t="s">
        <v>34</v>
      </c>
      <c r="F33" s="46"/>
      <c r="G33" s="63">
        <v>61623</v>
      </c>
      <c r="H33" s="65" t="s">
        <v>35</v>
      </c>
      <c r="I33" s="67" t="s">
        <v>139</v>
      </c>
      <c r="J33" s="963"/>
      <c r="K33" s="963"/>
      <c r="L33" s="71"/>
      <c r="M33" s="73" t="s">
        <v>38</v>
      </c>
      <c r="N33" s="74">
        <v>1040812.44</v>
      </c>
    </row>
    <row r="34" spans="1:14" ht="13" x14ac:dyDescent="0.15">
      <c r="A34" s="1053" t="s">
        <v>121</v>
      </c>
      <c r="B34" s="968">
        <v>43754</v>
      </c>
      <c r="C34" s="962" t="s">
        <v>142</v>
      </c>
      <c r="D34" s="968">
        <v>43759</v>
      </c>
      <c r="E34" s="1021" t="s">
        <v>34</v>
      </c>
      <c r="F34" s="21"/>
      <c r="G34" s="88">
        <v>30547</v>
      </c>
      <c r="H34" s="20" t="s">
        <v>35</v>
      </c>
      <c r="I34" s="1050" t="s">
        <v>143</v>
      </c>
      <c r="J34" s="965">
        <f>G34+G35</f>
        <v>60759</v>
      </c>
      <c r="K34" s="1046"/>
      <c r="L34" s="96"/>
      <c r="M34" s="992" t="s">
        <v>38</v>
      </c>
      <c r="N34" s="1051">
        <v>1025612.65</v>
      </c>
    </row>
    <row r="35" spans="1:14" ht="13" x14ac:dyDescent="0.15">
      <c r="A35" s="963"/>
      <c r="B35" s="963"/>
      <c r="C35" s="963"/>
      <c r="D35" s="963"/>
      <c r="E35" s="963"/>
      <c r="F35" s="21"/>
      <c r="G35" s="88">
        <v>30212</v>
      </c>
      <c r="H35" s="20" t="s">
        <v>35</v>
      </c>
      <c r="I35" s="963"/>
      <c r="J35" s="963"/>
      <c r="K35" s="963"/>
      <c r="L35" s="96"/>
      <c r="M35" s="963"/>
      <c r="N35" s="963"/>
    </row>
    <row r="36" spans="1:14" ht="13" x14ac:dyDescent="0.15">
      <c r="A36" s="40" t="s">
        <v>121</v>
      </c>
      <c r="B36" s="60">
        <v>43760</v>
      </c>
      <c r="C36" s="62" t="s">
        <v>145</v>
      </c>
      <c r="D36" s="60">
        <v>43761</v>
      </c>
      <c r="E36" s="63" t="s">
        <v>34</v>
      </c>
      <c r="F36" s="46"/>
      <c r="G36" s="63">
        <v>61042</v>
      </c>
      <c r="H36" s="65" t="s">
        <v>35</v>
      </c>
      <c r="I36" s="67" t="s">
        <v>146</v>
      </c>
      <c r="J36" s="135">
        <v>61042</v>
      </c>
      <c r="K36" s="71"/>
      <c r="L36" s="71"/>
      <c r="M36" s="73" t="s">
        <v>38</v>
      </c>
      <c r="N36" s="74">
        <v>1030388.98</v>
      </c>
    </row>
    <row r="37" spans="1:14" ht="13" x14ac:dyDescent="0.15">
      <c r="A37" s="176"/>
      <c r="B37" s="177"/>
      <c r="C37" s="178"/>
      <c r="D37" s="177"/>
      <c r="E37" s="180"/>
      <c r="F37" s="182"/>
      <c r="G37" s="180"/>
      <c r="H37" s="184"/>
      <c r="I37" s="186"/>
      <c r="J37" s="189">
        <f>SUM(J26:J36)</f>
        <v>610991</v>
      </c>
      <c r="K37" s="192">
        <f>J37*0.2</f>
        <v>122198.20000000001</v>
      </c>
      <c r="L37" s="192"/>
      <c r="M37" s="194"/>
      <c r="N37" s="196"/>
    </row>
    <row r="38" spans="1:14" ht="13" x14ac:dyDescent="0.15">
      <c r="A38" s="1053" t="s">
        <v>121</v>
      </c>
      <c r="B38" s="968">
        <v>43762</v>
      </c>
      <c r="C38" s="86" t="s">
        <v>163</v>
      </c>
      <c r="D38" s="83">
        <v>43763</v>
      </c>
      <c r="E38" s="88" t="s">
        <v>34</v>
      </c>
      <c r="F38" s="21"/>
      <c r="G38" s="88">
        <v>61172</v>
      </c>
      <c r="H38" s="20" t="s">
        <v>35</v>
      </c>
      <c r="I38" s="90" t="s">
        <v>165</v>
      </c>
      <c r="J38" s="965">
        <f>G38+G39</f>
        <v>122481</v>
      </c>
      <c r="K38" s="1046"/>
      <c r="L38" s="96"/>
      <c r="M38" s="98" t="s">
        <v>38</v>
      </c>
      <c r="N38" s="100">
        <v>1029524.74</v>
      </c>
    </row>
    <row r="39" spans="1:14" ht="13" x14ac:dyDescent="0.15">
      <c r="A39" s="963"/>
      <c r="B39" s="963"/>
      <c r="C39" s="86" t="s">
        <v>167</v>
      </c>
      <c r="D39" s="83">
        <v>43763</v>
      </c>
      <c r="E39" s="88" t="s">
        <v>34</v>
      </c>
      <c r="F39" s="21"/>
      <c r="G39" s="88">
        <v>61309</v>
      </c>
      <c r="H39" s="20" t="s">
        <v>35</v>
      </c>
      <c r="I39" s="90" t="s">
        <v>168</v>
      </c>
      <c r="J39" s="963"/>
      <c r="K39" s="963"/>
      <c r="L39" s="96"/>
      <c r="M39" s="98" t="s">
        <v>38</v>
      </c>
      <c r="N39" s="100">
        <v>1031830.46</v>
      </c>
    </row>
    <row r="40" spans="1:14" ht="13" x14ac:dyDescent="0.15">
      <c r="A40" s="1048" t="s">
        <v>121</v>
      </c>
      <c r="B40" s="997">
        <v>43762</v>
      </c>
      <c r="C40" s="62" t="s">
        <v>170</v>
      </c>
      <c r="D40" s="60">
        <v>43763</v>
      </c>
      <c r="E40" s="63" t="s">
        <v>34</v>
      </c>
      <c r="F40" s="46"/>
      <c r="G40" s="63">
        <v>61124</v>
      </c>
      <c r="H40" s="65" t="s">
        <v>35</v>
      </c>
      <c r="I40" s="67" t="s">
        <v>171</v>
      </c>
      <c r="J40" s="966">
        <f>G40+G41</f>
        <v>122645</v>
      </c>
      <c r="K40" s="1047"/>
      <c r="L40" s="71"/>
      <c r="M40" s="73" t="s">
        <v>38</v>
      </c>
      <c r="N40" s="74">
        <v>1028716.91</v>
      </c>
    </row>
    <row r="41" spans="1:14" ht="13" x14ac:dyDescent="0.15">
      <c r="A41" s="963"/>
      <c r="B41" s="963"/>
      <c r="C41" s="62" t="s">
        <v>172</v>
      </c>
      <c r="D41" s="60">
        <v>43763</v>
      </c>
      <c r="E41" s="63" t="s">
        <v>34</v>
      </c>
      <c r="F41" s="46"/>
      <c r="G41" s="63">
        <v>61521</v>
      </c>
      <c r="H41" s="65" t="s">
        <v>35</v>
      </c>
      <c r="I41" s="67" t="s">
        <v>174</v>
      </c>
      <c r="J41" s="963"/>
      <c r="K41" s="963"/>
      <c r="L41" s="71"/>
      <c r="M41" s="73" t="s">
        <v>38</v>
      </c>
      <c r="N41" s="74">
        <v>1035398.42</v>
      </c>
    </row>
    <row r="42" spans="1:14" ht="13" x14ac:dyDescent="0.15">
      <c r="A42" s="18" t="s">
        <v>121</v>
      </c>
      <c r="B42" s="83">
        <v>43764</v>
      </c>
      <c r="C42" s="86" t="s">
        <v>175</v>
      </c>
      <c r="D42" s="83">
        <v>43766</v>
      </c>
      <c r="E42" s="88" t="s">
        <v>34</v>
      </c>
      <c r="F42" s="21"/>
      <c r="G42" s="88">
        <v>61624</v>
      </c>
      <c r="H42" s="20" t="s">
        <v>35</v>
      </c>
      <c r="I42" s="90" t="s">
        <v>177</v>
      </c>
      <c r="J42" s="965">
        <f>G42+G43</f>
        <v>123446</v>
      </c>
      <c r="K42" s="1046"/>
      <c r="L42" s="96"/>
      <c r="M42" s="98" t="s">
        <v>38</v>
      </c>
      <c r="N42" s="100">
        <v>1037131.91</v>
      </c>
    </row>
    <row r="43" spans="1:14" ht="13" x14ac:dyDescent="0.15">
      <c r="A43" s="18" t="s">
        <v>121</v>
      </c>
      <c r="B43" s="83">
        <v>43767</v>
      </c>
      <c r="C43" s="86" t="s">
        <v>179</v>
      </c>
      <c r="D43" s="83">
        <v>43768</v>
      </c>
      <c r="E43" s="88" t="s">
        <v>34</v>
      </c>
      <c r="F43" s="21"/>
      <c r="G43" s="88">
        <v>61822</v>
      </c>
      <c r="H43" s="20" t="s">
        <v>35</v>
      </c>
      <c r="I43" s="90" t="s">
        <v>180</v>
      </c>
      <c r="J43" s="963"/>
      <c r="K43" s="963"/>
      <c r="L43" s="96"/>
      <c r="M43" s="98" t="s">
        <v>38</v>
      </c>
      <c r="N43" s="100">
        <v>1052828.6599999999</v>
      </c>
    </row>
    <row r="44" spans="1:14" ht="13" x14ac:dyDescent="0.15">
      <c r="A44" s="40" t="s">
        <v>121</v>
      </c>
      <c r="B44" s="997">
        <v>43767</v>
      </c>
      <c r="C44" s="62" t="s">
        <v>182</v>
      </c>
      <c r="D44" s="60">
        <v>43768</v>
      </c>
      <c r="E44" s="63" t="s">
        <v>34</v>
      </c>
      <c r="F44" s="46"/>
      <c r="G44" s="63">
        <v>61407</v>
      </c>
      <c r="H44" s="65" t="s">
        <v>35</v>
      </c>
      <c r="I44" s="67" t="s">
        <v>183</v>
      </c>
      <c r="J44" s="966">
        <f>G44+G45</f>
        <v>122531</v>
      </c>
      <c r="K44" s="1047"/>
      <c r="L44" s="71"/>
      <c r="M44" s="989" t="s">
        <v>38</v>
      </c>
      <c r="N44" s="74">
        <v>1045761.21</v>
      </c>
    </row>
    <row r="45" spans="1:14" ht="13" x14ac:dyDescent="0.15">
      <c r="A45" s="40" t="s">
        <v>121</v>
      </c>
      <c r="B45" s="963"/>
      <c r="C45" s="62" t="s">
        <v>188</v>
      </c>
      <c r="D45" s="60">
        <v>43768</v>
      </c>
      <c r="E45" s="63" t="s">
        <v>34</v>
      </c>
      <c r="F45" s="46"/>
      <c r="G45" s="63">
        <v>61124</v>
      </c>
      <c r="H45" s="65" t="s">
        <v>35</v>
      </c>
      <c r="I45" s="67" t="s">
        <v>189</v>
      </c>
      <c r="J45" s="963"/>
      <c r="K45" s="963"/>
      <c r="L45" s="71"/>
      <c r="M45" s="963"/>
      <c r="N45" s="74">
        <v>1040941.72</v>
      </c>
    </row>
    <row r="46" spans="1:14" ht="13" x14ac:dyDescent="0.15">
      <c r="A46" s="176"/>
      <c r="B46" s="177"/>
      <c r="C46" s="178"/>
      <c r="D46" s="177"/>
      <c r="E46" s="180"/>
      <c r="F46" s="203">
        <f>SUM(G4:G52)</f>
        <v>2529188</v>
      </c>
      <c r="G46" s="180"/>
      <c r="H46" s="204"/>
      <c r="I46" s="186"/>
      <c r="J46" s="205">
        <f>SUM(J38:J45)</f>
        <v>491103</v>
      </c>
      <c r="K46" s="192">
        <f>J46*0.2</f>
        <v>98220.6</v>
      </c>
      <c r="L46" s="192"/>
      <c r="M46" s="194"/>
      <c r="N46" s="196"/>
    </row>
    <row r="47" spans="1:14" ht="13" x14ac:dyDescent="0.15">
      <c r="A47" s="18" t="s">
        <v>121</v>
      </c>
      <c r="B47" s="968" t="s">
        <v>195</v>
      </c>
      <c r="C47" s="86" t="s">
        <v>196</v>
      </c>
      <c r="D47" s="968">
        <v>43769</v>
      </c>
      <c r="E47" s="88" t="s">
        <v>34</v>
      </c>
      <c r="F47" s="21"/>
      <c r="G47" s="88">
        <v>65714</v>
      </c>
      <c r="H47" s="20" t="s">
        <v>35</v>
      </c>
      <c r="I47" s="90" t="s">
        <v>198</v>
      </c>
      <c r="J47" s="965">
        <f>G47+G48</f>
        <v>127026</v>
      </c>
      <c r="K47" s="1046"/>
      <c r="L47" s="96"/>
      <c r="M47" s="98" t="s">
        <v>51</v>
      </c>
      <c r="N47" s="100">
        <v>1117795.17</v>
      </c>
    </row>
    <row r="48" spans="1:14" ht="13" x14ac:dyDescent="0.15">
      <c r="A48" s="18" t="s">
        <v>121</v>
      </c>
      <c r="B48" s="963"/>
      <c r="C48" s="86" t="s">
        <v>203</v>
      </c>
      <c r="D48" s="963"/>
      <c r="E48" s="88" t="s">
        <v>34</v>
      </c>
      <c r="F48" s="21"/>
      <c r="G48" s="88">
        <v>61312</v>
      </c>
      <c r="H48" s="20" t="s">
        <v>35</v>
      </c>
      <c r="I48" s="90" t="s">
        <v>204</v>
      </c>
      <c r="J48" s="963"/>
      <c r="K48" s="963"/>
      <c r="L48" s="96"/>
      <c r="M48" s="98" t="s">
        <v>51</v>
      </c>
      <c r="N48" s="100">
        <v>1042917.15</v>
      </c>
    </row>
    <row r="49" spans="1:14" ht="13" x14ac:dyDescent="0.15">
      <c r="A49" s="40" t="s">
        <v>121</v>
      </c>
      <c r="B49" s="60">
        <v>43768</v>
      </c>
      <c r="C49" s="62" t="s">
        <v>205</v>
      </c>
      <c r="D49" s="60">
        <v>43769</v>
      </c>
      <c r="E49" s="63" t="s">
        <v>34</v>
      </c>
      <c r="F49" s="46"/>
      <c r="G49" s="63">
        <v>61269</v>
      </c>
      <c r="H49" s="65" t="s">
        <v>35</v>
      </c>
      <c r="I49" s="67" t="s">
        <v>206</v>
      </c>
      <c r="J49" s="966">
        <f>G49+G50</f>
        <v>122429</v>
      </c>
      <c r="K49" s="1047"/>
      <c r="L49" s="71"/>
      <c r="M49" s="73" t="s">
        <v>51</v>
      </c>
      <c r="N49" s="74">
        <v>1042185.71</v>
      </c>
    </row>
    <row r="50" spans="1:14" ht="13" x14ac:dyDescent="0.15">
      <c r="A50" s="40" t="s">
        <v>121</v>
      </c>
      <c r="B50" s="60">
        <v>43769</v>
      </c>
      <c r="C50" s="62" t="s">
        <v>208</v>
      </c>
      <c r="D50" s="60">
        <v>43770</v>
      </c>
      <c r="E50" s="63" t="s">
        <v>34</v>
      </c>
      <c r="F50" s="46"/>
      <c r="G50" s="63">
        <v>61160</v>
      </c>
      <c r="H50" s="65" t="s">
        <v>35</v>
      </c>
      <c r="I50" s="67" t="s">
        <v>210</v>
      </c>
      <c r="J50" s="963"/>
      <c r="K50" s="963"/>
      <c r="L50" s="71"/>
      <c r="M50" s="73" t="s">
        <v>51</v>
      </c>
      <c r="N50" s="74">
        <v>1039108.39</v>
      </c>
    </row>
    <row r="51" spans="1:14" ht="13" x14ac:dyDescent="0.15">
      <c r="A51" s="18" t="s">
        <v>121</v>
      </c>
      <c r="B51" s="968">
        <v>43769</v>
      </c>
      <c r="C51" s="86" t="s">
        <v>211</v>
      </c>
      <c r="D51" s="968">
        <v>43770</v>
      </c>
      <c r="E51" s="88" t="s">
        <v>34</v>
      </c>
      <c r="F51" s="21"/>
      <c r="G51" s="88">
        <v>60822</v>
      </c>
      <c r="H51" s="20" t="s">
        <v>35</v>
      </c>
      <c r="I51" s="90" t="s">
        <v>212</v>
      </c>
      <c r="J51" s="965">
        <f>G51+G52</f>
        <v>122169</v>
      </c>
      <c r="K51" s="1046"/>
      <c r="L51" s="96"/>
      <c r="M51" s="98" t="s">
        <v>51</v>
      </c>
      <c r="N51" s="100">
        <v>1033365.77</v>
      </c>
    </row>
    <row r="52" spans="1:14" ht="13" x14ac:dyDescent="0.15">
      <c r="A52" s="18" t="s">
        <v>121</v>
      </c>
      <c r="B52" s="963"/>
      <c r="C52" s="86" t="s">
        <v>216</v>
      </c>
      <c r="D52" s="963"/>
      <c r="E52" s="88" t="s">
        <v>34</v>
      </c>
      <c r="F52" s="21"/>
      <c r="G52" s="88">
        <v>61347</v>
      </c>
      <c r="H52" s="20" t="s">
        <v>35</v>
      </c>
      <c r="I52" s="90" t="s">
        <v>217</v>
      </c>
      <c r="J52" s="963"/>
      <c r="K52" s="963"/>
      <c r="L52" s="96"/>
      <c r="M52" s="98" t="s">
        <v>51</v>
      </c>
      <c r="N52" s="100">
        <v>1042285.51</v>
      </c>
    </row>
    <row r="53" spans="1:14" ht="13" x14ac:dyDescent="0.15">
      <c r="A53" s="40" t="s">
        <v>121</v>
      </c>
      <c r="B53" s="997">
        <v>43773</v>
      </c>
      <c r="C53" s="62" t="s">
        <v>219</v>
      </c>
      <c r="D53" s="997">
        <v>43773</v>
      </c>
      <c r="E53" s="63" t="s">
        <v>34</v>
      </c>
      <c r="F53" s="46"/>
      <c r="G53" s="63">
        <v>60212</v>
      </c>
      <c r="H53" s="65" t="s">
        <v>35</v>
      </c>
      <c r="I53" s="67" t="s">
        <v>220</v>
      </c>
      <c r="J53" s="966">
        <f>G53+G54</f>
        <v>121560</v>
      </c>
      <c r="K53" s="1047"/>
      <c r="L53" s="71"/>
      <c r="M53" s="989" t="s">
        <v>51</v>
      </c>
      <c r="N53" s="74">
        <v>1020593.36</v>
      </c>
    </row>
    <row r="54" spans="1:14" ht="13" x14ac:dyDescent="0.15">
      <c r="A54" s="40" t="s">
        <v>121</v>
      </c>
      <c r="B54" s="963"/>
      <c r="C54" s="62" t="s">
        <v>228</v>
      </c>
      <c r="D54" s="963"/>
      <c r="E54" s="63" t="s">
        <v>34</v>
      </c>
      <c r="F54" s="46"/>
      <c r="G54" s="63">
        <v>61348</v>
      </c>
      <c r="H54" s="65" t="s">
        <v>35</v>
      </c>
      <c r="I54" s="67" t="s">
        <v>229</v>
      </c>
      <c r="J54" s="963"/>
      <c r="K54" s="963"/>
      <c r="L54" s="71"/>
      <c r="M54" s="963"/>
      <c r="N54" s="74">
        <v>1039848.56</v>
      </c>
    </row>
    <row r="55" spans="1:14" ht="13" x14ac:dyDescent="0.15">
      <c r="A55" s="18" t="s">
        <v>121</v>
      </c>
      <c r="B55" s="968">
        <v>43773</v>
      </c>
      <c r="C55" s="86" t="s">
        <v>230</v>
      </c>
      <c r="D55" s="968">
        <v>43773</v>
      </c>
      <c r="E55" s="88" t="s">
        <v>34</v>
      </c>
      <c r="F55" s="21"/>
      <c r="G55" s="88">
        <v>61451</v>
      </c>
      <c r="H55" s="20" t="s">
        <v>35</v>
      </c>
      <c r="I55" s="90" t="s">
        <v>231</v>
      </c>
      <c r="J55" s="965">
        <f>G55+G56</f>
        <v>122077</v>
      </c>
      <c r="K55" s="1046"/>
      <c r="L55" s="96"/>
      <c r="M55" s="992" t="s">
        <v>51</v>
      </c>
      <c r="N55" s="100">
        <v>1041594.42</v>
      </c>
    </row>
    <row r="56" spans="1:14" ht="13" x14ac:dyDescent="0.15">
      <c r="A56" s="18" t="s">
        <v>121</v>
      </c>
      <c r="B56" s="963"/>
      <c r="C56" s="86" t="s">
        <v>232</v>
      </c>
      <c r="D56" s="963"/>
      <c r="E56" s="88" t="s">
        <v>34</v>
      </c>
      <c r="F56" s="21"/>
      <c r="G56" s="88">
        <v>60626</v>
      </c>
      <c r="H56" s="20" t="s">
        <v>35</v>
      </c>
      <c r="I56" s="90" t="s">
        <v>233</v>
      </c>
      <c r="J56" s="963"/>
      <c r="K56" s="963"/>
      <c r="L56" s="96"/>
      <c r="M56" s="963"/>
      <c r="N56" s="100">
        <v>1027610.67</v>
      </c>
    </row>
    <row r="57" spans="1:14" ht="13" x14ac:dyDescent="0.15">
      <c r="A57" s="176"/>
      <c r="B57" s="177"/>
      <c r="C57" s="178"/>
      <c r="D57" s="177"/>
      <c r="E57" s="180"/>
      <c r="F57" s="182"/>
      <c r="G57" s="180"/>
      <c r="H57" s="184"/>
      <c r="I57" s="186"/>
      <c r="J57" s="189">
        <f>SUM(J47:J56)</f>
        <v>615261</v>
      </c>
      <c r="K57" s="192">
        <f>J57*0.2</f>
        <v>123052.20000000001</v>
      </c>
      <c r="L57" s="192">
        <f>J57*0.1</f>
        <v>61526.100000000006</v>
      </c>
      <c r="M57" s="194"/>
      <c r="N57" s="196"/>
    </row>
    <row r="58" spans="1:14" ht="13" x14ac:dyDescent="0.15">
      <c r="A58" s="40" t="s">
        <v>121</v>
      </c>
      <c r="B58" s="60">
        <v>43781</v>
      </c>
      <c r="C58" s="62" t="s">
        <v>240</v>
      </c>
      <c r="D58" s="60"/>
      <c r="E58" s="63" t="s">
        <v>34</v>
      </c>
      <c r="F58" s="46"/>
      <c r="G58" s="63">
        <v>65918</v>
      </c>
      <c r="H58" s="65" t="s">
        <v>35</v>
      </c>
      <c r="I58" s="67" t="s">
        <v>242</v>
      </c>
      <c r="J58" s="135"/>
      <c r="K58" s="71"/>
      <c r="L58" s="71"/>
      <c r="M58" s="73" t="s">
        <v>51</v>
      </c>
      <c r="N58" s="74">
        <v>1133789.6200000001</v>
      </c>
    </row>
    <row r="59" spans="1:14" ht="13" x14ac:dyDescent="0.15">
      <c r="A59" s="18" t="s">
        <v>121</v>
      </c>
      <c r="B59" s="968">
        <v>43781</v>
      </c>
      <c r="C59" s="86" t="s">
        <v>244</v>
      </c>
      <c r="D59" s="968"/>
      <c r="E59" s="88" t="s">
        <v>34</v>
      </c>
      <c r="F59" s="21"/>
      <c r="G59" s="88">
        <v>61327</v>
      </c>
      <c r="H59" s="20" t="s">
        <v>35</v>
      </c>
      <c r="I59" s="90" t="s">
        <v>246</v>
      </c>
      <c r="J59" s="965"/>
      <c r="K59" s="1046"/>
      <c r="L59" s="96"/>
      <c r="M59" s="992" t="s">
        <v>51</v>
      </c>
      <c r="N59" s="100">
        <v>1054824.42</v>
      </c>
    </row>
    <row r="60" spans="1:14" ht="13" x14ac:dyDescent="0.15">
      <c r="A60" s="18" t="s">
        <v>121</v>
      </c>
      <c r="B60" s="963"/>
      <c r="C60" s="86" t="s">
        <v>247</v>
      </c>
      <c r="D60" s="963"/>
      <c r="E60" s="88" t="s">
        <v>34</v>
      </c>
      <c r="F60" s="21"/>
      <c r="G60" s="88">
        <v>60456</v>
      </c>
      <c r="H60" s="20" t="s">
        <v>35</v>
      </c>
      <c r="I60" s="90" t="s">
        <v>248</v>
      </c>
      <c r="J60" s="963"/>
      <c r="K60" s="963"/>
      <c r="L60" s="96"/>
      <c r="M60" s="963"/>
      <c r="N60" s="100">
        <v>1039843.22</v>
      </c>
    </row>
    <row r="61" spans="1:14" ht="13" x14ac:dyDescent="0.15">
      <c r="A61" s="40" t="s">
        <v>121</v>
      </c>
      <c r="B61" s="60">
        <v>43781</v>
      </c>
      <c r="C61" s="62" t="s">
        <v>249</v>
      </c>
      <c r="D61" s="60"/>
      <c r="E61" s="63" t="s">
        <v>34</v>
      </c>
      <c r="F61" s="46"/>
      <c r="G61" s="63">
        <v>61427</v>
      </c>
      <c r="H61" s="65" t="s">
        <v>35</v>
      </c>
      <c r="I61" s="67" t="s">
        <v>250</v>
      </c>
      <c r="J61" s="135">
        <v>183210</v>
      </c>
      <c r="K61" s="71"/>
      <c r="L61" s="71"/>
      <c r="M61" s="73" t="s">
        <v>51</v>
      </c>
      <c r="N61" s="74">
        <v>1056544.42</v>
      </c>
    </row>
    <row r="62" spans="1:14" ht="13" x14ac:dyDescent="0.15">
      <c r="A62" s="176"/>
      <c r="B62" s="177"/>
      <c r="C62" s="178"/>
      <c r="D62" s="177"/>
      <c r="E62" s="180"/>
      <c r="F62" s="182"/>
      <c r="G62" s="180"/>
      <c r="H62" s="184"/>
      <c r="I62" s="186"/>
      <c r="J62" s="210">
        <f>SUM(G58:G61)</f>
        <v>249128</v>
      </c>
      <c r="K62" s="211">
        <v>48708</v>
      </c>
      <c r="L62" s="213">
        <f>J62*0.1</f>
        <v>24912.800000000003</v>
      </c>
      <c r="M62" s="194"/>
      <c r="N62" s="196"/>
    </row>
    <row r="63" spans="1:14" ht="13" x14ac:dyDescent="0.15">
      <c r="A63" s="40" t="s">
        <v>121</v>
      </c>
      <c r="B63" s="60">
        <v>43783</v>
      </c>
      <c r="C63" s="62" t="s">
        <v>255</v>
      </c>
      <c r="D63" s="60">
        <v>43783</v>
      </c>
      <c r="E63" s="63" t="s">
        <v>34</v>
      </c>
      <c r="F63" s="46"/>
      <c r="G63" s="63">
        <v>60895</v>
      </c>
      <c r="H63" s="65" t="s">
        <v>35</v>
      </c>
      <c r="I63" s="67" t="s">
        <v>257</v>
      </c>
      <c r="J63" s="135"/>
      <c r="K63" s="71">
        <f>J62*0.2</f>
        <v>49825.600000000006</v>
      </c>
      <c r="L63" s="71"/>
      <c r="M63" s="73" t="s">
        <v>51</v>
      </c>
      <c r="N63" s="74">
        <v>1047397.41</v>
      </c>
    </row>
    <row r="64" spans="1:14" ht="13" x14ac:dyDescent="0.15">
      <c r="A64" s="18" t="s">
        <v>121</v>
      </c>
      <c r="B64" s="83">
        <v>43783</v>
      </c>
      <c r="C64" s="86" t="s">
        <v>260</v>
      </c>
      <c r="D64" s="968">
        <v>43783</v>
      </c>
      <c r="E64" s="88" t="s">
        <v>34</v>
      </c>
      <c r="F64" s="21"/>
      <c r="G64" s="88">
        <v>61031</v>
      </c>
      <c r="H64" s="20" t="s">
        <v>35</v>
      </c>
      <c r="I64" s="90" t="s">
        <v>261</v>
      </c>
      <c r="J64" s="965"/>
      <c r="K64" s="1046"/>
      <c r="L64" s="96"/>
      <c r="M64" s="992" t="s">
        <v>51</v>
      </c>
      <c r="N64" s="100">
        <v>1049736.6200000001</v>
      </c>
    </row>
    <row r="65" spans="1:14" ht="13" x14ac:dyDescent="0.15">
      <c r="A65" s="18" t="s">
        <v>121</v>
      </c>
      <c r="B65" s="83">
        <v>43783</v>
      </c>
      <c r="C65" s="86" t="s">
        <v>263</v>
      </c>
      <c r="D65" s="963"/>
      <c r="E65" s="88" t="s">
        <v>34</v>
      </c>
      <c r="F65" s="21"/>
      <c r="G65" s="88">
        <v>61059</v>
      </c>
      <c r="H65" s="20" t="s">
        <v>35</v>
      </c>
      <c r="I65" s="90" t="s">
        <v>265</v>
      </c>
      <c r="J65" s="963"/>
      <c r="K65" s="963"/>
      <c r="L65" s="96"/>
      <c r="M65" s="963"/>
      <c r="N65" s="100">
        <v>1050218.22</v>
      </c>
    </row>
    <row r="66" spans="1:14" ht="13" x14ac:dyDescent="0.15">
      <c r="A66" s="40" t="s">
        <v>121</v>
      </c>
      <c r="B66" s="60">
        <v>43783</v>
      </c>
      <c r="C66" s="62" t="s">
        <v>266</v>
      </c>
      <c r="D66" s="997">
        <v>43783</v>
      </c>
      <c r="E66" s="63" t="s">
        <v>34</v>
      </c>
      <c r="F66" s="46"/>
      <c r="G66" s="63">
        <v>60883</v>
      </c>
      <c r="H66" s="65" t="s">
        <v>35</v>
      </c>
      <c r="I66" s="67" t="s">
        <v>267</v>
      </c>
      <c r="J66" s="966"/>
      <c r="K66" s="1047"/>
      <c r="L66" s="71"/>
      <c r="M66" s="989" t="s">
        <v>51</v>
      </c>
      <c r="N66" s="74">
        <v>1047191</v>
      </c>
    </row>
    <row r="67" spans="1:14" ht="13" x14ac:dyDescent="0.15">
      <c r="A67" s="40" t="s">
        <v>121</v>
      </c>
      <c r="B67" s="60">
        <v>43783</v>
      </c>
      <c r="C67" s="62" t="s">
        <v>268</v>
      </c>
      <c r="D67" s="963"/>
      <c r="E67" s="63" t="s">
        <v>34</v>
      </c>
      <c r="F67" s="46"/>
      <c r="G67" s="63">
        <v>61362</v>
      </c>
      <c r="H67" s="65" t="s">
        <v>35</v>
      </c>
      <c r="I67" s="67" t="s">
        <v>269</v>
      </c>
      <c r="J67" s="963"/>
      <c r="K67" s="963"/>
      <c r="L67" s="71"/>
      <c r="M67" s="963"/>
      <c r="N67" s="74">
        <v>1055429.83</v>
      </c>
    </row>
    <row r="68" spans="1:14" ht="13" x14ac:dyDescent="0.15">
      <c r="A68" s="18" t="s">
        <v>121</v>
      </c>
      <c r="B68" s="968">
        <v>43784</v>
      </c>
      <c r="C68" s="86" t="s">
        <v>271</v>
      </c>
      <c r="D68" s="968">
        <v>43788</v>
      </c>
      <c r="E68" s="88" t="s">
        <v>34</v>
      </c>
      <c r="F68" s="21"/>
      <c r="G68" s="88">
        <v>60556</v>
      </c>
      <c r="H68" s="20" t="s">
        <v>35</v>
      </c>
      <c r="I68" s="90" t="s">
        <v>272</v>
      </c>
      <c r="J68" s="94"/>
      <c r="K68" s="96"/>
      <c r="L68" s="96"/>
      <c r="M68" s="992" t="s">
        <v>51</v>
      </c>
      <c r="N68" s="100">
        <v>1041563.22</v>
      </c>
    </row>
    <row r="69" spans="1:14" ht="13" x14ac:dyDescent="0.15">
      <c r="A69" s="18" t="s">
        <v>121</v>
      </c>
      <c r="B69" s="963"/>
      <c r="C69" s="86" t="s">
        <v>273</v>
      </c>
      <c r="D69" s="963"/>
      <c r="E69" s="88" t="s">
        <v>34</v>
      </c>
      <c r="F69" s="21"/>
      <c r="G69" s="88">
        <v>59874</v>
      </c>
      <c r="H69" s="20" t="s">
        <v>35</v>
      </c>
      <c r="I69" s="90" t="s">
        <v>274</v>
      </c>
      <c r="J69" s="94"/>
      <c r="K69" s="96"/>
      <c r="L69" s="96"/>
      <c r="M69" s="963"/>
      <c r="N69" s="100">
        <v>1029832.81</v>
      </c>
    </row>
    <row r="70" spans="1:14" ht="13" x14ac:dyDescent="0.15">
      <c r="A70" s="40" t="s">
        <v>121</v>
      </c>
      <c r="B70" s="997">
        <v>43784</v>
      </c>
      <c r="C70" s="62" t="s">
        <v>276</v>
      </c>
      <c r="D70" s="997">
        <v>43788</v>
      </c>
      <c r="E70" s="63" t="s">
        <v>34</v>
      </c>
      <c r="F70" s="46"/>
      <c r="G70" s="63">
        <v>61556</v>
      </c>
      <c r="H70" s="44" t="s">
        <v>35</v>
      </c>
      <c r="I70" s="67" t="s">
        <v>277</v>
      </c>
      <c r="J70" s="69"/>
      <c r="K70" s="71"/>
      <c r="L70" s="71"/>
      <c r="M70" s="989" t="s">
        <v>51</v>
      </c>
      <c r="N70" s="74">
        <v>1058763.22</v>
      </c>
    </row>
    <row r="71" spans="1:14" ht="13" x14ac:dyDescent="0.15">
      <c r="A71" s="40" t="s">
        <v>121</v>
      </c>
      <c r="B71" s="963"/>
      <c r="C71" s="62" t="s">
        <v>278</v>
      </c>
      <c r="D71" s="963"/>
      <c r="E71" s="63" t="s">
        <v>34</v>
      </c>
      <c r="F71" s="46"/>
      <c r="G71" s="63">
        <v>60735</v>
      </c>
      <c r="H71" s="44" t="s">
        <v>35</v>
      </c>
      <c r="I71" s="67" t="s">
        <v>279</v>
      </c>
      <c r="J71" s="69"/>
      <c r="K71" s="71"/>
      <c r="L71" s="71"/>
      <c r="M71" s="963"/>
      <c r="N71" s="74">
        <v>1044642.02</v>
      </c>
    </row>
    <row r="72" spans="1:14" ht="13" x14ac:dyDescent="0.15">
      <c r="A72" s="18" t="s">
        <v>121</v>
      </c>
      <c r="B72" s="83">
        <v>43784</v>
      </c>
      <c r="C72" s="86" t="s">
        <v>280</v>
      </c>
      <c r="D72" s="968">
        <v>43788</v>
      </c>
      <c r="E72" s="88" t="s">
        <v>34</v>
      </c>
      <c r="F72" s="21"/>
      <c r="G72" s="88">
        <v>63266</v>
      </c>
      <c r="H72" s="224" t="s">
        <v>35</v>
      </c>
      <c r="I72" s="90" t="s">
        <v>281</v>
      </c>
      <c r="J72" s="227"/>
      <c r="K72" s="96"/>
      <c r="L72" s="96"/>
      <c r="M72" s="992" t="s">
        <v>51</v>
      </c>
      <c r="N72" s="100">
        <v>1088175.22</v>
      </c>
    </row>
    <row r="73" spans="1:14" ht="13" x14ac:dyDescent="0.15">
      <c r="A73" s="18" t="s">
        <v>121</v>
      </c>
      <c r="B73" s="83">
        <v>43785</v>
      </c>
      <c r="C73" s="86" t="s">
        <v>285</v>
      </c>
      <c r="D73" s="963"/>
      <c r="E73" s="88" t="s">
        <v>34</v>
      </c>
      <c r="F73" s="21"/>
      <c r="G73" s="88">
        <v>63491</v>
      </c>
      <c r="H73" s="224" t="s">
        <v>35</v>
      </c>
      <c r="I73" s="90" t="s">
        <v>286</v>
      </c>
      <c r="J73" s="227"/>
      <c r="K73" s="96"/>
      <c r="L73" s="96"/>
      <c r="M73" s="963"/>
      <c r="N73" s="100">
        <v>1092045.22</v>
      </c>
    </row>
    <row r="74" spans="1:14" ht="13" x14ac:dyDescent="0.15">
      <c r="A74" s="40" t="s">
        <v>121</v>
      </c>
      <c r="B74" s="997">
        <v>43785</v>
      </c>
      <c r="C74" s="62" t="s">
        <v>287</v>
      </c>
      <c r="D74" s="997">
        <v>43788</v>
      </c>
      <c r="E74" s="63" t="s">
        <v>34</v>
      </c>
      <c r="F74" s="46"/>
      <c r="G74" s="63">
        <v>63914</v>
      </c>
      <c r="H74" s="65" t="s">
        <v>35</v>
      </c>
      <c r="I74" s="67" t="s">
        <v>289</v>
      </c>
      <c r="J74" s="135"/>
      <c r="K74" s="71"/>
      <c r="L74" s="71"/>
      <c r="M74" s="989" t="s">
        <v>51</v>
      </c>
      <c r="N74" s="74">
        <v>1099320.82</v>
      </c>
    </row>
    <row r="75" spans="1:14" ht="13" x14ac:dyDescent="0.15">
      <c r="A75" s="40" t="s">
        <v>121</v>
      </c>
      <c r="B75" s="963"/>
      <c r="C75" s="62" t="s">
        <v>290</v>
      </c>
      <c r="D75" s="963"/>
      <c r="E75" s="63" t="s">
        <v>34</v>
      </c>
      <c r="F75" s="46"/>
      <c r="G75" s="63">
        <v>60825</v>
      </c>
      <c r="H75" s="65" t="s">
        <v>35</v>
      </c>
      <c r="I75" s="67" t="s">
        <v>292</v>
      </c>
      <c r="J75" s="135"/>
      <c r="K75" s="71"/>
      <c r="L75" s="71"/>
      <c r="M75" s="963"/>
      <c r="N75" s="74">
        <v>1046190.02</v>
      </c>
    </row>
    <row r="76" spans="1:14" ht="13" x14ac:dyDescent="0.15">
      <c r="A76" s="18" t="s">
        <v>121</v>
      </c>
      <c r="B76" s="968">
        <v>43785</v>
      </c>
      <c r="C76" s="86" t="s">
        <v>293</v>
      </c>
      <c r="D76" s="968">
        <v>43788</v>
      </c>
      <c r="E76" s="88" t="s">
        <v>34</v>
      </c>
      <c r="F76" s="21"/>
      <c r="G76" s="88">
        <v>60650</v>
      </c>
      <c r="H76" s="20" t="s">
        <v>35</v>
      </c>
      <c r="I76" s="90" t="s">
        <v>294</v>
      </c>
      <c r="J76" s="94"/>
      <c r="K76" s="96"/>
      <c r="L76" s="96"/>
      <c r="M76" s="992" t="s">
        <v>51</v>
      </c>
      <c r="N76" s="100">
        <v>1043180.02</v>
      </c>
    </row>
    <row r="77" spans="1:14" ht="13" x14ac:dyDescent="0.15">
      <c r="A77" s="18" t="s">
        <v>121</v>
      </c>
      <c r="B77" s="963"/>
      <c r="C77" s="86" t="s">
        <v>296</v>
      </c>
      <c r="D77" s="963"/>
      <c r="E77" s="88" t="s">
        <v>34</v>
      </c>
      <c r="F77" s="21"/>
      <c r="G77" s="88">
        <v>60227</v>
      </c>
      <c r="H77" s="20" t="s">
        <v>35</v>
      </c>
      <c r="I77" s="90" t="s">
        <v>297</v>
      </c>
      <c r="J77" s="94"/>
      <c r="K77" s="96"/>
      <c r="L77" s="96"/>
      <c r="M77" s="963"/>
      <c r="N77" s="100">
        <v>1035904.42</v>
      </c>
    </row>
    <row r="78" spans="1:14" ht="13" x14ac:dyDescent="0.15">
      <c r="A78" s="176"/>
      <c r="B78" s="176"/>
      <c r="C78" s="176"/>
      <c r="D78" s="176"/>
      <c r="E78" s="180"/>
      <c r="F78" s="182"/>
      <c r="G78" s="180"/>
      <c r="H78" s="184"/>
      <c r="I78" s="186"/>
      <c r="J78" s="189">
        <f>SUM(G63:G77)</f>
        <v>920324</v>
      </c>
      <c r="K78" s="192">
        <f>J78*0.2</f>
        <v>184064.80000000002</v>
      </c>
      <c r="L78" s="192">
        <f>J78*0.1</f>
        <v>92032.400000000009</v>
      </c>
      <c r="M78" s="194"/>
      <c r="N78" s="196"/>
    </row>
    <row r="79" spans="1:14" ht="13" x14ac:dyDescent="0.15">
      <c r="A79" s="40" t="s">
        <v>306</v>
      </c>
      <c r="B79" s="231">
        <v>43790</v>
      </c>
      <c r="C79" s="40"/>
      <c r="D79" s="231">
        <v>43791</v>
      </c>
      <c r="E79" s="63" t="s">
        <v>34</v>
      </c>
      <c r="F79" s="46"/>
      <c r="G79" s="63">
        <v>63010.62</v>
      </c>
      <c r="H79" s="65" t="s">
        <v>35</v>
      </c>
      <c r="I79" s="67" t="s">
        <v>308</v>
      </c>
      <c r="J79" s="135">
        <v>63010.62</v>
      </c>
      <c r="K79" s="71"/>
      <c r="L79" s="71"/>
      <c r="M79" s="73" t="s">
        <v>51</v>
      </c>
      <c r="N79" s="74">
        <v>1083782.68</v>
      </c>
    </row>
    <row r="80" spans="1:14" ht="13" x14ac:dyDescent="0.15">
      <c r="A80" s="18" t="s">
        <v>306</v>
      </c>
      <c r="B80" s="968">
        <v>43790</v>
      </c>
      <c r="C80" s="86"/>
      <c r="D80" s="968">
        <v>43791</v>
      </c>
      <c r="E80" s="88" t="s">
        <v>34</v>
      </c>
      <c r="F80" s="21"/>
      <c r="G80" s="88">
        <v>62791.43</v>
      </c>
      <c r="H80" s="20" t="s">
        <v>35</v>
      </c>
      <c r="I80" s="90" t="s">
        <v>309</v>
      </c>
      <c r="J80" s="965">
        <f>G80+G81</f>
        <v>125603.93</v>
      </c>
      <c r="K80" s="1046"/>
      <c r="L80" s="96"/>
      <c r="M80" s="98" t="s">
        <v>311</v>
      </c>
      <c r="N80" s="100">
        <v>1080012.6200000001</v>
      </c>
    </row>
    <row r="81" spans="1:14" ht="13" x14ac:dyDescent="0.15">
      <c r="A81" s="18" t="s">
        <v>306</v>
      </c>
      <c r="B81" s="963"/>
      <c r="C81" s="86"/>
      <c r="D81" s="963"/>
      <c r="E81" s="88" t="s">
        <v>34</v>
      </c>
      <c r="F81" s="21"/>
      <c r="G81" s="88">
        <v>62812.5</v>
      </c>
      <c r="H81" s="20" t="s">
        <v>35</v>
      </c>
      <c r="I81" s="90" t="s">
        <v>313</v>
      </c>
      <c r="J81" s="963"/>
      <c r="K81" s="963"/>
      <c r="L81" s="96"/>
      <c r="M81" s="98" t="s">
        <v>51</v>
      </c>
      <c r="N81" s="100">
        <v>1080375.02</v>
      </c>
    </row>
    <row r="82" spans="1:14" ht="13" x14ac:dyDescent="0.15">
      <c r="A82" s="40" t="s">
        <v>306</v>
      </c>
      <c r="B82" s="997">
        <v>43790</v>
      </c>
      <c r="C82" s="964"/>
      <c r="D82" s="997">
        <v>43791</v>
      </c>
      <c r="E82" s="63" t="s">
        <v>34</v>
      </c>
      <c r="F82" s="46"/>
      <c r="G82" s="63">
        <v>62593.26</v>
      </c>
      <c r="H82" s="65" t="s">
        <v>35</v>
      </c>
      <c r="I82" s="67" t="s">
        <v>316</v>
      </c>
      <c r="J82" s="966">
        <f>G82+G83</f>
        <v>125547.20999999999</v>
      </c>
      <c r="K82" s="1047"/>
      <c r="L82" s="71"/>
      <c r="M82" s="73" t="s">
        <v>51</v>
      </c>
      <c r="N82" s="74">
        <v>1076604.0900000001</v>
      </c>
    </row>
    <row r="83" spans="1:14" ht="13" x14ac:dyDescent="0.15">
      <c r="A83" s="40" t="s">
        <v>306</v>
      </c>
      <c r="B83" s="963"/>
      <c r="C83" s="963"/>
      <c r="D83" s="963"/>
      <c r="E83" s="63" t="s">
        <v>34</v>
      </c>
      <c r="F83" s="46"/>
      <c r="G83" s="63">
        <v>62953.95</v>
      </c>
      <c r="H83" s="65" t="s">
        <v>35</v>
      </c>
      <c r="I83" s="67" t="s">
        <v>319</v>
      </c>
      <c r="J83" s="963"/>
      <c r="K83" s="963"/>
      <c r="L83" s="71"/>
      <c r="M83" s="73" t="s">
        <v>51</v>
      </c>
      <c r="N83" s="74">
        <v>1082807.96</v>
      </c>
    </row>
    <row r="84" spans="1:14" ht="13" x14ac:dyDescent="0.15">
      <c r="A84" s="18" t="s">
        <v>306</v>
      </c>
      <c r="B84" s="83">
        <v>43790</v>
      </c>
      <c r="C84" s="86"/>
      <c r="D84" s="83">
        <v>43791</v>
      </c>
      <c r="E84" s="88" t="s">
        <v>34</v>
      </c>
      <c r="F84" s="21"/>
      <c r="G84" s="88">
        <v>65237.71</v>
      </c>
      <c r="H84" s="20" t="s">
        <v>35</v>
      </c>
      <c r="I84" s="90" t="s">
        <v>321</v>
      </c>
      <c r="J84" s="965">
        <f>G84+G85</f>
        <v>128803.91</v>
      </c>
      <c r="K84" s="1046"/>
      <c r="L84" s="96"/>
      <c r="M84" s="98" t="s">
        <v>51</v>
      </c>
      <c r="N84" s="100">
        <v>1122088.6299999999</v>
      </c>
    </row>
    <row r="85" spans="1:14" ht="13" x14ac:dyDescent="0.15">
      <c r="A85" s="18" t="s">
        <v>306</v>
      </c>
      <c r="B85" s="83">
        <v>43794</v>
      </c>
      <c r="C85" s="86"/>
      <c r="D85" s="83">
        <v>43794</v>
      </c>
      <c r="E85" s="88" t="s">
        <v>34</v>
      </c>
      <c r="F85" s="21"/>
      <c r="G85" s="88">
        <v>63566.2</v>
      </c>
      <c r="H85" s="20" t="s">
        <v>35</v>
      </c>
      <c r="I85" s="90" t="s">
        <v>322</v>
      </c>
      <c r="J85" s="963"/>
      <c r="K85" s="963"/>
      <c r="L85" s="96"/>
      <c r="M85" s="98" t="s">
        <v>51</v>
      </c>
      <c r="N85" s="100">
        <v>1093338.6599999999</v>
      </c>
    </row>
    <row r="86" spans="1:14" ht="13" x14ac:dyDescent="0.15">
      <c r="A86" s="40" t="s">
        <v>306</v>
      </c>
      <c r="B86" s="60">
        <v>43794</v>
      </c>
      <c r="C86" s="62" t="s">
        <v>324</v>
      </c>
      <c r="D86" s="60">
        <v>43794</v>
      </c>
      <c r="E86" s="63" t="s">
        <v>34</v>
      </c>
      <c r="F86" s="46"/>
      <c r="G86" s="63">
        <v>61281</v>
      </c>
      <c r="H86" s="65" t="s">
        <v>35</v>
      </c>
      <c r="I86" s="67" t="s">
        <v>327</v>
      </c>
      <c r="J86" s="135">
        <v>61281</v>
      </c>
      <c r="K86" s="135"/>
      <c r="L86" s="71"/>
      <c r="M86" s="73" t="s">
        <v>51</v>
      </c>
      <c r="N86" s="74">
        <v>1054033.22</v>
      </c>
    </row>
    <row r="87" spans="1:14" ht="13" x14ac:dyDescent="0.15">
      <c r="A87" s="176"/>
      <c r="B87" s="177"/>
      <c r="C87" s="178"/>
      <c r="D87" s="177"/>
      <c r="E87" s="180"/>
      <c r="F87" s="182"/>
      <c r="G87" s="180"/>
      <c r="H87" s="184"/>
      <c r="I87" s="186"/>
      <c r="J87" s="189">
        <f>SUM(J79+J80+J82+J84+J86)</f>
        <v>504246.67000000004</v>
      </c>
      <c r="K87" s="189">
        <f>J87*0.2</f>
        <v>100849.33400000002</v>
      </c>
      <c r="L87" s="192">
        <f>J87*0.1</f>
        <v>50424.667000000009</v>
      </c>
      <c r="M87" s="194"/>
      <c r="N87" s="196"/>
    </row>
    <row r="88" spans="1:14" ht="13" x14ac:dyDescent="0.15">
      <c r="A88" s="18" t="s">
        <v>306</v>
      </c>
      <c r="B88" s="83">
        <v>43797</v>
      </c>
      <c r="C88" s="86" t="s">
        <v>330</v>
      </c>
      <c r="D88" s="83">
        <v>43798</v>
      </c>
      <c r="E88" s="88" t="s">
        <v>34</v>
      </c>
      <c r="F88" s="21"/>
      <c r="G88" s="88">
        <v>62171</v>
      </c>
      <c r="H88" s="20" t="s">
        <v>35</v>
      </c>
      <c r="I88" s="90" t="s">
        <v>332</v>
      </c>
      <c r="J88" s="965">
        <f>G88+G89</f>
        <v>123790</v>
      </c>
      <c r="K88" s="1046"/>
      <c r="L88" s="96"/>
      <c r="M88" s="98" t="s">
        <v>51</v>
      </c>
      <c r="N88" s="100">
        <v>1069341.22</v>
      </c>
    </row>
    <row r="89" spans="1:14" ht="13" x14ac:dyDescent="0.15">
      <c r="A89" s="18" t="s">
        <v>306</v>
      </c>
      <c r="B89" s="83">
        <v>43797</v>
      </c>
      <c r="C89" s="86" t="s">
        <v>333</v>
      </c>
      <c r="D89" s="83">
        <v>43798</v>
      </c>
      <c r="E89" s="88" t="s">
        <v>34</v>
      </c>
      <c r="F89" s="21"/>
      <c r="G89" s="88">
        <v>61619</v>
      </c>
      <c r="H89" s="20" t="s">
        <v>35</v>
      </c>
      <c r="I89" s="90" t="s">
        <v>334</v>
      </c>
      <c r="J89" s="963"/>
      <c r="K89" s="963"/>
      <c r="L89" s="96"/>
      <c r="M89" s="98" t="s">
        <v>51</v>
      </c>
      <c r="N89" s="100">
        <v>1059846.82</v>
      </c>
    </row>
    <row r="90" spans="1:14" ht="13" x14ac:dyDescent="0.15">
      <c r="A90" s="40" t="s">
        <v>306</v>
      </c>
      <c r="B90" s="231">
        <v>43797</v>
      </c>
      <c r="C90" s="231" t="s">
        <v>335</v>
      </c>
      <c r="D90" s="231">
        <v>43798</v>
      </c>
      <c r="E90" s="63" t="s">
        <v>34</v>
      </c>
      <c r="F90" s="46"/>
      <c r="G90" s="63">
        <v>63769</v>
      </c>
      <c r="H90" s="65" t="s">
        <v>35</v>
      </c>
      <c r="I90" s="67" t="s">
        <v>336</v>
      </c>
      <c r="J90" s="966">
        <f>G90+G91</f>
        <v>126674</v>
      </c>
      <c r="K90" s="71"/>
      <c r="L90" s="71"/>
      <c r="M90" s="73" t="s">
        <v>51</v>
      </c>
      <c r="N90" s="74">
        <v>1096826.82</v>
      </c>
    </row>
    <row r="91" spans="1:14" ht="13" x14ac:dyDescent="0.15">
      <c r="A91" s="18" t="s">
        <v>306</v>
      </c>
      <c r="B91" s="83">
        <v>43798</v>
      </c>
      <c r="C91" s="86"/>
      <c r="D91" s="198">
        <v>43801</v>
      </c>
      <c r="E91" s="88" t="s">
        <v>34</v>
      </c>
      <c r="F91" s="21"/>
      <c r="G91" s="88">
        <v>62905</v>
      </c>
      <c r="H91" s="20" t="s">
        <v>35</v>
      </c>
      <c r="I91" s="90" t="s">
        <v>338</v>
      </c>
      <c r="J91" s="963"/>
      <c r="K91" s="96"/>
      <c r="L91" s="96"/>
      <c r="M91" s="98" t="s">
        <v>51</v>
      </c>
      <c r="N91" s="100">
        <v>1081966.02</v>
      </c>
    </row>
    <row r="92" spans="1:14" ht="13" x14ac:dyDescent="0.15">
      <c r="A92" s="176"/>
      <c r="B92" s="177"/>
      <c r="C92" s="178"/>
      <c r="D92" s="216"/>
      <c r="E92" s="180"/>
      <c r="F92" s="182"/>
      <c r="G92" s="203">
        <f>SUM(G51:G90)</f>
        <v>2227063.67</v>
      </c>
      <c r="H92" s="204"/>
      <c r="I92" s="186"/>
      <c r="J92" s="205">
        <f>SUM(J88+J90)</f>
        <v>250464</v>
      </c>
      <c r="K92" s="192">
        <f>J92*0.2</f>
        <v>50092.800000000003</v>
      </c>
      <c r="L92" s="192">
        <f>J92*0.1</f>
        <v>25046.400000000001</v>
      </c>
      <c r="M92" s="194"/>
      <c r="N92" s="196"/>
    </row>
    <row r="93" spans="1:14" ht="13" x14ac:dyDescent="0.15">
      <c r="A93" s="40" t="s">
        <v>306</v>
      </c>
      <c r="B93" s="231">
        <v>43798</v>
      </c>
      <c r="C93" s="40" t="s">
        <v>339</v>
      </c>
      <c r="D93" s="246">
        <v>43801</v>
      </c>
      <c r="E93" s="63" t="s">
        <v>340</v>
      </c>
      <c r="F93" s="46"/>
      <c r="G93" s="63">
        <v>66984</v>
      </c>
      <c r="H93" s="65" t="s">
        <v>35</v>
      </c>
      <c r="I93" s="67" t="s">
        <v>341</v>
      </c>
      <c r="J93" s="135">
        <f t="shared" ref="J93:J94" si="0">G93</f>
        <v>66984</v>
      </c>
      <c r="K93" s="71"/>
      <c r="L93" s="71"/>
      <c r="M93" s="73" t="s">
        <v>51</v>
      </c>
      <c r="N93" s="74">
        <v>1199013.6000000001</v>
      </c>
    </row>
    <row r="94" spans="1:14" ht="13" x14ac:dyDescent="0.15">
      <c r="A94" s="18" t="s">
        <v>306</v>
      </c>
      <c r="B94" s="83">
        <v>43771</v>
      </c>
      <c r="C94" s="86"/>
      <c r="D94" s="83">
        <v>43802</v>
      </c>
      <c r="E94" s="88" t="s">
        <v>340</v>
      </c>
      <c r="F94" s="21"/>
      <c r="G94" s="88">
        <v>67320</v>
      </c>
      <c r="H94" s="20" t="s">
        <v>35</v>
      </c>
      <c r="I94" s="90" t="s">
        <v>342</v>
      </c>
      <c r="J94" s="94">
        <f t="shared" si="0"/>
        <v>67320</v>
      </c>
      <c r="K94" s="96"/>
      <c r="L94" s="96"/>
      <c r="M94" s="98" t="s">
        <v>51</v>
      </c>
      <c r="N94" s="100">
        <v>1205028</v>
      </c>
    </row>
    <row r="95" spans="1:14" ht="13" x14ac:dyDescent="0.15">
      <c r="A95" s="40" t="s">
        <v>306</v>
      </c>
      <c r="B95" s="997">
        <v>43801</v>
      </c>
      <c r="C95" s="964"/>
      <c r="D95" s="997">
        <v>43802</v>
      </c>
      <c r="E95" s="63" t="s">
        <v>340</v>
      </c>
      <c r="F95" s="46"/>
      <c r="G95" s="63">
        <v>66737</v>
      </c>
      <c r="H95" s="65" t="s">
        <v>35</v>
      </c>
      <c r="I95" s="67" t="s">
        <v>343</v>
      </c>
      <c r="J95" s="966">
        <f>G95+G96</f>
        <v>133604</v>
      </c>
      <c r="K95" s="1047"/>
      <c r="L95" s="71"/>
      <c r="M95" s="73" t="s">
        <v>51</v>
      </c>
      <c r="N95" s="74">
        <v>1194592.3</v>
      </c>
    </row>
    <row r="96" spans="1:14" ht="13" x14ac:dyDescent="0.15">
      <c r="A96" s="40" t="s">
        <v>306</v>
      </c>
      <c r="B96" s="963"/>
      <c r="C96" s="963"/>
      <c r="D96" s="963"/>
      <c r="E96" s="63" t="s">
        <v>340</v>
      </c>
      <c r="F96" s="46"/>
      <c r="G96" s="63">
        <v>66867</v>
      </c>
      <c r="H96" s="65" t="s">
        <v>35</v>
      </c>
      <c r="I96" s="67" t="s">
        <v>345</v>
      </c>
      <c r="J96" s="963"/>
      <c r="K96" s="963"/>
      <c r="L96" s="71"/>
      <c r="M96" s="73" t="s">
        <v>51</v>
      </c>
      <c r="N96" s="74">
        <v>1196919.3</v>
      </c>
    </row>
    <row r="97" spans="1:14" ht="13" x14ac:dyDescent="0.15">
      <c r="A97" s="18" t="s">
        <v>306</v>
      </c>
      <c r="B97" s="83">
        <v>43801</v>
      </c>
      <c r="C97" s="86"/>
      <c r="D97" s="83">
        <v>43802</v>
      </c>
      <c r="E97" s="88" t="s">
        <v>340</v>
      </c>
      <c r="F97" s="21"/>
      <c r="G97" s="88">
        <v>66917</v>
      </c>
      <c r="H97" s="20" t="s">
        <v>35</v>
      </c>
      <c r="I97" s="90" t="s">
        <v>346</v>
      </c>
      <c r="J97" s="94">
        <f>G97</f>
        <v>66917</v>
      </c>
      <c r="K97" s="94"/>
      <c r="L97" s="96"/>
      <c r="M97" s="98" t="s">
        <v>51</v>
      </c>
      <c r="N97" s="100">
        <v>1197814.3</v>
      </c>
    </row>
    <row r="98" spans="1:14" ht="13" x14ac:dyDescent="0.15">
      <c r="A98" s="40" t="s">
        <v>306</v>
      </c>
      <c r="B98" s="997">
        <v>43802</v>
      </c>
      <c r="C98" s="964"/>
      <c r="D98" s="997">
        <v>43803</v>
      </c>
      <c r="E98" s="63" t="s">
        <v>340</v>
      </c>
      <c r="F98" s="46"/>
      <c r="G98" s="63">
        <v>67006</v>
      </c>
      <c r="H98" s="65" t="s">
        <v>35</v>
      </c>
      <c r="I98" s="67" t="s">
        <v>348</v>
      </c>
      <c r="J98" s="966">
        <f>G98+G99</f>
        <v>133813</v>
      </c>
      <c r="K98" s="1047"/>
      <c r="L98" s="71"/>
      <c r="M98" s="73" t="s">
        <v>51</v>
      </c>
      <c r="N98" s="74">
        <v>1199407.3999999999</v>
      </c>
    </row>
    <row r="99" spans="1:14" ht="13" x14ac:dyDescent="0.15">
      <c r="A99" s="40" t="s">
        <v>306</v>
      </c>
      <c r="B99" s="963"/>
      <c r="C99" s="963"/>
      <c r="D99" s="963"/>
      <c r="E99" s="63" t="s">
        <v>340</v>
      </c>
      <c r="F99" s="46"/>
      <c r="G99" s="63">
        <v>66807</v>
      </c>
      <c r="H99" s="65" t="s">
        <v>35</v>
      </c>
      <c r="I99" s="67" t="s">
        <v>349</v>
      </c>
      <c r="J99" s="963"/>
      <c r="K99" s="963"/>
      <c r="L99" s="71"/>
      <c r="M99" s="73" t="s">
        <v>51</v>
      </c>
      <c r="N99" s="74">
        <v>1195845.3</v>
      </c>
    </row>
    <row r="100" spans="1:14" ht="13" x14ac:dyDescent="0.15">
      <c r="A100" s="176"/>
      <c r="B100" s="177"/>
      <c r="C100" s="178"/>
      <c r="D100" s="177"/>
      <c r="E100" s="180"/>
      <c r="F100" s="182"/>
      <c r="G100" s="180"/>
      <c r="H100" s="204"/>
      <c r="I100" s="186"/>
      <c r="J100" s="205">
        <f>SUM(J93:J99)</f>
        <v>468638</v>
      </c>
      <c r="K100" s="205">
        <f>J100*0.2</f>
        <v>93727.6</v>
      </c>
      <c r="L100" s="192">
        <f>J100*0.1</f>
        <v>46863.8</v>
      </c>
      <c r="M100" s="194"/>
      <c r="N100" s="196"/>
    </row>
    <row r="101" spans="1:14" ht="13" x14ac:dyDescent="0.15">
      <c r="A101" s="18" t="s">
        <v>121</v>
      </c>
      <c r="B101" s="968">
        <v>43805</v>
      </c>
      <c r="C101" s="86">
        <v>2515</v>
      </c>
      <c r="D101" s="1042">
        <v>43808</v>
      </c>
      <c r="E101" s="88" t="s">
        <v>340</v>
      </c>
      <c r="F101" s="1056"/>
      <c r="G101" s="88">
        <v>66693</v>
      </c>
      <c r="H101" s="20" t="s">
        <v>35</v>
      </c>
      <c r="I101" s="90" t="s">
        <v>351</v>
      </c>
      <c r="J101" s="965">
        <f>G101+G102</f>
        <v>128295</v>
      </c>
      <c r="K101" s="1046"/>
      <c r="L101" s="96"/>
      <c r="M101" s="98" t="s">
        <v>51</v>
      </c>
      <c r="N101" s="100">
        <v>1193804.7</v>
      </c>
    </row>
    <row r="102" spans="1:14" ht="13" x14ac:dyDescent="0.15">
      <c r="A102" s="18" t="s">
        <v>121</v>
      </c>
      <c r="B102" s="963"/>
      <c r="C102" s="86">
        <v>2540</v>
      </c>
      <c r="D102" s="963"/>
      <c r="E102" s="88" t="s">
        <v>340</v>
      </c>
      <c r="F102" s="963"/>
      <c r="G102" s="88">
        <v>61602</v>
      </c>
      <c r="H102" s="20" t="s">
        <v>35</v>
      </c>
      <c r="I102" s="90" t="s">
        <v>352</v>
      </c>
      <c r="J102" s="963"/>
      <c r="K102" s="963"/>
      <c r="L102" s="96"/>
      <c r="M102" s="98" t="s">
        <v>51</v>
      </c>
      <c r="N102" s="100">
        <v>1102675.8</v>
      </c>
    </row>
    <row r="103" spans="1:14" ht="13" x14ac:dyDescent="0.15">
      <c r="A103" s="40" t="s">
        <v>121</v>
      </c>
      <c r="B103" s="60">
        <v>43805</v>
      </c>
      <c r="C103" s="62">
        <v>2539</v>
      </c>
      <c r="D103" s="1017">
        <v>43808</v>
      </c>
      <c r="E103" s="63" t="s">
        <v>340</v>
      </c>
      <c r="F103" s="1057"/>
      <c r="G103" s="63">
        <v>67004</v>
      </c>
      <c r="H103" s="65" t="s">
        <v>35</v>
      </c>
      <c r="I103" s="67" t="s">
        <v>353</v>
      </c>
      <c r="J103" s="966">
        <f>G103+G104</f>
        <v>134193</v>
      </c>
      <c r="K103" s="1047"/>
      <c r="L103" s="71"/>
      <c r="M103" s="73" t="s">
        <v>51</v>
      </c>
      <c r="N103" s="74">
        <v>1199371.6000000001</v>
      </c>
    </row>
    <row r="104" spans="1:14" ht="13" x14ac:dyDescent="0.15">
      <c r="A104" s="40" t="s">
        <v>121</v>
      </c>
      <c r="B104" s="60">
        <v>43807</v>
      </c>
      <c r="C104" s="62">
        <v>2606</v>
      </c>
      <c r="D104" s="963"/>
      <c r="E104" s="63" t="s">
        <v>340</v>
      </c>
      <c r="F104" s="963"/>
      <c r="G104" s="63">
        <v>67189</v>
      </c>
      <c r="H104" s="65" t="s">
        <v>35</v>
      </c>
      <c r="I104" s="67" t="s">
        <v>354</v>
      </c>
      <c r="J104" s="963"/>
      <c r="K104" s="963"/>
      <c r="L104" s="71"/>
      <c r="M104" s="73" t="s">
        <v>51</v>
      </c>
      <c r="N104" s="74">
        <v>1202683.1000000001</v>
      </c>
    </row>
    <row r="105" spans="1:14" ht="13" x14ac:dyDescent="0.15">
      <c r="A105" s="18" t="s">
        <v>121</v>
      </c>
      <c r="B105" s="83">
        <v>43807</v>
      </c>
      <c r="C105" s="86">
        <v>2605</v>
      </c>
      <c r="D105" s="1042">
        <v>43808</v>
      </c>
      <c r="E105" s="88" t="s">
        <v>340</v>
      </c>
      <c r="F105" s="1056"/>
      <c r="G105" s="88">
        <v>66878</v>
      </c>
      <c r="H105" s="20" t="s">
        <v>35</v>
      </c>
      <c r="I105" s="90" t="s">
        <v>357</v>
      </c>
      <c r="J105" s="965">
        <f>G105+G106</f>
        <v>133641</v>
      </c>
      <c r="K105" s="1046"/>
      <c r="L105" s="96"/>
      <c r="M105" s="98" t="s">
        <v>51</v>
      </c>
      <c r="N105" s="100">
        <v>1197116.2</v>
      </c>
    </row>
    <row r="106" spans="1:14" ht="13" x14ac:dyDescent="0.15">
      <c r="A106" s="18" t="s">
        <v>121</v>
      </c>
      <c r="B106" s="83">
        <v>43807</v>
      </c>
      <c r="C106" s="86">
        <v>2607</v>
      </c>
      <c r="D106" s="963"/>
      <c r="E106" s="88" t="s">
        <v>340</v>
      </c>
      <c r="F106" s="963"/>
      <c r="G106" s="88">
        <v>66763</v>
      </c>
      <c r="H106" s="20" t="s">
        <v>35</v>
      </c>
      <c r="I106" s="90" t="s">
        <v>359</v>
      </c>
      <c r="J106" s="963"/>
      <c r="K106" s="963"/>
      <c r="L106" s="96"/>
      <c r="M106" s="98" t="s">
        <v>51</v>
      </c>
      <c r="N106" s="100">
        <v>1195057.7</v>
      </c>
    </row>
    <row r="107" spans="1:14" ht="13" x14ac:dyDescent="0.15">
      <c r="A107" s="40" t="s">
        <v>121</v>
      </c>
      <c r="B107" s="60">
        <v>43807</v>
      </c>
      <c r="C107" s="62">
        <v>2604</v>
      </c>
      <c r="D107" s="231">
        <v>43808</v>
      </c>
      <c r="E107" s="63" t="s">
        <v>340</v>
      </c>
      <c r="F107" s="265"/>
      <c r="G107" s="63">
        <v>66716</v>
      </c>
      <c r="H107" s="65" t="s">
        <v>35</v>
      </c>
      <c r="I107" s="67" t="s">
        <v>362</v>
      </c>
      <c r="J107" s="966">
        <f>G107+G108</f>
        <v>128817</v>
      </c>
      <c r="K107" s="1047"/>
      <c r="L107" s="71"/>
      <c r="M107" s="73" t="s">
        <v>51</v>
      </c>
      <c r="N107" s="74">
        <v>1194216.3999999999</v>
      </c>
    </row>
    <row r="108" spans="1:14" ht="13" x14ac:dyDescent="0.15">
      <c r="A108" s="40" t="s">
        <v>121</v>
      </c>
      <c r="B108" s="60">
        <v>43808</v>
      </c>
      <c r="C108" s="62">
        <v>2662</v>
      </c>
      <c r="D108" s="60">
        <v>43809</v>
      </c>
      <c r="E108" s="63" t="s">
        <v>340</v>
      </c>
      <c r="F108" s="46"/>
      <c r="G108" s="63">
        <v>62101</v>
      </c>
      <c r="H108" s="65" t="s">
        <v>35</v>
      </c>
      <c r="I108" s="67" t="s">
        <v>365</v>
      </c>
      <c r="J108" s="963"/>
      <c r="K108" s="963"/>
      <c r="L108" s="71"/>
      <c r="M108" s="73" t="s">
        <v>51</v>
      </c>
      <c r="N108" s="74">
        <v>1111607.8999999999</v>
      </c>
    </row>
    <row r="109" spans="1:14" ht="13" x14ac:dyDescent="0.15">
      <c r="A109" s="18" t="s">
        <v>121</v>
      </c>
      <c r="B109" s="83">
        <v>43808</v>
      </c>
      <c r="C109" s="86">
        <v>2661</v>
      </c>
      <c r="D109" s="968">
        <v>43809</v>
      </c>
      <c r="E109" s="88" t="s">
        <v>340</v>
      </c>
      <c r="F109" s="21"/>
      <c r="G109" s="88">
        <v>61143</v>
      </c>
      <c r="H109" s="20" t="s">
        <v>35</v>
      </c>
      <c r="I109" s="90" t="s">
        <v>367</v>
      </c>
      <c r="J109" s="965">
        <f>G109+G110</f>
        <v>127378</v>
      </c>
      <c r="K109" s="1046"/>
      <c r="L109" s="96"/>
      <c r="M109" s="98" t="s">
        <v>51</v>
      </c>
      <c r="N109" s="100">
        <v>1094459.7</v>
      </c>
    </row>
    <row r="110" spans="1:14" ht="13" x14ac:dyDescent="0.15">
      <c r="A110" s="18" t="s">
        <v>121</v>
      </c>
      <c r="B110" s="83">
        <v>43808</v>
      </c>
      <c r="C110" s="86">
        <v>2660</v>
      </c>
      <c r="D110" s="963"/>
      <c r="E110" s="88" t="s">
        <v>340</v>
      </c>
      <c r="F110" s="21"/>
      <c r="G110" s="88">
        <v>66235</v>
      </c>
      <c r="H110" s="20" t="s">
        <v>35</v>
      </c>
      <c r="I110" s="90" t="s">
        <v>368</v>
      </c>
      <c r="J110" s="963"/>
      <c r="K110" s="963"/>
      <c r="L110" s="96"/>
      <c r="M110" s="98" t="s">
        <v>51</v>
      </c>
      <c r="N110" s="100">
        <v>1185606.5</v>
      </c>
    </row>
    <row r="111" spans="1:14" ht="13" x14ac:dyDescent="0.15">
      <c r="A111" s="40" t="s">
        <v>121</v>
      </c>
      <c r="B111" s="60">
        <v>43808</v>
      </c>
      <c r="C111" s="62">
        <v>2665</v>
      </c>
      <c r="D111" s="997">
        <v>43809</v>
      </c>
      <c r="E111" s="63" t="s">
        <v>340</v>
      </c>
      <c r="F111" s="46"/>
      <c r="G111" s="63">
        <v>61519</v>
      </c>
      <c r="H111" s="65" t="s">
        <v>35</v>
      </c>
      <c r="I111" s="67" t="s">
        <v>371</v>
      </c>
      <c r="J111" s="966">
        <f>G111+G112</f>
        <v>127903</v>
      </c>
      <c r="K111" s="1047"/>
      <c r="L111" s="71"/>
      <c r="M111" s="73" t="s">
        <v>51</v>
      </c>
      <c r="N111" s="74">
        <v>1101190.1000000001</v>
      </c>
    </row>
    <row r="112" spans="1:14" ht="13" x14ac:dyDescent="0.15">
      <c r="A112" s="40" t="s">
        <v>121</v>
      </c>
      <c r="B112" s="60">
        <v>43808</v>
      </c>
      <c r="C112" s="62">
        <v>2664</v>
      </c>
      <c r="D112" s="963"/>
      <c r="E112" s="63" t="s">
        <v>340</v>
      </c>
      <c r="F112" s="46"/>
      <c r="G112" s="63">
        <v>66384</v>
      </c>
      <c r="H112" s="65" t="s">
        <v>35</v>
      </c>
      <c r="I112" s="67" t="s">
        <v>374</v>
      </c>
      <c r="J112" s="963"/>
      <c r="K112" s="963"/>
      <c r="L112" s="71"/>
      <c r="M112" s="73" t="s">
        <v>51</v>
      </c>
      <c r="N112" s="74">
        <v>1188273.6000000001</v>
      </c>
    </row>
    <row r="113" spans="1:14" ht="13" x14ac:dyDescent="0.15">
      <c r="A113" s="18" t="s">
        <v>121</v>
      </c>
      <c r="B113" s="83">
        <v>43808</v>
      </c>
      <c r="C113" s="86">
        <v>2663</v>
      </c>
      <c r="D113" s="83">
        <v>43809</v>
      </c>
      <c r="E113" s="88" t="s">
        <v>340</v>
      </c>
      <c r="F113" s="21"/>
      <c r="G113" s="88">
        <v>66146</v>
      </c>
      <c r="H113" s="20" t="s">
        <v>35</v>
      </c>
      <c r="I113" s="90" t="s">
        <v>375</v>
      </c>
      <c r="J113" s="965">
        <f>G113+G114</f>
        <v>132614</v>
      </c>
      <c r="K113" s="1046"/>
      <c r="L113" s="96"/>
      <c r="M113" s="98" t="s">
        <v>51</v>
      </c>
      <c r="N113" s="100">
        <v>1184013.3999999999</v>
      </c>
    </row>
    <row r="114" spans="1:14" ht="13" x14ac:dyDescent="0.15">
      <c r="A114" s="18" t="s">
        <v>121</v>
      </c>
      <c r="B114" s="83">
        <v>43809</v>
      </c>
      <c r="C114" s="86">
        <v>2714</v>
      </c>
      <c r="D114" s="83">
        <v>43810</v>
      </c>
      <c r="E114" s="88" t="s">
        <v>340</v>
      </c>
      <c r="F114" s="21"/>
      <c r="G114" s="88">
        <v>66468</v>
      </c>
      <c r="H114" s="20" t="s">
        <v>35</v>
      </c>
      <c r="I114" s="90" t="s">
        <v>376</v>
      </c>
      <c r="J114" s="963"/>
      <c r="K114" s="963"/>
      <c r="L114" s="96"/>
      <c r="M114" s="98" t="s">
        <v>51</v>
      </c>
      <c r="N114" s="100">
        <v>1189777.2</v>
      </c>
    </row>
    <row r="115" spans="1:14" ht="13" x14ac:dyDescent="0.15">
      <c r="A115" s="176"/>
      <c r="B115" s="177"/>
      <c r="C115" s="178"/>
      <c r="D115" s="177"/>
      <c r="E115" s="180"/>
      <c r="F115" s="182"/>
      <c r="G115" s="180"/>
      <c r="H115" s="184"/>
      <c r="I115" s="186"/>
      <c r="J115" s="189">
        <f>SUM(J101:J114)</f>
        <v>912841</v>
      </c>
      <c r="K115" s="192">
        <f>J115*0.2</f>
        <v>182568.2</v>
      </c>
      <c r="L115" s="192">
        <f>J115*0.1</f>
        <v>91284.1</v>
      </c>
      <c r="M115" s="194"/>
      <c r="N115" s="196"/>
    </row>
    <row r="116" spans="1:14" ht="13" x14ac:dyDescent="0.15">
      <c r="A116" s="40" t="s">
        <v>121</v>
      </c>
      <c r="B116" s="60">
        <v>43810</v>
      </c>
      <c r="C116" s="62">
        <v>2719</v>
      </c>
      <c r="D116" s="60">
        <v>43812</v>
      </c>
      <c r="E116" s="63" t="s">
        <v>340</v>
      </c>
      <c r="F116" s="46"/>
      <c r="G116" s="63">
        <v>61724</v>
      </c>
      <c r="H116" s="65" t="s">
        <v>35</v>
      </c>
      <c r="I116" s="67" t="s">
        <v>380</v>
      </c>
      <c r="J116" s="135">
        <f>G116</f>
        <v>61724</v>
      </c>
      <c r="K116" s="71"/>
      <c r="L116" s="71"/>
      <c r="M116" s="73" t="s">
        <v>51</v>
      </c>
      <c r="N116" s="74">
        <v>1104859.6000000001</v>
      </c>
    </row>
    <row r="117" spans="1:14" ht="13" x14ac:dyDescent="0.15">
      <c r="A117" s="18" t="s">
        <v>121</v>
      </c>
      <c r="B117" s="968">
        <v>43811</v>
      </c>
      <c r="C117" s="86">
        <v>2781</v>
      </c>
      <c r="D117" s="968">
        <v>43812</v>
      </c>
      <c r="E117" s="88" t="s">
        <v>340</v>
      </c>
      <c r="F117" s="21"/>
      <c r="G117" s="88">
        <v>53260</v>
      </c>
      <c r="H117" s="20" t="s">
        <v>35</v>
      </c>
      <c r="I117" s="90" t="s">
        <v>382</v>
      </c>
      <c r="J117" s="965">
        <f>G117+G118</f>
        <v>115055</v>
      </c>
      <c r="K117" s="1046"/>
      <c r="L117" s="96"/>
      <c r="M117" s="98" t="s">
        <v>51</v>
      </c>
      <c r="N117" s="100">
        <v>953354</v>
      </c>
    </row>
    <row r="118" spans="1:14" ht="13" x14ac:dyDescent="0.15">
      <c r="A118" s="18" t="s">
        <v>121</v>
      </c>
      <c r="B118" s="963"/>
      <c r="C118" s="86">
        <v>2789</v>
      </c>
      <c r="D118" s="963"/>
      <c r="E118" s="88" t="s">
        <v>340</v>
      </c>
      <c r="F118" s="21"/>
      <c r="G118" s="88">
        <v>61795</v>
      </c>
      <c r="H118" s="20" t="s">
        <v>35</v>
      </c>
      <c r="I118" s="90" t="s">
        <v>384</v>
      </c>
      <c r="J118" s="963"/>
      <c r="K118" s="963"/>
      <c r="L118" s="96"/>
      <c r="M118" s="98" t="s">
        <v>51</v>
      </c>
      <c r="N118" s="100">
        <v>1106130.5</v>
      </c>
    </row>
    <row r="119" spans="1:14" ht="13" x14ac:dyDescent="0.15">
      <c r="A119" s="40" t="s">
        <v>121</v>
      </c>
      <c r="B119" s="997">
        <v>43815</v>
      </c>
      <c r="C119" s="62">
        <v>2821</v>
      </c>
      <c r="D119" s="997">
        <v>43815</v>
      </c>
      <c r="E119" s="63" t="s">
        <v>340</v>
      </c>
      <c r="F119" s="46"/>
      <c r="G119" s="63">
        <v>61786</v>
      </c>
      <c r="H119" s="65" t="s">
        <v>35</v>
      </c>
      <c r="I119" s="67" t="s">
        <v>386</v>
      </c>
      <c r="J119" s="966">
        <f>G119+G120</f>
        <v>128470</v>
      </c>
      <c r="K119" s="1047"/>
      <c r="L119" s="71"/>
      <c r="M119" s="73" t="s">
        <v>51</v>
      </c>
      <c r="N119" s="74">
        <v>1105969.3999999999</v>
      </c>
    </row>
    <row r="120" spans="1:14" ht="13" x14ac:dyDescent="0.15">
      <c r="A120" s="40" t="s">
        <v>121</v>
      </c>
      <c r="B120" s="963"/>
      <c r="C120" s="62">
        <v>2823</v>
      </c>
      <c r="D120" s="963"/>
      <c r="E120" s="63" t="s">
        <v>340</v>
      </c>
      <c r="F120" s="46"/>
      <c r="G120" s="63">
        <v>66684</v>
      </c>
      <c r="H120" s="65" t="s">
        <v>35</v>
      </c>
      <c r="I120" s="67" t="s">
        <v>387</v>
      </c>
      <c r="J120" s="963"/>
      <c r="K120" s="963"/>
      <c r="L120" s="71"/>
      <c r="M120" s="73" t="s">
        <v>51</v>
      </c>
      <c r="N120" s="74">
        <v>1193643.6000000001</v>
      </c>
    </row>
    <row r="121" spans="1:14" ht="13" x14ac:dyDescent="0.15">
      <c r="A121" s="18" t="s">
        <v>121</v>
      </c>
      <c r="B121" s="968">
        <v>43815</v>
      </c>
      <c r="C121" s="86">
        <v>2817</v>
      </c>
      <c r="D121" s="968">
        <v>43815</v>
      </c>
      <c r="E121" s="88" t="s">
        <v>340</v>
      </c>
      <c r="F121" s="21"/>
      <c r="G121" s="88">
        <v>66839</v>
      </c>
      <c r="H121" s="20" t="s">
        <v>35</v>
      </c>
      <c r="I121" s="90" t="s">
        <v>388</v>
      </c>
      <c r="J121" s="965">
        <f>G121+G122</f>
        <v>133477</v>
      </c>
      <c r="K121" s="1046"/>
      <c r="L121" s="96"/>
      <c r="M121" s="98" t="s">
        <v>51</v>
      </c>
      <c r="N121" s="100">
        <v>1196418.1000000001</v>
      </c>
    </row>
    <row r="122" spans="1:14" ht="13" x14ac:dyDescent="0.15">
      <c r="A122" s="18" t="s">
        <v>121</v>
      </c>
      <c r="B122" s="963"/>
      <c r="C122" s="86">
        <v>2816</v>
      </c>
      <c r="D122" s="963"/>
      <c r="E122" s="88" t="s">
        <v>340</v>
      </c>
      <c r="F122" s="21"/>
      <c r="G122" s="88">
        <v>66638</v>
      </c>
      <c r="H122" s="20" t="s">
        <v>35</v>
      </c>
      <c r="I122" s="90" t="s">
        <v>389</v>
      </c>
      <c r="J122" s="963"/>
      <c r="K122" s="963"/>
      <c r="L122" s="96"/>
      <c r="M122" s="98" t="s">
        <v>51</v>
      </c>
      <c r="N122" s="100">
        <v>1192820.2</v>
      </c>
    </row>
    <row r="123" spans="1:14" ht="13" x14ac:dyDescent="0.15">
      <c r="A123" s="40" t="s">
        <v>121</v>
      </c>
      <c r="B123" s="997">
        <v>43815</v>
      </c>
      <c r="C123" s="62">
        <v>2820</v>
      </c>
      <c r="D123" s="997">
        <v>43815</v>
      </c>
      <c r="E123" s="63" t="s">
        <v>340</v>
      </c>
      <c r="F123" s="46"/>
      <c r="G123" s="63">
        <v>66615</v>
      </c>
      <c r="H123" s="65" t="s">
        <v>35</v>
      </c>
      <c r="I123" s="67" t="s">
        <v>391</v>
      </c>
      <c r="J123" s="966">
        <f>G123+G124</f>
        <v>133177</v>
      </c>
      <c r="K123" s="71"/>
      <c r="L123" s="71"/>
      <c r="M123" s="73" t="s">
        <v>51</v>
      </c>
      <c r="N123" s="74">
        <v>1192408.5</v>
      </c>
    </row>
    <row r="124" spans="1:14" ht="13" x14ac:dyDescent="0.15">
      <c r="A124" s="40" t="s">
        <v>121</v>
      </c>
      <c r="B124" s="963"/>
      <c r="C124" s="62">
        <v>2830</v>
      </c>
      <c r="D124" s="963"/>
      <c r="E124" s="63" t="s">
        <v>340</v>
      </c>
      <c r="F124" s="46"/>
      <c r="G124" s="63">
        <v>66562</v>
      </c>
      <c r="H124" s="65" t="s">
        <v>35</v>
      </c>
      <c r="I124" s="67" t="s">
        <v>392</v>
      </c>
      <c r="J124" s="963"/>
      <c r="K124" s="282">
        <v>114398.6</v>
      </c>
      <c r="L124" s="282">
        <v>57217.3</v>
      </c>
      <c r="M124" s="73" t="s">
        <v>51</v>
      </c>
      <c r="N124" s="74">
        <v>1191459.8</v>
      </c>
    </row>
    <row r="125" spans="1:14" ht="13" x14ac:dyDescent="0.15">
      <c r="A125" s="176" t="s">
        <v>121</v>
      </c>
      <c r="B125" s="177"/>
      <c r="C125" s="178"/>
      <c r="D125" s="177"/>
      <c r="E125" s="180"/>
      <c r="F125" s="182"/>
      <c r="G125" s="180"/>
      <c r="H125" s="204"/>
      <c r="I125" s="186"/>
      <c r="J125" s="205">
        <f>SUM(J116:J124)</f>
        <v>571903</v>
      </c>
      <c r="K125" s="205">
        <f>J125*0.2</f>
        <v>114380.6</v>
      </c>
      <c r="L125" s="192">
        <f>J125*0.1</f>
        <v>57190.3</v>
      </c>
      <c r="M125" s="194"/>
      <c r="N125" s="196"/>
    </row>
    <row r="126" spans="1:14" ht="13" x14ac:dyDescent="0.15">
      <c r="A126" s="18" t="s">
        <v>121</v>
      </c>
      <c r="B126" s="83">
        <v>43822</v>
      </c>
      <c r="C126" s="86"/>
      <c r="D126" s="83"/>
      <c r="E126" s="88" t="s">
        <v>340</v>
      </c>
      <c r="F126" s="21"/>
      <c r="G126" s="88">
        <v>66740</v>
      </c>
      <c r="H126" s="20" t="s">
        <v>35</v>
      </c>
      <c r="I126" s="90" t="s">
        <v>395</v>
      </c>
      <c r="J126" s="227">
        <v>66740</v>
      </c>
      <c r="K126" s="94"/>
      <c r="L126" s="96"/>
      <c r="M126" s="98"/>
      <c r="N126" s="100">
        <v>1194646</v>
      </c>
    </row>
    <row r="127" spans="1:14" ht="13" x14ac:dyDescent="0.15">
      <c r="A127" s="40" t="s">
        <v>121</v>
      </c>
      <c r="B127" s="60">
        <v>43823</v>
      </c>
      <c r="C127" s="62"/>
      <c r="D127" s="60"/>
      <c r="E127" s="63" t="s">
        <v>340</v>
      </c>
      <c r="F127" s="46"/>
      <c r="G127" s="63">
        <v>61589</v>
      </c>
      <c r="H127" s="65" t="s">
        <v>35</v>
      </c>
      <c r="I127" s="67" t="s">
        <v>397</v>
      </c>
      <c r="J127" s="135">
        <v>61589</v>
      </c>
      <c r="K127" s="71"/>
      <c r="L127" s="71"/>
      <c r="M127" s="73"/>
      <c r="N127" s="74">
        <v>1102443.1000000001</v>
      </c>
    </row>
    <row r="128" spans="1:14" ht="13" x14ac:dyDescent="0.15">
      <c r="A128" s="18" t="s">
        <v>121</v>
      </c>
      <c r="B128" s="968">
        <v>43823</v>
      </c>
      <c r="C128" s="86"/>
      <c r="D128" s="968"/>
      <c r="E128" s="88" t="s">
        <v>340</v>
      </c>
      <c r="F128" s="21"/>
      <c r="G128" s="88">
        <v>66328</v>
      </c>
      <c r="H128" s="20" t="s">
        <v>35</v>
      </c>
      <c r="I128" s="90" t="s">
        <v>399</v>
      </c>
      <c r="J128" s="965">
        <f>G128+G129</f>
        <v>133166</v>
      </c>
      <c r="K128" s="1046"/>
      <c r="L128" s="96"/>
      <c r="M128" s="98"/>
      <c r="N128" s="100">
        <v>1187271.2</v>
      </c>
    </row>
    <row r="129" spans="1:14" ht="13" x14ac:dyDescent="0.15">
      <c r="A129" s="18" t="s">
        <v>121</v>
      </c>
      <c r="B129" s="963"/>
      <c r="C129" s="86"/>
      <c r="D129" s="963"/>
      <c r="E129" s="88" t="s">
        <v>340</v>
      </c>
      <c r="F129" s="21"/>
      <c r="G129" s="88">
        <v>66838</v>
      </c>
      <c r="H129" s="20" t="s">
        <v>35</v>
      </c>
      <c r="I129" s="90" t="s">
        <v>401</v>
      </c>
      <c r="J129" s="963"/>
      <c r="K129" s="963"/>
      <c r="L129" s="96"/>
      <c r="M129" s="98"/>
      <c r="N129" s="100">
        <v>1196400.2</v>
      </c>
    </row>
    <row r="130" spans="1:14" ht="13" x14ac:dyDescent="0.15">
      <c r="A130" s="40" t="s">
        <v>121</v>
      </c>
      <c r="B130" s="997">
        <v>43823</v>
      </c>
      <c r="C130" s="964"/>
      <c r="D130" s="997"/>
      <c r="E130" s="63" t="s">
        <v>340</v>
      </c>
      <c r="F130" s="46"/>
      <c r="G130" s="63">
        <v>66599</v>
      </c>
      <c r="H130" s="65" t="s">
        <v>35</v>
      </c>
      <c r="I130" s="67" t="s">
        <v>402</v>
      </c>
      <c r="J130" s="966">
        <f>G130+G131</f>
        <v>133283</v>
      </c>
      <c r="K130" s="1047"/>
      <c r="L130" s="71"/>
      <c r="M130" s="73"/>
      <c r="N130" s="74">
        <v>1192122.1000000001</v>
      </c>
    </row>
    <row r="131" spans="1:14" ht="13" x14ac:dyDescent="0.15">
      <c r="A131" s="40" t="s">
        <v>121</v>
      </c>
      <c r="B131" s="963"/>
      <c r="C131" s="963"/>
      <c r="D131" s="963"/>
      <c r="E131" s="63" t="s">
        <v>340</v>
      </c>
      <c r="F131" s="46"/>
      <c r="G131" s="63">
        <v>66684</v>
      </c>
      <c r="H131" s="65" t="s">
        <v>35</v>
      </c>
      <c r="I131" s="67" t="s">
        <v>404</v>
      </c>
      <c r="J131" s="963"/>
      <c r="K131" s="963"/>
      <c r="L131" s="71"/>
      <c r="M131" s="73"/>
      <c r="N131" s="74">
        <v>1193643.6000000001</v>
      </c>
    </row>
    <row r="132" spans="1:14" ht="13" x14ac:dyDescent="0.15">
      <c r="A132" s="18" t="s">
        <v>121</v>
      </c>
      <c r="B132" s="83">
        <v>43823</v>
      </c>
      <c r="C132" s="86"/>
      <c r="D132" s="83"/>
      <c r="E132" s="88" t="s">
        <v>340</v>
      </c>
      <c r="F132" s="21"/>
      <c r="G132" s="88">
        <v>66559</v>
      </c>
      <c r="H132" s="20" t="s">
        <v>35</v>
      </c>
      <c r="I132" s="90" t="s">
        <v>405</v>
      </c>
      <c r="J132" s="227">
        <v>66559</v>
      </c>
      <c r="K132" s="96"/>
      <c r="L132" s="96"/>
      <c r="M132" s="98"/>
      <c r="N132" s="100">
        <v>1191406.1000000001</v>
      </c>
    </row>
    <row r="133" spans="1:14" ht="13" x14ac:dyDescent="0.15">
      <c r="A133" s="176"/>
      <c r="B133" s="177"/>
      <c r="C133" s="178"/>
      <c r="D133" s="177"/>
      <c r="E133" s="180"/>
      <c r="F133" s="182"/>
      <c r="G133" s="180"/>
      <c r="H133" s="204"/>
      <c r="I133" s="186"/>
      <c r="J133" s="205">
        <f>SUM(J126:J132)</f>
        <v>461337</v>
      </c>
      <c r="K133" s="192">
        <f>J133*0.2</f>
        <v>92267.400000000009</v>
      </c>
      <c r="L133" s="192">
        <f>J133*0.1</f>
        <v>46133.700000000004</v>
      </c>
      <c r="M133" s="194"/>
      <c r="N133" s="196"/>
    </row>
    <row r="134" spans="1:14" ht="13" x14ac:dyDescent="0.15">
      <c r="A134" s="18" t="s">
        <v>121</v>
      </c>
      <c r="B134" s="83">
        <v>43829</v>
      </c>
      <c r="C134" s="86">
        <v>3160</v>
      </c>
      <c r="D134" s="83"/>
      <c r="E134" s="88" t="s">
        <v>340</v>
      </c>
      <c r="F134" s="21"/>
      <c r="G134" s="88">
        <v>66924</v>
      </c>
      <c r="H134" s="20" t="s">
        <v>35</v>
      </c>
      <c r="I134" s="90" t="s">
        <v>409</v>
      </c>
      <c r="J134" s="94">
        <f>G134</f>
        <v>66924</v>
      </c>
      <c r="K134" s="96"/>
      <c r="L134" s="96"/>
      <c r="M134" s="98"/>
      <c r="N134" s="100">
        <v>1197939.6000000001</v>
      </c>
    </row>
    <row r="135" spans="1:14" ht="13" x14ac:dyDescent="0.15">
      <c r="A135" s="40" t="s">
        <v>121</v>
      </c>
      <c r="B135" s="60">
        <v>43829</v>
      </c>
      <c r="C135" s="62">
        <v>3151</v>
      </c>
      <c r="D135" s="997"/>
      <c r="E135" s="63" t="s">
        <v>340</v>
      </c>
      <c r="F135" s="46"/>
      <c r="G135" s="63">
        <v>61462</v>
      </c>
      <c r="H135" s="65" t="s">
        <v>35</v>
      </c>
      <c r="I135" s="67" t="s">
        <v>410</v>
      </c>
      <c r="J135" s="966">
        <f>G135+G136</f>
        <v>128137</v>
      </c>
      <c r="K135" s="1047"/>
      <c r="L135" s="71"/>
      <c r="M135" s="73"/>
      <c r="N135" s="74">
        <v>1100169.8</v>
      </c>
    </row>
    <row r="136" spans="1:14" ht="13" x14ac:dyDescent="0.15">
      <c r="A136" s="40" t="s">
        <v>121</v>
      </c>
      <c r="B136" s="60">
        <v>43829</v>
      </c>
      <c r="C136" s="62">
        <v>3190</v>
      </c>
      <c r="D136" s="963"/>
      <c r="E136" s="63" t="s">
        <v>340</v>
      </c>
      <c r="F136" s="46"/>
      <c r="G136" s="63">
        <v>66675</v>
      </c>
      <c r="H136" s="65" t="s">
        <v>35</v>
      </c>
      <c r="I136" s="67" t="s">
        <v>412</v>
      </c>
      <c r="J136" s="963"/>
      <c r="K136" s="963"/>
      <c r="L136" s="71"/>
      <c r="M136" s="73"/>
      <c r="N136" s="74">
        <v>1193482.5</v>
      </c>
    </row>
    <row r="137" spans="1:14" ht="13" x14ac:dyDescent="0.15">
      <c r="A137" s="18" t="s">
        <v>121</v>
      </c>
      <c r="B137" s="83">
        <v>43829</v>
      </c>
      <c r="C137" s="86">
        <v>3203</v>
      </c>
      <c r="D137" s="968"/>
      <c r="E137" s="88" t="s">
        <v>340</v>
      </c>
      <c r="F137" s="21"/>
      <c r="G137" s="88">
        <v>66470</v>
      </c>
      <c r="H137" s="20" t="s">
        <v>35</v>
      </c>
      <c r="I137" s="90" t="s">
        <v>413</v>
      </c>
      <c r="J137" s="965">
        <f>G137+G138</f>
        <v>132957</v>
      </c>
      <c r="K137" s="1046"/>
      <c r="L137" s="96"/>
      <c r="M137" s="98"/>
      <c r="N137" s="100">
        <v>1189813</v>
      </c>
    </row>
    <row r="138" spans="1:14" ht="13" x14ac:dyDescent="0.15">
      <c r="A138" s="18" t="s">
        <v>121</v>
      </c>
      <c r="B138" s="83">
        <v>43829</v>
      </c>
      <c r="C138" s="86">
        <v>3200</v>
      </c>
      <c r="D138" s="963"/>
      <c r="E138" s="88" t="s">
        <v>340</v>
      </c>
      <c r="F138" s="21"/>
      <c r="G138" s="88">
        <v>66487</v>
      </c>
      <c r="H138" s="20" t="s">
        <v>35</v>
      </c>
      <c r="I138" s="90" t="s">
        <v>416</v>
      </c>
      <c r="J138" s="963"/>
      <c r="K138" s="963"/>
      <c r="L138" s="96"/>
      <c r="M138" s="98"/>
      <c r="N138" s="100">
        <v>1190117.3</v>
      </c>
    </row>
    <row r="139" spans="1:14" ht="13" x14ac:dyDescent="0.15">
      <c r="A139" s="288"/>
      <c r="B139" s="290"/>
      <c r="C139" s="291"/>
      <c r="D139" s="290"/>
      <c r="E139" s="292"/>
      <c r="F139" s="293"/>
      <c r="G139" s="292"/>
      <c r="H139" s="294"/>
      <c r="I139" s="296"/>
      <c r="J139" s="298">
        <f>SUM(J134:J138)</f>
        <v>328018</v>
      </c>
      <c r="K139" s="299">
        <f>J139*0.2</f>
        <v>65603.600000000006</v>
      </c>
      <c r="L139" s="299">
        <f>J139*0.1</f>
        <v>32801.800000000003</v>
      </c>
      <c r="M139" s="300"/>
      <c r="N139" s="302"/>
    </row>
    <row r="140" spans="1:14" ht="13" x14ac:dyDescent="0.15">
      <c r="A140" s="40" t="s">
        <v>121</v>
      </c>
      <c r="B140" s="60">
        <v>43850</v>
      </c>
      <c r="C140" s="62">
        <v>3283</v>
      </c>
      <c r="D140" s="60">
        <v>43850</v>
      </c>
      <c r="E140" s="63" t="s">
        <v>340</v>
      </c>
      <c r="F140" s="46"/>
      <c r="G140" s="63">
        <v>61734</v>
      </c>
      <c r="H140" s="65" t="s">
        <v>35</v>
      </c>
      <c r="I140" s="67" t="s">
        <v>427</v>
      </c>
      <c r="J140" s="135">
        <f>G140</f>
        <v>61734</v>
      </c>
      <c r="K140" s="71"/>
      <c r="L140" s="71"/>
      <c r="M140" s="73"/>
      <c r="N140" s="74">
        <v>1105038.58</v>
      </c>
    </row>
    <row r="141" spans="1:14" ht="13" x14ac:dyDescent="0.15">
      <c r="A141" s="176"/>
      <c r="B141" s="177"/>
      <c r="C141" s="178"/>
      <c r="D141" s="177"/>
      <c r="E141" s="180"/>
      <c r="F141" s="182"/>
      <c r="G141" s="180"/>
      <c r="H141" s="184"/>
      <c r="I141" s="186"/>
      <c r="J141" s="189">
        <f>J140</f>
        <v>61734</v>
      </c>
      <c r="K141" s="192">
        <f>J141*0.2</f>
        <v>12346.800000000001</v>
      </c>
      <c r="L141" s="192">
        <f>J141*0.1</f>
        <v>6173.4000000000005</v>
      </c>
      <c r="M141" s="194"/>
      <c r="N141" s="196"/>
    </row>
    <row r="142" spans="1:14" ht="13" x14ac:dyDescent="0.15">
      <c r="A142" s="40" t="s">
        <v>121</v>
      </c>
      <c r="B142" s="60">
        <v>43858</v>
      </c>
      <c r="C142" s="62"/>
      <c r="D142" s="60"/>
      <c r="E142" s="63" t="s">
        <v>340</v>
      </c>
      <c r="F142" s="46"/>
      <c r="G142" s="63">
        <v>64601</v>
      </c>
      <c r="H142" s="65" t="s">
        <v>35</v>
      </c>
      <c r="I142" s="67" t="s">
        <v>431</v>
      </c>
      <c r="J142" s="135">
        <v>64601</v>
      </c>
      <c r="K142" s="71"/>
      <c r="L142" s="71"/>
      <c r="M142" s="73"/>
      <c r="N142" s="74">
        <v>1240799.97</v>
      </c>
    </row>
    <row r="143" spans="1:14" ht="13" x14ac:dyDescent="0.15">
      <c r="A143" s="176"/>
      <c r="B143" s="177"/>
      <c r="C143" s="178"/>
      <c r="D143" s="177"/>
      <c r="E143" s="180"/>
      <c r="F143" s="182"/>
      <c r="G143" s="180"/>
      <c r="H143" s="184"/>
      <c r="I143" s="186"/>
      <c r="J143" s="189"/>
      <c r="K143" s="192">
        <f>J142*0.2</f>
        <v>12920.2</v>
      </c>
      <c r="L143" s="192">
        <f>J142*0.1</f>
        <v>6460.1</v>
      </c>
      <c r="M143" s="194"/>
      <c r="N143" s="196"/>
    </row>
    <row r="144" spans="1:14" ht="13" x14ac:dyDescent="0.15">
      <c r="A144" s="18" t="s">
        <v>121</v>
      </c>
      <c r="B144" s="968">
        <v>43865</v>
      </c>
      <c r="C144" s="86">
        <v>3369</v>
      </c>
      <c r="D144" s="968">
        <v>43865</v>
      </c>
      <c r="E144" s="88" t="s">
        <v>340</v>
      </c>
      <c r="F144" s="21"/>
      <c r="G144" s="88">
        <v>63095</v>
      </c>
      <c r="H144" s="20" t="s">
        <v>35</v>
      </c>
      <c r="I144" s="90" t="s">
        <v>435</v>
      </c>
      <c r="J144" s="965">
        <f>G144+G145</f>
        <v>126016</v>
      </c>
      <c r="K144" s="1046"/>
      <c r="L144" s="96"/>
      <c r="M144" s="98"/>
      <c r="N144" s="100">
        <v>1129400.48</v>
      </c>
    </row>
    <row r="145" spans="1:14" ht="13" x14ac:dyDescent="0.15">
      <c r="A145" s="18" t="s">
        <v>121</v>
      </c>
      <c r="B145" s="963"/>
      <c r="C145" s="86">
        <v>1078</v>
      </c>
      <c r="D145" s="963"/>
      <c r="E145" s="88" t="s">
        <v>340</v>
      </c>
      <c r="F145" s="21"/>
      <c r="G145" s="88">
        <v>62921</v>
      </c>
      <c r="H145" s="20" t="s">
        <v>35</v>
      </c>
      <c r="I145" s="90" t="s">
        <v>437</v>
      </c>
      <c r="J145" s="963"/>
      <c r="K145" s="963"/>
      <c r="L145" s="96"/>
      <c r="M145" s="98"/>
      <c r="N145" s="100">
        <v>1126285.8799999999</v>
      </c>
    </row>
    <row r="146" spans="1:14" ht="13" x14ac:dyDescent="0.15">
      <c r="A146" s="40" t="s">
        <v>121</v>
      </c>
      <c r="B146" s="997">
        <v>43865</v>
      </c>
      <c r="C146" s="62">
        <v>1079</v>
      </c>
      <c r="D146" s="997">
        <v>43865</v>
      </c>
      <c r="E146" s="63" t="s">
        <v>340</v>
      </c>
      <c r="F146" s="46"/>
      <c r="G146" s="63">
        <v>66148</v>
      </c>
      <c r="H146" s="65" t="s">
        <v>35</v>
      </c>
      <c r="I146" s="67" t="s">
        <v>439</v>
      </c>
      <c r="J146" s="966">
        <f>G146+G147</f>
        <v>128620</v>
      </c>
      <c r="K146" s="1047"/>
      <c r="L146" s="71"/>
      <c r="M146" s="73"/>
      <c r="N146" s="74">
        <v>1184049.18</v>
      </c>
    </row>
    <row r="147" spans="1:14" ht="13" x14ac:dyDescent="0.15">
      <c r="A147" s="40" t="s">
        <v>121</v>
      </c>
      <c r="B147" s="963"/>
      <c r="C147" s="62">
        <v>3374</v>
      </c>
      <c r="D147" s="963"/>
      <c r="E147" s="63" t="s">
        <v>340</v>
      </c>
      <c r="F147" s="46"/>
      <c r="G147" s="63">
        <v>62472</v>
      </c>
      <c r="H147" s="65" t="s">
        <v>35</v>
      </c>
      <c r="I147" s="67" t="s">
        <v>441</v>
      </c>
      <c r="J147" s="963"/>
      <c r="K147" s="963"/>
      <c r="L147" s="71"/>
      <c r="M147" s="73"/>
      <c r="N147" s="74">
        <v>1118248.78</v>
      </c>
    </row>
    <row r="148" spans="1:14" ht="13" x14ac:dyDescent="0.15">
      <c r="A148" s="18" t="s">
        <v>121</v>
      </c>
      <c r="B148" s="83">
        <v>43834</v>
      </c>
      <c r="C148" s="86">
        <v>3370</v>
      </c>
      <c r="D148" s="83">
        <v>43865</v>
      </c>
      <c r="E148" s="88" t="s">
        <v>340</v>
      </c>
      <c r="F148" s="21"/>
      <c r="G148" s="88">
        <v>62895</v>
      </c>
      <c r="H148" s="20" t="s">
        <v>35</v>
      </c>
      <c r="I148" s="90" t="s">
        <v>442</v>
      </c>
      <c r="J148" s="965">
        <f>G148+G149</f>
        <v>124654</v>
      </c>
      <c r="K148" s="96"/>
      <c r="L148" s="96"/>
      <c r="M148" s="98"/>
      <c r="N148" s="100">
        <v>1125820.48</v>
      </c>
    </row>
    <row r="149" spans="1:14" ht="13" x14ac:dyDescent="0.15">
      <c r="A149" s="18" t="s">
        <v>121</v>
      </c>
      <c r="B149" s="83">
        <v>43867</v>
      </c>
      <c r="C149" s="86">
        <v>3380</v>
      </c>
      <c r="D149" s="83">
        <v>43867</v>
      </c>
      <c r="E149" s="88" t="s">
        <v>340</v>
      </c>
      <c r="F149" s="21"/>
      <c r="G149" s="88">
        <v>61759</v>
      </c>
      <c r="H149" s="20" t="s">
        <v>35</v>
      </c>
      <c r="I149" s="90" t="s">
        <v>444</v>
      </c>
      <c r="J149" s="963"/>
      <c r="K149" s="96"/>
      <c r="L149" s="96"/>
      <c r="M149" s="98"/>
      <c r="N149" s="100">
        <v>1105486.08</v>
      </c>
    </row>
    <row r="150" spans="1:14" ht="13" x14ac:dyDescent="0.15">
      <c r="A150" s="40" t="s">
        <v>121</v>
      </c>
      <c r="B150" s="60">
        <v>43867</v>
      </c>
      <c r="C150" s="62">
        <v>3381</v>
      </c>
      <c r="D150" s="60">
        <v>43867</v>
      </c>
      <c r="E150" s="63" t="s">
        <v>340</v>
      </c>
      <c r="F150" s="46"/>
      <c r="G150" s="63">
        <v>65512</v>
      </c>
      <c r="H150" s="65" t="s">
        <v>35</v>
      </c>
      <c r="I150" s="67" t="s">
        <v>445</v>
      </c>
      <c r="J150" s="966">
        <f>SUM(G150+G151)</f>
        <v>128881</v>
      </c>
      <c r="K150" s="71"/>
      <c r="L150" s="71"/>
      <c r="M150" s="73"/>
      <c r="N150" s="74">
        <v>1172664.78</v>
      </c>
    </row>
    <row r="151" spans="1:14" ht="13" x14ac:dyDescent="0.15">
      <c r="A151" s="40" t="s">
        <v>121</v>
      </c>
      <c r="B151" s="60">
        <v>43868</v>
      </c>
      <c r="C151" s="62">
        <v>3388</v>
      </c>
      <c r="D151" s="60">
        <v>43868</v>
      </c>
      <c r="E151" s="63" t="s">
        <v>340</v>
      </c>
      <c r="F151" s="46"/>
      <c r="G151" s="63">
        <v>63369</v>
      </c>
      <c r="H151" s="65" t="s">
        <v>35</v>
      </c>
      <c r="I151" s="67" t="s">
        <v>446</v>
      </c>
      <c r="J151" s="963"/>
      <c r="K151" s="71"/>
      <c r="L151" s="71"/>
      <c r="M151" s="73"/>
      <c r="N151" s="74">
        <v>1134305.08</v>
      </c>
    </row>
    <row r="152" spans="1:14" ht="13" x14ac:dyDescent="0.15">
      <c r="A152" s="176"/>
      <c r="B152" s="177"/>
      <c r="C152" s="178"/>
      <c r="D152" s="177"/>
      <c r="E152" s="180"/>
      <c r="F152" s="182"/>
      <c r="G152" s="180"/>
      <c r="H152" s="204"/>
      <c r="I152" s="186"/>
      <c r="J152" s="205">
        <f>SUM(J144:J151)</f>
        <v>508171</v>
      </c>
      <c r="K152" s="192">
        <f>J152*0.2</f>
        <v>101634.20000000001</v>
      </c>
      <c r="L152" s="192">
        <f>J152*0.1</f>
        <v>50817.100000000006</v>
      </c>
      <c r="M152" s="194"/>
      <c r="N152" s="196"/>
    </row>
    <row r="153" spans="1:14" ht="13" x14ac:dyDescent="0.15">
      <c r="A153" s="18" t="s">
        <v>121</v>
      </c>
      <c r="B153" s="83">
        <v>43868</v>
      </c>
      <c r="C153" s="86">
        <v>3386</v>
      </c>
      <c r="D153" s="83">
        <v>43868</v>
      </c>
      <c r="E153" s="88" t="s">
        <v>340</v>
      </c>
      <c r="F153" s="21"/>
      <c r="G153" s="88">
        <v>62336</v>
      </c>
      <c r="H153" s="20" t="s">
        <v>35</v>
      </c>
      <c r="I153" s="90" t="s">
        <v>447</v>
      </c>
      <c r="J153" s="94">
        <f>G153</f>
        <v>62336</v>
      </c>
      <c r="K153" s="96"/>
      <c r="L153" s="96"/>
      <c r="M153" s="98"/>
      <c r="N153" s="100">
        <v>1115814.3799999999</v>
      </c>
    </row>
    <row r="154" spans="1:14" ht="13" x14ac:dyDescent="0.15">
      <c r="A154" s="176"/>
      <c r="B154" s="177"/>
      <c r="C154" s="178"/>
      <c r="D154" s="177"/>
      <c r="E154" s="180"/>
      <c r="F154" s="182"/>
      <c r="G154" s="180"/>
      <c r="H154" s="204"/>
      <c r="I154" s="186"/>
      <c r="J154" s="205"/>
      <c r="K154" s="192">
        <f>J153*0.2</f>
        <v>12467.2</v>
      </c>
      <c r="L154" s="192">
        <f>J153*0.1</f>
        <v>6233.6</v>
      </c>
      <c r="M154" s="194"/>
      <c r="N154" s="196"/>
    </row>
    <row r="155" spans="1:14" ht="13" x14ac:dyDescent="0.15">
      <c r="A155" s="18" t="s">
        <v>121</v>
      </c>
      <c r="B155" s="83">
        <v>43868</v>
      </c>
      <c r="C155" s="86" t="s">
        <v>450</v>
      </c>
      <c r="D155" s="83">
        <v>43868</v>
      </c>
      <c r="E155" s="88" t="s">
        <v>340</v>
      </c>
      <c r="F155" s="21"/>
      <c r="G155" s="88">
        <v>66650</v>
      </c>
      <c r="H155" s="20" t="s">
        <v>35</v>
      </c>
      <c r="I155" s="90" t="s">
        <v>451</v>
      </c>
      <c r="J155" s="94"/>
      <c r="K155" s="96"/>
      <c r="L155" s="96"/>
      <c r="M155" s="98"/>
      <c r="N155" s="100">
        <v>1193034.98</v>
      </c>
    </row>
    <row r="156" spans="1:14" ht="13" x14ac:dyDescent="0.15">
      <c r="A156" s="40" t="s">
        <v>121</v>
      </c>
      <c r="B156" s="60">
        <v>43868</v>
      </c>
      <c r="C156" s="62" t="s">
        <v>452</v>
      </c>
      <c r="D156" s="997">
        <v>43868</v>
      </c>
      <c r="E156" s="63" t="s">
        <v>340</v>
      </c>
      <c r="F156" s="46"/>
      <c r="G156" s="63">
        <v>62069</v>
      </c>
      <c r="H156" s="65" t="s">
        <v>35</v>
      </c>
      <c r="I156" s="67" t="s">
        <v>453</v>
      </c>
      <c r="J156" s="966"/>
      <c r="K156" s="1047"/>
      <c r="L156" s="71"/>
      <c r="M156" s="73"/>
      <c r="N156" s="74">
        <v>1111035.08</v>
      </c>
    </row>
    <row r="157" spans="1:14" ht="13" x14ac:dyDescent="0.15">
      <c r="A157" s="40" t="s">
        <v>121</v>
      </c>
      <c r="B157" s="60">
        <v>43868</v>
      </c>
      <c r="C157" s="62" t="s">
        <v>455</v>
      </c>
      <c r="D157" s="963"/>
      <c r="E157" s="63" t="s">
        <v>340</v>
      </c>
      <c r="F157" s="46"/>
      <c r="G157" s="63">
        <v>61392</v>
      </c>
      <c r="H157" s="65" t="s">
        <v>35</v>
      </c>
      <c r="I157" s="67" t="s">
        <v>456</v>
      </c>
      <c r="J157" s="963"/>
      <c r="K157" s="963"/>
      <c r="L157" s="71"/>
      <c r="M157" s="73"/>
      <c r="N157" s="74">
        <v>1098916.78</v>
      </c>
    </row>
    <row r="158" spans="1:14" ht="13" x14ac:dyDescent="0.15">
      <c r="A158" s="18" t="s">
        <v>121</v>
      </c>
      <c r="B158" s="83">
        <v>43871</v>
      </c>
      <c r="C158" s="86" t="s">
        <v>457</v>
      </c>
      <c r="D158" s="83">
        <v>43868</v>
      </c>
      <c r="E158" s="88" t="s">
        <v>340</v>
      </c>
      <c r="F158" s="21"/>
      <c r="G158" s="88">
        <v>66799</v>
      </c>
      <c r="H158" s="20" t="s">
        <v>35</v>
      </c>
      <c r="I158" s="90" t="s">
        <v>458</v>
      </c>
      <c r="J158" s="965"/>
      <c r="K158" s="1046"/>
      <c r="L158" s="96"/>
      <c r="M158" s="98"/>
      <c r="N158" s="100">
        <v>1195702.08</v>
      </c>
    </row>
    <row r="159" spans="1:14" ht="13" x14ac:dyDescent="0.15">
      <c r="A159" s="18" t="s">
        <v>121</v>
      </c>
      <c r="B159" s="83"/>
      <c r="C159" s="86"/>
      <c r="D159" s="83"/>
      <c r="E159" s="88" t="s">
        <v>340</v>
      </c>
      <c r="F159" s="21"/>
      <c r="G159" s="88"/>
      <c r="H159" s="20" t="s">
        <v>35</v>
      </c>
      <c r="I159" s="90"/>
      <c r="J159" s="963"/>
      <c r="K159" s="963"/>
      <c r="L159" s="96"/>
      <c r="M159" s="98"/>
      <c r="N159" s="100"/>
    </row>
    <row r="160" spans="1:14" ht="13" x14ac:dyDescent="0.15">
      <c r="A160" s="1048"/>
      <c r="B160" s="997"/>
      <c r="C160" s="964"/>
      <c r="D160" s="997"/>
      <c r="E160" s="63"/>
      <c r="F160" s="46"/>
      <c r="G160" s="63"/>
      <c r="H160" s="65" t="s">
        <v>35</v>
      </c>
      <c r="I160" s="67"/>
      <c r="J160" s="966"/>
      <c r="K160" s="1047"/>
      <c r="L160" s="71"/>
      <c r="M160" s="73"/>
      <c r="N160" s="74"/>
    </row>
    <row r="161" spans="1:14" ht="13" x14ac:dyDescent="0.15">
      <c r="A161" s="963"/>
      <c r="B161" s="963"/>
      <c r="C161" s="963"/>
      <c r="D161" s="963"/>
      <c r="E161" s="63"/>
      <c r="F161" s="46"/>
      <c r="G161" s="63"/>
      <c r="H161" s="65" t="s">
        <v>35</v>
      </c>
      <c r="I161" s="67"/>
      <c r="J161" s="963"/>
      <c r="K161" s="963"/>
      <c r="L161" s="71"/>
      <c r="M161" s="73"/>
      <c r="N161" s="74"/>
    </row>
    <row r="162" spans="1:14" ht="13" x14ac:dyDescent="0.15">
      <c r="A162" s="18"/>
      <c r="B162" s="968"/>
      <c r="C162" s="86"/>
      <c r="D162" s="968"/>
      <c r="E162" s="88"/>
      <c r="F162" s="21"/>
      <c r="G162" s="88"/>
      <c r="H162" s="20" t="s">
        <v>35</v>
      </c>
      <c r="I162" s="90"/>
      <c r="J162" s="965"/>
      <c r="K162" s="1046"/>
      <c r="L162" s="96"/>
      <c r="M162" s="98"/>
      <c r="N162" s="100"/>
    </row>
    <row r="163" spans="1:14" ht="13" x14ac:dyDescent="0.15">
      <c r="A163" s="18"/>
      <c r="B163" s="963"/>
      <c r="C163" s="86"/>
      <c r="D163" s="963"/>
      <c r="E163" s="88"/>
      <c r="F163" s="21"/>
      <c r="G163" s="88"/>
      <c r="H163" s="20" t="s">
        <v>35</v>
      </c>
      <c r="I163" s="90"/>
      <c r="J163" s="963"/>
      <c r="K163" s="963"/>
      <c r="L163" s="96"/>
      <c r="M163" s="98"/>
      <c r="N163" s="100"/>
    </row>
    <row r="164" spans="1:14" ht="13" x14ac:dyDescent="0.15">
      <c r="A164" s="1048"/>
      <c r="B164" s="997"/>
      <c r="C164" s="964"/>
      <c r="D164" s="997"/>
      <c r="E164" s="63"/>
      <c r="F164" s="46"/>
      <c r="G164" s="63"/>
      <c r="H164" s="65" t="s">
        <v>35</v>
      </c>
      <c r="I164" s="67"/>
      <c r="J164" s="966"/>
      <c r="K164" s="1047"/>
      <c r="L164" s="71"/>
      <c r="M164" s="73"/>
      <c r="N164" s="74"/>
    </row>
    <row r="165" spans="1:14" ht="13" x14ac:dyDescent="0.15">
      <c r="A165" s="963"/>
      <c r="B165" s="963"/>
      <c r="C165" s="963"/>
      <c r="D165" s="963"/>
      <c r="E165" s="63"/>
      <c r="F165" s="46"/>
      <c r="G165" s="63"/>
      <c r="H165" s="65" t="s">
        <v>35</v>
      </c>
      <c r="I165" s="67"/>
      <c r="J165" s="963"/>
      <c r="K165" s="963"/>
      <c r="L165" s="71"/>
      <c r="M165" s="73"/>
      <c r="N165" s="74"/>
    </row>
    <row r="166" spans="1:14" ht="13" x14ac:dyDescent="0.15">
      <c r="A166" s="18"/>
      <c r="B166" s="968"/>
      <c r="C166" s="86"/>
      <c r="D166" s="968"/>
      <c r="E166" s="88"/>
      <c r="F166" s="21"/>
      <c r="G166" s="88"/>
      <c r="H166" s="20" t="s">
        <v>35</v>
      </c>
      <c r="I166" s="90"/>
      <c r="J166" s="965"/>
      <c r="K166" s="1046"/>
      <c r="L166" s="96"/>
      <c r="M166" s="98"/>
      <c r="N166" s="100"/>
    </row>
    <row r="167" spans="1:14" ht="13" x14ac:dyDescent="0.15">
      <c r="A167" s="18"/>
      <c r="B167" s="963"/>
      <c r="C167" s="86"/>
      <c r="D167" s="963"/>
      <c r="E167" s="88"/>
      <c r="F167" s="21"/>
      <c r="G167" s="88"/>
      <c r="H167" s="20" t="s">
        <v>35</v>
      </c>
      <c r="I167" s="90"/>
      <c r="J167" s="963"/>
      <c r="K167" s="963"/>
      <c r="L167" s="96"/>
      <c r="M167" s="98"/>
      <c r="N167" s="100"/>
    </row>
    <row r="168" spans="1:14" ht="13" x14ac:dyDescent="0.15">
      <c r="A168" s="1048"/>
      <c r="B168" s="997"/>
      <c r="C168" s="964"/>
      <c r="D168" s="997"/>
      <c r="E168" s="63"/>
      <c r="F168" s="46"/>
      <c r="G168" s="63"/>
      <c r="H168" s="65" t="s">
        <v>35</v>
      </c>
      <c r="I168" s="67"/>
      <c r="J168" s="966"/>
      <c r="K168" s="1047"/>
      <c r="L168" s="71"/>
      <c r="M168" s="73"/>
      <c r="N168" s="74"/>
    </row>
    <row r="169" spans="1:14" ht="13" x14ac:dyDescent="0.15">
      <c r="A169" s="963"/>
      <c r="B169" s="963"/>
      <c r="C169" s="963"/>
      <c r="D169" s="963"/>
      <c r="E169" s="63"/>
      <c r="F169" s="46"/>
      <c r="G169" s="63"/>
      <c r="H169" s="65" t="s">
        <v>35</v>
      </c>
      <c r="I169" s="67"/>
      <c r="J169" s="963"/>
      <c r="K169" s="963"/>
      <c r="L169" s="71"/>
      <c r="M169" s="73"/>
      <c r="N169" s="74"/>
    </row>
    <row r="170" spans="1:14" ht="13" x14ac:dyDescent="0.15">
      <c r="A170" s="311"/>
      <c r="B170" s="311"/>
      <c r="C170" s="311"/>
      <c r="D170" s="311"/>
      <c r="E170" s="311"/>
      <c r="F170" s="311"/>
      <c r="G170" s="311"/>
      <c r="H170" s="311"/>
      <c r="I170" s="312"/>
      <c r="J170" s="311"/>
      <c r="K170" s="311"/>
      <c r="L170" s="311"/>
      <c r="M170" s="313"/>
      <c r="N170" s="29"/>
    </row>
    <row r="171" spans="1:14" ht="13" x14ac:dyDescent="0.15">
      <c r="A171" s="311"/>
      <c r="B171" s="311"/>
      <c r="C171" s="311"/>
      <c r="D171" s="311"/>
      <c r="E171" s="311"/>
      <c r="F171" s="311"/>
      <c r="G171" s="311"/>
      <c r="H171" s="311"/>
      <c r="I171" s="312"/>
      <c r="J171" s="311"/>
      <c r="K171" s="311"/>
      <c r="L171" s="311"/>
      <c r="M171" s="313"/>
      <c r="N171" s="29"/>
    </row>
    <row r="172" spans="1:14" ht="13" x14ac:dyDescent="0.15">
      <c r="A172" s="311"/>
      <c r="B172" s="311"/>
      <c r="C172" s="311"/>
      <c r="D172" s="311"/>
      <c r="E172" s="311"/>
      <c r="F172" s="311"/>
      <c r="G172" s="311"/>
      <c r="H172" s="311"/>
      <c r="I172" s="312"/>
      <c r="J172" s="311"/>
      <c r="K172" s="311"/>
      <c r="L172" s="311"/>
      <c r="M172" s="313"/>
      <c r="N172" s="29"/>
    </row>
    <row r="173" spans="1:14" ht="13" x14ac:dyDescent="0.15">
      <c r="A173" s="311"/>
      <c r="B173" s="311"/>
      <c r="C173" s="311"/>
      <c r="D173" s="311"/>
      <c r="E173" s="311"/>
      <c r="F173" s="311"/>
      <c r="G173" s="311"/>
      <c r="H173" s="311"/>
      <c r="I173" s="312"/>
      <c r="J173" s="311"/>
      <c r="K173" s="311"/>
      <c r="L173" s="311"/>
      <c r="M173" s="313"/>
      <c r="N173" s="29"/>
    </row>
    <row r="174" spans="1:14" ht="13" x14ac:dyDescent="0.15">
      <c r="A174" s="311"/>
      <c r="B174" s="311"/>
      <c r="C174" s="311"/>
      <c r="D174" s="311"/>
      <c r="E174" s="311"/>
      <c r="F174" s="311"/>
      <c r="G174" s="311"/>
      <c r="H174" s="311"/>
      <c r="I174" s="312"/>
      <c r="J174" s="311"/>
      <c r="K174" s="311"/>
      <c r="L174" s="311"/>
      <c r="M174" s="313"/>
      <c r="N174" s="29"/>
    </row>
    <row r="175" spans="1:14" ht="13" x14ac:dyDescent="0.15">
      <c r="A175" s="311"/>
      <c r="B175" s="311"/>
      <c r="C175" s="311"/>
      <c r="D175" s="311"/>
      <c r="E175" s="311"/>
      <c r="F175" s="311"/>
      <c r="G175" s="311"/>
      <c r="H175" s="311"/>
      <c r="I175" s="312"/>
      <c r="J175" s="311"/>
      <c r="K175" s="311"/>
      <c r="L175" s="311"/>
      <c r="M175" s="313"/>
      <c r="N175" s="29"/>
    </row>
    <row r="176" spans="1:14" ht="13" x14ac:dyDescent="0.15">
      <c r="A176" s="311"/>
      <c r="B176" s="311"/>
      <c r="C176" s="311"/>
      <c r="D176" s="311"/>
      <c r="E176" s="311"/>
      <c r="F176" s="311"/>
      <c r="G176" s="311"/>
      <c r="H176" s="311"/>
      <c r="I176" s="312"/>
      <c r="J176" s="311"/>
      <c r="K176" s="311"/>
      <c r="L176" s="311"/>
      <c r="M176" s="313"/>
      <c r="N176" s="29"/>
    </row>
    <row r="177" spans="1:14" ht="13" x14ac:dyDescent="0.15">
      <c r="A177" s="311"/>
      <c r="B177" s="311"/>
      <c r="C177" s="311"/>
      <c r="D177" s="311"/>
      <c r="E177" s="311"/>
      <c r="F177" s="311"/>
      <c r="G177" s="311"/>
      <c r="H177" s="311"/>
      <c r="I177" s="312"/>
      <c r="J177" s="311"/>
      <c r="K177" s="311"/>
      <c r="L177" s="311"/>
      <c r="M177" s="313"/>
      <c r="N177" s="29"/>
    </row>
    <row r="178" spans="1:14" ht="13" x14ac:dyDescent="0.15">
      <c r="A178" s="311"/>
      <c r="B178" s="311"/>
      <c r="C178" s="311"/>
      <c r="D178" s="311"/>
      <c r="E178" s="311"/>
      <c r="F178" s="311"/>
      <c r="G178" s="311"/>
      <c r="H178" s="311"/>
      <c r="I178" s="312"/>
      <c r="J178" s="311"/>
      <c r="K178" s="311"/>
      <c r="L178" s="311"/>
      <c r="M178" s="313"/>
      <c r="N178" s="29"/>
    </row>
    <row r="179" spans="1:14" ht="13" x14ac:dyDescent="0.15">
      <c r="A179" s="311"/>
      <c r="B179" s="311"/>
      <c r="C179" s="311"/>
      <c r="D179" s="311"/>
      <c r="E179" s="311"/>
      <c r="F179" s="311"/>
      <c r="G179" s="311"/>
      <c r="H179" s="311"/>
      <c r="I179" s="312"/>
      <c r="J179" s="311"/>
      <c r="K179" s="311"/>
      <c r="L179" s="311"/>
      <c r="M179" s="313"/>
      <c r="N179" s="29"/>
    </row>
    <row r="180" spans="1:14" ht="13" x14ac:dyDescent="0.15">
      <c r="A180" s="311"/>
      <c r="B180" s="311"/>
      <c r="C180" s="311"/>
      <c r="D180" s="311"/>
      <c r="E180" s="311"/>
      <c r="F180" s="311"/>
      <c r="G180" s="311"/>
      <c r="H180" s="311"/>
      <c r="I180" s="312"/>
      <c r="J180" s="311"/>
      <c r="K180" s="311"/>
      <c r="L180" s="311"/>
      <c r="M180" s="313"/>
      <c r="N180" s="29"/>
    </row>
    <row r="181" spans="1:14" ht="13" x14ac:dyDescent="0.15">
      <c r="A181" s="311"/>
      <c r="B181" s="311"/>
      <c r="C181" s="311"/>
      <c r="D181" s="311"/>
      <c r="E181" s="311"/>
      <c r="F181" s="311"/>
      <c r="G181" s="311"/>
      <c r="H181" s="311"/>
      <c r="I181" s="312"/>
      <c r="J181" s="311"/>
      <c r="K181" s="311"/>
      <c r="L181" s="311"/>
      <c r="M181" s="313"/>
      <c r="N181" s="29"/>
    </row>
    <row r="182" spans="1:14" ht="13" x14ac:dyDescent="0.15">
      <c r="A182" s="311"/>
      <c r="B182" s="311"/>
      <c r="C182" s="311"/>
      <c r="D182" s="311"/>
      <c r="E182" s="311"/>
      <c r="F182" s="311"/>
      <c r="G182" s="311"/>
      <c r="H182" s="311"/>
      <c r="I182" s="312"/>
      <c r="J182" s="311"/>
      <c r="K182" s="311"/>
      <c r="L182" s="311"/>
      <c r="M182" s="313"/>
      <c r="N182" s="29"/>
    </row>
    <row r="183" spans="1:14" ht="13" x14ac:dyDescent="0.15">
      <c r="A183" s="311"/>
      <c r="B183" s="311"/>
      <c r="C183" s="311"/>
      <c r="D183" s="311"/>
      <c r="E183" s="311"/>
      <c r="F183" s="311"/>
      <c r="G183" s="311"/>
      <c r="H183" s="311"/>
      <c r="I183" s="312"/>
      <c r="J183" s="311"/>
      <c r="K183" s="311"/>
      <c r="L183" s="311"/>
      <c r="M183" s="313"/>
      <c r="N183" s="29"/>
    </row>
    <row r="184" spans="1:14" ht="13" x14ac:dyDescent="0.15">
      <c r="A184" s="311"/>
      <c r="B184" s="311"/>
      <c r="C184" s="311"/>
      <c r="D184" s="311"/>
      <c r="E184" s="311"/>
      <c r="F184" s="311"/>
      <c r="G184" s="311"/>
      <c r="H184" s="311"/>
      <c r="I184" s="312"/>
      <c r="J184" s="311"/>
      <c r="K184" s="311"/>
      <c r="L184" s="311"/>
      <c r="M184" s="313"/>
      <c r="N184" s="29"/>
    </row>
    <row r="185" spans="1:14" ht="13" x14ac:dyDescent="0.15">
      <c r="A185" s="311"/>
      <c r="B185" s="311"/>
      <c r="C185" s="311"/>
      <c r="D185" s="311"/>
      <c r="E185" s="311"/>
      <c r="F185" s="311"/>
      <c r="G185" s="311"/>
      <c r="H185" s="311"/>
      <c r="I185" s="312"/>
      <c r="J185" s="311"/>
      <c r="K185" s="311"/>
      <c r="L185" s="311"/>
      <c r="M185" s="313"/>
      <c r="N185" s="29"/>
    </row>
    <row r="186" spans="1:14" ht="13" x14ac:dyDescent="0.15">
      <c r="A186" s="311"/>
      <c r="B186" s="311"/>
      <c r="C186" s="311"/>
      <c r="D186" s="311"/>
      <c r="E186" s="311"/>
      <c r="F186" s="311"/>
      <c r="G186" s="311"/>
      <c r="H186" s="311"/>
      <c r="I186" s="312"/>
      <c r="J186" s="311"/>
      <c r="K186" s="311"/>
      <c r="L186" s="311"/>
      <c r="M186" s="313"/>
      <c r="N186" s="29"/>
    </row>
    <row r="187" spans="1:14" ht="13" x14ac:dyDescent="0.15">
      <c r="A187" s="311"/>
      <c r="B187" s="311"/>
      <c r="C187" s="311"/>
      <c r="D187" s="311"/>
      <c r="E187" s="311"/>
      <c r="F187" s="311"/>
      <c r="G187" s="311"/>
      <c r="H187" s="311"/>
      <c r="I187" s="312"/>
      <c r="J187" s="311"/>
      <c r="K187" s="311"/>
      <c r="L187" s="311"/>
      <c r="M187" s="313"/>
      <c r="N187" s="29"/>
    </row>
    <row r="188" spans="1:14" ht="13" x14ac:dyDescent="0.15">
      <c r="A188" s="311"/>
      <c r="B188" s="311"/>
      <c r="C188" s="311"/>
      <c r="D188" s="311"/>
      <c r="E188" s="311"/>
      <c r="F188" s="311"/>
      <c r="G188" s="311"/>
      <c r="H188" s="311"/>
      <c r="I188" s="312"/>
      <c r="J188" s="311"/>
      <c r="K188" s="311"/>
      <c r="L188" s="311"/>
      <c r="M188" s="313"/>
      <c r="N188" s="29"/>
    </row>
    <row r="189" spans="1:14" ht="13" x14ac:dyDescent="0.15">
      <c r="A189" s="311"/>
      <c r="B189" s="311"/>
      <c r="C189" s="311"/>
      <c r="D189" s="311"/>
      <c r="E189" s="311"/>
      <c r="F189" s="311"/>
      <c r="G189" s="311"/>
      <c r="H189" s="311"/>
      <c r="I189" s="312"/>
      <c r="J189" s="311"/>
      <c r="K189" s="311"/>
      <c r="L189" s="311"/>
      <c r="M189" s="313"/>
      <c r="N189" s="29"/>
    </row>
    <row r="190" spans="1:14" ht="13" x14ac:dyDescent="0.15">
      <c r="A190" s="311"/>
      <c r="B190" s="311"/>
      <c r="C190" s="311"/>
      <c r="D190" s="311"/>
      <c r="E190" s="311"/>
      <c r="F190" s="311"/>
      <c r="G190" s="311"/>
      <c r="H190" s="311"/>
      <c r="I190" s="312"/>
      <c r="J190" s="311"/>
      <c r="K190" s="311"/>
      <c r="L190" s="311"/>
      <c r="M190" s="313"/>
      <c r="N190" s="29"/>
    </row>
    <row r="191" spans="1:14" ht="13" x14ac:dyDescent="0.15">
      <c r="A191" s="311"/>
      <c r="B191" s="311"/>
      <c r="C191" s="311"/>
      <c r="D191" s="311"/>
      <c r="E191" s="311"/>
      <c r="F191" s="311"/>
      <c r="G191" s="311"/>
      <c r="H191" s="311"/>
      <c r="I191" s="312"/>
      <c r="J191" s="311"/>
      <c r="K191" s="311"/>
      <c r="L191" s="311"/>
      <c r="M191" s="313"/>
      <c r="N191" s="29"/>
    </row>
    <row r="192" spans="1:14" ht="13" x14ac:dyDescent="0.15">
      <c r="A192" s="311"/>
      <c r="B192" s="311"/>
      <c r="C192" s="311"/>
      <c r="D192" s="311"/>
      <c r="E192" s="311"/>
      <c r="F192" s="311"/>
      <c r="G192" s="311"/>
      <c r="H192" s="311"/>
      <c r="I192" s="312"/>
      <c r="J192" s="311"/>
      <c r="K192" s="311"/>
      <c r="L192" s="311"/>
      <c r="M192" s="313"/>
      <c r="N192" s="29"/>
    </row>
    <row r="193" spans="1:14" ht="13" x14ac:dyDescent="0.15">
      <c r="A193" s="311"/>
      <c r="B193" s="311"/>
      <c r="C193" s="311"/>
      <c r="D193" s="311"/>
      <c r="E193" s="311"/>
      <c r="F193" s="311"/>
      <c r="G193" s="311"/>
      <c r="H193" s="311"/>
      <c r="I193" s="312"/>
      <c r="J193" s="311"/>
      <c r="K193" s="311"/>
      <c r="L193" s="311"/>
      <c r="M193" s="313"/>
      <c r="N193" s="29"/>
    </row>
    <row r="194" spans="1:14" ht="13" x14ac:dyDescent="0.15">
      <c r="A194" s="311"/>
      <c r="B194" s="311"/>
      <c r="C194" s="311"/>
      <c r="D194" s="311"/>
      <c r="E194" s="311"/>
      <c r="F194" s="311"/>
      <c r="G194" s="311"/>
      <c r="H194" s="311"/>
      <c r="I194" s="312"/>
      <c r="J194" s="311"/>
      <c r="K194" s="311"/>
      <c r="L194" s="311"/>
      <c r="M194" s="313"/>
      <c r="N194" s="29"/>
    </row>
    <row r="195" spans="1:14" ht="13" x14ac:dyDescent="0.15">
      <c r="A195" s="311"/>
      <c r="B195" s="311"/>
      <c r="C195" s="311"/>
      <c r="D195" s="311"/>
      <c r="E195" s="311"/>
      <c r="F195" s="311"/>
      <c r="G195" s="311"/>
      <c r="H195" s="311"/>
      <c r="I195" s="312"/>
      <c r="J195" s="311"/>
      <c r="K195" s="311"/>
      <c r="L195" s="311"/>
      <c r="M195" s="313"/>
      <c r="N195" s="29"/>
    </row>
    <row r="196" spans="1:14" ht="13" x14ac:dyDescent="0.15">
      <c r="A196" s="311"/>
      <c r="B196" s="311"/>
      <c r="C196" s="311"/>
      <c r="D196" s="311"/>
      <c r="E196" s="311"/>
      <c r="F196" s="311"/>
      <c r="G196" s="311"/>
      <c r="H196" s="311"/>
      <c r="I196" s="312"/>
      <c r="J196" s="311"/>
      <c r="K196" s="311"/>
      <c r="L196" s="311"/>
      <c r="M196" s="313"/>
      <c r="N196" s="29"/>
    </row>
    <row r="197" spans="1:14" ht="13" x14ac:dyDescent="0.15">
      <c r="A197" s="311"/>
      <c r="B197" s="311"/>
      <c r="C197" s="311"/>
      <c r="D197" s="311"/>
      <c r="E197" s="311"/>
      <c r="F197" s="311"/>
      <c r="G197" s="311"/>
      <c r="H197" s="311"/>
      <c r="I197" s="312"/>
      <c r="J197" s="311"/>
      <c r="K197" s="311"/>
      <c r="L197" s="311"/>
      <c r="M197" s="313"/>
      <c r="N197" s="29"/>
    </row>
    <row r="198" spans="1:14" ht="13" x14ac:dyDescent="0.15">
      <c r="A198" s="311"/>
      <c r="B198" s="311"/>
      <c r="C198" s="311"/>
      <c r="D198" s="311"/>
      <c r="E198" s="311"/>
      <c r="F198" s="311"/>
      <c r="G198" s="311"/>
      <c r="H198" s="311"/>
      <c r="I198" s="312"/>
      <c r="J198" s="311"/>
      <c r="K198" s="311"/>
      <c r="L198" s="311"/>
      <c r="M198" s="313"/>
      <c r="N198" s="29"/>
    </row>
    <row r="199" spans="1:14" ht="13" x14ac:dyDescent="0.15">
      <c r="A199" s="311"/>
      <c r="B199" s="311"/>
      <c r="C199" s="311"/>
      <c r="D199" s="311"/>
      <c r="E199" s="311"/>
      <c r="F199" s="311"/>
      <c r="G199" s="311"/>
      <c r="H199" s="311"/>
      <c r="I199" s="312"/>
      <c r="J199" s="311"/>
      <c r="K199" s="311"/>
      <c r="L199" s="311"/>
      <c r="M199" s="313"/>
      <c r="N199" s="29"/>
    </row>
    <row r="200" spans="1:14" ht="13" x14ac:dyDescent="0.15">
      <c r="A200" s="311"/>
      <c r="B200" s="311"/>
      <c r="C200" s="311"/>
      <c r="D200" s="311"/>
      <c r="E200" s="311"/>
      <c r="F200" s="311"/>
      <c r="G200" s="311"/>
      <c r="H200" s="311"/>
      <c r="I200" s="312"/>
      <c r="J200" s="311"/>
      <c r="K200" s="311"/>
      <c r="L200" s="311"/>
      <c r="M200" s="313"/>
      <c r="N200" s="29"/>
    </row>
    <row r="201" spans="1:14" ht="13" x14ac:dyDescent="0.15">
      <c r="A201" s="311"/>
      <c r="B201" s="311"/>
      <c r="C201" s="311"/>
      <c r="D201" s="311"/>
      <c r="E201" s="311"/>
      <c r="F201" s="311"/>
      <c r="G201" s="311"/>
      <c r="H201" s="311"/>
      <c r="I201" s="312"/>
      <c r="J201" s="311"/>
      <c r="K201" s="311"/>
      <c r="L201" s="311"/>
      <c r="M201" s="313"/>
      <c r="N201" s="29"/>
    </row>
    <row r="202" spans="1:14" ht="13" x14ac:dyDescent="0.15">
      <c r="A202" s="311"/>
      <c r="B202" s="311"/>
      <c r="C202" s="311"/>
      <c r="D202" s="311"/>
      <c r="E202" s="311"/>
      <c r="F202" s="311"/>
      <c r="G202" s="311"/>
      <c r="H202" s="311"/>
      <c r="I202" s="312"/>
      <c r="J202" s="311"/>
      <c r="K202" s="311"/>
      <c r="L202" s="311"/>
      <c r="M202" s="313"/>
      <c r="N202" s="29"/>
    </row>
    <row r="203" spans="1:14" ht="13" x14ac:dyDescent="0.15">
      <c r="A203" s="311"/>
      <c r="B203" s="311"/>
      <c r="C203" s="311"/>
      <c r="D203" s="311"/>
      <c r="E203" s="311"/>
      <c r="F203" s="311"/>
      <c r="G203" s="311"/>
      <c r="H203" s="311"/>
      <c r="I203" s="312"/>
      <c r="J203" s="311"/>
      <c r="K203" s="311"/>
      <c r="L203" s="311"/>
      <c r="M203" s="313"/>
      <c r="N203" s="29"/>
    </row>
    <row r="204" spans="1:14" ht="13" x14ac:dyDescent="0.15">
      <c r="A204" s="311"/>
      <c r="B204" s="311"/>
      <c r="C204" s="311"/>
      <c r="D204" s="311"/>
      <c r="E204" s="311"/>
      <c r="F204" s="311"/>
      <c r="G204" s="311"/>
      <c r="H204" s="311"/>
      <c r="I204" s="312"/>
      <c r="J204" s="311"/>
      <c r="K204" s="311"/>
      <c r="L204" s="311"/>
      <c r="M204" s="313"/>
      <c r="N204" s="29"/>
    </row>
    <row r="205" spans="1:14" ht="13" x14ac:dyDescent="0.15">
      <c r="A205" s="311"/>
      <c r="B205" s="311"/>
      <c r="C205" s="311"/>
      <c r="D205" s="311"/>
      <c r="E205" s="311"/>
      <c r="F205" s="311"/>
      <c r="G205" s="311"/>
      <c r="H205" s="311"/>
      <c r="I205" s="312"/>
      <c r="J205" s="311"/>
      <c r="K205" s="311"/>
      <c r="L205" s="311"/>
      <c r="M205" s="313"/>
      <c r="N205" s="29"/>
    </row>
    <row r="206" spans="1:14" ht="13" x14ac:dyDescent="0.15">
      <c r="A206" s="311"/>
      <c r="B206" s="311"/>
      <c r="C206" s="311"/>
      <c r="D206" s="311"/>
      <c r="E206" s="311"/>
      <c r="F206" s="311"/>
      <c r="G206" s="311"/>
      <c r="H206" s="311"/>
      <c r="I206" s="312"/>
      <c r="J206" s="311"/>
      <c r="K206" s="311"/>
      <c r="L206" s="311"/>
      <c r="M206" s="313"/>
      <c r="N206" s="29"/>
    </row>
    <row r="207" spans="1:14" ht="13" x14ac:dyDescent="0.15">
      <c r="A207" s="311"/>
      <c r="B207" s="311"/>
      <c r="C207" s="311"/>
      <c r="D207" s="311"/>
      <c r="E207" s="311"/>
      <c r="F207" s="311"/>
      <c r="G207" s="311"/>
      <c r="H207" s="311"/>
      <c r="I207" s="312"/>
      <c r="J207" s="311"/>
      <c r="K207" s="311"/>
      <c r="L207" s="311"/>
      <c r="M207" s="313"/>
      <c r="N207" s="29"/>
    </row>
    <row r="208" spans="1:14" ht="13" x14ac:dyDescent="0.15">
      <c r="A208" s="311"/>
      <c r="B208" s="311"/>
      <c r="C208" s="311"/>
      <c r="D208" s="311"/>
      <c r="E208" s="311"/>
      <c r="F208" s="311"/>
      <c r="G208" s="311"/>
      <c r="H208" s="311"/>
      <c r="I208" s="312"/>
      <c r="J208" s="311"/>
      <c r="K208" s="311"/>
      <c r="L208" s="311"/>
      <c r="M208" s="313"/>
      <c r="N208" s="29"/>
    </row>
    <row r="209" spans="1:14" ht="13" x14ac:dyDescent="0.15">
      <c r="A209" s="311"/>
      <c r="B209" s="311"/>
      <c r="C209" s="311"/>
      <c r="D209" s="311"/>
      <c r="E209" s="311"/>
      <c r="F209" s="311"/>
      <c r="G209" s="311"/>
      <c r="H209" s="311"/>
      <c r="I209" s="312"/>
      <c r="J209" s="311"/>
      <c r="K209" s="311"/>
      <c r="L209" s="311"/>
      <c r="M209" s="313"/>
      <c r="N209" s="29"/>
    </row>
    <row r="210" spans="1:14" ht="13" x14ac:dyDescent="0.15">
      <c r="A210" s="311"/>
      <c r="B210" s="311"/>
      <c r="C210" s="311"/>
      <c r="D210" s="311"/>
      <c r="E210" s="311"/>
      <c r="F210" s="311"/>
      <c r="G210" s="311"/>
      <c r="H210" s="311"/>
      <c r="I210" s="312"/>
      <c r="J210" s="311"/>
      <c r="K210" s="311"/>
      <c r="L210" s="311"/>
      <c r="M210" s="313"/>
      <c r="N210" s="29"/>
    </row>
    <row r="211" spans="1:14" ht="13" x14ac:dyDescent="0.15">
      <c r="A211" s="311"/>
      <c r="B211" s="311"/>
      <c r="C211" s="311"/>
      <c r="D211" s="311"/>
      <c r="E211" s="311"/>
      <c r="F211" s="311"/>
      <c r="G211" s="311"/>
      <c r="H211" s="311"/>
      <c r="I211" s="312"/>
      <c r="J211" s="311"/>
      <c r="K211" s="311"/>
      <c r="L211" s="311"/>
      <c r="M211" s="313"/>
      <c r="N211" s="29"/>
    </row>
    <row r="212" spans="1:14" ht="13" x14ac:dyDescent="0.15">
      <c r="A212" s="311"/>
      <c r="B212" s="311"/>
      <c r="C212" s="311"/>
      <c r="D212" s="311"/>
      <c r="E212" s="311"/>
      <c r="F212" s="311"/>
      <c r="G212" s="311"/>
      <c r="H212" s="311"/>
      <c r="I212" s="312"/>
      <c r="J212" s="311"/>
      <c r="K212" s="311"/>
      <c r="L212" s="311"/>
      <c r="M212" s="313"/>
      <c r="N212" s="29"/>
    </row>
    <row r="213" spans="1:14" ht="13" x14ac:dyDescent="0.15">
      <c r="A213" s="311"/>
      <c r="B213" s="311"/>
      <c r="C213" s="311"/>
      <c r="D213" s="311"/>
      <c r="E213" s="311"/>
      <c r="F213" s="311"/>
      <c r="G213" s="311"/>
      <c r="H213" s="311"/>
      <c r="I213" s="312"/>
      <c r="J213" s="311"/>
      <c r="K213" s="311"/>
      <c r="L213" s="311"/>
      <c r="M213" s="313"/>
      <c r="N213" s="29"/>
    </row>
    <row r="214" spans="1:14" ht="13" x14ac:dyDescent="0.15">
      <c r="A214" s="311"/>
      <c r="B214" s="311"/>
      <c r="C214" s="311"/>
      <c r="D214" s="311"/>
      <c r="E214" s="311"/>
      <c r="F214" s="311"/>
      <c r="G214" s="311"/>
      <c r="H214" s="311"/>
      <c r="I214" s="312"/>
      <c r="J214" s="311"/>
      <c r="K214" s="311"/>
      <c r="L214" s="311"/>
      <c r="M214" s="313"/>
      <c r="N214" s="29"/>
    </row>
    <row r="215" spans="1:14" ht="13" x14ac:dyDescent="0.15">
      <c r="A215" s="311"/>
      <c r="B215" s="311"/>
      <c r="C215" s="311"/>
      <c r="D215" s="311"/>
      <c r="E215" s="311"/>
      <c r="F215" s="311"/>
      <c r="G215" s="311"/>
      <c r="H215" s="311"/>
      <c r="I215" s="312"/>
      <c r="J215" s="311"/>
      <c r="K215" s="311"/>
      <c r="L215" s="311"/>
      <c r="M215" s="313"/>
      <c r="N215" s="29"/>
    </row>
    <row r="216" spans="1:14" ht="13" x14ac:dyDescent="0.15">
      <c r="A216" s="311"/>
      <c r="B216" s="311"/>
      <c r="C216" s="311"/>
      <c r="D216" s="311"/>
      <c r="E216" s="311"/>
      <c r="F216" s="311"/>
      <c r="G216" s="311"/>
      <c r="H216" s="311"/>
      <c r="I216" s="312"/>
      <c r="J216" s="311"/>
      <c r="K216" s="311"/>
      <c r="L216" s="311"/>
      <c r="M216" s="313"/>
      <c r="N216" s="29"/>
    </row>
    <row r="217" spans="1:14" ht="13" x14ac:dyDescent="0.15">
      <c r="A217" s="311"/>
      <c r="B217" s="311"/>
      <c r="C217" s="311"/>
      <c r="D217" s="311"/>
      <c r="E217" s="311"/>
      <c r="F217" s="311"/>
      <c r="G217" s="311"/>
      <c r="H217" s="311"/>
      <c r="I217" s="312"/>
      <c r="J217" s="311"/>
      <c r="K217" s="311"/>
      <c r="L217" s="311"/>
      <c r="M217" s="313"/>
      <c r="N217" s="29"/>
    </row>
    <row r="218" spans="1:14" ht="13" x14ac:dyDescent="0.15">
      <c r="A218" s="311"/>
      <c r="B218" s="311"/>
      <c r="C218" s="311"/>
      <c r="D218" s="311"/>
      <c r="E218" s="311"/>
      <c r="F218" s="311"/>
      <c r="G218" s="311"/>
      <c r="H218" s="311"/>
      <c r="I218" s="312"/>
      <c r="J218" s="311"/>
      <c r="K218" s="311"/>
      <c r="L218" s="311"/>
      <c r="M218" s="313"/>
      <c r="N218" s="29"/>
    </row>
    <row r="219" spans="1:14" ht="13" x14ac:dyDescent="0.15">
      <c r="A219" s="311"/>
      <c r="B219" s="311"/>
      <c r="C219" s="311"/>
      <c r="D219" s="311"/>
      <c r="E219" s="311"/>
      <c r="F219" s="311"/>
      <c r="G219" s="311"/>
      <c r="H219" s="311"/>
      <c r="I219" s="312"/>
      <c r="J219" s="311"/>
      <c r="K219" s="311"/>
      <c r="L219" s="311"/>
      <c r="M219" s="313"/>
      <c r="N219" s="29"/>
    </row>
    <row r="220" spans="1:14" ht="13" x14ac:dyDescent="0.15">
      <c r="A220" s="311"/>
      <c r="B220" s="311"/>
      <c r="C220" s="311"/>
      <c r="D220" s="311"/>
      <c r="E220" s="311"/>
      <c r="F220" s="311"/>
      <c r="G220" s="311"/>
      <c r="H220" s="311"/>
      <c r="I220" s="312"/>
      <c r="J220" s="311"/>
      <c r="K220" s="311"/>
      <c r="L220" s="311"/>
      <c r="M220" s="313"/>
      <c r="N220" s="29"/>
    </row>
    <row r="221" spans="1:14" ht="13" x14ac:dyDescent="0.15">
      <c r="A221" s="311"/>
      <c r="B221" s="311"/>
      <c r="C221" s="311"/>
      <c r="D221" s="311"/>
      <c r="E221" s="311"/>
      <c r="F221" s="311"/>
      <c r="G221" s="311"/>
      <c r="H221" s="311"/>
      <c r="I221" s="312"/>
      <c r="J221" s="311"/>
      <c r="K221" s="311"/>
      <c r="L221" s="311"/>
      <c r="M221" s="313"/>
      <c r="N221" s="29"/>
    </row>
    <row r="222" spans="1:14" ht="13" x14ac:dyDescent="0.15">
      <c r="A222" s="311"/>
      <c r="B222" s="311"/>
      <c r="C222" s="311"/>
      <c r="D222" s="311"/>
      <c r="E222" s="311"/>
      <c r="F222" s="311"/>
      <c r="G222" s="311"/>
      <c r="H222" s="311"/>
      <c r="I222" s="312"/>
      <c r="J222" s="311"/>
      <c r="K222" s="311"/>
      <c r="L222" s="311"/>
      <c r="M222" s="313"/>
      <c r="N222" s="29"/>
    </row>
    <row r="223" spans="1:14" ht="13" x14ac:dyDescent="0.15">
      <c r="A223" s="311"/>
      <c r="B223" s="311"/>
      <c r="C223" s="311"/>
      <c r="D223" s="311"/>
      <c r="E223" s="311"/>
      <c r="F223" s="311"/>
      <c r="G223" s="311"/>
      <c r="H223" s="311"/>
      <c r="I223" s="312"/>
      <c r="J223" s="311"/>
      <c r="K223" s="311"/>
      <c r="L223" s="311"/>
      <c r="M223" s="313"/>
      <c r="N223" s="29"/>
    </row>
    <row r="224" spans="1:14" ht="13" x14ac:dyDescent="0.15">
      <c r="A224" s="311"/>
      <c r="B224" s="311"/>
      <c r="C224" s="311"/>
      <c r="D224" s="311"/>
      <c r="E224" s="311"/>
      <c r="F224" s="311"/>
      <c r="G224" s="311"/>
      <c r="H224" s="311"/>
      <c r="I224" s="312"/>
      <c r="J224" s="311"/>
      <c r="K224" s="311"/>
      <c r="L224" s="311"/>
      <c r="M224" s="313"/>
      <c r="N224" s="29"/>
    </row>
    <row r="225" spans="1:14" ht="13" x14ac:dyDescent="0.15">
      <c r="A225" s="311"/>
      <c r="B225" s="311"/>
      <c r="C225" s="311"/>
      <c r="D225" s="311"/>
      <c r="E225" s="311"/>
      <c r="F225" s="311"/>
      <c r="G225" s="311"/>
      <c r="H225" s="311"/>
      <c r="I225" s="312"/>
      <c r="J225" s="311"/>
      <c r="K225" s="311"/>
      <c r="L225" s="311"/>
      <c r="M225" s="313"/>
      <c r="N225" s="29"/>
    </row>
    <row r="226" spans="1:14" ht="13" x14ac:dyDescent="0.15">
      <c r="A226" s="311"/>
      <c r="B226" s="311"/>
      <c r="C226" s="311"/>
      <c r="D226" s="311"/>
      <c r="E226" s="311"/>
      <c r="F226" s="311"/>
      <c r="G226" s="311"/>
      <c r="H226" s="311"/>
      <c r="I226" s="312"/>
      <c r="J226" s="311"/>
      <c r="K226" s="311"/>
      <c r="L226" s="311"/>
      <c r="M226" s="313"/>
      <c r="N226" s="29"/>
    </row>
    <row r="227" spans="1:14" ht="13" x14ac:dyDescent="0.15">
      <c r="A227" s="311"/>
      <c r="B227" s="311"/>
      <c r="C227" s="311"/>
      <c r="D227" s="311"/>
      <c r="E227" s="311"/>
      <c r="F227" s="311"/>
      <c r="G227" s="311"/>
      <c r="H227" s="311"/>
      <c r="I227" s="312"/>
      <c r="J227" s="311"/>
      <c r="K227" s="311"/>
      <c r="L227" s="311"/>
      <c r="M227" s="313"/>
      <c r="N227" s="29"/>
    </row>
    <row r="228" spans="1:14" ht="13" x14ac:dyDescent="0.15">
      <c r="A228" s="311"/>
      <c r="B228" s="311"/>
      <c r="C228" s="311"/>
      <c r="D228" s="311"/>
      <c r="E228" s="311"/>
      <c r="F228" s="311"/>
      <c r="G228" s="311"/>
      <c r="H228" s="311"/>
      <c r="I228" s="312"/>
      <c r="J228" s="311"/>
      <c r="K228" s="311"/>
      <c r="L228" s="311"/>
      <c r="M228" s="313"/>
      <c r="N228" s="29"/>
    </row>
    <row r="229" spans="1:14" ht="13" x14ac:dyDescent="0.15">
      <c r="A229" s="311"/>
      <c r="B229" s="311"/>
      <c r="C229" s="311"/>
      <c r="D229" s="311"/>
      <c r="E229" s="311"/>
      <c r="F229" s="311"/>
      <c r="G229" s="311"/>
      <c r="H229" s="311"/>
      <c r="I229" s="312"/>
      <c r="J229" s="311"/>
      <c r="K229" s="311"/>
      <c r="L229" s="311"/>
      <c r="M229" s="313"/>
      <c r="N229" s="29"/>
    </row>
    <row r="230" spans="1:14" ht="13" x14ac:dyDescent="0.15">
      <c r="A230" s="311"/>
      <c r="B230" s="311"/>
      <c r="C230" s="311"/>
      <c r="D230" s="311"/>
      <c r="E230" s="311"/>
      <c r="F230" s="311"/>
      <c r="G230" s="311"/>
      <c r="H230" s="311"/>
      <c r="I230" s="312"/>
      <c r="J230" s="311"/>
      <c r="K230" s="311"/>
      <c r="L230" s="311"/>
      <c r="M230" s="313"/>
      <c r="N230" s="29"/>
    </row>
    <row r="231" spans="1:14" ht="13" x14ac:dyDescent="0.15">
      <c r="A231" s="311"/>
      <c r="B231" s="311"/>
      <c r="C231" s="311"/>
      <c r="D231" s="311"/>
      <c r="E231" s="311"/>
      <c r="F231" s="311"/>
      <c r="G231" s="311"/>
      <c r="H231" s="311"/>
      <c r="I231" s="312"/>
      <c r="J231" s="311"/>
      <c r="K231" s="311"/>
      <c r="L231" s="311"/>
      <c r="M231" s="313"/>
      <c r="N231" s="29"/>
    </row>
    <row r="232" spans="1:14" ht="13" x14ac:dyDescent="0.15">
      <c r="A232" s="311"/>
      <c r="B232" s="311"/>
      <c r="C232" s="311"/>
      <c r="D232" s="311"/>
      <c r="E232" s="311"/>
      <c r="F232" s="311"/>
      <c r="G232" s="311"/>
      <c r="H232" s="311"/>
      <c r="I232" s="312"/>
      <c r="J232" s="311"/>
      <c r="K232" s="311"/>
      <c r="L232" s="311"/>
      <c r="M232" s="313"/>
      <c r="N232" s="29"/>
    </row>
    <row r="233" spans="1:14" ht="13" x14ac:dyDescent="0.15">
      <c r="A233" s="311"/>
      <c r="B233" s="311"/>
      <c r="C233" s="311"/>
      <c r="D233" s="311"/>
      <c r="E233" s="311"/>
      <c r="F233" s="311"/>
      <c r="G233" s="311"/>
      <c r="H233" s="311"/>
      <c r="I233" s="312"/>
      <c r="J233" s="311"/>
      <c r="K233" s="311"/>
      <c r="L233" s="311"/>
      <c r="M233" s="313"/>
      <c r="N233" s="29"/>
    </row>
    <row r="234" spans="1:14" ht="13" x14ac:dyDescent="0.15">
      <c r="A234" s="311"/>
      <c r="B234" s="311"/>
      <c r="C234" s="311"/>
      <c r="D234" s="311"/>
      <c r="E234" s="311"/>
      <c r="F234" s="311"/>
      <c r="G234" s="311"/>
      <c r="H234" s="311"/>
      <c r="I234" s="312"/>
      <c r="J234" s="311"/>
      <c r="K234" s="311"/>
      <c r="L234" s="311"/>
      <c r="M234" s="313"/>
      <c r="N234" s="29"/>
    </row>
    <row r="235" spans="1:14" ht="13" x14ac:dyDescent="0.15">
      <c r="A235" s="311"/>
      <c r="B235" s="311"/>
      <c r="C235" s="311"/>
      <c r="D235" s="311"/>
      <c r="E235" s="311"/>
      <c r="F235" s="311"/>
      <c r="G235" s="311"/>
      <c r="H235" s="311"/>
      <c r="I235" s="312"/>
      <c r="J235" s="311"/>
      <c r="K235" s="311"/>
      <c r="L235" s="311"/>
      <c r="M235" s="313"/>
      <c r="N235" s="29"/>
    </row>
    <row r="236" spans="1:14" ht="13" x14ac:dyDescent="0.15">
      <c r="A236" s="311"/>
      <c r="B236" s="311"/>
      <c r="C236" s="311"/>
      <c r="D236" s="311"/>
      <c r="E236" s="311"/>
      <c r="F236" s="311"/>
      <c r="G236" s="311"/>
      <c r="H236" s="311"/>
      <c r="I236" s="312"/>
      <c r="J236" s="311"/>
      <c r="K236" s="311"/>
      <c r="L236" s="311"/>
      <c r="M236" s="313"/>
      <c r="N236" s="29"/>
    </row>
    <row r="237" spans="1:14" ht="13" x14ac:dyDescent="0.15">
      <c r="A237" s="311"/>
      <c r="B237" s="311"/>
      <c r="C237" s="311"/>
      <c r="D237" s="311"/>
      <c r="E237" s="311"/>
      <c r="F237" s="311"/>
      <c r="G237" s="311"/>
      <c r="H237" s="311"/>
      <c r="I237" s="312"/>
      <c r="J237" s="311"/>
      <c r="K237" s="311"/>
      <c r="L237" s="311"/>
      <c r="M237" s="313"/>
      <c r="N237" s="29"/>
    </row>
    <row r="238" spans="1:14" ht="13" x14ac:dyDescent="0.15">
      <c r="A238" s="311"/>
      <c r="B238" s="311"/>
      <c r="C238" s="311"/>
      <c r="D238" s="311"/>
      <c r="E238" s="311"/>
      <c r="F238" s="311"/>
      <c r="G238" s="311"/>
      <c r="H238" s="311"/>
      <c r="I238" s="312"/>
      <c r="J238" s="311"/>
      <c r="K238" s="311"/>
      <c r="L238" s="311"/>
      <c r="M238" s="313"/>
      <c r="N238" s="29"/>
    </row>
    <row r="239" spans="1:14" ht="13" x14ac:dyDescent="0.15">
      <c r="A239" s="311"/>
      <c r="B239" s="311"/>
      <c r="C239" s="311"/>
      <c r="D239" s="311"/>
      <c r="E239" s="311"/>
      <c r="F239" s="311"/>
      <c r="G239" s="311"/>
      <c r="H239" s="311"/>
      <c r="I239" s="312"/>
      <c r="J239" s="311"/>
      <c r="K239" s="311"/>
      <c r="L239" s="311"/>
      <c r="M239" s="313"/>
      <c r="N239" s="29"/>
    </row>
    <row r="240" spans="1:14" ht="13" x14ac:dyDescent="0.15">
      <c r="A240" s="311"/>
      <c r="B240" s="311"/>
      <c r="C240" s="311"/>
      <c r="D240" s="311"/>
      <c r="E240" s="311"/>
      <c r="F240" s="311"/>
      <c r="G240" s="311"/>
      <c r="H240" s="311"/>
      <c r="I240" s="312"/>
      <c r="J240" s="311"/>
      <c r="K240" s="311"/>
      <c r="L240" s="311"/>
      <c r="M240" s="313"/>
      <c r="N240" s="29"/>
    </row>
    <row r="241" spans="1:14" ht="13" x14ac:dyDescent="0.15">
      <c r="A241" s="311"/>
      <c r="B241" s="311"/>
      <c r="C241" s="311"/>
      <c r="D241" s="311"/>
      <c r="E241" s="311"/>
      <c r="F241" s="311"/>
      <c r="G241" s="311"/>
      <c r="H241" s="311"/>
      <c r="I241" s="312"/>
      <c r="J241" s="311"/>
      <c r="K241" s="311"/>
      <c r="L241" s="311"/>
      <c r="M241" s="313"/>
      <c r="N241" s="29"/>
    </row>
    <row r="242" spans="1:14" ht="13" x14ac:dyDescent="0.15">
      <c r="A242" s="311"/>
      <c r="B242" s="311"/>
      <c r="C242" s="311"/>
      <c r="D242" s="311"/>
      <c r="E242" s="311"/>
      <c r="F242" s="311"/>
      <c r="G242" s="311"/>
      <c r="H242" s="311"/>
      <c r="I242" s="312"/>
      <c r="J242" s="311"/>
      <c r="K242" s="311"/>
      <c r="L242" s="311"/>
      <c r="M242" s="313"/>
      <c r="N242" s="29"/>
    </row>
    <row r="243" spans="1:14" ht="13" x14ac:dyDescent="0.15">
      <c r="A243" s="311"/>
      <c r="B243" s="311"/>
      <c r="C243" s="311"/>
      <c r="D243" s="311"/>
      <c r="E243" s="311"/>
      <c r="F243" s="311"/>
      <c r="G243" s="311"/>
      <c r="H243" s="311"/>
      <c r="I243" s="312"/>
      <c r="J243" s="311"/>
      <c r="K243" s="311"/>
      <c r="L243" s="311"/>
      <c r="M243" s="313"/>
      <c r="N243" s="29"/>
    </row>
    <row r="244" spans="1:14" ht="13" x14ac:dyDescent="0.15">
      <c r="A244" s="311"/>
      <c r="B244" s="311"/>
      <c r="C244" s="311"/>
      <c r="D244" s="311"/>
      <c r="E244" s="311"/>
      <c r="F244" s="311"/>
      <c r="G244" s="311"/>
      <c r="H244" s="311"/>
      <c r="I244" s="312"/>
      <c r="J244" s="311"/>
      <c r="K244" s="311"/>
      <c r="L244" s="311"/>
      <c r="M244" s="313"/>
      <c r="N244" s="29"/>
    </row>
    <row r="245" spans="1:14" ht="13" x14ac:dyDescent="0.15">
      <c r="A245" s="311"/>
      <c r="B245" s="311"/>
      <c r="C245" s="311"/>
      <c r="D245" s="311"/>
      <c r="E245" s="311"/>
      <c r="F245" s="311"/>
      <c r="G245" s="311"/>
      <c r="H245" s="311"/>
      <c r="I245" s="312"/>
      <c r="J245" s="311"/>
      <c r="K245" s="311"/>
      <c r="L245" s="311"/>
      <c r="M245" s="313"/>
      <c r="N245" s="29"/>
    </row>
    <row r="246" spans="1:14" ht="13" x14ac:dyDescent="0.15">
      <c r="A246" s="311"/>
      <c r="B246" s="311"/>
      <c r="C246" s="311"/>
      <c r="D246" s="311"/>
      <c r="E246" s="311"/>
      <c r="F246" s="311"/>
      <c r="G246" s="311"/>
      <c r="H246" s="311"/>
      <c r="I246" s="312"/>
      <c r="J246" s="311"/>
      <c r="K246" s="311"/>
      <c r="L246" s="311"/>
      <c r="M246" s="313"/>
      <c r="N246" s="29"/>
    </row>
    <row r="247" spans="1:14" ht="13" x14ac:dyDescent="0.15">
      <c r="A247" s="311"/>
      <c r="B247" s="311"/>
      <c r="C247" s="311"/>
      <c r="D247" s="311"/>
      <c r="E247" s="311"/>
      <c r="F247" s="311"/>
      <c r="G247" s="311"/>
      <c r="H247" s="311"/>
      <c r="I247" s="312"/>
      <c r="J247" s="311"/>
      <c r="K247" s="311"/>
      <c r="L247" s="311"/>
      <c r="M247" s="313"/>
      <c r="N247" s="29"/>
    </row>
    <row r="248" spans="1:14" ht="13" x14ac:dyDescent="0.15">
      <c r="A248" s="311"/>
      <c r="B248" s="311"/>
      <c r="C248" s="311"/>
      <c r="D248" s="311"/>
      <c r="E248" s="311"/>
      <c r="F248" s="311"/>
      <c r="G248" s="311"/>
      <c r="H248" s="311"/>
      <c r="I248" s="312"/>
      <c r="J248" s="311"/>
      <c r="K248" s="311"/>
      <c r="L248" s="311"/>
      <c r="M248" s="313"/>
      <c r="N248" s="29"/>
    </row>
    <row r="249" spans="1:14" ht="13" x14ac:dyDescent="0.15">
      <c r="A249" s="311"/>
      <c r="B249" s="311"/>
      <c r="C249" s="311"/>
      <c r="D249" s="311"/>
      <c r="E249" s="311"/>
      <c r="F249" s="311"/>
      <c r="G249" s="311"/>
      <c r="H249" s="311"/>
      <c r="I249" s="312"/>
      <c r="J249" s="311"/>
      <c r="K249" s="311"/>
      <c r="L249" s="311"/>
      <c r="M249" s="313"/>
      <c r="N249" s="29"/>
    </row>
    <row r="250" spans="1:14" ht="13" x14ac:dyDescent="0.15">
      <c r="A250" s="311"/>
      <c r="B250" s="311"/>
      <c r="C250" s="311"/>
      <c r="D250" s="311"/>
      <c r="E250" s="311"/>
      <c r="F250" s="311"/>
      <c r="G250" s="311"/>
      <c r="H250" s="311"/>
      <c r="I250" s="312"/>
      <c r="J250" s="311"/>
      <c r="K250" s="311"/>
      <c r="L250" s="311"/>
      <c r="M250" s="313"/>
      <c r="N250" s="29"/>
    </row>
    <row r="251" spans="1:14" ht="13" x14ac:dyDescent="0.15">
      <c r="A251" s="311"/>
      <c r="B251" s="311"/>
      <c r="C251" s="311"/>
      <c r="D251" s="311"/>
      <c r="E251" s="311"/>
      <c r="F251" s="311"/>
      <c r="G251" s="311"/>
      <c r="H251" s="311"/>
      <c r="I251" s="312"/>
      <c r="J251" s="311"/>
      <c r="K251" s="311"/>
      <c r="L251" s="311"/>
      <c r="M251" s="313"/>
      <c r="N251" s="29"/>
    </row>
    <row r="252" spans="1:14" ht="13" x14ac:dyDescent="0.15">
      <c r="A252" s="311"/>
      <c r="B252" s="311"/>
      <c r="C252" s="311"/>
      <c r="D252" s="311"/>
      <c r="E252" s="311"/>
      <c r="F252" s="311"/>
      <c r="G252" s="311"/>
      <c r="H252" s="311"/>
      <c r="I252" s="312"/>
      <c r="J252" s="311"/>
      <c r="K252" s="311"/>
      <c r="L252" s="311"/>
      <c r="M252" s="313"/>
      <c r="N252" s="29"/>
    </row>
    <row r="253" spans="1:14" ht="13" x14ac:dyDescent="0.15">
      <c r="A253" s="311"/>
      <c r="B253" s="311"/>
      <c r="C253" s="311"/>
      <c r="D253" s="311"/>
      <c r="E253" s="311"/>
      <c r="F253" s="311"/>
      <c r="G253" s="311"/>
      <c r="H253" s="311"/>
      <c r="I253" s="312"/>
      <c r="J253" s="311"/>
      <c r="K253" s="311"/>
      <c r="L253" s="311"/>
      <c r="M253" s="313"/>
      <c r="N253" s="29"/>
    </row>
    <row r="254" spans="1:14" ht="13" x14ac:dyDescent="0.15">
      <c r="A254" s="311"/>
      <c r="B254" s="311"/>
      <c r="C254" s="311"/>
      <c r="D254" s="311"/>
      <c r="E254" s="311"/>
      <c r="F254" s="311"/>
      <c r="G254" s="311"/>
      <c r="H254" s="311"/>
      <c r="I254" s="312"/>
      <c r="J254" s="311"/>
      <c r="K254" s="311"/>
      <c r="L254" s="311"/>
      <c r="M254" s="313"/>
      <c r="N254" s="29"/>
    </row>
    <row r="255" spans="1:14" ht="13" x14ac:dyDescent="0.15">
      <c r="A255" s="311"/>
      <c r="B255" s="311"/>
      <c r="C255" s="311"/>
      <c r="D255" s="311"/>
      <c r="E255" s="311"/>
      <c r="F255" s="311"/>
      <c r="G255" s="311"/>
      <c r="H255" s="311"/>
      <c r="I255" s="312"/>
      <c r="J255" s="311"/>
      <c r="K255" s="311"/>
      <c r="L255" s="311"/>
      <c r="M255" s="313"/>
      <c r="N255" s="29"/>
    </row>
    <row r="256" spans="1:14" ht="13" x14ac:dyDescent="0.15">
      <c r="A256" s="311"/>
      <c r="B256" s="311"/>
      <c r="C256" s="311"/>
      <c r="D256" s="311"/>
      <c r="E256" s="311"/>
      <c r="F256" s="311"/>
      <c r="G256" s="311"/>
      <c r="H256" s="311"/>
      <c r="I256" s="312"/>
      <c r="J256" s="311"/>
      <c r="K256" s="311"/>
      <c r="L256" s="311"/>
      <c r="M256" s="313"/>
      <c r="N256" s="29"/>
    </row>
    <row r="257" spans="1:14" ht="13" x14ac:dyDescent="0.15">
      <c r="A257" s="311"/>
      <c r="B257" s="311"/>
      <c r="C257" s="311"/>
      <c r="D257" s="311"/>
      <c r="E257" s="311"/>
      <c r="F257" s="311"/>
      <c r="G257" s="311"/>
      <c r="H257" s="311"/>
      <c r="I257" s="312"/>
      <c r="J257" s="311"/>
      <c r="K257" s="311"/>
      <c r="L257" s="311"/>
      <c r="M257" s="313"/>
      <c r="N257" s="29"/>
    </row>
    <row r="258" spans="1:14" ht="13" x14ac:dyDescent="0.15">
      <c r="A258" s="311"/>
      <c r="B258" s="311"/>
      <c r="C258" s="311"/>
      <c r="D258" s="311"/>
      <c r="E258" s="311"/>
      <c r="F258" s="311"/>
      <c r="G258" s="311"/>
      <c r="H258" s="311"/>
      <c r="I258" s="312"/>
      <c r="J258" s="311"/>
      <c r="K258" s="311"/>
      <c r="L258" s="311"/>
      <c r="M258" s="313"/>
      <c r="N258" s="29"/>
    </row>
    <row r="259" spans="1:14" ht="13" x14ac:dyDescent="0.15">
      <c r="A259" s="311"/>
      <c r="B259" s="311"/>
      <c r="C259" s="311"/>
      <c r="D259" s="311"/>
      <c r="E259" s="311"/>
      <c r="F259" s="311"/>
      <c r="G259" s="311"/>
      <c r="H259" s="311"/>
      <c r="I259" s="312"/>
      <c r="J259" s="311"/>
      <c r="K259" s="311"/>
      <c r="L259" s="311"/>
      <c r="M259" s="313"/>
      <c r="N259" s="29"/>
    </row>
    <row r="260" spans="1:14" ht="13" x14ac:dyDescent="0.15">
      <c r="A260" s="311"/>
      <c r="B260" s="311"/>
      <c r="C260" s="311"/>
      <c r="D260" s="311"/>
      <c r="E260" s="311"/>
      <c r="F260" s="311"/>
      <c r="G260" s="311"/>
      <c r="H260" s="311"/>
      <c r="I260" s="312"/>
      <c r="J260" s="311"/>
      <c r="K260" s="311"/>
      <c r="L260" s="311"/>
      <c r="M260" s="313"/>
      <c r="N260" s="29"/>
    </row>
    <row r="261" spans="1:14" ht="13" x14ac:dyDescent="0.15">
      <c r="A261" s="311"/>
      <c r="B261" s="311"/>
      <c r="C261" s="311"/>
      <c r="D261" s="311"/>
      <c r="E261" s="311"/>
      <c r="F261" s="311"/>
      <c r="G261" s="311"/>
      <c r="H261" s="311"/>
      <c r="I261" s="312"/>
      <c r="J261" s="311"/>
      <c r="K261" s="311"/>
      <c r="L261" s="311"/>
      <c r="M261" s="313"/>
      <c r="N261" s="29"/>
    </row>
    <row r="262" spans="1:14" ht="13" x14ac:dyDescent="0.15">
      <c r="A262" s="311"/>
      <c r="B262" s="311"/>
      <c r="C262" s="311"/>
      <c r="D262" s="311"/>
      <c r="E262" s="311"/>
      <c r="F262" s="311"/>
      <c r="G262" s="311"/>
      <c r="H262" s="311"/>
      <c r="I262" s="312"/>
      <c r="J262" s="311"/>
      <c r="K262" s="311"/>
      <c r="L262" s="311"/>
      <c r="M262" s="313"/>
      <c r="N262" s="29"/>
    </row>
    <row r="263" spans="1:14" ht="13" x14ac:dyDescent="0.15">
      <c r="A263" s="311"/>
      <c r="B263" s="311"/>
      <c r="C263" s="311"/>
      <c r="D263" s="311"/>
      <c r="E263" s="311"/>
      <c r="F263" s="311"/>
      <c r="G263" s="311"/>
      <c r="H263" s="311"/>
      <c r="I263" s="312"/>
      <c r="J263" s="311"/>
      <c r="K263" s="311"/>
      <c r="L263" s="311"/>
      <c r="M263" s="313"/>
      <c r="N263" s="29"/>
    </row>
    <row r="264" spans="1:14" ht="13" x14ac:dyDescent="0.15">
      <c r="A264" s="311"/>
      <c r="B264" s="311"/>
      <c r="C264" s="311"/>
      <c r="D264" s="311"/>
      <c r="E264" s="311"/>
      <c r="F264" s="311"/>
      <c r="G264" s="311"/>
      <c r="H264" s="311"/>
      <c r="I264" s="312"/>
      <c r="J264" s="311"/>
      <c r="K264" s="311"/>
      <c r="L264" s="311"/>
      <c r="M264" s="313"/>
      <c r="N264" s="29"/>
    </row>
    <row r="265" spans="1:14" ht="13" x14ac:dyDescent="0.15">
      <c r="A265" s="311"/>
      <c r="B265" s="311"/>
      <c r="C265" s="311"/>
      <c r="D265" s="311"/>
      <c r="E265" s="311"/>
      <c r="F265" s="311"/>
      <c r="G265" s="311"/>
      <c r="H265" s="311"/>
      <c r="I265" s="312"/>
      <c r="J265" s="311"/>
      <c r="K265" s="311"/>
      <c r="L265" s="311"/>
      <c r="M265" s="313"/>
      <c r="N265" s="29"/>
    </row>
    <row r="266" spans="1:14" ht="13" x14ac:dyDescent="0.15">
      <c r="A266" s="311"/>
      <c r="B266" s="311"/>
      <c r="C266" s="311"/>
      <c r="D266" s="311"/>
      <c r="E266" s="311"/>
      <c r="F266" s="311"/>
      <c r="G266" s="311"/>
      <c r="H266" s="311"/>
      <c r="I266" s="312"/>
      <c r="J266" s="311"/>
      <c r="K266" s="311"/>
      <c r="L266" s="311"/>
      <c r="M266" s="313"/>
      <c r="N266" s="29"/>
    </row>
    <row r="267" spans="1:14" ht="13" x14ac:dyDescent="0.15">
      <c r="A267" s="311"/>
      <c r="B267" s="311"/>
      <c r="C267" s="311"/>
      <c r="D267" s="311"/>
      <c r="E267" s="311"/>
      <c r="F267" s="311"/>
      <c r="G267" s="311"/>
      <c r="H267" s="311"/>
      <c r="I267" s="312"/>
      <c r="J267" s="311"/>
      <c r="K267" s="311"/>
      <c r="L267" s="311"/>
      <c r="M267" s="313"/>
      <c r="N267" s="29"/>
    </row>
    <row r="268" spans="1:14" ht="13" x14ac:dyDescent="0.15">
      <c r="A268" s="311"/>
      <c r="B268" s="311"/>
      <c r="C268" s="311"/>
      <c r="D268" s="311"/>
      <c r="E268" s="311"/>
      <c r="F268" s="311"/>
      <c r="G268" s="311"/>
      <c r="H268" s="311"/>
      <c r="I268" s="312"/>
      <c r="J268" s="311"/>
      <c r="K268" s="311"/>
      <c r="L268" s="311"/>
      <c r="M268" s="313"/>
      <c r="N268" s="29"/>
    </row>
    <row r="269" spans="1:14" ht="13" x14ac:dyDescent="0.15">
      <c r="A269" s="311"/>
      <c r="B269" s="311"/>
      <c r="C269" s="311"/>
      <c r="D269" s="311"/>
      <c r="E269" s="311"/>
      <c r="F269" s="311"/>
      <c r="G269" s="311"/>
      <c r="H269" s="311"/>
      <c r="I269" s="312"/>
      <c r="J269" s="311"/>
      <c r="K269" s="311"/>
      <c r="L269" s="311"/>
      <c r="M269" s="313"/>
      <c r="N269" s="29"/>
    </row>
    <row r="270" spans="1:14" ht="13" x14ac:dyDescent="0.15">
      <c r="A270" s="311"/>
      <c r="B270" s="311"/>
      <c r="C270" s="311"/>
      <c r="D270" s="311"/>
      <c r="E270" s="311"/>
      <c r="F270" s="311"/>
      <c r="G270" s="311"/>
      <c r="H270" s="311"/>
      <c r="I270" s="312"/>
      <c r="J270" s="311"/>
      <c r="K270" s="311"/>
      <c r="L270" s="311"/>
      <c r="M270" s="313"/>
      <c r="N270" s="29"/>
    </row>
    <row r="271" spans="1:14" ht="13" x14ac:dyDescent="0.15">
      <c r="A271" s="311"/>
      <c r="B271" s="311"/>
      <c r="C271" s="311"/>
      <c r="D271" s="311"/>
      <c r="E271" s="311"/>
      <c r="F271" s="311"/>
      <c r="G271" s="311"/>
      <c r="H271" s="311"/>
      <c r="I271" s="312"/>
      <c r="J271" s="311"/>
      <c r="K271" s="311"/>
      <c r="L271" s="311"/>
      <c r="M271" s="313"/>
      <c r="N271" s="29"/>
    </row>
    <row r="272" spans="1:14" ht="13" x14ac:dyDescent="0.15">
      <c r="A272" s="311"/>
      <c r="B272" s="311"/>
      <c r="C272" s="311"/>
      <c r="D272" s="311"/>
      <c r="E272" s="311"/>
      <c r="F272" s="311"/>
      <c r="G272" s="311"/>
      <c r="H272" s="311"/>
      <c r="I272" s="312"/>
      <c r="J272" s="311"/>
      <c r="K272" s="311"/>
      <c r="L272" s="311"/>
      <c r="M272" s="313"/>
      <c r="N272" s="29"/>
    </row>
    <row r="273" spans="1:14" ht="13" x14ac:dyDescent="0.15">
      <c r="A273" s="311"/>
      <c r="B273" s="311"/>
      <c r="C273" s="311"/>
      <c r="D273" s="311"/>
      <c r="E273" s="311"/>
      <c r="F273" s="311"/>
      <c r="G273" s="311"/>
      <c r="H273" s="311"/>
      <c r="I273" s="312"/>
      <c r="J273" s="311"/>
      <c r="K273" s="311"/>
      <c r="L273" s="311"/>
      <c r="M273" s="313"/>
      <c r="N273" s="29"/>
    </row>
    <row r="274" spans="1:14" ht="13" x14ac:dyDescent="0.15">
      <c r="A274" s="311"/>
      <c r="B274" s="311"/>
      <c r="C274" s="311"/>
      <c r="D274" s="311"/>
      <c r="E274" s="311"/>
      <c r="F274" s="311"/>
      <c r="G274" s="311"/>
      <c r="H274" s="311"/>
      <c r="I274" s="312"/>
      <c r="J274" s="311"/>
      <c r="K274" s="311"/>
      <c r="L274" s="311"/>
      <c r="M274" s="313"/>
      <c r="N274" s="29"/>
    </row>
    <row r="275" spans="1:14" ht="13" x14ac:dyDescent="0.15">
      <c r="A275" s="311"/>
      <c r="B275" s="311"/>
      <c r="C275" s="311"/>
      <c r="D275" s="311"/>
      <c r="E275" s="311"/>
      <c r="F275" s="311"/>
      <c r="G275" s="311"/>
      <c r="H275" s="311"/>
      <c r="I275" s="312"/>
      <c r="J275" s="311"/>
      <c r="K275" s="311"/>
      <c r="L275" s="311"/>
      <c r="M275" s="313"/>
      <c r="N275" s="29"/>
    </row>
    <row r="276" spans="1:14" ht="13" x14ac:dyDescent="0.15">
      <c r="A276" s="311"/>
      <c r="B276" s="311"/>
      <c r="C276" s="311"/>
      <c r="D276" s="311"/>
      <c r="E276" s="311"/>
      <c r="F276" s="311"/>
      <c r="G276" s="311"/>
      <c r="H276" s="311"/>
      <c r="I276" s="312"/>
      <c r="J276" s="311"/>
      <c r="K276" s="311"/>
      <c r="L276" s="311"/>
      <c r="M276" s="313"/>
      <c r="N276" s="29"/>
    </row>
    <row r="277" spans="1:14" ht="13" x14ac:dyDescent="0.15">
      <c r="A277" s="311"/>
      <c r="B277" s="311"/>
      <c r="C277" s="311"/>
      <c r="D277" s="311"/>
      <c r="E277" s="311"/>
      <c r="F277" s="311"/>
      <c r="G277" s="311"/>
      <c r="H277" s="311"/>
      <c r="I277" s="312"/>
      <c r="J277" s="311"/>
      <c r="K277" s="311"/>
      <c r="L277" s="311"/>
      <c r="M277" s="313"/>
      <c r="N277" s="29"/>
    </row>
    <row r="278" spans="1:14" ht="13" x14ac:dyDescent="0.15">
      <c r="A278" s="311"/>
      <c r="B278" s="311"/>
      <c r="C278" s="311"/>
      <c r="D278" s="311"/>
      <c r="E278" s="311"/>
      <c r="F278" s="311"/>
      <c r="G278" s="311"/>
      <c r="H278" s="311"/>
      <c r="I278" s="312"/>
      <c r="J278" s="311"/>
      <c r="K278" s="311"/>
      <c r="L278" s="311"/>
      <c r="M278" s="313"/>
      <c r="N278" s="29"/>
    </row>
    <row r="279" spans="1:14" ht="13" x14ac:dyDescent="0.15">
      <c r="A279" s="311"/>
      <c r="B279" s="311"/>
      <c r="C279" s="311"/>
      <c r="D279" s="311"/>
      <c r="E279" s="311"/>
      <c r="F279" s="311"/>
      <c r="G279" s="311"/>
      <c r="H279" s="311"/>
      <c r="I279" s="312"/>
      <c r="J279" s="311"/>
      <c r="K279" s="311"/>
      <c r="L279" s="311"/>
      <c r="M279" s="313"/>
      <c r="N279" s="29"/>
    </row>
    <row r="280" spans="1:14" ht="13" x14ac:dyDescent="0.15">
      <c r="A280" s="311"/>
      <c r="B280" s="311"/>
      <c r="C280" s="311"/>
      <c r="D280" s="311"/>
      <c r="E280" s="311"/>
      <c r="F280" s="311"/>
      <c r="G280" s="311"/>
      <c r="H280" s="311"/>
      <c r="I280" s="312"/>
      <c r="J280" s="311"/>
      <c r="K280" s="311"/>
      <c r="L280" s="311"/>
      <c r="M280" s="313"/>
      <c r="N280" s="29"/>
    </row>
    <row r="281" spans="1:14" ht="13" x14ac:dyDescent="0.15">
      <c r="A281" s="311"/>
      <c r="B281" s="311"/>
      <c r="C281" s="311"/>
      <c r="D281" s="311"/>
      <c r="E281" s="311"/>
      <c r="F281" s="311"/>
      <c r="G281" s="311"/>
      <c r="H281" s="311"/>
      <c r="I281" s="312"/>
      <c r="J281" s="311"/>
      <c r="K281" s="311"/>
      <c r="L281" s="311"/>
      <c r="M281" s="313"/>
      <c r="N281" s="29"/>
    </row>
    <row r="282" spans="1:14" ht="13" x14ac:dyDescent="0.15">
      <c r="A282" s="311"/>
      <c r="B282" s="311"/>
      <c r="C282" s="311"/>
      <c r="D282" s="311"/>
      <c r="E282" s="311"/>
      <c r="F282" s="311"/>
      <c r="G282" s="311"/>
      <c r="H282" s="311"/>
      <c r="I282" s="312"/>
      <c r="J282" s="311"/>
      <c r="K282" s="311"/>
      <c r="L282" s="311"/>
      <c r="M282" s="313"/>
      <c r="N282" s="29"/>
    </row>
    <row r="283" spans="1:14" ht="13" x14ac:dyDescent="0.15">
      <c r="A283" s="311"/>
      <c r="B283" s="311"/>
      <c r="C283" s="311"/>
      <c r="D283" s="311"/>
      <c r="E283" s="311"/>
      <c r="F283" s="311"/>
      <c r="G283" s="311"/>
      <c r="H283" s="311"/>
      <c r="I283" s="312"/>
      <c r="J283" s="311"/>
      <c r="K283" s="311"/>
      <c r="L283" s="311"/>
      <c r="M283" s="313"/>
      <c r="N283" s="29"/>
    </row>
    <row r="284" spans="1:14" ht="13" x14ac:dyDescent="0.15">
      <c r="A284" s="311"/>
      <c r="B284" s="311"/>
      <c r="C284" s="311"/>
      <c r="D284" s="311"/>
      <c r="E284" s="311"/>
      <c r="F284" s="311"/>
      <c r="G284" s="311"/>
      <c r="H284" s="311"/>
      <c r="I284" s="312"/>
      <c r="J284" s="311"/>
      <c r="K284" s="311"/>
      <c r="L284" s="311"/>
      <c r="M284" s="313"/>
      <c r="N284" s="29"/>
    </row>
    <row r="285" spans="1:14" ht="13" x14ac:dyDescent="0.15">
      <c r="A285" s="311"/>
      <c r="B285" s="311"/>
      <c r="C285" s="311"/>
      <c r="D285" s="311"/>
      <c r="E285" s="311"/>
      <c r="F285" s="311"/>
      <c r="G285" s="311"/>
      <c r="H285" s="311"/>
      <c r="I285" s="312"/>
      <c r="J285" s="311"/>
      <c r="K285" s="311"/>
      <c r="L285" s="311"/>
      <c r="M285" s="313"/>
      <c r="N285" s="29"/>
    </row>
    <row r="286" spans="1:14" ht="13" x14ac:dyDescent="0.15">
      <c r="A286" s="311"/>
      <c r="B286" s="311"/>
      <c r="C286" s="311"/>
      <c r="D286" s="311"/>
      <c r="E286" s="311"/>
      <c r="F286" s="311"/>
      <c r="G286" s="311"/>
      <c r="H286" s="311"/>
      <c r="I286" s="312"/>
      <c r="J286" s="311"/>
      <c r="K286" s="311"/>
      <c r="L286" s="311"/>
      <c r="M286" s="313"/>
      <c r="N286" s="29"/>
    </row>
    <row r="287" spans="1:14" ht="13" x14ac:dyDescent="0.15">
      <c r="A287" s="311"/>
      <c r="B287" s="311"/>
      <c r="C287" s="311"/>
      <c r="D287" s="311"/>
      <c r="E287" s="311"/>
      <c r="F287" s="311"/>
      <c r="G287" s="311"/>
      <c r="H287" s="311"/>
      <c r="I287" s="312"/>
      <c r="J287" s="311"/>
      <c r="K287" s="311"/>
      <c r="L287" s="311"/>
      <c r="M287" s="313"/>
      <c r="N287" s="29"/>
    </row>
    <row r="288" spans="1:14" ht="13" x14ac:dyDescent="0.15">
      <c r="A288" s="311"/>
      <c r="B288" s="311"/>
      <c r="C288" s="311"/>
      <c r="D288" s="311"/>
      <c r="E288" s="311"/>
      <c r="F288" s="311"/>
      <c r="G288" s="311"/>
      <c r="H288" s="311"/>
      <c r="I288" s="312"/>
      <c r="J288" s="311"/>
      <c r="K288" s="311"/>
      <c r="L288" s="311"/>
      <c r="M288" s="313"/>
      <c r="N288" s="29"/>
    </row>
    <row r="289" spans="1:14" ht="13" x14ac:dyDescent="0.15">
      <c r="A289" s="311"/>
      <c r="B289" s="311"/>
      <c r="C289" s="311"/>
      <c r="D289" s="311"/>
      <c r="E289" s="311"/>
      <c r="F289" s="311"/>
      <c r="G289" s="311"/>
      <c r="H289" s="311"/>
      <c r="I289" s="312"/>
      <c r="J289" s="311"/>
      <c r="K289" s="311"/>
      <c r="L289" s="311"/>
      <c r="M289" s="313"/>
      <c r="N289" s="29"/>
    </row>
    <row r="290" spans="1:14" ht="13" x14ac:dyDescent="0.15">
      <c r="A290" s="311"/>
      <c r="B290" s="311"/>
      <c r="C290" s="311"/>
      <c r="D290" s="311"/>
      <c r="E290" s="311"/>
      <c r="F290" s="311"/>
      <c r="G290" s="311"/>
      <c r="H290" s="311"/>
      <c r="I290" s="312"/>
      <c r="J290" s="311"/>
      <c r="K290" s="311"/>
      <c r="L290" s="311"/>
      <c r="M290" s="313"/>
      <c r="N290" s="29"/>
    </row>
    <row r="291" spans="1:14" ht="13" x14ac:dyDescent="0.15">
      <c r="A291" s="311"/>
      <c r="B291" s="311"/>
      <c r="C291" s="311"/>
      <c r="D291" s="311"/>
      <c r="E291" s="311"/>
      <c r="F291" s="311"/>
      <c r="G291" s="311"/>
      <c r="H291" s="311"/>
      <c r="I291" s="312"/>
      <c r="J291" s="311"/>
      <c r="K291" s="311"/>
      <c r="L291" s="311"/>
      <c r="M291" s="313"/>
      <c r="N291" s="29"/>
    </row>
    <row r="292" spans="1:14" ht="13" x14ac:dyDescent="0.15">
      <c r="A292" s="311"/>
      <c r="B292" s="311"/>
      <c r="C292" s="311"/>
      <c r="D292" s="311"/>
      <c r="E292" s="311"/>
      <c r="F292" s="311"/>
      <c r="G292" s="311"/>
      <c r="H292" s="311"/>
      <c r="I292" s="312"/>
      <c r="J292" s="311"/>
      <c r="K292" s="311"/>
      <c r="L292" s="311"/>
      <c r="M292" s="313"/>
      <c r="N292" s="29"/>
    </row>
    <row r="293" spans="1:14" ht="13" x14ac:dyDescent="0.15">
      <c r="A293" s="311"/>
      <c r="B293" s="311"/>
      <c r="C293" s="311"/>
      <c r="D293" s="311"/>
      <c r="E293" s="311"/>
      <c r="F293" s="311"/>
      <c r="G293" s="311"/>
      <c r="H293" s="311"/>
      <c r="I293" s="312"/>
      <c r="J293" s="311"/>
      <c r="K293" s="311"/>
      <c r="L293" s="311"/>
      <c r="M293" s="313"/>
      <c r="N293" s="29"/>
    </row>
    <row r="294" spans="1:14" ht="13" x14ac:dyDescent="0.15">
      <c r="A294" s="311"/>
      <c r="B294" s="311"/>
      <c r="C294" s="311"/>
      <c r="D294" s="311"/>
      <c r="E294" s="311"/>
      <c r="F294" s="311"/>
      <c r="G294" s="311"/>
      <c r="H294" s="311"/>
      <c r="I294" s="312"/>
      <c r="J294" s="311"/>
      <c r="K294" s="311"/>
      <c r="L294" s="311"/>
      <c r="M294" s="313"/>
      <c r="N294" s="29"/>
    </row>
    <row r="295" spans="1:14" ht="13" x14ac:dyDescent="0.15">
      <c r="A295" s="311"/>
      <c r="B295" s="311"/>
      <c r="C295" s="311"/>
      <c r="D295" s="311"/>
      <c r="E295" s="311"/>
      <c r="F295" s="311"/>
      <c r="G295" s="311"/>
      <c r="H295" s="311"/>
      <c r="I295" s="312"/>
      <c r="J295" s="311"/>
      <c r="K295" s="311"/>
      <c r="L295" s="311"/>
      <c r="M295" s="313"/>
      <c r="N295" s="29"/>
    </row>
    <row r="296" spans="1:14" ht="13" x14ac:dyDescent="0.15">
      <c r="A296" s="311"/>
      <c r="B296" s="311"/>
      <c r="C296" s="311"/>
      <c r="D296" s="311"/>
      <c r="E296" s="311"/>
      <c r="F296" s="311"/>
      <c r="G296" s="311"/>
      <c r="H296" s="311"/>
      <c r="I296" s="312"/>
      <c r="J296" s="311"/>
      <c r="K296" s="311"/>
      <c r="L296" s="311"/>
      <c r="M296" s="313"/>
      <c r="N296" s="29"/>
    </row>
    <row r="297" spans="1:14" ht="13" x14ac:dyDescent="0.15">
      <c r="A297" s="311"/>
      <c r="B297" s="311"/>
      <c r="C297" s="311"/>
      <c r="D297" s="311"/>
      <c r="E297" s="311"/>
      <c r="F297" s="311"/>
      <c r="G297" s="311"/>
      <c r="H297" s="311"/>
      <c r="I297" s="312"/>
      <c r="J297" s="311"/>
      <c r="K297" s="311"/>
      <c r="L297" s="311"/>
      <c r="M297" s="313"/>
      <c r="N297" s="29"/>
    </row>
    <row r="298" spans="1:14" ht="13" x14ac:dyDescent="0.15">
      <c r="A298" s="311"/>
      <c r="B298" s="311"/>
      <c r="C298" s="311"/>
      <c r="D298" s="311"/>
      <c r="E298" s="311"/>
      <c r="F298" s="311"/>
      <c r="G298" s="311"/>
      <c r="H298" s="311"/>
      <c r="I298" s="312"/>
      <c r="J298" s="311"/>
      <c r="K298" s="311"/>
      <c r="L298" s="311"/>
      <c r="M298" s="313"/>
      <c r="N298" s="29"/>
    </row>
    <row r="299" spans="1:14" ht="13" x14ac:dyDescent="0.15">
      <c r="A299" s="311"/>
      <c r="B299" s="311"/>
      <c r="C299" s="311"/>
      <c r="D299" s="311"/>
      <c r="E299" s="311"/>
      <c r="F299" s="311"/>
      <c r="G299" s="311"/>
      <c r="H299" s="311"/>
      <c r="I299" s="312"/>
      <c r="J299" s="311"/>
      <c r="K299" s="311"/>
      <c r="L299" s="311"/>
      <c r="M299" s="313"/>
      <c r="N299" s="29"/>
    </row>
    <row r="300" spans="1:14" ht="13" x14ac:dyDescent="0.15">
      <c r="A300" s="311"/>
      <c r="B300" s="311"/>
      <c r="C300" s="311"/>
      <c r="D300" s="311"/>
      <c r="E300" s="311"/>
      <c r="F300" s="311"/>
      <c r="G300" s="311"/>
      <c r="H300" s="311"/>
      <c r="I300" s="312"/>
      <c r="J300" s="311"/>
      <c r="K300" s="311"/>
      <c r="L300" s="311"/>
      <c r="M300" s="313"/>
      <c r="N300" s="29"/>
    </row>
    <row r="301" spans="1:14" ht="13" x14ac:dyDescent="0.15">
      <c r="A301" s="311"/>
      <c r="B301" s="311"/>
      <c r="C301" s="311"/>
      <c r="D301" s="311"/>
      <c r="E301" s="311"/>
      <c r="F301" s="311"/>
      <c r="G301" s="311"/>
      <c r="H301" s="311"/>
      <c r="I301" s="312"/>
      <c r="J301" s="311"/>
      <c r="K301" s="311"/>
      <c r="L301" s="311"/>
      <c r="M301" s="313"/>
      <c r="N301" s="29"/>
    </row>
    <row r="302" spans="1:14" ht="13" x14ac:dyDescent="0.15">
      <c r="A302" s="311"/>
      <c r="B302" s="311"/>
      <c r="C302" s="311"/>
      <c r="D302" s="311"/>
      <c r="E302" s="311"/>
      <c r="F302" s="311"/>
      <c r="G302" s="311"/>
      <c r="H302" s="311"/>
      <c r="I302" s="312"/>
      <c r="J302" s="311"/>
      <c r="K302" s="311"/>
      <c r="L302" s="311"/>
      <c r="M302" s="313"/>
      <c r="N302" s="29"/>
    </row>
    <row r="303" spans="1:14" ht="13" x14ac:dyDescent="0.15">
      <c r="A303" s="311"/>
      <c r="B303" s="311"/>
      <c r="C303" s="311"/>
      <c r="D303" s="311"/>
      <c r="E303" s="311"/>
      <c r="F303" s="311"/>
      <c r="G303" s="311"/>
      <c r="H303" s="311"/>
      <c r="I303" s="312"/>
      <c r="J303" s="311"/>
      <c r="K303" s="311"/>
      <c r="L303" s="311"/>
      <c r="M303" s="313"/>
      <c r="N303" s="29"/>
    </row>
    <row r="304" spans="1:14" ht="13" x14ac:dyDescent="0.15">
      <c r="A304" s="311"/>
      <c r="B304" s="311"/>
      <c r="C304" s="311"/>
      <c r="D304" s="311"/>
      <c r="E304" s="311"/>
      <c r="F304" s="311"/>
      <c r="G304" s="311"/>
      <c r="H304" s="311"/>
      <c r="I304" s="312"/>
      <c r="J304" s="311"/>
      <c r="K304" s="311"/>
      <c r="L304" s="311"/>
      <c r="M304" s="313"/>
      <c r="N304" s="29"/>
    </row>
    <row r="305" spans="1:14" ht="13" x14ac:dyDescent="0.15">
      <c r="A305" s="311"/>
      <c r="B305" s="311"/>
      <c r="C305" s="311"/>
      <c r="D305" s="311"/>
      <c r="E305" s="311"/>
      <c r="F305" s="311"/>
      <c r="G305" s="311"/>
      <c r="H305" s="311"/>
      <c r="I305" s="312"/>
      <c r="J305" s="311"/>
      <c r="K305" s="311"/>
      <c r="L305" s="311"/>
      <c r="M305" s="313"/>
      <c r="N305" s="29"/>
    </row>
    <row r="306" spans="1:14" ht="13" x14ac:dyDescent="0.15">
      <c r="A306" s="311"/>
      <c r="B306" s="311"/>
      <c r="C306" s="311"/>
      <c r="D306" s="311"/>
      <c r="E306" s="311"/>
      <c r="F306" s="311"/>
      <c r="G306" s="311"/>
      <c r="H306" s="311"/>
      <c r="I306" s="312"/>
      <c r="J306" s="311"/>
      <c r="K306" s="311"/>
      <c r="L306" s="311"/>
      <c r="M306" s="313"/>
      <c r="N306" s="29"/>
    </row>
    <row r="307" spans="1:14" ht="13" x14ac:dyDescent="0.15">
      <c r="A307" s="311"/>
      <c r="B307" s="311"/>
      <c r="C307" s="311"/>
      <c r="D307" s="311"/>
      <c r="E307" s="311"/>
      <c r="F307" s="311"/>
      <c r="G307" s="311"/>
      <c r="H307" s="311"/>
      <c r="I307" s="312"/>
      <c r="J307" s="311"/>
      <c r="K307" s="311"/>
      <c r="L307" s="311"/>
      <c r="M307" s="313"/>
      <c r="N307" s="29"/>
    </row>
    <row r="308" spans="1:14" ht="13" x14ac:dyDescent="0.15">
      <c r="A308" s="311"/>
      <c r="B308" s="311"/>
      <c r="C308" s="311"/>
      <c r="D308" s="311"/>
      <c r="E308" s="311"/>
      <c r="F308" s="311"/>
      <c r="G308" s="311"/>
      <c r="H308" s="311"/>
      <c r="I308" s="312"/>
      <c r="J308" s="311"/>
      <c r="K308" s="311"/>
      <c r="L308" s="311"/>
      <c r="M308" s="313"/>
      <c r="N308" s="29"/>
    </row>
    <row r="309" spans="1:14" ht="13" x14ac:dyDescent="0.15">
      <c r="A309" s="311"/>
      <c r="B309" s="311"/>
      <c r="C309" s="311"/>
      <c r="D309" s="311"/>
      <c r="E309" s="311"/>
      <c r="F309" s="311"/>
      <c r="G309" s="311"/>
      <c r="H309" s="311"/>
      <c r="I309" s="312"/>
      <c r="J309" s="311"/>
      <c r="K309" s="311"/>
      <c r="L309" s="311"/>
      <c r="M309" s="313"/>
      <c r="N309" s="29"/>
    </row>
    <row r="310" spans="1:14" ht="13" x14ac:dyDescent="0.15">
      <c r="A310" s="311"/>
      <c r="B310" s="311"/>
      <c r="C310" s="311"/>
      <c r="D310" s="311"/>
      <c r="E310" s="311"/>
      <c r="F310" s="311"/>
      <c r="G310" s="311"/>
      <c r="H310" s="311"/>
      <c r="I310" s="312"/>
      <c r="J310" s="311"/>
      <c r="K310" s="311"/>
      <c r="L310" s="311"/>
      <c r="M310" s="313"/>
      <c r="N310" s="29"/>
    </row>
    <row r="311" spans="1:14" ht="13" x14ac:dyDescent="0.15">
      <c r="A311" s="311"/>
      <c r="B311" s="311"/>
      <c r="C311" s="311"/>
      <c r="D311" s="311"/>
      <c r="E311" s="311"/>
      <c r="F311" s="311"/>
      <c r="G311" s="311"/>
      <c r="H311" s="311"/>
      <c r="I311" s="312"/>
      <c r="J311" s="311"/>
      <c r="K311" s="311"/>
      <c r="L311" s="311"/>
      <c r="M311" s="313"/>
      <c r="N311" s="29"/>
    </row>
    <row r="312" spans="1:14" ht="13" x14ac:dyDescent="0.15">
      <c r="A312" s="311"/>
      <c r="B312" s="311"/>
      <c r="C312" s="311"/>
      <c r="D312" s="311"/>
      <c r="E312" s="311"/>
      <c r="F312" s="311"/>
      <c r="G312" s="311"/>
      <c r="H312" s="311"/>
      <c r="I312" s="312"/>
      <c r="J312" s="311"/>
      <c r="K312" s="311"/>
      <c r="L312" s="311"/>
      <c r="M312" s="313"/>
      <c r="N312" s="29"/>
    </row>
    <row r="313" spans="1:14" ht="13" x14ac:dyDescent="0.15">
      <c r="A313" s="311"/>
      <c r="B313" s="311"/>
      <c r="C313" s="311"/>
      <c r="D313" s="311"/>
      <c r="E313" s="311"/>
      <c r="F313" s="311"/>
      <c r="G313" s="311"/>
      <c r="H313" s="311"/>
      <c r="I313" s="312"/>
      <c r="J313" s="311"/>
      <c r="K313" s="311"/>
      <c r="L313" s="311"/>
      <c r="M313" s="313"/>
      <c r="N313" s="29"/>
    </row>
    <row r="314" spans="1:14" ht="13" x14ac:dyDescent="0.15">
      <c r="A314" s="311"/>
      <c r="B314" s="311"/>
      <c r="C314" s="311"/>
      <c r="D314" s="311"/>
      <c r="E314" s="311"/>
      <c r="F314" s="311"/>
      <c r="G314" s="311"/>
      <c r="H314" s="311"/>
      <c r="I314" s="312"/>
      <c r="J314" s="311"/>
      <c r="K314" s="311"/>
      <c r="L314" s="311"/>
      <c r="M314" s="313"/>
      <c r="N314" s="29"/>
    </row>
    <row r="315" spans="1:14" ht="13" x14ac:dyDescent="0.15">
      <c r="A315" s="311"/>
      <c r="B315" s="311"/>
      <c r="C315" s="311"/>
      <c r="D315" s="311"/>
      <c r="E315" s="311"/>
      <c r="F315" s="311"/>
      <c r="G315" s="311"/>
      <c r="H315" s="311"/>
      <c r="I315" s="312"/>
      <c r="J315" s="311"/>
      <c r="K315" s="311"/>
      <c r="L315" s="311"/>
      <c r="M315" s="313"/>
      <c r="N315" s="29"/>
    </row>
    <row r="316" spans="1:14" ht="13" x14ac:dyDescent="0.15">
      <c r="A316" s="311"/>
      <c r="B316" s="311"/>
      <c r="C316" s="311"/>
      <c r="D316" s="311"/>
      <c r="E316" s="311"/>
      <c r="F316" s="311"/>
      <c r="G316" s="311"/>
      <c r="H316" s="311"/>
      <c r="I316" s="312"/>
      <c r="J316" s="311"/>
      <c r="K316" s="311"/>
      <c r="L316" s="311"/>
      <c r="M316" s="313"/>
      <c r="N316" s="29"/>
    </row>
    <row r="317" spans="1:14" ht="13" x14ac:dyDescent="0.15">
      <c r="A317" s="311"/>
      <c r="B317" s="311"/>
      <c r="C317" s="311"/>
      <c r="D317" s="311"/>
      <c r="E317" s="311"/>
      <c r="F317" s="311"/>
      <c r="G317" s="311"/>
      <c r="H317" s="311"/>
      <c r="I317" s="312"/>
      <c r="J317" s="311"/>
      <c r="K317" s="311"/>
      <c r="L317" s="311"/>
      <c r="M317" s="313"/>
      <c r="N317" s="29"/>
    </row>
    <row r="318" spans="1:14" ht="13" x14ac:dyDescent="0.15">
      <c r="A318" s="311"/>
      <c r="B318" s="311"/>
      <c r="C318" s="311"/>
      <c r="D318" s="311"/>
      <c r="E318" s="311"/>
      <c r="F318" s="311"/>
      <c r="G318" s="311"/>
      <c r="H318" s="311"/>
      <c r="I318" s="312"/>
      <c r="J318" s="311"/>
      <c r="K318" s="311"/>
      <c r="L318" s="311"/>
      <c r="M318" s="313"/>
      <c r="N318" s="29"/>
    </row>
    <row r="319" spans="1:14" ht="13" x14ac:dyDescent="0.15">
      <c r="A319" s="311"/>
      <c r="B319" s="311"/>
      <c r="C319" s="311"/>
      <c r="D319" s="311"/>
      <c r="E319" s="311"/>
      <c r="F319" s="311"/>
      <c r="G319" s="311"/>
      <c r="H319" s="311"/>
      <c r="I319" s="312"/>
      <c r="J319" s="311"/>
      <c r="K319" s="311"/>
      <c r="L319" s="311"/>
      <c r="M319" s="313"/>
      <c r="N319" s="29"/>
    </row>
    <row r="320" spans="1:14" ht="13" x14ac:dyDescent="0.15">
      <c r="A320" s="311"/>
      <c r="B320" s="311"/>
      <c r="C320" s="311"/>
      <c r="D320" s="311"/>
      <c r="E320" s="311"/>
      <c r="F320" s="311"/>
      <c r="G320" s="311"/>
      <c r="H320" s="311"/>
      <c r="I320" s="312"/>
      <c r="J320" s="311"/>
      <c r="K320" s="311"/>
      <c r="L320" s="311"/>
      <c r="M320" s="313"/>
      <c r="N320" s="29"/>
    </row>
    <row r="321" spans="1:14" ht="13" x14ac:dyDescent="0.15">
      <c r="A321" s="311"/>
      <c r="B321" s="311"/>
      <c r="C321" s="311"/>
      <c r="D321" s="311"/>
      <c r="E321" s="311"/>
      <c r="F321" s="311"/>
      <c r="G321" s="311"/>
      <c r="H321" s="311"/>
      <c r="I321" s="312"/>
      <c r="J321" s="311"/>
      <c r="K321" s="311"/>
      <c r="L321" s="311"/>
      <c r="M321" s="313"/>
      <c r="N321" s="29"/>
    </row>
    <row r="322" spans="1:14" ht="13" x14ac:dyDescent="0.15">
      <c r="A322" s="311"/>
      <c r="B322" s="311"/>
      <c r="C322" s="311"/>
      <c r="D322" s="311"/>
      <c r="E322" s="311"/>
      <c r="F322" s="311"/>
      <c r="G322" s="311"/>
      <c r="H322" s="311"/>
      <c r="I322" s="312"/>
      <c r="J322" s="311"/>
      <c r="K322" s="311"/>
      <c r="L322" s="311"/>
      <c r="M322" s="313"/>
      <c r="N322" s="29"/>
    </row>
    <row r="323" spans="1:14" ht="13" x14ac:dyDescent="0.15">
      <c r="A323" s="311"/>
      <c r="B323" s="311"/>
      <c r="C323" s="311"/>
      <c r="D323" s="311"/>
      <c r="E323" s="311"/>
      <c r="F323" s="311"/>
      <c r="G323" s="311"/>
      <c r="H323" s="311"/>
      <c r="I323" s="312"/>
      <c r="J323" s="311"/>
      <c r="K323" s="311"/>
      <c r="L323" s="311"/>
      <c r="M323" s="313"/>
      <c r="N323" s="29"/>
    </row>
    <row r="324" spans="1:14" ht="13" x14ac:dyDescent="0.15">
      <c r="A324" s="311"/>
      <c r="B324" s="311"/>
      <c r="C324" s="311"/>
      <c r="D324" s="311"/>
      <c r="E324" s="311"/>
      <c r="F324" s="311"/>
      <c r="G324" s="311"/>
      <c r="H324" s="311"/>
      <c r="I324" s="312"/>
      <c r="J324" s="311"/>
      <c r="K324" s="311"/>
      <c r="L324" s="311"/>
      <c r="M324" s="313"/>
      <c r="N324" s="29"/>
    </row>
    <row r="325" spans="1:14" ht="13" x14ac:dyDescent="0.15">
      <c r="A325" s="311"/>
      <c r="B325" s="311"/>
      <c r="C325" s="311"/>
      <c r="D325" s="311"/>
      <c r="E325" s="311"/>
      <c r="F325" s="311"/>
      <c r="G325" s="311"/>
      <c r="H325" s="311"/>
      <c r="I325" s="312"/>
      <c r="J325" s="311"/>
      <c r="K325" s="311"/>
      <c r="L325" s="311"/>
      <c r="M325" s="313"/>
      <c r="N325" s="29"/>
    </row>
    <row r="326" spans="1:14" ht="13" x14ac:dyDescent="0.15">
      <c r="A326" s="311"/>
      <c r="B326" s="311"/>
      <c r="C326" s="311"/>
      <c r="D326" s="311"/>
      <c r="E326" s="311"/>
      <c r="F326" s="311"/>
      <c r="G326" s="311"/>
      <c r="H326" s="311"/>
      <c r="I326" s="312"/>
      <c r="J326" s="311"/>
      <c r="K326" s="311"/>
      <c r="L326" s="311"/>
      <c r="M326" s="313"/>
      <c r="N326" s="29"/>
    </row>
    <row r="327" spans="1:14" ht="13" x14ac:dyDescent="0.15">
      <c r="A327" s="311"/>
      <c r="B327" s="311"/>
      <c r="C327" s="311"/>
      <c r="D327" s="311"/>
      <c r="E327" s="311"/>
      <c r="F327" s="311"/>
      <c r="G327" s="311"/>
      <c r="H327" s="311"/>
      <c r="I327" s="312"/>
      <c r="J327" s="311"/>
      <c r="K327" s="311"/>
      <c r="L327" s="311"/>
      <c r="M327" s="313"/>
      <c r="N327" s="29"/>
    </row>
    <row r="328" spans="1:14" ht="13" x14ac:dyDescent="0.15">
      <c r="A328" s="311"/>
      <c r="B328" s="311"/>
      <c r="C328" s="311"/>
      <c r="D328" s="311"/>
      <c r="E328" s="311"/>
      <c r="F328" s="311"/>
      <c r="G328" s="311"/>
      <c r="H328" s="311"/>
      <c r="I328" s="312"/>
      <c r="J328" s="311"/>
      <c r="K328" s="311"/>
      <c r="L328" s="311"/>
      <c r="M328" s="313"/>
      <c r="N328" s="29"/>
    </row>
    <row r="329" spans="1:14" ht="13" x14ac:dyDescent="0.15">
      <c r="A329" s="311"/>
      <c r="B329" s="311"/>
      <c r="C329" s="311"/>
      <c r="D329" s="311"/>
      <c r="E329" s="311"/>
      <c r="F329" s="311"/>
      <c r="G329" s="311"/>
      <c r="H329" s="311"/>
      <c r="I329" s="312"/>
      <c r="J329" s="311"/>
      <c r="K329" s="311"/>
      <c r="L329" s="311"/>
      <c r="M329" s="313"/>
      <c r="N329" s="29"/>
    </row>
    <row r="330" spans="1:14" ht="13" x14ac:dyDescent="0.15">
      <c r="A330" s="311"/>
      <c r="B330" s="311"/>
      <c r="C330" s="311"/>
      <c r="D330" s="311"/>
      <c r="E330" s="311"/>
      <c r="F330" s="311"/>
      <c r="G330" s="311"/>
      <c r="H330" s="311"/>
      <c r="I330" s="312"/>
      <c r="J330" s="311"/>
      <c r="K330" s="311"/>
      <c r="L330" s="311"/>
      <c r="M330" s="313"/>
      <c r="N330" s="29"/>
    </row>
    <row r="331" spans="1:14" ht="13" x14ac:dyDescent="0.15">
      <c r="A331" s="311"/>
      <c r="B331" s="311"/>
      <c r="C331" s="311"/>
      <c r="D331" s="311"/>
      <c r="E331" s="311"/>
      <c r="F331" s="311"/>
      <c r="G331" s="311"/>
      <c r="H331" s="311"/>
      <c r="I331" s="312"/>
      <c r="J331" s="311"/>
      <c r="K331" s="311"/>
      <c r="L331" s="311"/>
      <c r="M331" s="313"/>
      <c r="N331" s="29"/>
    </row>
    <row r="332" spans="1:14" ht="13" x14ac:dyDescent="0.15">
      <c r="A332" s="311"/>
      <c r="B332" s="311"/>
      <c r="C332" s="311"/>
      <c r="D332" s="311"/>
      <c r="E332" s="311"/>
      <c r="F332" s="311"/>
      <c r="G332" s="311"/>
      <c r="H332" s="311"/>
      <c r="I332" s="312"/>
      <c r="J332" s="311"/>
      <c r="K332" s="311"/>
      <c r="L332" s="311"/>
      <c r="M332" s="313"/>
      <c r="N332" s="29"/>
    </row>
    <row r="333" spans="1:14" ht="13" x14ac:dyDescent="0.15">
      <c r="A333" s="311"/>
      <c r="B333" s="311"/>
      <c r="C333" s="311"/>
      <c r="D333" s="311"/>
      <c r="E333" s="311"/>
      <c r="F333" s="311"/>
      <c r="G333" s="311"/>
      <c r="H333" s="311"/>
      <c r="I333" s="312"/>
      <c r="J333" s="311"/>
      <c r="K333" s="311"/>
      <c r="L333" s="311"/>
      <c r="M333" s="313"/>
      <c r="N333" s="29"/>
    </row>
    <row r="334" spans="1:14" ht="13" x14ac:dyDescent="0.15">
      <c r="A334" s="311"/>
      <c r="B334" s="311"/>
      <c r="C334" s="311"/>
      <c r="D334" s="311"/>
      <c r="E334" s="311"/>
      <c r="F334" s="311"/>
      <c r="G334" s="311"/>
      <c r="H334" s="311"/>
      <c r="I334" s="312"/>
      <c r="J334" s="311"/>
      <c r="K334" s="311"/>
      <c r="L334" s="311"/>
      <c r="M334" s="313"/>
      <c r="N334" s="29"/>
    </row>
    <row r="335" spans="1:14" ht="13" x14ac:dyDescent="0.15">
      <c r="A335" s="311"/>
      <c r="B335" s="311"/>
      <c r="C335" s="311"/>
      <c r="D335" s="311"/>
      <c r="E335" s="311"/>
      <c r="F335" s="311"/>
      <c r="G335" s="311"/>
      <c r="H335" s="311"/>
      <c r="I335" s="312"/>
      <c r="J335" s="311"/>
      <c r="K335" s="311"/>
      <c r="L335" s="311"/>
      <c r="M335" s="313"/>
      <c r="N335" s="29"/>
    </row>
    <row r="336" spans="1:14" ht="13" x14ac:dyDescent="0.15">
      <c r="A336" s="311"/>
      <c r="B336" s="311"/>
      <c r="C336" s="311"/>
      <c r="D336" s="311"/>
      <c r="E336" s="311"/>
      <c r="F336" s="311"/>
      <c r="G336" s="311"/>
      <c r="H336" s="311"/>
      <c r="I336" s="312"/>
      <c r="J336" s="311"/>
      <c r="K336" s="311"/>
      <c r="L336" s="311"/>
      <c r="M336" s="313"/>
      <c r="N336" s="29"/>
    </row>
    <row r="337" spans="1:14" ht="13" x14ac:dyDescent="0.15">
      <c r="A337" s="311"/>
      <c r="B337" s="311"/>
      <c r="C337" s="311"/>
      <c r="D337" s="311"/>
      <c r="E337" s="311"/>
      <c r="F337" s="311"/>
      <c r="G337" s="311"/>
      <c r="H337" s="311"/>
      <c r="I337" s="312"/>
      <c r="J337" s="311"/>
      <c r="K337" s="311"/>
      <c r="L337" s="311"/>
      <c r="M337" s="313"/>
      <c r="N337" s="29"/>
    </row>
    <row r="338" spans="1:14" ht="13" x14ac:dyDescent="0.15">
      <c r="A338" s="311"/>
      <c r="B338" s="311"/>
      <c r="C338" s="311"/>
      <c r="D338" s="311"/>
      <c r="E338" s="311"/>
      <c r="F338" s="311"/>
      <c r="G338" s="311"/>
      <c r="H338" s="311"/>
      <c r="I338" s="312"/>
      <c r="J338" s="311"/>
      <c r="K338" s="311"/>
      <c r="L338" s="311"/>
      <c r="M338" s="313"/>
      <c r="N338" s="29"/>
    </row>
    <row r="339" spans="1:14" ht="13" x14ac:dyDescent="0.15">
      <c r="A339" s="311"/>
      <c r="B339" s="311"/>
      <c r="C339" s="311"/>
      <c r="D339" s="311"/>
      <c r="E339" s="311"/>
      <c r="F339" s="311"/>
      <c r="G339" s="311"/>
      <c r="H339" s="311"/>
      <c r="I339" s="312"/>
      <c r="J339" s="311"/>
      <c r="K339" s="311"/>
      <c r="L339" s="311"/>
      <c r="M339" s="313"/>
      <c r="N339" s="29"/>
    </row>
    <row r="340" spans="1:14" ht="13" x14ac:dyDescent="0.15">
      <c r="A340" s="311"/>
      <c r="B340" s="311"/>
      <c r="C340" s="311"/>
      <c r="D340" s="311"/>
      <c r="E340" s="311"/>
      <c r="F340" s="311"/>
      <c r="G340" s="311"/>
      <c r="H340" s="311"/>
      <c r="I340" s="312"/>
      <c r="J340" s="311"/>
      <c r="K340" s="311"/>
      <c r="L340" s="311"/>
      <c r="M340" s="313"/>
      <c r="N340" s="29"/>
    </row>
    <row r="341" spans="1:14" ht="13" x14ac:dyDescent="0.15">
      <c r="A341" s="311"/>
      <c r="B341" s="311"/>
      <c r="C341" s="311"/>
      <c r="D341" s="311"/>
      <c r="E341" s="311"/>
      <c r="F341" s="311"/>
      <c r="G341" s="311"/>
      <c r="H341" s="311"/>
      <c r="I341" s="312"/>
      <c r="J341" s="311"/>
      <c r="K341" s="311"/>
      <c r="L341" s="311"/>
      <c r="M341" s="313"/>
      <c r="N341" s="29"/>
    </row>
    <row r="342" spans="1:14" ht="13" x14ac:dyDescent="0.15">
      <c r="A342" s="311"/>
      <c r="B342" s="311"/>
      <c r="C342" s="311"/>
      <c r="D342" s="311"/>
      <c r="E342" s="311"/>
      <c r="F342" s="311"/>
      <c r="G342" s="311"/>
      <c r="H342" s="311"/>
      <c r="I342" s="312"/>
      <c r="J342" s="311"/>
      <c r="K342" s="311"/>
      <c r="L342" s="311"/>
      <c r="M342" s="313"/>
      <c r="N342" s="29"/>
    </row>
    <row r="343" spans="1:14" ht="13" x14ac:dyDescent="0.15">
      <c r="A343" s="311"/>
      <c r="B343" s="311"/>
      <c r="C343" s="311"/>
      <c r="D343" s="311"/>
      <c r="E343" s="311"/>
      <c r="F343" s="311"/>
      <c r="G343" s="311"/>
      <c r="H343" s="311"/>
      <c r="I343" s="312"/>
      <c r="J343" s="311"/>
      <c r="K343" s="311"/>
      <c r="L343" s="311"/>
      <c r="M343" s="313"/>
      <c r="N343" s="29"/>
    </row>
    <row r="344" spans="1:14" ht="13" x14ac:dyDescent="0.15">
      <c r="A344" s="311"/>
      <c r="B344" s="311"/>
      <c r="C344" s="311"/>
      <c r="D344" s="311"/>
      <c r="E344" s="311"/>
      <c r="F344" s="311"/>
      <c r="G344" s="311"/>
      <c r="H344" s="311"/>
      <c r="I344" s="312"/>
      <c r="J344" s="311"/>
      <c r="K344" s="311"/>
      <c r="L344" s="311"/>
      <c r="M344" s="313"/>
      <c r="N344" s="29"/>
    </row>
    <row r="345" spans="1:14" ht="13" x14ac:dyDescent="0.15">
      <c r="A345" s="311"/>
      <c r="B345" s="311"/>
      <c r="C345" s="311"/>
      <c r="D345" s="311"/>
      <c r="E345" s="311"/>
      <c r="F345" s="311"/>
      <c r="G345" s="311"/>
      <c r="H345" s="311"/>
      <c r="I345" s="312"/>
      <c r="J345" s="311"/>
      <c r="K345" s="311"/>
      <c r="L345" s="311"/>
      <c r="M345" s="313"/>
      <c r="N345" s="29"/>
    </row>
    <row r="346" spans="1:14" ht="13" x14ac:dyDescent="0.15">
      <c r="A346" s="311"/>
      <c r="B346" s="311"/>
      <c r="C346" s="311"/>
      <c r="D346" s="311"/>
      <c r="E346" s="311"/>
      <c r="F346" s="311"/>
      <c r="G346" s="311"/>
      <c r="H346" s="311"/>
      <c r="I346" s="312"/>
      <c r="J346" s="311"/>
      <c r="K346" s="311"/>
      <c r="L346" s="311"/>
      <c r="M346" s="313"/>
      <c r="N346" s="29"/>
    </row>
    <row r="347" spans="1:14" ht="13" x14ac:dyDescent="0.15">
      <c r="A347" s="311"/>
      <c r="B347" s="311"/>
      <c r="C347" s="311"/>
      <c r="D347" s="311"/>
      <c r="E347" s="311"/>
      <c r="F347" s="311"/>
      <c r="G347" s="311"/>
      <c r="H347" s="311"/>
      <c r="I347" s="312"/>
      <c r="J347" s="311"/>
      <c r="K347" s="311"/>
      <c r="L347" s="311"/>
      <c r="M347" s="313"/>
      <c r="N347" s="29"/>
    </row>
    <row r="348" spans="1:14" ht="13" x14ac:dyDescent="0.15">
      <c r="A348" s="311"/>
      <c r="B348" s="311"/>
      <c r="C348" s="311"/>
      <c r="D348" s="311"/>
      <c r="E348" s="311"/>
      <c r="F348" s="311"/>
      <c r="G348" s="311"/>
      <c r="H348" s="311"/>
      <c r="I348" s="312"/>
      <c r="J348" s="311"/>
      <c r="K348" s="311"/>
      <c r="L348" s="311"/>
      <c r="M348" s="313"/>
      <c r="N348" s="29"/>
    </row>
    <row r="349" spans="1:14" ht="13" x14ac:dyDescent="0.15">
      <c r="A349" s="311"/>
      <c r="B349" s="311"/>
      <c r="C349" s="311"/>
      <c r="D349" s="311"/>
      <c r="E349" s="311"/>
      <c r="F349" s="311"/>
      <c r="G349" s="311"/>
      <c r="H349" s="311"/>
      <c r="I349" s="312"/>
      <c r="J349" s="311"/>
      <c r="K349" s="311"/>
      <c r="L349" s="311"/>
      <c r="M349" s="313"/>
      <c r="N349" s="29"/>
    </row>
    <row r="350" spans="1:14" ht="13" x14ac:dyDescent="0.15">
      <c r="A350" s="311"/>
      <c r="B350" s="311"/>
      <c r="C350" s="311"/>
      <c r="D350" s="311"/>
      <c r="E350" s="311"/>
      <c r="F350" s="311"/>
      <c r="G350" s="311"/>
      <c r="H350" s="311"/>
      <c r="I350" s="312"/>
      <c r="J350" s="311"/>
      <c r="K350" s="311"/>
      <c r="L350" s="311"/>
      <c r="M350" s="313"/>
      <c r="N350" s="29"/>
    </row>
    <row r="351" spans="1:14" ht="13" x14ac:dyDescent="0.15">
      <c r="A351" s="311"/>
      <c r="B351" s="311"/>
      <c r="C351" s="311"/>
      <c r="D351" s="311"/>
      <c r="E351" s="311"/>
      <c r="F351" s="311"/>
      <c r="G351" s="311"/>
      <c r="H351" s="311"/>
      <c r="I351" s="312"/>
      <c r="J351" s="311"/>
      <c r="K351" s="311"/>
      <c r="L351" s="311"/>
      <c r="M351" s="313"/>
      <c r="N351" s="29"/>
    </row>
    <row r="352" spans="1:14" ht="13" x14ac:dyDescent="0.15">
      <c r="A352" s="311"/>
      <c r="B352" s="311"/>
      <c r="C352" s="311"/>
      <c r="D352" s="311"/>
      <c r="E352" s="311"/>
      <c r="F352" s="311"/>
      <c r="G352" s="311"/>
      <c r="H352" s="311"/>
      <c r="I352" s="312"/>
      <c r="J352" s="311"/>
      <c r="K352" s="311"/>
      <c r="L352" s="311"/>
      <c r="M352" s="313"/>
      <c r="N352" s="29"/>
    </row>
    <row r="353" spans="1:14" ht="13" x14ac:dyDescent="0.15">
      <c r="A353" s="311"/>
      <c r="B353" s="311"/>
      <c r="C353" s="311"/>
      <c r="D353" s="311"/>
      <c r="E353" s="311"/>
      <c r="F353" s="311"/>
      <c r="G353" s="311"/>
      <c r="H353" s="311"/>
      <c r="I353" s="312"/>
      <c r="J353" s="311"/>
      <c r="K353" s="311"/>
      <c r="L353" s="311"/>
      <c r="M353" s="313"/>
      <c r="N353" s="29"/>
    </row>
    <row r="354" spans="1:14" ht="13" x14ac:dyDescent="0.15">
      <c r="A354" s="311"/>
      <c r="B354" s="311"/>
      <c r="C354" s="311"/>
      <c r="D354" s="311"/>
      <c r="E354" s="311"/>
      <c r="F354" s="311"/>
      <c r="G354" s="311"/>
      <c r="H354" s="311"/>
      <c r="I354" s="312"/>
      <c r="J354" s="311"/>
      <c r="K354" s="311"/>
      <c r="L354" s="311"/>
      <c r="M354" s="313"/>
      <c r="N354" s="29"/>
    </row>
    <row r="355" spans="1:14" ht="13" x14ac:dyDescent="0.15">
      <c r="A355" s="311"/>
      <c r="B355" s="311"/>
      <c r="C355" s="311"/>
      <c r="D355" s="311"/>
      <c r="E355" s="311"/>
      <c r="F355" s="311"/>
      <c r="G355" s="311"/>
      <c r="H355" s="311"/>
      <c r="I355" s="312"/>
      <c r="J355" s="311"/>
      <c r="K355" s="311"/>
      <c r="L355" s="311"/>
      <c r="M355" s="313"/>
      <c r="N355" s="29"/>
    </row>
    <row r="356" spans="1:14" ht="13" x14ac:dyDescent="0.15">
      <c r="A356" s="311"/>
      <c r="B356" s="311"/>
      <c r="C356" s="311"/>
      <c r="D356" s="311"/>
      <c r="E356" s="311"/>
      <c r="F356" s="311"/>
      <c r="G356" s="311"/>
      <c r="H356" s="311"/>
      <c r="I356" s="312"/>
      <c r="J356" s="311"/>
      <c r="K356" s="311"/>
      <c r="L356" s="311"/>
      <c r="M356" s="313"/>
      <c r="N356" s="29"/>
    </row>
    <row r="357" spans="1:14" ht="13" x14ac:dyDescent="0.15">
      <c r="A357" s="311"/>
      <c r="B357" s="311"/>
      <c r="C357" s="311"/>
      <c r="D357" s="311"/>
      <c r="E357" s="311"/>
      <c r="F357" s="311"/>
      <c r="G357" s="311"/>
      <c r="H357" s="311"/>
      <c r="I357" s="312"/>
      <c r="J357" s="311"/>
      <c r="K357" s="311"/>
      <c r="L357" s="311"/>
      <c r="M357" s="313"/>
      <c r="N357" s="29"/>
    </row>
    <row r="358" spans="1:14" ht="13" x14ac:dyDescent="0.15">
      <c r="A358" s="311"/>
      <c r="B358" s="311"/>
      <c r="C358" s="311"/>
      <c r="D358" s="311"/>
      <c r="E358" s="311"/>
      <c r="F358" s="311"/>
      <c r="G358" s="311"/>
      <c r="H358" s="311"/>
      <c r="I358" s="312"/>
      <c r="J358" s="311"/>
      <c r="K358" s="311"/>
      <c r="L358" s="311"/>
      <c r="M358" s="313"/>
      <c r="N358" s="29"/>
    </row>
    <row r="359" spans="1:14" ht="13" x14ac:dyDescent="0.15">
      <c r="A359" s="311"/>
      <c r="B359" s="311"/>
      <c r="C359" s="311"/>
      <c r="D359" s="311"/>
      <c r="E359" s="311"/>
      <c r="F359" s="311"/>
      <c r="G359" s="311"/>
      <c r="H359" s="311"/>
      <c r="I359" s="312"/>
      <c r="J359" s="311"/>
      <c r="K359" s="311"/>
      <c r="L359" s="311"/>
      <c r="M359" s="313"/>
      <c r="N359" s="29"/>
    </row>
    <row r="360" spans="1:14" ht="13" x14ac:dyDescent="0.15">
      <c r="A360" s="311"/>
      <c r="B360" s="311"/>
      <c r="C360" s="311"/>
      <c r="D360" s="311"/>
      <c r="E360" s="311"/>
      <c r="F360" s="311"/>
      <c r="G360" s="311"/>
      <c r="H360" s="311"/>
      <c r="I360" s="312"/>
      <c r="J360" s="311"/>
      <c r="K360" s="311"/>
      <c r="L360" s="311"/>
      <c r="M360" s="313"/>
      <c r="N360" s="29"/>
    </row>
    <row r="361" spans="1:14" ht="13" x14ac:dyDescent="0.15">
      <c r="A361" s="311"/>
      <c r="B361" s="311"/>
      <c r="C361" s="311"/>
      <c r="D361" s="311"/>
      <c r="E361" s="311"/>
      <c r="F361" s="311"/>
      <c r="G361" s="311"/>
      <c r="H361" s="311"/>
      <c r="I361" s="312"/>
      <c r="J361" s="311"/>
      <c r="K361" s="311"/>
      <c r="L361" s="311"/>
      <c r="M361" s="313"/>
      <c r="N361" s="29"/>
    </row>
    <row r="362" spans="1:14" ht="13" x14ac:dyDescent="0.15">
      <c r="A362" s="311"/>
      <c r="B362" s="311"/>
      <c r="C362" s="311"/>
      <c r="D362" s="311"/>
      <c r="E362" s="311"/>
      <c r="F362" s="311"/>
      <c r="G362" s="311"/>
      <c r="H362" s="311"/>
      <c r="I362" s="312"/>
      <c r="J362" s="311"/>
      <c r="K362" s="311"/>
      <c r="L362" s="311"/>
      <c r="M362" s="313"/>
      <c r="N362" s="29"/>
    </row>
    <row r="363" spans="1:14" ht="13" x14ac:dyDescent="0.15">
      <c r="A363" s="311"/>
      <c r="B363" s="311"/>
      <c r="C363" s="311"/>
      <c r="D363" s="311"/>
      <c r="E363" s="311"/>
      <c r="F363" s="311"/>
      <c r="G363" s="311"/>
      <c r="H363" s="311"/>
      <c r="I363" s="312"/>
      <c r="J363" s="311"/>
      <c r="K363" s="311"/>
      <c r="L363" s="311"/>
      <c r="M363" s="313"/>
      <c r="N363" s="29"/>
    </row>
    <row r="364" spans="1:14" ht="13" x14ac:dyDescent="0.15">
      <c r="A364" s="311"/>
      <c r="B364" s="311"/>
      <c r="C364" s="311"/>
      <c r="D364" s="311"/>
      <c r="E364" s="311"/>
      <c r="F364" s="311"/>
      <c r="G364" s="311"/>
      <c r="H364" s="311"/>
      <c r="I364" s="312"/>
      <c r="J364" s="311"/>
      <c r="K364" s="311"/>
      <c r="L364" s="311"/>
      <c r="M364" s="313"/>
      <c r="N364" s="29"/>
    </row>
    <row r="365" spans="1:14" ht="13" x14ac:dyDescent="0.15">
      <c r="A365" s="311"/>
      <c r="B365" s="311"/>
      <c r="C365" s="311"/>
      <c r="D365" s="311"/>
      <c r="E365" s="311"/>
      <c r="F365" s="311"/>
      <c r="G365" s="311"/>
      <c r="H365" s="311"/>
      <c r="I365" s="312"/>
      <c r="J365" s="311"/>
      <c r="K365" s="311"/>
      <c r="L365" s="311"/>
      <c r="M365" s="313"/>
      <c r="N365" s="29"/>
    </row>
    <row r="366" spans="1:14" ht="13" x14ac:dyDescent="0.15">
      <c r="A366" s="311"/>
      <c r="B366" s="311"/>
      <c r="C366" s="311"/>
      <c r="D366" s="311"/>
      <c r="E366" s="311"/>
      <c r="F366" s="311"/>
      <c r="G366" s="311"/>
      <c r="H366" s="311"/>
      <c r="I366" s="312"/>
      <c r="J366" s="311"/>
      <c r="K366" s="311"/>
      <c r="L366" s="311"/>
      <c r="M366" s="313"/>
      <c r="N366" s="29"/>
    </row>
    <row r="367" spans="1:14" ht="13" x14ac:dyDescent="0.15">
      <c r="A367" s="311"/>
      <c r="B367" s="311"/>
      <c r="C367" s="311"/>
      <c r="D367" s="311"/>
      <c r="E367" s="311"/>
      <c r="F367" s="311"/>
      <c r="G367" s="311"/>
      <c r="H367" s="311"/>
      <c r="I367" s="312"/>
      <c r="J367" s="311"/>
      <c r="K367" s="311"/>
      <c r="L367" s="311"/>
      <c r="M367" s="313"/>
      <c r="N367" s="29"/>
    </row>
    <row r="368" spans="1:14" ht="13" x14ac:dyDescent="0.15">
      <c r="A368" s="311"/>
      <c r="B368" s="311"/>
      <c r="C368" s="311"/>
      <c r="D368" s="311"/>
      <c r="E368" s="311"/>
      <c r="F368" s="311"/>
      <c r="G368" s="311"/>
      <c r="H368" s="311"/>
      <c r="I368" s="312"/>
      <c r="J368" s="311"/>
      <c r="K368" s="311"/>
      <c r="L368" s="311"/>
      <c r="M368" s="313"/>
      <c r="N368" s="29"/>
    </row>
    <row r="369" spans="1:14" ht="13" x14ac:dyDescent="0.15">
      <c r="A369" s="311"/>
      <c r="B369" s="311"/>
      <c r="C369" s="311"/>
      <c r="D369" s="311"/>
      <c r="E369" s="311"/>
      <c r="F369" s="311"/>
      <c r="G369" s="311"/>
      <c r="H369" s="311"/>
      <c r="I369" s="312"/>
      <c r="J369" s="311"/>
      <c r="K369" s="311"/>
      <c r="L369" s="311"/>
      <c r="M369" s="313"/>
      <c r="N369" s="29"/>
    </row>
    <row r="370" spans="1:14" ht="13" x14ac:dyDescent="0.15">
      <c r="A370" s="311"/>
      <c r="B370" s="311"/>
      <c r="C370" s="311"/>
      <c r="D370" s="311"/>
      <c r="E370" s="311"/>
      <c r="F370" s="311"/>
      <c r="G370" s="311"/>
      <c r="H370" s="311"/>
      <c r="I370" s="312"/>
      <c r="J370" s="311"/>
      <c r="K370" s="311"/>
      <c r="L370" s="311"/>
      <c r="M370" s="313"/>
      <c r="N370" s="29"/>
    </row>
    <row r="371" spans="1:14" ht="13" x14ac:dyDescent="0.15">
      <c r="A371" s="311"/>
      <c r="B371" s="311"/>
      <c r="C371" s="311"/>
      <c r="D371" s="311"/>
      <c r="E371" s="311"/>
      <c r="F371" s="311"/>
      <c r="G371" s="311"/>
      <c r="H371" s="311"/>
      <c r="I371" s="312"/>
      <c r="J371" s="311"/>
      <c r="K371" s="311"/>
      <c r="L371" s="311"/>
      <c r="M371" s="313"/>
      <c r="N371" s="29"/>
    </row>
    <row r="372" spans="1:14" ht="13" x14ac:dyDescent="0.15">
      <c r="A372" s="311"/>
      <c r="B372" s="311"/>
      <c r="C372" s="311"/>
      <c r="D372" s="311"/>
      <c r="E372" s="311"/>
      <c r="F372" s="311"/>
      <c r="G372" s="311"/>
      <c r="H372" s="311"/>
      <c r="I372" s="312"/>
      <c r="J372" s="311"/>
      <c r="K372" s="311"/>
      <c r="L372" s="311"/>
      <c r="M372" s="313"/>
      <c r="N372" s="29"/>
    </row>
    <row r="373" spans="1:14" ht="13" x14ac:dyDescent="0.15">
      <c r="A373" s="311"/>
      <c r="B373" s="311"/>
      <c r="C373" s="311"/>
      <c r="D373" s="311"/>
      <c r="E373" s="311"/>
      <c r="F373" s="311"/>
      <c r="G373" s="311"/>
      <c r="H373" s="311"/>
      <c r="I373" s="312"/>
      <c r="J373" s="311"/>
      <c r="K373" s="311"/>
      <c r="L373" s="311"/>
      <c r="M373" s="313"/>
      <c r="N373" s="29"/>
    </row>
    <row r="374" spans="1:14" ht="13" x14ac:dyDescent="0.15">
      <c r="A374" s="311"/>
      <c r="B374" s="311"/>
      <c r="C374" s="311"/>
      <c r="D374" s="311"/>
      <c r="E374" s="311"/>
      <c r="F374" s="311"/>
      <c r="G374" s="311"/>
      <c r="H374" s="311"/>
      <c r="I374" s="312"/>
      <c r="J374" s="311"/>
      <c r="K374" s="311"/>
      <c r="L374" s="311"/>
      <c r="M374" s="313"/>
      <c r="N374" s="29"/>
    </row>
    <row r="375" spans="1:14" ht="13" x14ac:dyDescent="0.15">
      <c r="A375" s="311"/>
      <c r="B375" s="311"/>
      <c r="C375" s="311"/>
      <c r="D375" s="311"/>
      <c r="E375" s="311"/>
      <c r="F375" s="311"/>
      <c r="G375" s="311"/>
      <c r="H375" s="311"/>
      <c r="I375" s="312"/>
      <c r="J375" s="311"/>
      <c r="K375" s="311"/>
      <c r="L375" s="311"/>
      <c r="M375" s="313"/>
      <c r="N375" s="29"/>
    </row>
    <row r="376" spans="1:14" ht="13" x14ac:dyDescent="0.15">
      <c r="A376" s="311"/>
      <c r="B376" s="311"/>
      <c r="C376" s="311"/>
      <c r="D376" s="311"/>
      <c r="E376" s="311"/>
      <c r="F376" s="311"/>
      <c r="G376" s="311"/>
      <c r="H376" s="311"/>
      <c r="I376" s="312"/>
      <c r="J376" s="311"/>
      <c r="K376" s="311"/>
      <c r="L376" s="311"/>
      <c r="M376" s="313"/>
      <c r="N376" s="29"/>
    </row>
    <row r="377" spans="1:14" ht="13" x14ac:dyDescent="0.15">
      <c r="A377" s="311"/>
      <c r="B377" s="311"/>
      <c r="C377" s="311"/>
      <c r="D377" s="311"/>
      <c r="E377" s="311"/>
      <c r="F377" s="311"/>
      <c r="G377" s="311"/>
      <c r="H377" s="311"/>
      <c r="I377" s="312"/>
      <c r="J377" s="311"/>
      <c r="K377" s="311"/>
      <c r="L377" s="311"/>
      <c r="M377" s="313"/>
      <c r="N377" s="29"/>
    </row>
    <row r="378" spans="1:14" ht="13" x14ac:dyDescent="0.15">
      <c r="A378" s="311"/>
      <c r="B378" s="311"/>
      <c r="C378" s="311"/>
      <c r="D378" s="311"/>
      <c r="E378" s="311"/>
      <c r="F378" s="311"/>
      <c r="G378" s="311"/>
      <c r="H378" s="311"/>
      <c r="I378" s="312"/>
      <c r="J378" s="311"/>
      <c r="K378" s="311"/>
      <c r="L378" s="311"/>
      <c r="M378" s="313"/>
      <c r="N378" s="29"/>
    </row>
    <row r="379" spans="1:14" ht="13" x14ac:dyDescent="0.15">
      <c r="A379" s="311"/>
      <c r="B379" s="311"/>
      <c r="C379" s="311"/>
      <c r="D379" s="311"/>
      <c r="E379" s="311"/>
      <c r="F379" s="311"/>
      <c r="G379" s="311"/>
      <c r="H379" s="311"/>
      <c r="I379" s="312"/>
      <c r="J379" s="311"/>
      <c r="K379" s="311"/>
      <c r="L379" s="311"/>
      <c r="M379" s="313"/>
      <c r="N379" s="29"/>
    </row>
    <row r="380" spans="1:14" ht="13" x14ac:dyDescent="0.15">
      <c r="A380" s="311"/>
      <c r="B380" s="311"/>
      <c r="C380" s="311"/>
      <c r="D380" s="311"/>
      <c r="E380" s="311"/>
      <c r="F380" s="311"/>
      <c r="G380" s="311"/>
      <c r="H380" s="311"/>
      <c r="I380" s="312"/>
      <c r="J380" s="311"/>
      <c r="K380" s="311"/>
      <c r="L380" s="311"/>
      <c r="M380" s="313"/>
      <c r="N380" s="29"/>
    </row>
    <row r="381" spans="1:14" ht="13" x14ac:dyDescent="0.15">
      <c r="A381" s="311"/>
      <c r="B381" s="311"/>
      <c r="C381" s="311"/>
      <c r="D381" s="311"/>
      <c r="E381" s="311"/>
      <c r="F381" s="311"/>
      <c r="G381" s="311"/>
      <c r="H381" s="311"/>
      <c r="I381" s="312"/>
      <c r="J381" s="311"/>
      <c r="K381" s="311"/>
      <c r="L381" s="311"/>
      <c r="M381" s="313"/>
      <c r="N381" s="29"/>
    </row>
    <row r="382" spans="1:14" ht="13" x14ac:dyDescent="0.15">
      <c r="A382" s="311"/>
      <c r="B382" s="311"/>
      <c r="C382" s="311"/>
      <c r="D382" s="311"/>
      <c r="E382" s="311"/>
      <c r="F382" s="311"/>
      <c r="G382" s="311"/>
      <c r="H382" s="311"/>
      <c r="I382" s="312"/>
      <c r="J382" s="311"/>
      <c r="K382" s="311"/>
      <c r="L382" s="311"/>
      <c r="M382" s="313"/>
      <c r="N382" s="29"/>
    </row>
    <row r="383" spans="1:14" ht="13" x14ac:dyDescent="0.15">
      <c r="A383" s="311"/>
      <c r="B383" s="311"/>
      <c r="C383" s="311"/>
      <c r="D383" s="311"/>
      <c r="E383" s="311"/>
      <c r="F383" s="311"/>
      <c r="G383" s="311"/>
      <c r="H383" s="311"/>
      <c r="I383" s="312"/>
      <c r="J383" s="311"/>
      <c r="K383" s="311"/>
      <c r="L383" s="311"/>
      <c r="M383" s="313"/>
      <c r="N383" s="29"/>
    </row>
    <row r="384" spans="1:14" ht="13" x14ac:dyDescent="0.15">
      <c r="A384" s="311"/>
      <c r="B384" s="311"/>
      <c r="C384" s="311"/>
      <c r="D384" s="311"/>
      <c r="E384" s="311"/>
      <c r="F384" s="311"/>
      <c r="G384" s="311"/>
      <c r="H384" s="311"/>
      <c r="I384" s="312"/>
      <c r="J384" s="311"/>
      <c r="K384" s="311"/>
      <c r="L384" s="311"/>
      <c r="M384" s="313"/>
      <c r="N384" s="29"/>
    </row>
    <row r="385" spans="1:14" ht="13" x14ac:dyDescent="0.15">
      <c r="A385" s="311"/>
      <c r="B385" s="311"/>
      <c r="C385" s="311"/>
      <c r="D385" s="311"/>
      <c r="E385" s="311"/>
      <c r="F385" s="311"/>
      <c r="G385" s="311"/>
      <c r="H385" s="311"/>
      <c r="I385" s="312"/>
      <c r="J385" s="311"/>
      <c r="K385" s="311"/>
      <c r="L385" s="311"/>
      <c r="M385" s="313"/>
      <c r="N385" s="29"/>
    </row>
    <row r="386" spans="1:14" ht="13" x14ac:dyDescent="0.15">
      <c r="A386" s="311"/>
      <c r="B386" s="311"/>
      <c r="C386" s="311"/>
      <c r="D386" s="311"/>
      <c r="E386" s="311"/>
      <c r="F386" s="311"/>
      <c r="G386" s="311"/>
      <c r="H386" s="311"/>
      <c r="I386" s="312"/>
      <c r="J386" s="311"/>
      <c r="K386" s="311"/>
      <c r="L386" s="311"/>
      <c r="M386" s="313"/>
      <c r="N386" s="29"/>
    </row>
    <row r="387" spans="1:14" ht="13" x14ac:dyDescent="0.15">
      <c r="A387" s="311"/>
      <c r="B387" s="311"/>
      <c r="C387" s="311"/>
      <c r="D387" s="311"/>
      <c r="E387" s="311"/>
      <c r="F387" s="311"/>
      <c r="G387" s="311"/>
      <c r="H387" s="311"/>
      <c r="I387" s="312"/>
      <c r="J387" s="311"/>
      <c r="K387" s="311"/>
      <c r="L387" s="311"/>
      <c r="M387" s="313"/>
      <c r="N387" s="29"/>
    </row>
    <row r="388" spans="1:14" ht="13" x14ac:dyDescent="0.15">
      <c r="A388" s="311"/>
      <c r="B388" s="311"/>
      <c r="C388" s="311"/>
      <c r="D388" s="311"/>
      <c r="E388" s="311"/>
      <c r="F388" s="311"/>
      <c r="G388" s="311"/>
      <c r="H388" s="311"/>
      <c r="I388" s="312"/>
      <c r="J388" s="311"/>
      <c r="K388" s="311"/>
      <c r="L388" s="311"/>
      <c r="M388" s="313"/>
      <c r="N388" s="29"/>
    </row>
    <row r="389" spans="1:14" ht="13" x14ac:dyDescent="0.15">
      <c r="A389" s="311"/>
      <c r="B389" s="311"/>
      <c r="C389" s="311"/>
      <c r="D389" s="311"/>
      <c r="E389" s="311"/>
      <c r="F389" s="311"/>
      <c r="G389" s="311"/>
      <c r="H389" s="311"/>
      <c r="I389" s="312"/>
      <c r="J389" s="311"/>
      <c r="K389" s="311"/>
      <c r="L389" s="311"/>
      <c r="M389" s="313"/>
      <c r="N389" s="29"/>
    </row>
    <row r="390" spans="1:14" ht="13" x14ac:dyDescent="0.15">
      <c r="A390" s="311"/>
      <c r="B390" s="311"/>
      <c r="C390" s="311"/>
      <c r="D390" s="311"/>
      <c r="E390" s="311"/>
      <c r="F390" s="311"/>
      <c r="G390" s="311"/>
      <c r="H390" s="311"/>
      <c r="I390" s="312"/>
      <c r="J390" s="311"/>
      <c r="K390" s="311"/>
      <c r="L390" s="311"/>
      <c r="M390" s="313"/>
      <c r="N390" s="29"/>
    </row>
    <row r="391" spans="1:14" ht="13" x14ac:dyDescent="0.15">
      <c r="A391" s="311"/>
      <c r="B391" s="311"/>
      <c r="C391" s="311"/>
      <c r="D391" s="311"/>
      <c r="E391" s="311"/>
      <c r="F391" s="311"/>
      <c r="G391" s="311"/>
      <c r="H391" s="311"/>
      <c r="I391" s="312"/>
      <c r="J391" s="311"/>
      <c r="K391" s="311"/>
      <c r="L391" s="311"/>
      <c r="M391" s="313"/>
      <c r="N391" s="29"/>
    </row>
    <row r="392" spans="1:14" ht="13" x14ac:dyDescent="0.15">
      <c r="A392" s="311"/>
      <c r="B392" s="311"/>
      <c r="C392" s="311"/>
      <c r="D392" s="311"/>
      <c r="E392" s="311"/>
      <c r="F392" s="311"/>
      <c r="G392" s="311"/>
      <c r="H392" s="311"/>
      <c r="I392" s="312"/>
      <c r="J392" s="311"/>
      <c r="K392" s="311"/>
      <c r="L392" s="311"/>
      <c r="M392" s="313"/>
      <c r="N392" s="29"/>
    </row>
    <row r="393" spans="1:14" ht="13" x14ac:dyDescent="0.15">
      <c r="A393" s="311"/>
      <c r="B393" s="311"/>
      <c r="C393" s="311"/>
      <c r="D393" s="311"/>
      <c r="E393" s="311"/>
      <c r="F393" s="311"/>
      <c r="G393" s="311"/>
      <c r="H393" s="311"/>
      <c r="I393" s="312"/>
      <c r="J393" s="311"/>
      <c r="K393" s="311"/>
      <c r="L393" s="311"/>
      <c r="M393" s="313"/>
      <c r="N393" s="29"/>
    </row>
    <row r="394" spans="1:14" ht="13" x14ac:dyDescent="0.15">
      <c r="A394" s="311"/>
      <c r="B394" s="311"/>
      <c r="C394" s="311"/>
      <c r="D394" s="311"/>
      <c r="E394" s="311"/>
      <c r="F394" s="311"/>
      <c r="G394" s="311"/>
      <c r="H394" s="311"/>
      <c r="I394" s="312"/>
      <c r="J394" s="311"/>
      <c r="K394" s="311"/>
      <c r="L394" s="311"/>
      <c r="M394" s="313"/>
      <c r="N394" s="29"/>
    </row>
    <row r="395" spans="1:14" ht="13" x14ac:dyDescent="0.15">
      <c r="A395" s="311"/>
      <c r="B395" s="311"/>
      <c r="C395" s="311"/>
      <c r="D395" s="311"/>
      <c r="E395" s="311"/>
      <c r="F395" s="311"/>
      <c r="G395" s="311"/>
      <c r="H395" s="311"/>
      <c r="I395" s="312"/>
      <c r="J395" s="311"/>
      <c r="K395" s="311"/>
      <c r="L395" s="311"/>
      <c r="M395" s="313"/>
      <c r="N395" s="29"/>
    </row>
    <row r="396" spans="1:14" ht="13" x14ac:dyDescent="0.15">
      <c r="A396" s="311"/>
      <c r="B396" s="311"/>
      <c r="C396" s="311"/>
      <c r="D396" s="311"/>
      <c r="E396" s="311"/>
      <c r="F396" s="311"/>
      <c r="G396" s="311"/>
      <c r="H396" s="311"/>
      <c r="I396" s="312"/>
      <c r="J396" s="311"/>
      <c r="K396" s="311"/>
      <c r="L396" s="311"/>
      <c r="M396" s="313"/>
      <c r="N396" s="29"/>
    </row>
    <row r="397" spans="1:14" ht="13" x14ac:dyDescent="0.15">
      <c r="A397" s="311"/>
      <c r="B397" s="311"/>
      <c r="C397" s="311"/>
      <c r="D397" s="311"/>
      <c r="E397" s="311"/>
      <c r="F397" s="311"/>
      <c r="G397" s="311"/>
      <c r="H397" s="311"/>
      <c r="I397" s="312"/>
      <c r="J397" s="311"/>
      <c r="K397" s="311"/>
      <c r="L397" s="311"/>
      <c r="M397" s="313"/>
      <c r="N397" s="29"/>
    </row>
    <row r="398" spans="1:14" ht="13" x14ac:dyDescent="0.15">
      <c r="A398" s="311"/>
      <c r="B398" s="311"/>
      <c r="C398" s="311"/>
      <c r="D398" s="311"/>
      <c r="E398" s="311"/>
      <c r="F398" s="311"/>
      <c r="G398" s="311"/>
      <c r="H398" s="311"/>
      <c r="I398" s="312"/>
      <c r="J398" s="311"/>
      <c r="K398" s="311"/>
      <c r="L398" s="311"/>
      <c r="M398" s="313"/>
      <c r="N398" s="29"/>
    </row>
    <row r="399" spans="1:14" ht="13" x14ac:dyDescent="0.15">
      <c r="A399" s="311"/>
      <c r="B399" s="311"/>
      <c r="C399" s="311"/>
      <c r="D399" s="311"/>
      <c r="E399" s="311"/>
      <c r="F399" s="311"/>
      <c r="G399" s="311"/>
      <c r="H399" s="311"/>
      <c r="I399" s="312"/>
      <c r="J399" s="311"/>
      <c r="K399" s="311"/>
      <c r="L399" s="311"/>
      <c r="M399" s="313"/>
      <c r="N399" s="29"/>
    </row>
    <row r="400" spans="1:14" ht="13" x14ac:dyDescent="0.15">
      <c r="A400" s="311"/>
      <c r="B400" s="311"/>
      <c r="C400" s="311"/>
      <c r="D400" s="311"/>
      <c r="E400" s="311"/>
      <c r="F400" s="311"/>
      <c r="G400" s="311"/>
      <c r="H400" s="311"/>
      <c r="I400" s="312"/>
      <c r="J400" s="311"/>
      <c r="K400" s="311"/>
      <c r="L400" s="311"/>
      <c r="M400" s="313"/>
      <c r="N400" s="29"/>
    </row>
    <row r="401" spans="1:14" ht="13" x14ac:dyDescent="0.15">
      <c r="A401" s="311"/>
      <c r="B401" s="311"/>
      <c r="C401" s="311"/>
      <c r="D401" s="311"/>
      <c r="E401" s="311"/>
      <c r="F401" s="311"/>
      <c r="G401" s="311"/>
      <c r="H401" s="311"/>
      <c r="I401" s="312"/>
      <c r="J401" s="311"/>
      <c r="K401" s="311"/>
      <c r="L401" s="311"/>
      <c r="M401" s="313"/>
      <c r="N401" s="29"/>
    </row>
    <row r="402" spans="1:14" ht="13" x14ac:dyDescent="0.15">
      <c r="A402" s="311"/>
      <c r="B402" s="311"/>
      <c r="C402" s="311"/>
      <c r="D402" s="311"/>
      <c r="E402" s="311"/>
      <c r="F402" s="311"/>
      <c r="G402" s="311"/>
      <c r="H402" s="311"/>
      <c r="I402" s="312"/>
      <c r="J402" s="311"/>
      <c r="K402" s="311"/>
      <c r="L402" s="311"/>
      <c r="M402" s="313"/>
      <c r="N402" s="29"/>
    </row>
    <row r="403" spans="1:14" ht="13" x14ac:dyDescent="0.15">
      <c r="A403" s="311"/>
      <c r="B403" s="311"/>
      <c r="C403" s="311"/>
      <c r="D403" s="311"/>
      <c r="E403" s="311"/>
      <c r="F403" s="311"/>
      <c r="G403" s="311"/>
      <c r="H403" s="311"/>
      <c r="I403" s="312"/>
      <c r="J403" s="311"/>
      <c r="K403" s="311"/>
      <c r="L403" s="311"/>
      <c r="M403" s="313"/>
      <c r="N403" s="29"/>
    </row>
    <row r="404" spans="1:14" ht="13" x14ac:dyDescent="0.15">
      <c r="A404" s="311"/>
      <c r="B404" s="311"/>
      <c r="C404" s="311"/>
      <c r="D404" s="311"/>
      <c r="E404" s="311"/>
      <c r="F404" s="311"/>
      <c r="G404" s="311"/>
      <c r="H404" s="311"/>
      <c r="I404" s="312"/>
      <c r="J404" s="311"/>
      <c r="K404" s="311"/>
      <c r="L404" s="311"/>
      <c r="M404" s="313"/>
      <c r="N404" s="29"/>
    </row>
    <row r="405" spans="1:14" ht="13" x14ac:dyDescent="0.15">
      <c r="A405" s="311"/>
      <c r="B405" s="311"/>
      <c r="C405" s="311"/>
      <c r="D405" s="311"/>
      <c r="E405" s="311"/>
      <c r="F405" s="311"/>
      <c r="G405" s="311"/>
      <c r="H405" s="311"/>
      <c r="I405" s="312"/>
      <c r="J405" s="311"/>
      <c r="K405" s="311"/>
      <c r="L405" s="311"/>
      <c r="M405" s="313"/>
      <c r="N405" s="29"/>
    </row>
    <row r="406" spans="1:14" ht="13" x14ac:dyDescent="0.15">
      <c r="A406" s="311"/>
      <c r="B406" s="311"/>
      <c r="C406" s="311"/>
      <c r="D406" s="311"/>
      <c r="E406" s="311"/>
      <c r="F406" s="311"/>
      <c r="G406" s="311"/>
      <c r="H406" s="311"/>
      <c r="I406" s="312"/>
      <c r="J406" s="311"/>
      <c r="K406" s="311"/>
      <c r="L406" s="311"/>
      <c r="M406" s="313"/>
      <c r="N406" s="29"/>
    </row>
    <row r="407" spans="1:14" ht="13" x14ac:dyDescent="0.15">
      <c r="A407" s="311"/>
      <c r="B407" s="311"/>
      <c r="C407" s="311"/>
      <c r="D407" s="311"/>
      <c r="E407" s="311"/>
      <c r="F407" s="311"/>
      <c r="G407" s="311"/>
      <c r="H407" s="311"/>
      <c r="I407" s="312"/>
      <c r="J407" s="311"/>
      <c r="K407" s="311"/>
      <c r="L407" s="311"/>
      <c r="M407" s="313"/>
      <c r="N407" s="29"/>
    </row>
    <row r="408" spans="1:14" ht="13" x14ac:dyDescent="0.15">
      <c r="A408" s="311"/>
      <c r="B408" s="311"/>
      <c r="C408" s="311"/>
      <c r="D408" s="311"/>
      <c r="E408" s="311"/>
      <c r="F408" s="311"/>
      <c r="G408" s="311"/>
      <c r="H408" s="311"/>
      <c r="I408" s="312"/>
      <c r="J408" s="311"/>
      <c r="K408" s="311"/>
      <c r="L408" s="311"/>
      <c r="M408" s="313"/>
      <c r="N408" s="29"/>
    </row>
    <row r="409" spans="1:14" ht="13" x14ac:dyDescent="0.15">
      <c r="A409" s="311"/>
      <c r="B409" s="311"/>
      <c r="C409" s="311"/>
      <c r="D409" s="311"/>
      <c r="E409" s="311"/>
      <c r="F409" s="311"/>
      <c r="G409" s="311"/>
      <c r="H409" s="311"/>
      <c r="I409" s="312"/>
      <c r="J409" s="311"/>
      <c r="K409" s="311"/>
      <c r="L409" s="311"/>
      <c r="M409" s="313"/>
      <c r="N409" s="29"/>
    </row>
    <row r="410" spans="1:14" ht="13" x14ac:dyDescent="0.15">
      <c r="A410" s="311"/>
      <c r="B410" s="311"/>
      <c r="C410" s="311"/>
      <c r="D410" s="311"/>
      <c r="E410" s="311"/>
      <c r="F410" s="311"/>
      <c r="G410" s="311"/>
      <c r="H410" s="311"/>
      <c r="I410" s="312"/>
      <c r="J410" s="311"/>
      <c r="K410" s="311"/>
      <c r="L410" s="311"/>
      <c r="M410" s="313"/>
      <c r="N410" s="29"/>
    </row>
    <row r="411" spans="1:14" ht="13" x14ac:dyDescent="0.15">
      <c r="A411" s="311"/>
      <c r="B411" s="311"/>
      <c r="C411" s="311"/>
      <c r="D411" s="311"/>
      <c r="E411" s="311"/>
      <c r="F411" s="311"/>
      <c r="G411" s="311"/>
      <c r="H411" s="311"/>
      <c r="I411" s="312"/>
      <c r="J411" s="311"/>
      <c r="K411" s="311"/>
      <c r="L411" s="311"/>
      <c r="M411" s="313"/>
      <c r="N411" s="29"/>
    </row>
    <row r="412" spans="1:14" ht="13" x14ac:dyDescent="0.15">
      <c r="A412" s="311"/>
      <c r="B412" s="311"/>
      <c r="C412" s="311"/>
      <c r="D412" s="311"/>
      <c r="E412" s="311"/>
      <c r="F412" s="311"/>
      <c r="G412" s="311"/>
      <c r="H412" s="311"/>
      <c r="I412" s="312"/>
      <c r="J412" s="311"/>
      <c r="K412" s="311"/>
      <c r="L412" s="311"/>
      <c r="M412" s="313"/>
      <c r="N412" s="29"/>
    </row>
    <row r="413" spans="1:14" ht="13" x14ac:dyDescent="0.15">
      <c r="A413" s="311"/>
      <c r="B413" s="311"/>
      <c r="C413" s="311"/>
      <c r="D413" s="311"/>
      <c r="E413" s="311"/>
      <c r="F413" s="311"/>
      <c r="G413" s="311"/>
      <c r="H413" s="311"/>
      <c r="I413" s="312"/>
      <c r="J413" s="311"/>
      <c r="K413" s="311"/>
      <c r="L413" s="311"/>
      <c r="M413" s="313"/>
      <c r="N413" s="29"/>
    </row>
    <row r="414" spans="1:14" ht="13" x14ac:dyDescent="0.15">
      <c r="A414" s="311"/>
      <c r="B414" s="311"/>
      <c r="C414" s="311"/>
      <c r="D414" s="311"/>
      <c r="E414" s="311"/>
      <c r="F414" s="311"/>
      <c r="G414" s="311"/>
      <c r="H414" s="311"/>
      <c r="I414" s="312"/>
      <c r="J414" s="311"/>
      <c r="K414" s="311"/>
      <c r="L414" s="311"/>
      <c r="M414" s="313"/>
      <c r="N414" s="29"/>
    </row>
    <row r="415" spans="1:14" ht="13" x14ac:dyDescent="0.15">
      <c r="A415" s="311"/>
      <c r="B415" s="311"/>
      <c r="C415" s="311"/>
      <c r="D415" s="311"/>
      <c r="E415" s="311"/>
      <c r="F415" s="311"/>
      <c r="G415" s="311"/>
      <c r="H415" s="311"/>
      <c r="I415" s="312"/>
      <c r="J415" s="311"/>
      <c r="K415" s="311"/>
      <c r="L415" s="311"/>
      <c r="M415" s="313"/>
      <c r="N415" s="29"/>
    </row>
    <row r="416" spans="1:14" ht="13" x14ac:dyDescent="0.15">
      <c r="A416" s="311"/>
      <c r="B416" s="311"/>
      <c r="C416" s="311"/>
      <c r="D416" s="311"/>
      <c r="E416" s="311"/>
      <c r="F416" s="311"/>
      <c r="G416" s="311"/>
      <c r="H416" s="311"/>
      <c r="I416" s="312"/>
      <c r="J416" s="311"/>
      <c r="K416" s="311"/>
      <c r="L416" s="311"/>
      <c r="M416" s="313"/>
      <c r="N416" s="29"/>
    </row>
    <row r="417" spans="1:14" ht="13" x14ac:dyDescent="0.15">
      <c r="A417" s="311"/>
      <c r="B417" s="311"/>
      <c r="C417" s="311"/>
      <c r="D417" s="311"/>
      <c r="E417" s="311"/>
      <c r="F417" s="311"/>
      <c r="G417" s="311"/>
      <c r="H417" s="311"/>
      <c r="I417" s="312"/>
      <c r="J417" s="311"/>
      <c r="K417" s="311"/>
      <c r="L417" s="311"/>
      <c r="M417" s="313"/>
      <c r="N417" s="29"/>
    </row>
    <row r="418" spans="1:14" ht="13" x14ac:dyDescent="0.15">
      <c r="A418" s="311"/>
      <c r="B418" s="311"/>
      <c r="C418" s="311"/>
      <c r="D418" s="311"/>
      <c r="E418" s="311"/>
      <c r="F418" s="311"/>
      <c r="G418" s="311"/>
      <c r="H418" s="311"/>
      <c r="I418" s="312"/>
      <c r="J418" s="311"/>
      <c r="K418" s="311"/>
      <c r="L418" s="311"/>
      <c r="M418" s="313"/>
      <c r="N418" s="29"/>
    </row>
    <row r="419" spans="1:14" ht="13" x14ac:dyDescent="0.15">
      <c r="A419" s="311"/>
      <c r="B419" s="311"/>
      <c r="C419" s="311"/>
      <c r="D419" s="311"/>
      <c r="E419" s="311"/>
      <c r="F419" s="311"/>
      <c r="G419" s="311"/>
      <c r="H419" s="311"/>
      <c r="I419" s="312"/>
      <c r="J419" s="311"/>
      <c r="K419" s="311"/>
      <c r="L419" s="311"/>
      <c r="M419" s="313"/>
      <c r="N419" s="29"/>
    </row>
    <row r="420" spans="1:14" ht="13" x14ac:dyDescent="0.15">
      <c r="A420" s="311"/>
      <c r="B420" s="311"/>
      <c r="C420" s="311"/>
      <c r="D420" s="311"/>
      <c r="E420" s="311"/>
      <c r="F420" s="311"/>
      <c r="G420" s="311"/>
      <c r="H420" s="311"/>
      <c r="I420" s="312"/>
      <c r="J420" s="311"/>
      <c r="K420" s="311"/>
      <c r="L420" s="311"/>
      <c r="M420" s="313"/>
      <c r="N420" s="29"/>
    </row>
    <row r="421" spans="1:14" ht="13" x14ac:dyDescent="0.15">
      <c r="A421" s="311"/>
      <c r="B421" s="311"/>
      <c r="C421" s="311"/>
      <c r="D421" s="311"/>
      <c r="E421" s="311"/>
      <c r="F421" s="311"/>
      <c r="G421" s="311"/>
      <c r="H421" s="311"/>
      <c r="I421" s="312"/>
      <c r="J421" s="311"/>
      <c r="K421" s="311"/>
      <c r="L421" s="311"/>
      <c r="M421" s="313"/>
      <c r="N421" s="29"/>
    </row>
    <row r="422" spans="1:14" ht="13" x14ac:dyDescent="0.15">
      <c r="A422" s="311"/>
      <c r="B422" s="311"/>
      <c r="C422" s="311"/>
      <c r="D422" s="311"/>
      <c r="E422" s="311"/>
      <c r="F422" s="311"/>
      <c r="G422" s="311"/>
      <c r="H422" s="311"/>
      <c r="I422" s="312"/>
      <c r="J422" s="311"/>
      <c r="K422" s="311"/>
      <c r="L422" s="311"/>
      <c r="M422" s="313"/>
      <c r="N422" s="29"/>
    </row>
    <row r="423" spans="1:14" ht="13" x14ac:dyDescent="0.15">
      <c r="A423" s="311"/>
      <c r="B423" s="311"/>
      <c r="C423" s="311"/>
      <c r="D423" s="311"/>
      <c r="E423" s="311"/>
      <c r="F423" s="311"/>
      <c r="G423" s="311"/>
      <c r="H423" s="311"/>
      <c r="I423" s="312"/>
      <c r="J423" s="311"/>
      <c r="K423" s="311"/>
      <c r="L423" s="311"/>
      <c r="M423" s="313"/>
      <c r="N423" s="29"/>
    </row>
    <row r="424" spans="1:14" ht="13" x14ac:dyDescent="0.15">
      <c r="A424" s="311"/>
      <c r="B424" s="311"/>
      <c r="C424" s="311"/>
      <c r="D424" s="311"/>
      <c r="E424" s="311"/>
      <c r="F424" s="311"/>
      <c r="G424" s="311"/>
      <c r="H424" s="311"/>
      <c r="I424" s="312"/>
      <c r="J424" s="311"/>
      <c r="K424" s="311"/>
      <c r="L424" s="311"/>
      <c r="M424" s="313"/>
      <c r="N424" s="29"/>
    </row>
    <row r="425" spans="1:14" ht="13" x14ac:dyDescent="0.15">
      <c r="A425" s="311"/>
      <c r="B425" s="311"/>
      <c r="C425" s="311"/>
      <c r="D425" s="311"/>
      <c r="E425" s="311"/>
      <c r="F425" s="311"/>
      <c r="G425" s="311"/>
      <c r="H425" s="311"/>
      <c r="I425" s="312"/>
      <c r="J425" s="311"/>
      <c r="K425" s="311"/>
      <c r="L425" s="311"/>
      <c r="M425" s="313"/>
      <c r="N425" s="29"/>
    </row>
    <row r="426" spans="1:14" ht="13" x14ac:dyDescent="0.15">
      <c r="A426" s="311"/>
      <c r="B426" s="311"/>
      <c r="C426" s="311"/>
      <c r="D426" s="311"/>
      <c r="E426" s="311"/>
      <c r="F426" s="311"/>
      <c r="G426" s="311"/>
      <c r="H426" s="311"/>
      <c r="I426" s="312"/>
      <c r="J426" s="311"/>
      <c r="K426" s="311"/>
      <c r="L426" s="311"/>
      <c r="M426" s="313"/>
      <c r="N426" s="29"/>
    </row>
    <row r="427" spans="1:14" ht="13" x14ac:dyDescent="0.15">
      <c r="A427" s="311"/>
      <c r="B427" s="311"/>
      <c r="C427" s="311"/>
      <c r="D427" s="311"/>
      <c r="E427" s="311"/>
      <c r="F427" s="311"/>
      <c r="G427" s="311"/>
      <c r="H427" s="311"/>
      <c r="I427" s="312"/>
      <c r="J427" s="311"/>
      <c r="K427" s="311"/>
      <c r="L427" s="311"/>
      <c r="M427" s="313"/>
      <c r="N427" s="29"/>
    </row>
    <row r="428" spans="1:14" ht="13" x14ac:dyDescent="0.15">
      <c r="A428" s="311"/>
      <c r="B428" s="311"/>
      <c r="C428" s="311"/>
      <c r="D428" s="311"/>
      <c r="E428" s="311"/>
      <c r="F428" s="311"/>
      <c r="G428" s="311"/>
      <c r="H428" s="311"/>
      <c r="I428" s="312"/>
      <c r="J428" s="311"/>
      <c r="K428" s="311"/>
      <c r="L428" s="311"/>
      <c r="M428" s="313"/>
      <c r="N428" s="29"/>
    </row>
    <row r="429" spans="1:14" ht="13" x14ac:dyDescent="0.15">
      <c r="A429" s="311"/>
      <c r="B429" s="311"/>
      <c r="C429" s="311"/>
      <c r="D429" s="311"/>
      <c r="E429" s="311"/>
      <c r="F429" s="311"/>
      <c r="G429" s="311"/>
      <c r="H429" s="311"/>
      <c r="I429" s="312"/>
      <c r="J429" s="311"/>
      <c r="K429" s="311"/>
      <c r="L429" s="311"/>
      <c r="M429" s="313"/>
      <c r="N429" s="29"/>
    </row>
    <row r="430" spans="1:14" ht="13" x14ac:dyDescent="0.15">
      <c r="A430" s="311"/>
      <c r="B430" s="311"/>
      <c r="C430" s="311"/>
      <c r="D430" s="311"/>
      <c r="E430" s="311"/>
      <c r="F430" s="311"/>
      <c r="G430" s="311"/>
      <c r="H430" s="311"/>
      <c r="I430" s="312"/>
      <c r="J430" s="311"/>
      <c r="K430" s="311"/>
      <c r="L430" s="311"/>
      <c r="M430" s="313"/>
      <c r="N430" s="29"/>
    </row>
    <row r="431" spans="1:14" ht="13" x14ac:dyDescent="0.15">
      <c r="A431" s="311"/>
      <c r="B431" s="311"/>
      <c r="C431" s="311"/>
      <c r="D431" s="311"/>
      <c r="E431" s="311"/>
      <c r="F431" s="311"/>
      <c r="G431" s="311"/>
      <c r="H431" s="311"/>
      <c r="I431" s="312"/>
      <c r="J431" s="311"/>
      <c r="K431" s="311"/>
      <c r="L431" s="311"/>
      <c r="M431" s="313"/>
      <c r="N431" s="29"/>
    </row>
    <row r="432" spans="1:14" ht="13" x14ac:dyDescent="0.15">
      <c r="A432" s="311"/>
      <c r="B432" s="311"/>
      <c r="C432" s="311"/>
      <c r="D432" s="311"/>
      <c r="E432" s="311"/>
      <c r="F432" s="311"/>
      <c r="G432" s="311"/>
      <c r="H432" s="311"/>
      <c r="I432" s="312"/>
      <c r="J432" s="311"/>
      <c r="K432" s="311"/>
      <c r="L432" s="311"/>
      <c r="M432" s="313"/>
      <c r="N432" s="29"/>
    </row>
    <row r="433" spans="1:14" ht="13" x14ac:dyDescent="0.15">
      <c r="A433" s="311"/>
      <c r="B433" s="311"/>
      <c r="C433" s="311"/>
      <c r="D433" s="311"/>
      <c r="E433" s="311"/>
      <c r="F433" s="311"/>
      <c r="G433" s="311"/>
      <c r="H433" s="311"/>
      <c r="I433" s="312"/>
      <c r="J433" s="311"/>
      <c r="K433" s="311"/>
      <c r="L433" s="311"/>
      <c r="M433" s="313"/>
      <c r="N433" s="29"/>
    </row>
    <row r="434" spans="1:14" ht="13" x14ac:dyDescent="0.15">
      <c r="A434" s="311"/>
      <c r="B434" s="311"/>
      <c r="C434" s="311"/>
      <c r="D434" s="311"/>
      <c r="E434" s="311"/>
      <c r="F434" s="311"/>
      <c r="G434" s="311"/>
      <c r="H434" s="311"/>
      <c r="I434" s="312"/>
      <c r="J434" s="311"/>
      <c r="K434" s="311"/>
      <c r="L434" s="311"/>
      <c r="M434" s="313"/>
      <c r="N434" s="29"/>
    </row>
    <row r="435" spans="1:14" ht="13" x14ac:dyDescent="0.15">
      <c r="A435" s="311"/>
      <c r="B435" s="311"/>
      <c r="C435" s="311"/>
      <c r="D435" s="311"/>
      <c r="E435" s="311"/>
      <c r="F435" s="311"/>
      <c r="G435" s="311"/>
      <c r="H435" s="311"/>
      <c r="I435" s="312"/>
      <c r="J435" s="311"/>
      <c r="K435" s="311"/>
      <c r="L435" s="311"/>
      <c r="M435" s="313"/>
      <c r="N435" s="29"/>
    </row>
    <row r="436" spans="1:14" ht="13" x14ac:dyDescent="0.15">
      <c r="A436" s="311"/>
      <c r="B436" s="311"/>
      <c r="C436" s="311"/>
      <c r="D436" s="311"/>
      <c r="E436" s="311"/>
      <c r="F436" s="311"/>
      <c r="G436" s="311"/>
      <c r="H436" s="311"/>
      <c r="I436" s="312"/>
      <c r="J436" s="311"/>
      <c r="K436" s="311"/>
      <c r="L436" s="311"/>
      <c r="M436" s="313"/>
      <c r="N436" s="29"/>
    </row>
    <row r="437" spans="1:14" ht="13" x14ac:dyDescent="0.15">
      <c r="A437" s="311"/>
      <c r="B437" s="311"/>
      <c r="C437" s="311"/>
      <c r="D437" s="311"/>
      <c r="E437" s="311"/>
      <c r="F437" s="311"/>
      <c r="G437" s="311"/>
      <c r="H437" s="311"/>
      <c r="I437" s="312"/>
      <c r="J437" s="311"/>
      <c r="K437" s="311"/>
      <c r="L437" s="311"/>
      <c r="M437" s="313"/>
      <c r="N437" s="29"/>
    </row>
    <row r="438" spans="1:14" ht="13" x14ac:dyDescent="0.15">
      <c r="A438" s="311"/>
      <c r="B438" s="311"/>
      <c r="C438" s="311"/>
      <c r="D438" s="311"/>
      <c r="E438" s="311"/>
      <c r="F438" s="311"/>
      <c r="G438" s="311"/>
      <c r="H438" s="311"/>
      <c r="I438" s="312"/>
      <c r="J438" s="311"/>
      <c r="K438" s="311"/>
      <c r="L438" s="311"/>
      <c r="M438" s="313"/>
      <c r="N438" s="29"/>
    </row>
    <row r="439" spans="1:14" ht="13" x14ac:dyDescent="0.15">
      <c r="A439" s="311"/>
      <c r="B439" s="311"/>
      <c r="C439" s="311"/>
      <c r="D439" s="311"/>
      <c r="E439" s="311"/>
      <c r="F439" s="311"/>
      <c r="G439" s="311"/>
      <c r="H439" s="311"/>
      <c r="I439" s="312"/>
      <c r="J439" s="311"/>
      <c r="K439" s="311"/>
      <c r="L439" s="311"/>
      <c r="M439" s="313"/>
      <c r="N439" s="29"/>
    </row>
    <row r="440" spans="1:14" ht="13" x14ac:dyDescent="0.15">
      <c r="A440" s="311"/>
      <c r="B440" s="311"/>
      <c r="C440" s="311"/>
      <c r="D440" s="311"/>
      <c r="E440" s="311"/>
      <c r="F440" s="311"/>
      <c r="G440" s="311"/>
      <c r="H440" s="311"/>
      <c r="I440" s="312"/>
      <c r="J440" s="311"/>
      <c r="K440" s="311"/>
      <c r="L440" s="311"/>
      <c r="M440" s="313"/>
      <c r="N440" s="29"/>
    </row>
    <row r="441" spans="1:14" ht="13" x14ac:dyDescent="0.15">
      <c r="A441" s="311"/>
      <c r="B441" s="311"/>
      <c r="C441" s="311"/>
      <c r="D441" s="311"/>
      <c r="E441" s="311"/>
      <c r="F441" s="311"/>
      <c r="G441" s="311"/>
      <c r="H441" s="311"/>
      <c r="I441" s="312"/>
      <c r="J441" s="311"/>
      <c r="K441" s="311"/>
      <c r="L441" s="311"/>
      <c r="M441" s="313"/>
      <c r="N441" s="29"/>
    </row>
    <row r="442" spans="1:14" ht="13" x14ac:dyDescent="0.15">
      <c r="A442" s="311"/>
      <c r="B442" s="311"/>
      <c r="C442" s="311"/>
      <c r="D442" s="311"/>
      <c r="E442" s="311"/>
      <c r="F442" s="311"/>
      <c r="G442" s="311"/>
      <c r="H442" s="311"/>
      <c r="I442" s="312"/>
      <c r="J442" s="311"/>
      <c r="K442" s="311"/>
      <c r="L442" s="311"/>
      <c r="M442" s="313"/>
      <c r="N442" s="29"/>
    </row>
    <row r="443" spans="1:14" ht="13" x14ac:dyDescent="0.15">
      <c r="A443" s="311"/>
      <c r="B443" s="311"/>
      <c r="C443" s="311"/>
      <c r="D443" s="311"/>
      <c r="E443" s="311"/>
      <c r="F443" s="311"/>
      <c r="G443" s="311"/>
      <c r="H443" s="311"/>
      <c r="I443" s="312"/>
      <c r="J443" s="311"/>
      <c r="K443" s="311"/>
      <c r="L443" s="311"/>
      <c r="M443" s="313"/>
      <c r="N443" s="29"/>
    </row>
    <row r="444" spans="1:14" ht="13" x14ac:dyDescent="0.15">
      <c r="A444" s="311"/>
      <c r="B444" s="311"/>
      <c r="C444" s="311"/>
      <c r="D444" s="311"/>
      <c r="E444" s="311"/>
      <c r="F444" s="311"/>
      <c r="G444" s="311"/>
      <c r="H444" s="311"/>
      <c r="I444" s="312"/>
      <c r="J444" s="311"/>
      <c r="K444" s="311"/>
      <c r="L444" s="311"/>
      <c r="M444" s="313"/>
      <c r="N444" s="29"/>
    </row>
    <row r="445" spans="1:14" ht="13" x14ac:dyDescent="0.15">
      <c r="A445" s="311"/>
      <c r="B445" s="311"/>
      <c r="C445" s="311"/>
      <c r="D445" s="311"/>
      <c r="E445" s="311"/>
      <c r="F445" s="311"/>
      <c r="G445" s="311"/>
      <c r="H445" s="311"/>
      <c r="I445" s="312"/>
      <c r="J445" s="311"/>
      <c r="K445" s="311"/>
      <c r="L445" s="311"/>
      <c r="M445" s="313"/>
      <c r="N445" s="29"/>
    </row>
    <row r="446" spans="1:14" ht="13" x14ac:dyDescent="0.15">
      <c r="A446" s="311"/>
      <c r="B446" s="311"/>
      <c r="C446" s="311"/>
      <c r="D446" s="311"/>
      <c r="E446" s="311"/>
      <c r="F446" s="311"/>
      <c r="G446" s="311"/>
      <c r="H446" s="311"/>
      <c r="I446" s="312"/>
      <c r="J446" s="311"/>
      <c r="K446" s="311"/>
      <c r="L446" s="311"/>
      <c r="M446" s="313"/>
      <c r="N446" s="29"/>
    </row>
    <row r="447" spans="1:14" ht="13" x14ac:dyDescent="0.15">
      <c r="A447" s="311"/>
      <c r="B447" s="311"/>
      <c r="C447" s="311"/>
      <c r="D447" s="311"/>
      <c r="E447" s="311"/>
      <c r="F447" s="311"/>
      <c r="G447" s="311"/>
      <c r="H447" s="311"/>
      <c r="I447" s="312"/>
      <c r="J447" s="311"/>
      <c r="K447" s="311"/>
      <c r="L447" s="311"/>
      <c r="M447" s="313"/>
      <c r="N447" s="29"/>
    </row>
    <row r="448" spans="1:14" ht="13" x14ac:dyDescent="0.15">
      <c r="A448" s="311"/>
      <c r="B448" s="311"/>
      <c r="C448" s="311"/>
      <c r="D448" s="311"/>
      <c r="E448" s="311"/>
      <c r="F448" s="311"/>
      <c r="G448" s="311"/>
      <c r="H448" s="311"/>
      <c r="I448" s="312"/>
      <c r="J448" s="311"/>
      <c r="K448" s="311"/>
      <c r="L448" s="311"/>
      <c r="M448" s="313"/>
      <c r="N448" s="29"/>
    </row>
    <row r="449" spans="1:14" ht="13" x14ac:dyDescent="0.15">
      <c r="A449" s="311"/>
      <c r="B449" s="311"/>
      <c r="C449" s="311"/>
      <c r="D449" s="311"/>
      <c r="E449" s="311"/>
      <c r="F449" s="311"/>
      <c r="G449" s="311"/>
      <c r="H449" s="311"/>
      <c r="I449" s="312"/>
      <c r="J449" s="311"/>
      <c r="K449" s="311"/>
      <c r="L449" s="311"/>
      <c r="M449" s="313"/>
      <c r="N449" s="29"/>
    </row>
    <row r="450" spans="1:14" ht="13" x14ac:dyDescent="0.15">
      <c r="A450" s="311"/>
      <c r="B450" s="311"/>
      <c r="C450" s="311"/>
      <c r="D450" s="311"/>
      <c r="E450" s="311"/>
      <c r="F450" s="311"/>
      <c r="G450" s="311"/>
      <c r="H450" s="311"/>
      <c r="I450" s="312"/>
      <c r="J450" s="311"/>
      <c r="K450" s="311"/>
      <c r="L450" s="311"/>
      <c r="M450" s="313"/>
      <c r="N450" s="29"/>
    </row>
    <row r="451" spans="1:14" ht="13" x14ac:dyDescent="0.15">
      <c r="A451" s="311"/>
      <c r="B451" s="311"/>
      <c r="C451" s="311"/>
      <c r="D451" s="311"/>
      <c r="E451" s="311"/>
      <c r="F451" s="311"/>
      <c r="G451" s="311"/>
      <c r="H451" s="311"/>
      <c r="I451" s="312"/>
      <c r="J451" s="311"/>
      <c r="K451" s="311"/>
      <c r="L451" s="311"/>
      <c r="M451" s="313"/>
      <c r="N451" s="29"/>
    </row>
    <row r="452" spans="1:14" ht="13" x14ac:dyDescent="0.15">
      <c r="A452" s="311"/>
      <c r="B452" s="311"/>
      <c r="C452" s="311"/>
      <c r="D452" s="311"/>
      <c r="E452" s="311"/>
      <c r="F452" s="311"/>
      <c r="G452" s="311"/>
      <c r="H452" s="311"/>
      <c r="I452" s="312"/>
      <c r="J452" s="311"/>
      <c r="K452" s="311"/>
      <c r="L452" s="311"/>
      <c r="M452" s="313"/>
      <c r="N452" s="29"/>
    </row>
    <row r="453" spans="1:14" ht="13" x14ac:dyDescent="0.15">
      <c r="A453" s="311"/>
      <c r="B453" s="311"/>
      <c r="C453" s="311"/>
      <c r="D453" s="311"/>
      <c r="E453" s="311"/>
      <c r="F453" s="311"/>
      <c r="G453" s="311"/>
      <c r="H453" s="311"/>
      <c r="I453" s="312"/>
      <c r="J453" s="311"/>
      <c r="K453" s="311"/>
      <c r="L453" s="311"/>
      <c r="M453" s="313"/>
      <c r="N453" s="29"/>
    </row>
    <row r="454" spans="1:14" ht="13" x14ac:dyDescent="0.15">
      <c r="A454" s="311"/>
      <c r="B454" s="311"/>
      <c r="C454" s="311"/>
      <c r="D454" s="311"/>
      <c r="E454" s="311"/>
      <c r="F454" s="311"/>
      <c r="G454" s="311"/>
      <c r="H454" s="311"/>
      <c r="I454" s="312"/>
      <c r="J454" s="311"/>
      <c r="K454" s="311"/>
      <c r="L454" s="311"/>
      <c r="M454" s="313"/>
      <c r="N454" s="29"/>
    </row>
    <row r="455" spans="1:14" ht="13" x14ac:dyDescent="0.15">
      <c r="A455" s="311"/>
      <c r="B455" s="311"/>
      <c r="C455" s="311"/>
      <c r="D455" s="311"/>
      <c r="E455" s="311"/>
      <c r="F455" s="311"/>
      <c r="G455" s="311"/>
      <c r="H455" s="311"/>
      <c r="I455" s="312"/>
      <c r="J455" s="311"/>
      <c r="K455" s="311"/>
      <c r="L455" s="311"/>
      <c r="M455" s="313"/>
      <c r="N455" s="29"/>
    </row>
    <row r="456" spans="1:14" ht="13" x14ac:dyDescent="0.15">
      <c r="A456" s="311"/>
      <c r="B456" s="311"/>
      <c r="C456" s="311"/>
      <c r="D456" s="311"/>
      <c r="E456" s="311"/>
      <c r="F456" s="311"/>
      <c r="G456" s="311"/>
      <c r="H456" s="311"/>
      <c r="I456" s="312"/>
      <c r="J456" s="311"/>
      <c r="K456" s="311"/>
      <c r="L456" s="311"/>
      <c r="M456" s="313"/>
      <c r="N456" s="29"/>
    </row>
    <row r="457" spans="1:14" ht="13" x14ac:dyDescent="0.15">
      <c r="A457" s="311"/>
      <c r="B457" s="311"/>
      <c r="C457" s="311"/>
      <c r="D457" s="311"/>
      <c r="E457" s="311"/>
      <c r="F457" s="311"/>
      <c r="G457" s="311"/>
      <c r="H457" s="311"/>
      <c r="I457" s="312"/>
      <c r="J457" s="311"/>
      <c r="K457" s="311"/>
      <c r="L457" s="311"/>
      <c r="M457" s="313"/>
      <c r="N457" s="29"/>
    </row>
    <row r="458" spans="1:14" ht="13" x14ac:dyDescent="0.15">
      <c r="A458" s="311"/>
      <c r="B458" s="311"/>
      <c r="C458" s="311"/>
      <c r="D458" s="311"/>
      <c r="E458" s="311"/>
      <c r="F458" s="311"/>
      <c r="G458" s="311"/>
      <c r="H458" s="311"/>
      <c r="I458" s="312"/>
      <c r="J458" s="311"/>
      <c r="K458" s="311"/>
      <c r="L458" s="311"/>
      <c r="M458" s="313"/>
      <c r="N458" s="29"/>
    </row>
    <row r="459" spans="1:14" ht="13" x14ac:dyDescent="0.15">
      <c r="A459" s="311"/>
      <c r="B459" s="311"/>
      <c r="C459" s="311"/>
      <c r="D459" s="311"/>
      <c r="E459" s="311"/>
      <c r="F459" s="311"/>
      <c r="G459" s="311"/>
      <c r="H459" s="311"/>
      <c r="I459" s="312"/>
      <c r="J459" s="311"/>
      <c r="K459" s="311"/>
      <c r="L459" s="311"/>
      <c r="M459" s="313"/>
      <c r="N459" s="29"/>
    </row>
    <row r="460" spans="1:14" ht="13" x14ac:dyDescent="0.15">
      <c r="A460" s="311"/>
      <c r="B460" s="311"/>
      <c r="C460" s="311"/>
      <c r="D460" s="311"/>
      <c r="E460" s="311"/>
      <c r="F460" s="311"/>
      <c r="G460" s="311"/>
      <c r="H460" s="311"/>
      <c r="I460" s="312"/>
      <c r="J460" s="311"/>
      <c r="K460" s="311"/>
      <c r="L460" s="311"/>
      <c r="M460" s="313"/>
      <c r="N460" s="29"/>
    </row>
    <row r="461" spans="1:14" ht="13" x14ac:dyDescent="0.15">
      <c r="A461" s="311"/>
      <c r="B461" s="311"/>
      <c r="C461" s="311"/>
      <c r="D461" s="311"/>
      <c r="E461" s="311"/>
      <c r="F461" s="311"/>
      <c r="G461" s="311"/>
      <c r="H461" s="311"/>
      <c r="I461" s="312"/>
      <c r="J461" s="311"/>
      <c r="K461" s="311"/>
      <c r="L461" s="311"/>
      <c r="M461" s="313"/>
      <c r="N461" s="29"/>
    </row>
    <row r="462" spans="1:14" ht="13" x14ac:dyDescent="0.15">
      <c r="A462" s="311"/>
      <c r="B462" s="311"/>
      <c r="C462" s="311"/>
      <c r="D462" s="311"/>
      <c r="E462" s="311"/>
      <c r="F462" s="311"/>
      <c r="G462" s="311"/>
      <c r="H462" s="311"/>
      <c r="I462" s="312"/>
      <c r="J462" s="311"/>
      <c r="K462" s="311"/>
      <c r="L462" s="311"/>
      <c r="M462" s="313"/>
      <c r="N462" s="29"/>
    </row>
    <row r="463" spans="1:14" ht="13" x14ac:dyDescent="0.15">
      <c r="A463" s="311"/>
      <c r="B463" s="311"/>
      <c r="C463" s="311"/>
      <c r="D463" s="311"/>
      <c r="E463" s="311"/>
      <c r="F463" s="311"/>
      <c r="G463" s="311"/>
      <c r="H463" s="311"/>
      <c r="I463" s="312"/>
      <c r="J463" s="311"/>
      <c r="K463" s="311"/>
      <c r="L463" s="311"/>
      <c r="M463" s="313"/>
      <c r="N463" s="29"/>
    </row>
    <row r="464" spans="1:14" ht="13" x14ac:dyDescent="0.15">
      <c r="A464" s="311"/>
      <c r="B464" s="311"/>
      <c r="C464" s="311"/>
      <c r="D464" s="311"/>
      <c r="E464" s="311"/>
      <c r="F464" s="311"/>
      <c r="G464" s="311"/>
      <c r="H464" s="311"/>
      <c r="I464" s="312"/>
      <c r="J464" s="311"/>
      <c r="K464" s="311"/>
      <c r="L464" s="311"/>
      <c r="M464" s="313"/>
      <c r="N464" s="29"/>
    </row>
    <row r="465" spans="1:14" ht="13" x14ac:dyDescent="0.15">
      <c r="A465" s="311"/>
      <c r="B465" s="311"/>
      <c r="C465" s="311"/>
      <c r="D465" s="311"/>
      <c r="E465" s="311"/>
      <c r="F465" s="311"/>
      <c r="G465" s="311"/>
      <c r="H465" s="311"/>
      <c r="I465" s="312"/>
      <c r="J465" s="311"/>
      <c r="K465" s="311"/>
      <c r="L465" s="311"/>
      <c r="M465" s="313"/>
      <c r="N465" s="29"/>
    </row>
    <row r="466" spans="1:14" ht="13" x14ac:dyDescent="0.15">
      <c r="A466" s="311"/>
      <c r="B466" s="311"/>
      <c r="C466" s="311"/>
      <c r="D466" s="311"/>
      <c r="E466" s="311"/>
      <c r="F466" s="311"/>
      <c r="G466" s="311"/>
      <c r="H466" s="311"/>
      <c r="I466" s="312"/>
      <c r="J466" s="311"/>
      <c r="K466" s="311"/>
      <c r="L466" s="311"/>
      <c r="M466" s="313"/>
      <c r="N466" s="29"/>
    </row>
    <row r="467" spans="1:14" ht="13" x14ac:dyDescent="0.15">
      <c r="A467" s="311"/>
      <c r="B467" s="311"/>
      <c r="C467" s="311"/>
      <c r="D467" s="311"/>
      <c r="E467" s="311"/>
      <c r="F467" s="311"/>
      <c r="G467" s="311"/>
      <c r="H467" s="311"/>
      <c r="I467" s="312"/>
      <c r="J467" s="311"/>
      <c r="K467" s="311"/>
      <c r="L467" s="311"/>
      <c r="M467" s="313"/>
      <c r="N467" s="29"/>
    </row>
    <row r="468" spans="1:14" ht="13" x14ac:dyDescent="0.15">
      <c r="A468" s="311"/>
      <c r="B468" s="311"/>
      <c r="C468" s="311"/>
      <c r="D468" s="311"/>
      <c r="E468" s="311"/>
      <c r="F468" s="311"/>
      <c r="G468" s="311"/>
      <c r="H468" s="311"/>
      <c r="I468" s="312"/>
      <c r="J468" s="311"/>
      <c r="K468" s="311"/>
      <c r="L468" s="311"/>
      <c r="M468" s="313"/>
      <c r="N468" s="29"/>
    </row>
    <row r="469" spans="1:14" ht="13" x14ac:dyDescent="0.15">
      <c r="A469" s="311"/>
      <c r="B469" s="311"/>
      <c r="C469" s="311"/>
      <c r="D469" s="311"/>
      <c r="E469" s="311"/>
      <c r="F469" s="311"/>
      <c r="G469" s="311"/>
      <c r="H469" s="311"/>
      <c r="I469" s="312"/>
      <c r="J469" s="311"/>
      <c r="K469" s="311"/>
      <c r="L469" s="311"/>
      <c r="M469" s="313"/>
      <c r="N469" s="29"/>
    </row>
    <row r="470" spans="1:14" ht="13" x14ac:dyDescent="0.15">
      <c r="A470" s="311"/>
      <c r="B470" s="311"/>
      <c r="C470" s="311"/>
      <c r="D470" s="311"/>
      <c r="E470" s="311"/>
      <c r="F470" s="311"/>
      <c r="G470" s="311"/>
      <c r="H470" s="311"/>
      <c r="I470" s="312"/>
      <c r="J470" s="311"/>
      <c r="K470" s="311"/>
      <c r="L470" s="311"/>
      <c r="M470" s="313"/>
      <c r="N470" s="29"/>
    </row>
    <row r="471" spans="1:14" ht="13" x14ac:dyDescent="0.15">
      <c r="A471" s="311"/>
      <c r="B471" s="311"/>
      <c r="C471" s="311"/>
      <c r="D471" s="311"/>
      <c r="E471" s="311"/>
      <c r="F471" s="311"/>
      <c r="G471" s="311"/>
      <c r="H471" s="311"/>
      <c r="I471" s="312"/>
      <c r="J471" s="311"/>
      <c r="K471" s="311"/>
      <c r="L471" s="311"/>
      <c r="M471" s="313"/>
      <c r="N471" s="29"/>
    </row>
    <row r="472" spans="1:14" ht="13" x14ac:dyDescent="0.15">
      <c r="A472" s="311"/>
      <c r="B472" s="311"/>
      <c r="C472" s="311"/>
      <c r="D472" s="311"/>
      <c r="E472" s="311"/>
      <c r="F472" s="311"/>
      <c r="G472" s="311"/>
      <c r="H472" s="311"/>
      <c r="I472" s="312"/>
      <c r="J472" s="311"/>
      <c r="K472" s="311"/>
      <c r="L472" s="311"/>
      <c r="M472" s="313"/>
      <c r="N472" s="29"/>
    </row>
    <row r="473" spans="1:14" ht="13" x14ac:dyDescent="0.15">
      <c r="A473" s="311"/>
      <c r="B473" s="311"/>
      <c r="C473" s="311"/>
      <c r="D473" s="311"/>
      <c r="E473" s="311"/>
      <c r="F473" s="311"/>
      <c r="G473" s="311"/>
      <c r="H473" s="311"/>
      <c r="I473" s="312"/>
      <c r="J473" s="311"/>
      <c r="K473" s="311"/>
      <c r="L473" s="311"/>
      <c r="M473" s="313"/>
      <c r="N473" s="29"/>
    </row>
    <row r="474" spans="1:14" ht="13" x14ac:dyDescent="0.15">
      <c r="A474" s="311"/>
      <c r="B474" s="311"/>
      <c r="C474" s="311"/>
      <c r="D474" s="311"/>
      <c r="E474" s="311"/>
      <c r="F474" s="311"/>
      <c r="G474" s="311"/>
      <c r="H474" s="311"/>
      <c r="I474" s="312"/>
      <c r="J474" s="311"/>
      <c r="K474" s="311"/>
      <c r="L474" s="311"/>
      <c r="M474" s="313"/>
      <c r="N474" s="29"/>
    </row>
    <row r="475" spans="1:14" ht="13" x14ac:dyDescent="0.15">
      <c r="A475" s="311"/>
      <c r="B475" s="311"/>
      <c r="C475" s="311"/>
      <c r="D475" s="311"/>
      <c r="E475" s="311"/>
      <c r="F475" s="311"/>
      <c r="G475" s="311"/>
      <c r="H475" s="311"/>
      <c r="I475" s="312"/>
      <c r="J475" s="311"/>
      <c r="K475" s="311"/>
      <c r="L475" s="311"/>
      <c r="M475" s="313"/>
      <c r="N475" s="29"/>
    </row>
    <row r="476" spans="1:14" ht="13" x14ac:dyDescent="0.15">
      <c r="A476" s="311"/>
      <c r="B476" s="311"/>
      <c r="C476" s="311"/>
      <c r="D476" s="311"/>
      <c r="E476" s="311"/>
      <c r="F476" s="311"/>
      <c r="G476" s="311"/>
      <c r="H476" s="311"/>
      <c r="I476" s="312"/>
      <c r="J476" s="311"/>
      <c r="K476" s="311"/>
      <c r="L476" s="311"/>
      <c r="M476" s="313"/>
      <c r="N476" s="29"/>
    </row>
    <row r="477" spans="1:14" ht="13" x14ac:dyDescent="0.15">
      <c r="A477" s="311"/>
      <c r="B477" s="311"/>
      <c r="C477" s="311"/>
      <c r="D477" s="311"/>
      <c r="E477" s="311"/>
      <c r="F477" s="311"/>
      <c r="G477" s="311"/>
      <c r="H477" s="311"/>
      <c r="I477" s="312"/>
      <c r="J477" s="311"/>
      <c r="K477" s="311"/>
      <c r="L477" s="311"/>
      <c r="M477" s="313"/>
      <c r="N477" s="29"/>
    </row>
    <row r="478" spans="1:14" ht="13" x14ac:dyDescent="0.15">
      <c r="A478" s="311"/>
      <c r="B478" s="311"/>
      <c r="C478" s="311"/>
      <c r="D478" s="311"/>
      <c r="E478" s="311"/>
      <c r="F478" s="311"/>
      <c r="G478" s="311"/>
      <c r="H478" s="311"/>
      <c r="I478" s="312"/>
      <c r="J478" s="311"/>
      <c r="K478" s="311"/>
      <c r="L478" s="311"/>
      <c r="M478" s="313"/>
      <c r="N478" s="29"/>
    </row>
    <row r="479" spans="1:14" ht="13" x14ac:dyDescent="0.15">
      <c r="A479" s="311"/>
      <c r="B479" s="311"/>
      <c r="C479" s="311"/>
      <c r="D479" s="311"/>
      <c r="E479" s="311"/>
      <c r="F479" s="311"/>
      <c r="G479" s="311"/>
      <c r="H479" s="311"/>
      <c r="I479" s="312"/>
      <c r="J479" s="311"/>
      <c r="K479" s="311"/>
      <c r="L479" s="311"/>
      <c r="M479" s="313"/>
      <c r="N479" s="29"/>
    </row>
    <row r="480" spans="1:14" ht="13" x14ac:dyDescent="0.15">
      <c r="A480" s="311"/>
      <c r="B480" s="311"/>
      <c r="C480" s="311"/>
      <c r="D480" s="311"/>
      <c r="E480" s="311"/>
      <c r="F480" s="311"/>
      <c r="G480" s="311"/>
      <c r="H480" s="311"/>
      <c r="I480" s="312"/>
      <c r="J480" s="311"/>
      <c r="K480" s="311"/>
      <c r="L480" s="311"/>
      <c r="M480" s="313"/>
      <c r="N480" s="29"/>
    </row>
    <row r="481" spans="1:14" ht="13" x14ac:dyDescent="0.15">
      <c r="A481" s="311"/>
      <c r="B481" s="311"/>
      <c r="C481" s="311"/>
      <c r="D481" s="311"/>
      <c r="E481" s="311"/>
      <c r="F481" s="311"/>
      <c r="G481" s="311"/>
      <c r="H481" s="311"/>
      <c r="I481" s="312"/>
      <c r="J481" s="311"/>
      <c r="K481" s="311"/>
      <c r="L481" s="311"/>
      <c r="M481" s="313"/>
      <c r="N481" s="29"/>
    </row>
    <row r="482" spans="1:14" ht="13" x14ac:dyDescent="0.15">
      <c r="A482" s="311"/>
      <c r="B482" s="311"/>
      <c r="C482" s="311"/>
      <c r="D482" s="311"/>
      <c r="E482" s="311"/>
      <c r="F482" s="311"/>
      <c r="G482" s="311"/>
      <c r="H482" s="311"/>
      <c r="I482" s="312"/>
      <c r="J482" s="311"/>
      <c r="K482" s="311"/>
      <c r="L482" s="311"/>
      <c r="M482" s="313"/>
      <c r="N482" s="29"/>
    </row>
    <row r="483" spans="1:14" ht="13" x14ac:dyDescent="0.15">
      <c r="A483" s="311"/>
      <c r="B483" s="311"/>
      <c r="C483" s="311"/>
      <c r="D483" s="311"/>
      <c r="E483" s="311"/>
      <c r="F483" s="311"/>
      <c r="G483" s="311"/>
      <c r="H483" s="311"/>
      <c r="I483" s="312"/>
      <c r="J483" s="311"/>
      <c r="K483" s="311"/>
      <c r="L483" s="311"/>
      <c r="M483" s="313"/>
      <c r="N483" s="29"/>
    </row>
    <row r="484" spans="1:14" ht="13" x14ac:dyDescent="0.15">
      <c r="A484" s="311"/>
      <c r="B484" s="311"/>
      <c r="C484" s="311"/>
      <c r="D484" s="311"/>
      <c r="E484" s="311"/>
      <c r="F484" s="311"/>
      <c r="G484" s="311"/>
      <c r="H484" s="311"/>
      <c r="I484" s="312"/>
      <c r="J484" s="311"/>
      <c r="K484" s="311"/>
      <c r="L484" s="311"/>
      <c r="M484" s="313"/>
      <c r="N484" s="29"/>
    </row>
    <row r="485" spans="1:14" ht="13" x14ac:dyDescent="0.15">
      <c r="A485" s="311"/>
      <c r="B485" s="311"/>
      <c r="C485" s="311"/>
      <c r="D485" s="311"/>
      <c r="E485" s="311"/>
      <c r="F485" s="311"/>
      <c r="G485" s="311"/>
      <c r="H485" s="311"/>
      <c r="I485" s="312"/>
      <c r="J485" s="311"/>
      <c r="K485" s="311"/>
      <c r="L485" s="311"/>
      <c r="M485" s="313"/>
      <c r="N485" s="29"/>
    </row>
    <row r="486" spans="1:14" ht="13" x14ac:dyDescent="0.15">
      <c r="A486" s="311"/>
      <c r="B486" s="311"/>
      <c r="C486" s="311"/>
      <c r="D486" s="311"/>
      <c r="E486" s="311"/>
      <c r="F486" s="311"/>
      <c r="G486" s="311"/>
      <c r="H486" s="311"/>
      <c r="I486" s="312"/>
      <c r="J486" s="311"/>
      <c r="K486" s="311"/>
      <c r="L486" s="311"/>
      <c r="M486" s="313"/>
      <c r="N486" s="29"/>
    </row>
    <row r="487" spans="1:14" ht="13" x14ac:dyDescent="0.15">
      <c r="A487" s="311"/>
      <c r="B487" s="311"/>
      <c r="C487" s="311"/>
      <c r="D487" s="311"/>
      <c r="E487" s="311"/>
      <c r="F487" s="311"/>
      <c r="G487" s="311"/>
      <c r="H487" s="311"/>
      <c r="I487" s="312"/>
      <c r="J487" s="311"/>
      <c r="K487" s="311"/>
      <c r="L487" s="311"/>
      <c r="M487" s="313"/>
      <c r="N487" s="29"/>
    </row>
    <row r="488" spans="1:14" ht="13" x14ac:dyDescent="0.15">
      <c r="A488" s="311"/>
      <c r="B488" s="311"/>
      <c r="C488" s="311"/>
      <c r="D488" s="311"/>
      <c r="E488" s="311"/>
      <c r="F488" s="311"/>
      <c r="G488" s="311"/>
      <c r="H488" s="311"/>
      <c r="I488" s="312"/>
      <c r="J488" s="311"/>
      <c r="K488" s="311"/>
      <c r="L488" s="311"/>
      <c r="M488" s="313"/>
      <c r="N488" s="29"/>
    </row>
    <row r="489" spans="1:14" ht="13" x14ac:dyDescent="0.15">
      <c r="A489" s="311"/>
      <c r="B489" s="311"/>
      <c r="C489" s="311"/>
      <c r="D489" s="311"/>
      <c r="E489" s="311"/>
      <c r="F489" s="311"/>
      <c r="G489" s="311"/>
      <c r="H489" s="311"/>
      <c r="I489" s="312"/>
      <c r="J489" s="311"/>
      <c r="K489" s="311"/>
      <c r="L489" s="311"/>
      <c r="M489" s="313"/>
      <c r="N489" s="29"/>
    </row>
    <row r="490" spans="1:14" ht="13" x14ac:dyDescent="0.15">
      <c r="A490" s="311"/>
      <c r="B490" s="311"/>
      <c r="C490" s="311"/>
      <c r="D490" s="311"/>
      <c r="E490" s="311"/>
      <c r="F490" s="311"/>
      <c r="G490" s="311"/>
      <c r="H490" s="311"/>
      <c r="I490" s="312"/>
      <c r="J490" s="311"/>
      <c r="K490" s="311"/>
      <c r="L490" s="311"/>
      <c r="M490" s="313"/>
      <c r="N490" s="29"/>
    </row>
    <row r="491" spans="1:14" ht="13" x14ac:dyDescent="0.15">
      <c r="A491" s="311"/>
      <c r="B491" s="311"/>
      <c r="C491" s="311"/>
      <c r="D491" s="311"/>
      <c r="E491" s="311"/>
      <c r="F491" s="311"/>
      <c r="G491" s="311"/>
      <c r="H491" s="311"/>
      <c r="I491" s="312"/>
      <c r="J491" s="311"/>
      <c r="K491" s="311"/>
      <c r="L491" s="311"/>
      <c r="M491" s="313"/>
      <c r="N491" s="29"/>
    </row>
    <row r="492" spans="1:14" ht="13" x14ac:dyDescent="0.15">
      <c r="A492" s="311"/>
      <c r="B492" s="311"/>
      <c r="C492" s="311"/>
      <c r="D492" s="311"/>
      <c r="E492" s="311"/>
      <c r="F492" s="311"/>
      <c r="G492" s="311"/>
      <c r="H492" s="311"/>
      <c r="I492" s="312"/>
      <c r="J492" s="311"/>
      <c r="K492" s="311"/>
      <c r="L492" s="311"/>
      <c r="M492" s="313"/>
      <c r="N492" s="29"/>
    </row>
    <row r="493" spans="1:14" ht="13" x14ac:dyDescent="0.15">
      <c r="A493" s="311"/>
      <c r="B493" s="311"/>
      <c r="C493" s="311"/>
      <c r="D493" s="311"/>
      <c r="E493" s="311"/>
      <c r="F493" s="311"/>
      <c r="G493" s="311"/>
      <c r="H493" s="311"/>
      <c r="I493" s="312"/>
      <c r="J493" s="311"/>
      <c r="K493" s="311"/>
      <c r="L493" s="311"/>
      <c r="M493" s="313"/>
      <c r="N493" s="29"/>
    </row>
    <row r="494" spans="1:14" ht="13" x14ac:dyDescent="0.15">
      <c r="A494" s="311"/>
      <c r="B494" s="311"/>
      <c r="C494" s="311"/>
      <c r="D494" s="311"/>
      <c r="E494" s="311"/>
      <c r="F494" s="311"/>
      <c r="G494" s="311"/>
      <c r="H494" s="311"/>
      <c r="I494" s="312"/>
      <c r="J494" s="311"/>
      <c r="K494" s="311"/>
      <c r="L494" s="311"/>
      <c r="M494" s="313"/>
      <c r="N494" s="29"/>
    </row>
    <row r="495" spans="1:14" ht="13" x14ac:dyDescent="0.15">
      <c r="A495" s="311"/>
      <c r="B495" s="311"/>
      <c r="C495" s="311"/>
      <c r="D495" s="311"/>
      <c r="E495" s="311"/>
      <c r="F495" s="311"/>
      <c r="G495" s="311"/>
      <c r="H495" s="311"/>
      <c r="I495" s="312"/>
      <c r="J495" s="311"/>
      <c r="K495" s="311"/>
      <c r="L495" s="311"/>
      <c r="M495" s="313"/>
      <c r="N495" s="29"/>
    </row>
    <row r="496" spans="1:14" ht="13" x14ac:dyDescent="0.15">
      <c r="A496" s="311"/>
      <c r="B496" s="311"/>
      <c r="C496" s="311"/>
      <c r="D496" s="311"/>
      <c r="E496" s="311"/>
      <c r="F496" s="311"/>
      <c r="G496" s="311"/>
      <c r="H496" s="311"/>
      <c r="I496" s="312"/>
      <c r="J496" s="311"/>
      <c r="K496" s="311"/>
      <c r="L496" s="311"/>
      <c r="M496" s="313"/>
      <c r="N496" s="29"/>
    </row>
    <row r="497" spans="1:14" ht="13" x14ac:dyDescent="0.15">
      <c r="A497" s="311"/>
      <c r="B497" s="311"/>
      <c r="C497" s="311"/>
      <c r="D497" s="311"/>
      <c r="E497" s="311"/>
      <c r="F497" s="311"/>
      <c r="G497" s="311"/>
      <c r="H497" s="311"/>
      <c r="I497" s="312"/>
      <c r="J497" s="311"/>
      <c r="K497" s="311"/>
      <c r="L497" s="311"/>
      <c r="M497" s="313"/>
      <c r="N497" s="29"/>
    </row>
    <row r="498" spans="1:14" ht="13" x14ac:dyDescent="0.15">
      <c r="A498" s="311"/>
      <c r="B498" s="311"/>
      <c r="C498" s="311"/>
      <c r="D498" s="311"/>
      <c r="E498" s="311"/>
      <c r="F498" s="311"/>
      <c r="G498" s="311"/>
      <c r="H498" s="311"/>
      <c r="I498" s="312"/>
      <c r="J498" s="311"/>
      <c r="K498" s="311"/>
      <c r="L498" s="311"/>
      <c r="M498" s="313"/>
      <c r="N498" s="29"/>
    </row>
    <row r="499" spans="1:14" ht="13" x14ac:dyDescent="0.15">
      <c r="A499" s="311"/>
      <c r="B499" s="311"/>
      <c r="C499" s="311"/>
      <c r="D499" s="311"/>
      <c r="E499" s="311"/>
      <c r="F499" s="311"/>
      <c r="G499" s="311"/>
      <c r="H499" s="311"/>
      <c r="I499" s="312"/>
      <c r="J499" s="311"/>
      <c r="K499" s="311"/>
      <c r="L499" s="311"/>
      <c r="M499" s="313"/>
      <c r="N499" s="29"/>
    </row>
    <row r="500" spans="1:14" ht="13" x14ac:dyDescent="0.15">
      <c r="A500" s="311"/>
      <c r="B500" s="311"/>
      <c r="C500" s="311"/>
      <c r="D500" s="311"/>
      <c r="E500" s="311"/>
      <c r="F500" s="311"/>
      <c r="G500" s="311"/>
      <c r="H500" s="311"/>
      <c r="I500" s="312"/>
      <c r="J500" s="311"/>
      <c r="K500" s="311"/>
      <c r="L500" s="311"/>
      <c r="M500" s="313"/>
      <c r="N500" s="29"/>
    </row>
    <row r="501" spans="1:14" ht="13" x14ac:dyDescent="0.15">
      <c r="A501" s="311"/>
      <c r="B501" s="311"/>
      <c r="C501" s="311"/>
      <c r="D501" s="311"/>
      <c r="E501" s="311"/>
      <c r="F501" s="311"/>
      <c r="G501" s="311"/>
      <c r="H501" s="311"/>
      <c r="I501" s="312"/>
      <c r="J501" s="311"/>
      <c r="K501" s="311"/>
      <c r="L501" s="311"/>
      <c r="M501" s="313"/>
      <c r="N501" s="29"/>
    </row>
    <row r="502" spans="1:14" ht="13" x14ac:dyDescent="0.15">
      <c r="A502" s="311"/>
      <c r="B502" s="311"/>
      <c r="C502" s="311"/>
      <c r="D502" s="311"/>
      <c r="E502" s="311"/>
      <c r="F502" s="311"/>
      <c r="G502" s="311"/>
      <c r="H502" s="311"/>
      <c r="I502" s="312"/>
      <c r="J502" s="311"/>
      <c r="K502" s="311"/>
      <c r="L502" s="311"/>
      <c r="M502" s="313"/>
      <c r="N502" s="29"/>
    </row>
    <row r="503" spans="1:14" ht="13" x14ac:dyDescent="0.15">
      <c r="A503" s="311"/>
      <c r="B503" s="311"/>
      <c r="C503" s="311"/>
      <c r="D503" s="311"/>
      <c r="E503" s="311"/>
      <c r="F503" s="311"/>
      <c r="G503" s="311"/>
      <c r="H503" s="311"/>
      <c r="I503" s="312"/>
      <c r="J503" s="311"/>
      <c r="K503" s="311"/>
      <c r="L503" s="311"/>
      <c r="M503" s="313"/>
      <c r="N503" s="29"/>
    </row>
    <row r="504" spans="1:14" ht="13" x14ac:dyDescent="0.15">
      <c r="A504" s="311"/>
      <c r="B504" s="311"/>
      <c r="C504" s="311"/>
      <c r="D504" s="311"/>
      <c r="E504" s="311"/>
      <c r="F504" s="311"/>
      <c r="G504" s="311"/>
      <c r="H504" s="311"/>
      <c r="I504" s="312"/>
      <c r="J504" s="311"/>
      <c r="K504" s="311"/>
      <c r="L504" s="311"/>
      <c r="M504" s="313"/>
      <c r="N504" s="29"/>
    </row>
    <row r="505" spans="1:14" ht="13" x14ac:dyDescent="0.15">
      <c r="A505" s="311"/>
      <c r="B505" s="311"/>
      <c r="C505" s="311"/>
      <c r="D505" s="311"/>
      <c r="E505" s="311"/>
      <c r="F505" s="311"/>
      <c r="G505" s="311"/>
      <c r="H505" s="311"/>
      <c r="I505" s="312"/>
      <c r="J505" s="311"/>
      <c r="K505" s="311"/>
      <c r="L505" s="311"/>
      <c r="M505" s="313"/>
      <c r="N505" s="29"/>
    </row>
    <row r="506" spans="1:14" ht="13" x14ac:dyDescent="0.15">
      <c r="A506" s="311"/>
      <c r="B506" s="311"/>
      <c r="C506" s="311"/>
      <c r="D506" s="311"/>
      <c r="E506" s="311"/>
      <c r="F506" s="311"/>
      <c r="G506" s="311"/>
      <c r="H506" s="311"/>
      <c r="I506" s="312"/>
      <c r="J506" s="311"/>
      <c r="K506" s="311"/>
      <c r="L506" s="311"/>
      <c r="M506" s="313"/>
      <c r="N506" s="29"/>
    </row>
    <row r="507" spans="1:14" ht="13" x14ac:dyDescent="0.15">
      <c r="A507" s="311"/>
      <c r="B507" s="311"/>
      <c r="C507" s="311"/>
      <c r="D507" s="311"/>
      <c r="E507" s="311"/>
      <c r="F507" s="311"/>
      <c r="G507" s="311"/>
      <c r="H507" s="311"/>
      <c r="I507" s="312"/>
      <c r="J507" s="311"/>
      <c r="K507" s="311"/>
      <c r="L507" s="311"/>
      <c r="M507" s="313"/>
      <c r="N507" s="29"/>
    </row>
    <row r="508" spans="1:14" ht="13" x14ac:dyDescent="0.15">
      <c r="A508" s="311"/>
      <c r="B508" s="311"/>
      <c r="C508" s="311"/>
      <c r="D508" s="311"/>
      <c r="E508" s="311"/>
      <c r="F508" s="311"/>
      <c r="G508" s="311"/>
      <c r="H508" s="311"/>
      <c r="I508" s="312"/>
      <c r="J508" s="311"/>
      <c r="K508" s="311"/>
      <c r="L508" s="311"/>
      <c r="M508" s="313"/>
      <c r="N508" s="29"/>
    </row>
    <row r="509" spans="1:14" ht="13" x14ac:dyDescent="0.15">
      <c r="A509" s="311"/>
      <c r="B509" s="311"/>
      <c r="C509" s="311"/>
      <c r="D509" s="311"/>
      <c r="E509" s="311"/>
      <c r="F509" s="311"/>
      <c r="G509" s="311"/>
      <c r="H509" s="311"/>
      <c r="I509" s="312"/>
      <c r="J509" s="311"/>
      <c r="K509" s="311"/>
      <c r="L509" s="311"/>
      <c r="M509" s="313"/>
      <c r="N509" s="29"/>
    </row>
    <row r="510" spans="1:14" ht="13" x14ac:dyDescent="0.15">
      <c r="A510" s="311"/>
      <c r="B510" s="311"/>
      <c r="C510" s="311"/>
      <c r="D510" s="311"/>
      <c r="E510" s="311"/>
      <c r="F510" s="311"/>
      <c r="G510" s="311"/>
      <c r="H510" s="311"/>
      <c r="I510" s="312"/>
      <c r="J510" s="311"/>
      <c r="K510" s="311"/>
      <c r="L510" s="311"/>
      <c r="M510" s="313"/>
      <c r="N510" s="29"/>
    </row>
    <row r="511" spans="1:14" ht="13" x14ac:dyDescent="0.15">
      <c r="A511" s="311"/>
      <c r="B511" s="311"/>
      <c r="C511" s="311"/>
      <c r="D511" s="311"/>
      <c r="E511" s="311"/>
      <c r="F511" s="311"/>
      <c r="G511" s="311"/>
      <c r="H511" s="311"/>
      <c r="I511" s="312"/>
      <c r="J511" s="311"/>
      <c r="K511" s="311"/>
      <c r="L511" s="311"/>
      <c r="M511" s="313"/>
      <c r="N511" s="29"/>
    </row>
    <row r="512" spans="1:14" ht="13" x14ac:dyDescent="0.15">
      <c r="A512" s="311"/>
      <c r="B512" s="311"/>
      <c r="C512" s="311"/>
      <c r="D512" s="311"/>
      <c r="E512" s="311"/>
      <c r="F512" s="311"/>
      <c r="G512" s="311"/>
      <c r="H512" s="311"/>
      <c r="I512" s="312"/>
      <c r="J512" s="311"/>
      <c r="K512" s="311"/>
      <c r="L512" s="311"/>
      <c r="M512" s="313"/>
      <c r="N512" s="29"/>
    </row>
    <row r="513" spans="1:14" ht="13" x14ac:dyDescent="0.15">
      <c r="A513" s="311"/>
      <c r="B513" s="311"/>
      <c r="C513" s="311"/>
      <c r="D513" s="311"/>
      <c r="E513" s="311"/>
      <c r="F513" s="311"/>
      <c r="G513" s="311"/>
      <c r="H513" s="311"/>
      <c r="I513" s="312"/>
      <c r="J513" s="311"/>
      <c r="K513" s="311"/>
      <c r="L513" s="311"/>
      <c r="M513" s="313"/>
      <c r="N513" s="29"/>
    </row>
    <row r="514" spans="1:14" ht="13" x14ac:dyDescent="0.15">
      <c r="A514" s="311"/>
      <c r="B514" s="311"/>
      <c r="C514" s="311"/>
      <c r="D514" s="311"/>
      <c r="E514" s="311"/>
      <c r="F514" s="311"/>
      <c r="G514" s="311"/>
      <c r="H514" s="311"/>
      <c r="I514" s="312"/>
      <c r="J514" s="311"/>
      <c r="K514" s="311"/>
      <c r="L514" s="311"/>
      <c r="M514" s="313"/>
      <c r="N514" s="29"/>
    </row>
    <row r="515" spans="1:14" ht="13" x14ac:dyDescent="0.15">
      <c r="A515" s="311"/>
      <c r="B515" s="311"/>
      <c r="C515" s="311"/>
      <c r="D515" s="311"/>
      <c r="E515" s="311"/>
      <c r="F515" s="311"/>
      <c r="G515" s="311"/>
      <c r="H515" s="311"/>
      <c r="I515" s="312"/>
      <c r="J515" s="311"/>
      <c r="K515" s="311"/>
      <c r="L515" s="311"/>
      <c r="M515" s="313"/>
      <c r="N515" s="29"/>
    </row>
    <row r="516" spans="1:14" ht="13" x14ac:dyDescent="0.15">
      <c r="A516" s="311"/>
      <c r="B516" s="311"/>
      <c r="C516" s="311"/>
      <c r="D516" s="311"/>
      <c r="E516" s="311"/>
      <c r="F516" s="311"/>
      <c r="G516" s="311"/>
      <c r="H516" s="311"/>
      <c r="I516" s="312"/>
      <c r="J516" s="311"/>
      <c r="K516" s="311"/>
      <c r="L516" s="311"/>
      <c r="M516" s="313"/>
      <c r="N516" s="29"/>
    </row>
    <row r="517" spans="1:14" ht="13" x14ac:dyDescent="0.15">
      <c r="A517" s="311"/>
      <c r="B517" s="311"/>
      <c r="C517" s="311"/>
      <c r="D517" s="311"/>
      <c r="E517" s="311"/>
      <c r="F517" s="311"/>
      <c r="G517" s="311"/>
      <c r="H517" s="311"/>
      <c r="I517" s="312"/>
      <c r="J517" s="311"/>
      <c r="K517" s="311"/>
      <c r="L517" s="311"/>
      <c r="M517" s="313"/>
      <c r="N517" s="29"/>
    </row>
    <row r="518" spans="1:14" ht="13" x14ac:dyDescent="0.15">
      <c r="A518" s="311"/>
      <c r="B518" s="311"/>
      <c r="C518" s="311"/>
      <c r="D518" s="311"/>
      <c r="E518" s="311"/>
      <c r="F518" s="311"/>
      <c r="G518" s="311"/>
      <c r="H518" s="311"/>
      <c r="I518" s="312"/>
      <c r="J518" s="311"/>
      <c r="K518" s="311"/>
      <c r="L518" s="311"/>
      <c r="M518" s="313"/>
      <c r="N518" s="29"/>
    </row>
    <row r="519" spans="1:14" ht="13" x14ac:dyDescent="0.15">
      <c r="A519" s="311"/>
      <c r="B519" s="311"/>
      <c r="C519" s="311"/>
      <c r="D519" s="311"/>
      <c r="E519" s="311"/>
      <c r="F519" s="311"/>
      <c r="G519" s="311"/>
      <c r="H519" s="311"/>
      <c r="I519" s="312"/>
      <c r="J519" s="311"/>
      <c r="K519" s="311"/>
      <c r="L519" s="311"/>
      <c r="M519" s="313"/>
      <c r="N519" s="29"/>
    </row>
    <row r="520" spans="1:14" ht="13" x14ac:dyDescent="0.15">
      <c r="A520" s="311"/>
      <c r="B520" s="311"/>
      <c r="C520" s="311"/>
      <c r="D520" s="311"/>
      <c r="E520" s="311"/>
      <c r="F520" s="311"/>
      <c r="G520" s="311"/>
      <c r="H520" s="311"/>
      <c r="I520" s="312"/>
      <c r="J520" s="311"/>
      <c r="K520" s="311"/>
      <c r="L520" s="311"/>
      <c r="M520" s="313"/>
      <c r="N520" s="29"/>
    </row>
    <row r="521" spans="1:14" ht="13" x14ac:dyDescent="0.15">
      <c r="A521" s="311"/>
      <c r="B521" s="311"/>
      <c r="C521" s="311"/>
      <c r="D521" s="311"/>
      <c r="E521" s="311"/>
      <c r="F521" s="311"/>
      <c r="G521" s="311"/>
      <c r="H521" s="311"/>
      <c r="I521" s="312"/>
      <c r="J521" s="311"/>
      <c r="K521" s="311"/>
      <c r="L521" s="311"/>
      <c r="M521" s="313"/>
      <c r="N521" s="29"/>
    </row>
    <row r="522" spans="1:14" ht="13" x14ac:dyDescent="0.15">
      <c r="A522" s="311"/>
      <c r="B522" s="311"/>
      <c r="C522" s="311"/>
      <c r="D522" s="311"/>
      <c r="E522" s="311"/>
      <c r="F522" s="311"/>
      <c r="G522" s="311"/>
      <c r="H522" s="311"/>
      <c r="I522" s="312"/>
      <c r="J522" s="311"/>
      <c r="K522" s="311"/>
      <c r="L522" s="311"/>
      <c r="M522" s="313"/>
      <c r="N522" s="29"/>
    </row>
    <row r="523" spans="1:14" ht="13" x14ac:dyDescent="0.15">
      <c r="A523" s="311"/>
      <c r="B523" s="311"/>
      <c r="C523" s="311"/>
      <c r="D523" s="311"/>
      <c r="E523" s="311"/>
      <c r="F523" s="311"/>
      <c r="G523" s="311"/>
      <c r="H523" s="311"/>
      <c r="I523" s="312"/>
      <c r="J523" s="311"/>
      <c r="K523" s="311"/>
      <c r="L523" s="311"/>
      <c r="M523" s="313"/>
      <c r="N523" s="29"/>
    </row>
    <row r="524" spans="1:14" ht="13" x14ac:dyDescent="0.15">
      <c r="A524" s="311"/>
      <c r="B524" s="311"/>
      <c r="C524" s="311"/>
      <c r="D524" s="311"/>
      <c r="E524" s="311"/>
      <c r="F524" s="311"/>
      <c r="G524" s="311"/>
      <c r="H524" s="311"/>
      <c r="I524" s="312"/>
      <c r="J524" s="311"/>
      <c r="K524" s="311"/>
      <c r="L524" s="311"/>
      <c r="M524" s="313"/>
      <c r="N524" s="29"/>
    </row>
    <row r="525" spans="1:14" ht="13" x14ac:dyDescent="0.15">
      <c r="A525" s="311"/>
      <c r="B525" s="311"/>
      <c r="C525" s="311"/>
      <c r="D525" s="311"/>
      <c r="E525" s="311"/>
      <c r="F525" s="311"/>
      <c r="G525" s="311"/>
      <c r="H525" s="311"/>
      <c r="I525" s="312"/>
      <c r="J525" s="311"/>
      <c r="K525" s="311"/>
      <c r="L525" s="311"/>
      <c r="M525" s="313"/>
      <c r="N525" s="29"/>
    </row>
    <row r="526" spans="1:14" ht="13" x14ac:dyDescent="0.15">
      <c r="A526" s="311"/>
      <c r="B526" s="311"/>
      <c r="C526" s="311"/>
      <c r="D526" s="311"/>
      <c r="E526" s="311"/>
      <c r="F526" s="311"/>
      <c r="G526" s="311"/>
      <c r="H526" s="311"/>
      <c r="I526" s="312"/>
      <c r="J526" s="311"/>
      <c r="K526" s="311"/>
      <c r="L526" s="311"/>
      <c r="M526" s="313"/>
      <c r="N526" s="29"/>
    </row>
    <row r="527" spans="1:14" ht="13" x14ac:dyDescent="0.15">
      <c r="A527" s="311"/>
      <c r="B527" s="311"/>
      <c r="C527" s="311"/>
      <c r="D527" s="311"/>
      <c r="E527" s="311"/>
      <c r="F527" s="311"/>
      <c r="G527" s="311"/>
      <c r="H527" s="311"/>
      <c r="I527" s="312"/>
      <c r="J527" s="311"/>
      <c r="K527" s="311"/>
      <c r="L527" s="311"/>
      <c r="M527" s="313"/>
      <c r="N527" s="29"/>
    </row>
    <row r="528" spans="1:14" ht="13" x14ac:dyDescent="0.15">
      <c r="A528" s="311"/>
      <c r="B528" s="311"/>
      <c r="C528" s="311"/>
      <c r="D528" s="311"/>
      <c r="E528" s="311"/>
      <c r="F528" s="311"/>
      <c r="G528" s="311"/>
      <c r="H528" s="311"/>
      <c r="I528" s="312"/>
      <c r="J528" s="311"/>
      <c r="K528" s="311"/>
      <c r="L528" s="311"/>
      <c r="M528" s="313"/>
      <c r="N528" s="29"/>
    </row>
    <row r="529" spans="1:14" ht="13" x14ac:dyDescent="0.15">
      <c r="A529" s="311"/>
      <c r="B529" s="311"/>
      <c r="C529" s="311"/>
      <c r="D529" s="311"/>
      <c r="E529" s="311"/>
      <c r="F529" s="311"/>
      <c r="G529" s="311"/>
      <c r="H529" s="311"/>
      <c r="I529" s="312"/>
      <c r="J529" s="311"/>
      <c r="K529" s="311"/>
      <c r="L529" s="311"/>
      <c r="M529" s="313"/>
      <c r="N529" s="29"/>
    </row>
    <row r="530" spans="1:14" ht="13" x14ac:dyDescent="0.15">
      <c r="A530" s="311"/>
      <c r="B530" s="311"/>
      <c r="C530" s="311"/>
      <c r="D530" s="311"/>
      <c r="E530" s="311"/>
      <c r="F530" s="311"/>
      <c r="G530" s="311"/>
      <c r="H530" s="311"/>
      <c r="I530" s="312"/>
      <c r="J530" s="311"/>
      <c r="K530" s="311"/>
      <c r="L530" s="311"/>
      <c r="M530" s="313"/>
      <c r="N530" s="29"/>
    </row>
    <row r="531" spans="1:14" ht="13" x14ac:dyDescent="0.15">
      <c r="A531" s="311"/>
      <c r="B531" s="311"/>
      <c r="C531" s="311"/>
      <c r="D531" s="311"/>
      <c r="E531" s="311"/>
      <c r="F531" s="311"/>
      <c r="G531" s="311"/>
      <c r="H531" s="311"/>
      <c r="I531" s="312"/>
      <c r="J531" s="311"/>
      <c r="K531" s="311"/>
      <c r="L531" s="311"/>
      <c r="M531" s="313"/>
      <c r="N531" s="29"/>
    </row>
    <row r="532" spans="1:14" ht="13" x14ac:dyDescent="0.15">
      <c r="A532" s="311"/>
      <c r="B532" s="311"/>
      <c r="C532" s="311"/>
      <c r="D532" s="311"/>
      <c r="E532" s="311"/>
      <c r="F532" s="311"/>
      <c r="G532" s="311"/>
      <c r="H532" s="311"/>
      <c r="I532" s="312"/>
      <c r="J532" s="311"/>
      <c r="K532" s="311"/>
      <c r="L532" s="311"/>
      <c r="M532" s="313"/>
      <c r="N532" s="29"/>
    </row>
    <row r="533" spans="1:14" ht="13" x14ac:dyDescent="0.15">
      <c r="A533" s="311"/>
      <c r="B533" s="311"/>
      <c r="C533" s="311"/>
      <c r="D533" s="311"/>
      <c r="E533" s="311"/>
      <c r="F533" s="311"/>
      <c r="G533" s="311"/>
      <c r="H533" s="311"/>
      <c r="I533" s="312"/>
      <c r="J533" s="311"/>
      <c r="K533" s="311"/>
      <c r="L533" s="311"/>
      <c r="M533" s="313"/>
      <c r="N533" s="29"/>
    </row>
    <row r="534" spans="1:14" ht="13" x14ac:dyDescent="0.15">
      <c r="A534" s="311"/>
      <c r="B534" s="311"/>
      <c r="C534" s="311"/>
      <c r="D534" s="311"/>
      <c r="E534" s="311"/>
      <c r="F534" s="311"/>
      <c r="G534" s="311"/>
      <c r="H534" s="311"/>
      <c r="I534" s="312"/>
      <c r="J534" s="311"/>
      <c r="K534" s="311"/>
      <c r="L534" s="311"/>
      <c r="M534" s="313"/>
      <c r="N534" s="29"/>
    </row>
    <row r="535" spans="1:14" ht="13" x14ac:dyDescent="0.15">
      <c r="A535" s="311"/>
      <c r="B535" s="311"/>
      <c r="C535" s="311"/>
      <c r="D535" s="311"/>
      <c r="E535" s="311"/>
      <c r="F535" s="311"/>
      <c r="G535" s="311"/>
      <c r="H535" s="311"/>
      <c r="I535" s="312"/>
      <c r="J535" s="311"/>
      <c r="K535" s="311"/>
      <c r="L535" s="311"/>
      <c r="M535" s="313"/>
      <c r="N535" s="29"/>
    </row>
    <row r="536" spans="1:14" ht="13" x14ac:dyDescent="0.15">
      <c r="A536" s="311"/>
      <c r="B536" s="311"/>
      <c r="C536" s="311"/>
      <c r="D536" s="311"/>
      <c r="E536" s="311"/>
      <c r="F536" s="311"/>
      <c r="G536" s="311"/>
      <c r="H536" s="311"/>
      <c r="I536" s="312"/>
      <c r="J536" s="311"/>
      <c r="K536" s="311"/>
      <c r="L536" s="311"/>
      <c r="M536" s="313"/>
      <c r="N536" s="29"/>
    </row>
    <row r="537" spans="1:14" ht="13" x14ac:dyDescent="0.15">
      <c r="A537" s="311"/>
      <c r="B537" s="311"/>
      <c r="C537" s="311"/>
      <c r="D537" s="311"/>
      <c r="E537" s="311"/>
      <c r="F537" s="311"/>
      <c r="G537" s="311"/>
      <c r="H537" s="311"/>
      <c r="I537" s="312"/>
      <c r="J537" s="311"/>
      <c r="K537" s="311"/>
      <c r="L537" s="311"/>
      <c r="M537" s="313"/>
      <c r="N537" s="29"/>
    </row>
    <row r="538" spans="1:14" ht="13" x14ac:dyDescent="0.15">
      <c r="A538" s="311"/>
      <c r="B538" s="311"/>
      <c r="C538" s="311"/>
      <c r="D538" s="311"/>
      <c r="E538" s="311"/>
      <c r="F538" s="311"/>
      <c r="G538" s="311"/>
      <c r="H538" s="311"/>
      <c r="I538" s="312"/>
      <c r="J538" s="311"/>
      <c r="K538" s="311"/>
      <c r="L538" s="311"/>
      <c r="M538" s="313"/>
      <c r="N538" s="29"/>
    </row>
    <row r="539" spans="1:14" ht="13" x14ac:dyDescent="0.15">
      <c r="A539" s="311"/>
      <c r="B539" s="311"/>
      <c r="C539" s="311"/>
      <c r="D539" s="311"/>
      <c r="E539" s="311"/>
      <c r="F539" s="311"/>
      <c r="G539" s="311"/>
      <c r="H539" s="311"/>
      <c r="I539" s="312"/>
      <c r="J539" s="311"/>
      <c r="K539" s="311"/>
      <c r="L539" s="311"/>
      <c r="M539" s="313"/>
      <c r="N539" s="29"/>
    </row>
    <row r="540" spans="1:14" ht="13" x14ac:dyDescent="0.15">
      <c r="A540" s="311"/>
      <c r="B540" s="311"/>
      <c r="C540" s="311"/>
      <c r="D540" s="311"/>
      <c r="E540" s="311"/>
      <c r="F540" s="311"/>
      <c r="G540" s="311"/>
      <c r="H540" s="311"/>
      <c r="I540" s="312"/>
      <c r="J540" s="311"/>
      <c r="K540" s="311"/>
      <c r="L540" s="311"/>
      <c r="M540" s="313"/>
      <c r="N540" s="29"/>
    </row>
    <row r="541" spans="1:14" ht="13" x14ac:dyDescent="0.15">
      <c r="A541" s="311"/>
      <c r="B541" s="311"/>
      <c r="C541" s="311"/>
      <c r="D541" s="311"/>
      <c r="E541" s="311"/>
      <c r="F541" s="311"/>
      <c r="G541" s="311"/>
      <c r="H541" s="311"/>
      <c r="I541" s="312"/>
      <c r="J541" s="311"/>
      <c r="K541" s="311"/>
      <c r="L541" s="311"/>
      <c r="M541" s="313"/>
      <c r="N541" s="29"/>
    </row>
    <row r="542" spans="1:14" ht="13" x14ac:dyDescent="0.15">
      <c r="A542" s="311"/>
      <c r="B542" s="311"/>
      <c r="C542" s="311"/>
      <c r="D542" s="311"/>
      <c r="E542" s="311"/>
      <c r="F542" s="311"/>
      <c r="G542" s="311"/>
      <c r="H542" s="311"/>
      <c r="I542" s="312"/>
      <c r="J542" s="311"/>
      <c r="K542" s="311"/>
      <c r="L542" s="311"/>
      <c r="M542" s="313"/>
      <c r="N542" s="29"/>
    </row>
    <row r="543" spans="1:14" ht="13" x14ac:dyDescent="0.15">
      <c r="A543" s="311"/>
      <c r="B543" s="311"/>
      <c r="C543" s="311"/>
      <c r="D543" s="311"/>
      <c r="E543" s="311"/>
      <c r="F543" s="311"/>
      <c r="G543" s="311"/>
      <c r="H543" s="311"/>
      <c r="I543" s="312"/>
      <c r="J543" s="311"/>
      <c r="K543" s="311"/>
      <c r="L543" s="311"/>
      <c r="M543" s="313"/>
      <c r="N543" s="29"/>
    </row>
    <row r="544" spans="1:14" ht="13" x14ac:dyDescent="0.15">
      <c r="A544" s="311"/>
      <c r="B544" s="311"/>
      <c r="C544" s="311"/>
      <c r="D544" s="311"/>
      <c r="E544" s="311"/>
      <c r="F544" s="311"/>
      <c r="G544" s="311"/>
      <c r="H544" s="311"/>
      <c r="I544" s="312"/>
      <c r="J544" s="311"/>
      <c r="K544" s="311"/>
      <c r="L544" s="311"/>
      <c r="M544" s="313"/>
      <c r="N544" s="29"/>
    </row>
    <row r="545" spans="1:14" ht="13" x14ac:dyDescent="0.15">
      <c r="A545" s="311"/>
      <c r="B545" s="311"/>
      <c r="C545" s="311"/>
      <c r="D545" s="311"/>
      <c r="E545" s="311"/>
      <c r="F545" s="311"/>
      <c r="G545" s="311"/>
      <c r="H545" s="311"/>
      <c r="I545" s="312"/>
      <c r="J545" s="311"/>
      <c r="K545" s="311"/>
      <c r="L545" s="311"/>
      <c r="M545" s="313"/>
      <c r="N545" s="29"/>
    </row>
    <row r="546" spans="1:14" ht="13" x14ac:dyDescent="0.15">
      <c r="A546" s="311"/>
      <c r="B546" s="311"/>
      <c r="C546" s="311"/>
      <c r="D546" s="311"/>
      <c r="E546" s="311"/>
      <c r="F546" s="311"/>
      <c r="G546" s="311"/>
      <c r="H546" s="311"/>
      <c r="I546" s="312"/>
      <c r="J546" s="311"/>
      <c r="K546" s="311"/>
      <c r="L546" s="311"/>
      <c r="M546" s="313"/>
      <c r="N546" s="29"/>
    </row>
    <row r="547" spans="1:14" ht="13" x14ac:dyDescent="0.15">
      <c r="A547" s="311"/>
      <c r="B547" s="311"/>
      <c r="C547" s="311"/>
      <c r="D547" s="311"/>
      <c r="E547" s="311"/>
      <c r="F547" s="311"/>
      <c r="G547" s="311"/>
      <c r="H547" s="311"/>
      <c r="I547" s="312"/>
      <c r="J547" s="311"/>
      <c r="K547" s="311"/>
      <c r="L547" s="311"/>
      <c r="M547" s="313"/>
      <c r="N547" s="29"/>
    </row>
    <row r="548" spans="1:14" ht="13" x14ac:dyDescent="0.15">
      <c r="A548" s="311"/>
      <c r="B548" s="311"/>
      <c r="C548" s="311"/>
      <c r="D548" s="311"/>
      <c r="E548" s="311"/>
      <c r="F548" s="311"/>
      <c r="G548" s="311"/>
      <c r="H548" s="311"/>
      <c r="I548" s="312"/>
      <c r="J548" s="311"/>
      <c r="K548" s="311"/>
      <c r="L548" s="311"/>
      <c r="M548" s="313"/>
      <c r="N548" s="29"/>
    </row>
    <row r="549" spans="1:14" ht="13" x14ac:dyDescent="0.15">
      <c r="A549" s="311"/>
      <c r="B549" s="311"/>
      <c r="C549" s="311"/>
      <c r="D549" s="311"/>
      <c r="E549" s="311"/>
      <c r="F549" s="311"/>
      <c r="G549" s="311"/>
      <c r="H549" s="311"/>
      <c r="I549" s="312"/>
      <c r="J549" s="311"/>
      <c r="K549" s="311"/>
      <c r="L549" s="311"/>
      <c r="M549" s="313"/>
      <c r="N549" s="29"/>
    </row>
    <row r="550" spans="1:14" ht="13" x14ac:dyDescent="0.15">
      <c r="A550" s="311"/>
      <c r="B550" s="311"/>
      <c r="C550" s="311"/>
      <c r="D550" s="311"/>
      <c r="E550" s="311"/>
      <c r="F550" s="311"/>
      <c r="G550" s="311"/>
      <c r="H550" s="311"/>
      <c r="I550" s="312"/>
      <c r="J550" s="311"/>
      <c r="K550" s="311"/>
      <c r="L550" s="311"/>
      <c r="M550" s="313"/>
      <c r="N550" s="29"/>
    </row>
    <row r="551" spans="1:14" ht="13" x14ac:dyDescent="0.15">
      <c r="A551" s="311"/>
      <c r="B551" s="311"/>
      <c r="C551" s="311"/>
      <c r="D551" s="311"/>
      <c r="E551" s="311"/>
      <c r="F551" s="311"/>
      <c r="G551" s="311"/>
      <c r="H551" s="311"/>
      <c r="I551" s="312"/>
      <c r="J551" s="311"/>
      <c r="K551" s="311"/>
      <c r="L551" s="311"/>
      <c r="M551" s="313"/>
      <c r="N551" s="29"/>
    </row>
    <row r="552" spans="1:14" ht="13" x14ac:dyDescent="0.15">
      <c r="A552" s="311"/>
      <c r="B552" s="311"/>
      <c r="C552" s="311"/>
      <c r="D552" s="311"/>
      <c r="E552" s="311"/>
      <c r="F552" s="311"/>
      <c r="G552" s="311"/>
      <c r="H552" s="311"/>
      <c r="I552" s="312"/>
      <c r="J552" s="311"/>
      <c r="K552" s="311"/>
      <c r="L552" s="311"/>
      <c r="M552" s="313"/>
      <c r="N552" s="29"/>
    </row>
    <row r="553" spans="1:14" ht="13" x14ac:dyDescent="0.15">
      <c r="A553" s="311"/>
      <c r="B553" s="311"/>
      <c r="C553" s="311"/>
      <c r="D553" s="311"/>
      <c r="E553" s="311"/>
      <c r="F553" s="311"/>
      <c r="G553" s="311"/>
      <c r="H553" s="311"/>
      <c r="I553" s="312"/>
      <c r="J553" s="311"/>
      <c r="K553" s="311"/>
      <c r="L553" s="311"/>
      <c r="M553" s="313"/>
      <c r="N553" s="29"/>
    </row>
    <row r="554" spans="1:14" ht="13" x14ac:dyDescent="0.15">
      <c r="A554" s="311"/>
      <c r="B554" s="311"/>
      <c r="C554" s="311"/>
      <c r="D554" s="311"/>
      <c r="E554" s="311"/>
      <c r="F554" s="311"/>
      <c r="G554" s="311"/>
      <c r="H554" s="311"/>
      <c r="I554" s="312"/>
      <c r="J554" s="311"/>
      <c r="K554" s="311"/>
      <c r="L554" s="311"/>
      <c r="M554" s="313"/>
      <c r="N554" s="29"/>
    </row>
    <row r="555" spans="1:14" ht="13" x14ac:dyDescent="0.15">
      <c r="A555" s="311"/>
      <c r="B555" s="311"/>
      <c r="C555" s="311"/>
      <c r="D555" s="311"/>
      <c r="E555" s="311"/>
      <c r="F555" s="311"/>
      <c r="G555" s="311"/>
      <c r="H555" s="311"/>
      <c r="I555" s="312"/>
      <c r="J555" s="311"/>
      <c r="K555" s="311"/>
      <c r="L555" s="311"/>
      <c r="M555" s="313"/>
      <c r="N555" s="29"/>
    </row>
    <row r="556" spans="1:14" ht="13" x14ac:dyDescent="0.15">
      <c r="A556" s="311"/>
      <c r="B556" s="311"/>
      <c r="C556" s="311"/>
      <c r="D556" s="311"/>
      <c r="E556" s="311"/>
      <c r="F556" s="311"/>
      <c r="G556" s="311"/>
      <c r="H556" s="311"/>
      <c r="I556" s="312"/>
      <c r="J556" s="311"/>
      <c r="K556" s="311"/>
      <c r="L556" s="311"/>
      <c r="M556" s="313"/>
      <c r="N556" s="29"/>
    </row>
    <row r="557" spans="1:14" ht="13" x14ac:dyDescent="0.15">
      <c r="A557" s="311"/>
      <c r="B557" s="311"/>
      <c r="C557" s="311"/>
      <c r="D557" s="311"/>
      <c r="E557" s="311"/>
      <c r="F557" s="311"/>
      <c r="G557" s="311"/>
      <c r="H557" s="311"/>
      <c r="I557" s="312"/>
      <c r="J557" s="311"/>
      <c r="K557" s="311"/>
      <c r="L557" s="311"/>
      <c r="M557" s="313"/>
      <c r="N557" s="29"/>
    </row>
    <row r="558" spans="1:14" ht="13" x14ac:dyDescent="0.15">
      <c r="A558" s="311"/>
      <c r="B558" s="311"/>
      <c r="C558" s="311"/>
      <c r="D558" s="311"/>
      <c r="E558" s="311"/>
      <c r="F558" s="311"/>
      <c r="G558" s="311"/>
      <c r="H558" s="311"/>
      <c r="I558" s="312"/>
      <c r="J558" s="311"/>
      <c r="K558" s="311"/>
      <c r="L558" s="311"/>
      <c r="M558" s="313"/>
      <c r="N558" s="29"/>
    </row>
    <row r="559" spans="1:14" ht="13" x14ac:dyDescent="0.15">
      <c r="A559" s="311"/>
      <c r="B559" s="311"/>
      <c r="C559" s="311"/>
      <c r="D559" s="311"/>
      <c r="E559" s="311"/>
      <c r="F559" s="311"/>
      <c r="G559" s="311"/>
      <c r="H559" s="311"/>
      <c r="I559" s="312"/>
      <c r="J559" s="311"/>
      <c r="K559" s="311"/>
      <c r="L559" s="311"/>
      <c r="M559" s="313"/>
      <c r="N559" s="29"/>
    </row>
    <row r="560" spans="1:14" ht="13" x14ac:dyDescent="0.15">
      <c r="A560" s="311"/>
      <c r="B560" s="311"/>
      <c r="C560" s="311"/>
      <c r="D560" s="311"/>
      <c r="E560" s="311"/>
      <c r="F560" s="311"/>
      <c r="G560" s="311"/>
      <c r="H560" s="311"/>
      <c r="I560" s="312"/>
      <c r="J560" s="311"/>
      <c r="K560" s="311"/>
      <c r="L560" s="311"/>
      <c r="M560" s="313"/>
      <c r="N560" s="29"/>
    </row>
    <row r="561" spans="1:14" ht="13" x14ac:dyDescent="0.15">
      <c r="A561" s="311"/>
      <c r="B561" s="311"/>
      <c r="C561" s="311"/>
      <c r="D561" s="311"/>
      <c r="E561" s="311"/>
      <c r="F561" s="311"/>
      <c r="G561" s="311"/>
      <c r="H561" s="311"/>
      <c r="I561" s="312"/>
      <c r="J561" s="311"/>
      <c r="K561" s="311"/>
      <c r="L561" s="311"/>
      <c r="M561" s="313"/>
      <c r="N561" s="29"/>
    </row>
    <row r="562" spans="1:14" ht="13" x14ac:dyDescent="0.15">
      <c r="A562" s="311"/>
      <c r="B562" s="311"/>
      <c r="C562" s="311"/>
      <c r="D562" s="311"/>
      <c r="E562" s="311"/>
      <c r="F562" s="311"/>
      <c r="G562" s="311"/>
      <c r="H562" s="311"/>
      <c r="I562" s="312"/>
      <c r="J562" s="311"/>
      <c r="K562" s="311"/>
      <c r="L562" s="311"/>
      <c r="M562" s="313"/>
      <c r="N562" s="29"/>
    </row>
    <row r="563" spans="1:14" ht="13" x14ac:dyDescent="0.15">
      <c r="A563" s="311"/>
      <c r="B563" s="311"/>
      <c r="C563" s="311"/>
      <c r="D563" s="311"/>
      <c r="E563" s="311"/>
      <c r="F563" s="311"/>
      <c r="G563" s="311"/>
      <c r="H563" s="311"/>
      <c r="I563" s="312"/>
      <c r="J563" s="311"/>
      <c r="K563" s="311"/>
      <c r="L563" s="311"/>
      <c r="M563" s="313"/>
      <c r="N563" s="29"/>
    </row>
    <row r="564" spans="1:14" ht="13" x14ac:dyDescent="0.15">
      <c r="A564" s="311"/>
      <c r="B564" s="311"/>
      <c r="C564" s="311"/>
      <c r="D564" s="311"/>
      <c r="E564" s="311"/>
      <c r="F564" s="311"/>
      <c r="G564" s="311"/>
      <c r="H564" s="311"/>
      <c r="I564" s="312"/>
      <c r="J564" s="311"/>
      <c r="K564" s="311"/>
      <c r="L564" s="311"/>
      <c r="M564" s="313"/>
      <c r="N564" s="29"/>
    </row>
    <row r="565" spans="1:14" ht="13" x14ac:dyDescent="0.15">
      <c r="A565" s="311"/>
      <c r="B565" s="311"/>
      <c r="C565" s="311"/>
      <c r="D565" s="311"/>
      <c r="E565" s="311"/>
      <c r="F565" s="311"/>
      <c r="G565" s="311"/>
      <c r="H565" s="311"/>
      <c r="I565" s="312"/>
      <c r="J565" s="311"/>
      <c r="K565" s="311"/>
      <c r="L565" s="311"/>
      <c r="M565" s="313"/>
      <c r="N565" s="29"/>
    </row>
    <row r="566" spans="1:14" ht="13" x14ac:dyDescent="0.15">
      <c r="A566" s="311"/>
      <c r="B566" s="311"/>
      <c r="C566" s="311"/>
      <c r="D566" s="311"/>
      <c r="E566" s="311"/>
      <c r="F566" s="311"/>
      <c r="G566" s="311"/>
      <c r="H566" s="311"/>
      <c r="I566" s="312"/>
      <c r="J566" s="311"/>
      <c r="K566" s="311"/>
      <c r="L566" s="311"/>
      <c r="M566" s="313"/>
      <c r="N566" s="29"/>
    </row>
    <row r="567" spans="1:14" ht="13" x14ac:dyDescent="0.15">
      <c r="A567" s="311"/>
      <c r="B567" s="311"/>
      <c r="C567" s="311"/>
      <c r="D567" s="311"/>
      <c r="E567" s="311"/>
      <c r="F567" s="311"/>
      <c r="G567" s="311"/>
      <c r="H567" s="311"/>
      <c r="I567" s="312"/>
      <c r="J567" s="311"/>
      <c r="K567" s="311"/>
      <c r="L567" s="311"/>
      <c r="M567" s="313"/>
      <c r="N567" s="29"/>
    </row>
    <row r="568" spans="1:14" ht="13" x14ac:dyDescent="0.15">
      <c r="A568" s="311"/>
      <c r="B568" s="311"/>
      <c r="C568" s="311"/>
      <c r="D568" s="311"/>
      <c r="E568" s="311"/>
      <c r="F568" s="311"/>
      <c r="G568" s="311"/>
      <c r="H568" s="311"/>
      <c r="I568" s="312"/>
      <c r="J568" s="311"/>
      <c r="K568" s="311"/>
      <c r="L568" s="311"/>
      <c r="M568" s="313"/>
      <c r="N568" s="29"/>
    </row>
    <row r="569" spans="1:14" ht="13" x14ac:dyDescent="0.15">
      <c r="A569" s="311"/>
      <c r="B569" s="311"/>
      <c r="C569" s="311"/>
      <c r="D569" s="311"/>
      <c r="E569" s="311"/>
      <c r="F569" s="311"/>
      <c r="G569" s="311"/>
      <c r="H569" s="311"/>
      <c r="I569" s="312"/>
      <c r="J569" s="311"/>
      <c r="K569" s="311"/>
      <c r="L569" s="311"/>
      <c r="M569" s="313"/>
      <c r="N569" s="29"/>
    </row>
    <row r="570" spans="1:14" ht="13" x14ac:dyDescent="0.15">
      <c r="A570" s="311"/>
      <c r="B570" s="311"/>
      <c r="C570" s="311"/>
      <c r="D570" s="311"/>
      <c r="E570" s="311"/>
      <c r="F570" s="311"/>
      <c r="G570" s="311"/>
      <c r="H570" s="311"/>
      <c r="I570" s="312"/>
      <c r="J570" s="311"/>
      <c r="K570" s="311"/>
      <c r="L570" s="311"/>
      <c r="M570" s="313"/>
      <c r="N570" s="29"/>
    </row>
    <row r="571" spans="1:14" ht="13" x14ac:dyDescent="0.15">
      <c r="A571" s="311"/>
      <c r="B571" s="311"/>
      <c r="C571" s="311"/>
      <c r="D571" s="311"/>
      <c r="E571" s="311"/>
      <c r="F571" s="311"/>
      <c r="G571" s="311"/>
      <c r="H571" s="311"/>
      <c r="I571" s="312"/>
      <c r="J571" s="311"/>
      <c r="K571" s="311"/>
      <c r="L571" s="311"/>
      <c r="M571" s="313"/>
      <c r="N571" s="29"/>
    </row>
    <row r="572" spans="1:14" ht="13" x14ac:dyDescent="0.15">
      <c r="A572" s="311"/>
      <c r="B572" s="311"/>
      <c r="C572" s="311"/>
      <c r="D572" s="311"/>
      <c r="E572" s="311"/>
      <c r="F572" s="311"/>
      <c r="G572" s="311"/>
      <c r="H572" s="311"/>
      <c r="I572" s="312"/>
      <c r="J572" s="311"/>
      <c r="K572" s="311"/>
      <c r="L572" s="311"/>
      <c r="M572" s="313"/>
      <c r="N572" s="29"/>
    </row>
    <row r="573" spans="1:14" ht="13" x14ac:dyDescent="0.15">
      <c r="A573" s="311"/>
      <c r="B573" s="311"/>
      <c r="C573" s="311"/>
      <c r="D573" s="311"/>
      <c r="E573" s="311"/>
      <c r="F573" s="311"/>
      <c r="G573" s="311"/>
      <c r="H573" s="311"/>
      <c r="I573" s="312"/>
      <c r="J573" s="311"/>
      <c r="K573" s="311"/>
      <c r="L573" s="311"/>
      <c r="M573" s="313"/>
      <c r="N573" s="29"/>
    </row>
    <row r="574" spans="1:14" ht="13" x14ac:dyDescent="0.15">
      <c r="A574" s="311"/>
      <c r="B574" s="311"/>
      <c r="C574" s="311"/>
      <c r="D574" s="311"/>
      <c r="E574" s="311"/>
      <c r="F574" s="311"/>
      <c r="G574" s="311"/>
      <c r="H574" s="311"/>
      <c r="I574" s="312"/>
      <c r="J574" s="311"/>
      <c r="K574" s="311"/>
      <c r="L574" s="311"/>
      <c r="M574" s="313"/>
      <c r="N574" s="29"/>
    </row>
    <row r="575" spans="1:14" ht="13" x14ac:dyDescent="0.15">
      <c r="A575" s="311"/>
      <c r="B575" s="311"/>
      <c r="C575" s="311"/>
      <c r="D575" s="311"/>
      <c r="E575" s="311"/>
      <c r="F575" s="311"/>
      <c r="G575" s="311"/>
      <c r="H575" s="311"/>
      <c r="I575" s="312"/>
      <c r="J575" s="311"/>
      <c r="K575" s="311"/>
      <c r="L575" s="311"/>
      <c r="M575" s="313"/>
      <c r="N575" s="29"/>
    </row>
    <row r="576" spans="1:14" ht="13" x14ac:dyDescent="0.15">
      <c r="A576" s="311"/>
      <c r="B576" s="311"/>
      <c r="C576" s="311"/>
      <c r="D576" s="311"/>
      <c r="E576" s="311"/>
      <c r="F576" s="311"/>
      <c r="G576" s="311"/>
      <c r="H576" s="311"/>
      <c r="I576" s="312"/>
      <c r="J576" s="311"/>
      <c r="K576" s="311"/>
      <c r="L576" s="311"/>
      <c r="M576" s="313"/>
      <c r="N576" s="29"/>
    </row>
    <row r="577" spans="1:14" ht="13" x14ac:dyDescent="0.15">
      <c r="A577" s="311"/>
      <c r="B577" s="311"/>
      <c r="C577" s="311"/>
      <c r="D577" s="311"/>
      <c r="E577" s="311"/>
      <c r="F577" s="311"/>
      <c r="G577" s="311"/>
      <c r="H577" s="311"/>
      <c r="I577" s="312"/>
      <c r="J577" s="311"/>
      <c r="K577" s="311"/>
      <c r="L577" s="311"/>
      <c r="M577" s="313"/>
      <c r="N577" s="29"/>
    </row>
    <row r="578" spans="1:14" ht="13" x14ac:dyDescent="0.15">
      <c r="A578" s="311"/>
      <c r="B578" s="311"/>
      <c r="C578" s="311"/>
      <c r="D578" s="311"/>
      <c r="E578" s="311"/>
      <c r="F578" s="311"/>
      <c r="G578" s="311"/>
      <c r="H578" s="311"/>
      <c r="I578" s="312"/>
      <c r="J578" s="311"/>
      <c r="K578" s="311"/>
      <c r="L578" s="311"/>
      <c r="M578" s="313"/>
      <c r="N578" s="29"/>
    </row>
    <row r="579" spans="1:14" ht="13" x14ac:dyDescent="0.15">
      <c r="A579" s="311"/>
      <c r="B579" s="311"/>
      <c r="C579" s="311"/>
      <c r="D579" s="311"/>
      <c r="E579" s="311"/>
      <c r="F579" s="311"/>
      <c r="G579" s="311"/>
      <c r="H579" s="311"/>
      <c r="I579" s="312"/>
      <c r="J579" s="311"/>
      <c r="K579" s="311"/>
      <c r="L579" s="311"/>
      <c r="M579" s="313"/>
      <c r="N579" s="29"/>
    </row>
    <row r="580" spans="1:14" ht="13" x14ac:dyDescent="0.15">
      <c r="A580" s="311"/>
      <c r="B580" s="311"/>
      <c r="C580" s="311"/>
      <c r="D580" s="311"/>
      <c r="E580" s="311"/>
      <c r="F580" s="311"/>
      <c r="G580" s="311"/>
      <c r="H580" s="311"/>
      <c r="I580" s="312"/>
      <c r="J580" s="311"/>
      <c r="K580" s="311"/>
      <c r="L580" s="311"/>
      <c r="M580" s="313"/>
      <c r="N580" s="29"/>
    </row>
    <row r="581" spans="1:14" ht="13" x14ac:dyDescent="0.15">
      <c r="A581" s="311"/>
      <c r="B581" s="311"/>
      <c r="C581" s="311"/>
      <c r="D581" s="311"/>
      <c r="E581" s="311"/>
      <c r="F581" s="311"/>
      <c r="G581" s="311"/>
      <c r="H581" s="311"/>
      <c r="I581" s="312"/>
      <c r="J581" s="311"/>
      <c r="K581" s="311"/>
      <c r="L581" s="311"/>
      <c r="M581" s="313"/>
      <c r="N581" s="29"/>
    </row>
    <row r="582" spans="1:14" ht="13" x14ac:dyDescent="0.15">
      <c r="A582" s="311"/>
      <c r="B582" s="311"/>
      <c r="C582" s="311"/>
      <c r="D582" s="311"/>
      <c r="E582" s="311"/>
      <c r="F582" s="311"/>
      <c r="G582" s="311"/>
      <c r="H582" s="311"/>
      <c r="I582" s="312"/>
      <c r="J582" s="311"/>
      <c r="K582" s="311"/>
      <c r="L582" s="311"/>
      <c r="M582" s="313"/>
      <c r="N582" s="29"/>
    </row>
    <row r="583" spans="1:14" ht="13" x14ac:dyDescent="0.15">
      <c r="A583" s="311"/>
      <c r="B583" s="311"/>
      <c r="C583" s="311"/>
      <c r="D583" s="311"/>
      <c r="E583" s="311"/>
      <c r="F583" s="311"/>
      <c r="G583" s="311"/>
      <c r="H583" s="311"/>
      <c r="I583" s="312"/>
      <c r="J583" s="311"/>
      <c r="K583" s="311"/>
      <c r="L583" s="311"/>
      <c r="M583" s="313"/>
      <c r="N583" s="29"/>
    </row>
    <row r="584" spans="1:14" ht="13" x14ac:dyDescent="0.15">
      <c r="A584" s="311"/>
      <c r="B584" s="311"/>
      <c r="C584" s="311"/>
      <c r="D584" s="311"/>
      <c r="E584" s="311"/>
      <c r="F584" s="311"/>
      <c r="G584" s="311"/>
      <c r="H584" s="311"/>
      <c r="I584" s="312"/>
      <c r="J584" s="311"/>
      <c r="K584" s="311"/>
      <c r="L584" s="311"/>
      <c r="M584" s="313"/>
      <c r="N584" s="29"/>
    </row>
    <row r="585" spans="1:14" ht="13" x14ac:dyDescent="0.15">
      <c r="A585" s="311"/>
      <c r="B585" s="311"/>
      <c r="C585" s="311"/>
      <c r="D585" s="311"/>
      <c r="E585" s="311"/>
      <c r="F585" s="311"/>
      <c r="G585" s="311"/>
      <c r="H585" s="311"/>
      <c r="I585" s="312"/>
      <c r="J585" s="311"/>
      <c r="K585" s="311"/>
      <c r="L585" s="311"/>
      <c r="M585" s="313"/>
      <c r="N585" s="29"/>
    </row>
    <row r="586" spans="1:14" ht="13" x14ac:dyDescent="0.15">
      <c r="A586" s="311"/>
      <c r="B586" s="311"/>
      <c r="C586" s="311"/>
      <c r="D586" s="311"/>
      <c r="E586" s="311"/>
      <c r="F586" s="311"/>
      <c r="G586" s="311"/>
      <c r="H586" s="311"/>
      <c r="I586" s="312"/>
      <c r="J586" s="311"/>
      <c r="K586" s="311"/>
      <c r="L586" s="311"/>
      <c r="M586" s="313"/>
      <c r="N586" s="29"/>
    </row>
    <row r="587" spans="1:14" ht="13" x14ac:dyDescent="0.15">
      <c r="A587" s="311"/>
      <c r="B587" s="311"/>
      <c r="C587" s="311"/>
      <c r="D587" s="311"/>
      <c r="E587" s="311"/>
      <c r="F587" s="311"/>
      <c r="G587" s="311"/>
      <c r="H587" s="311"/>
      <c r="I587" s="312"/>
      <c r="J587" s="311"/>
      <c r="K587" s="311"/>
      <c r="L587" s="311"/>
      <c r="M587" s="313"/>
      <c r="N587" s="29"/>
    </row>
    <row r="588" spans="1:14" ht="13" x14ac:dyDescent="0.15">
      <c r="A588" s="311"/>
      <c r="B588" s="311"/>
      <c r="C588" s="311"/>
      <c r="D588" s="311"/>
      <c r="E588" s="311"/>
      <c r="F588" s="311"/>
      <c r="G588" s="311"/>
      <c r="H588" s="311"/>
      <c r="I588" s="312"/>
      <c r="J588" s="311"/>
      <c r="K588" s="311"/>
      <c r="L588" s="311"/>
      <c r="M588" s="313"/>
      <c r="N588" s="29"/>
    </row>
    <row r="589" spans="1:14" ht="13" x14ac:dyDescent="0.15">
      <c r="A589" s="311"/>
      <c r="B589" s="311"/>
      <c r="C589" s="311"/>
      <c r="D589" s="311"/>
      <c r="E589" s="311"/>
      <c r="F589" s="311"/>
      <c r="G589" s="311"/>
      <c r="H589" s="311"/>
      <c r="I589" s="312"/>
      <c r="J589" s="311"/>
      <c r="K589" s="311"/>
      <c r="L589" s="311"/>
      <c r="M589" s="313"/>
      <c r="N589" s="29"/>
    </row>
    <row r="590" spans="1:14" ht="13" x14ac:dyDescent="0.15">
      <c r="A590" s="311"/>
      <c r="B590" s="311"/>
      <c r="C590" s="311"/>
      <c r="D590" s="311"/>
      <c r="E590" s="311"/>
      <c r="F590" s="311"/>
      <c r="G590" s="311"/>
      <c r="H590" s="311"/>
      <c r="I590" s="312"/>
      <c r="J590" s="311"/>
      <c r="K590" s="311"/>
      <c r="L590" s="311"/>
      <c r="M590" s="313"/>
      <c r="N590" s="29"/>
    </row>
    <row r="591" spans="1:14" ht="13" x14ac:dyDescent="0.15">
      <c r="A591" s="311"/>
      <c r="B591" s="311"/>
      <c r="C591" s="311"/>
      <c r="D591" s="311"/>
      <c r="E591" s="311"/>
      <c r="F591" s="311"/>
      <c r="G591" s="311"/>
      <c r="H591" s="311"/>
      <c r="I591" s="312"/>
      <c r="J591" s="311"/>
      <c r="K591" s="311"/>
      <c r="L591" s="311"/>
      <c r="M591" s="313"/>
      <c r="N591" s="29"/>
    </row>
    <row r="592" spans="1:14" ht="13" x14ac:dyDescent="0.15">
      <c r="A592" s="311"/>
      <c r="B592" s="311"/>
      <c r="C592" s="311"/>
      <c r="D592" s="311"/>
      <c r="E592" s="311"/>
      <c r="F592" s="311"/>
      <c r="G592" s="311"/>
      <c r="H592" s="311"/>
      <c r="I592" s="312"/>
      <c r="J592" s="311"/>
      <c r="K592" s="311"/>
      <c r="L592" s="311"/>
      <c r="M592" s="313"/>
      <c r="N592" s="29"/>
    </row>
    <row r="593" spans="1:14" ht="13" x14ac:dyDescent="0.15">
      <c r="A593" s="311"/>
      <c r="B593" s="311"/>
      <c r="C593" s="311"/>
      <c r="D593" s="311"/>
      <c r="E593" s="311"/>
      <c r="F593" s="311"/>
      <c r="G593" s="311"/>
      <c r="H593" s="311"/>
      <c r="I593" s="312"/>
      <c r="J593" s="311"/>
      <c r="K593" s="311"/>
      <c r="L593" s="311"/>
      <c r="M593" s="313"/>
      <c r="N593" s="29"/>
    </row>
    <row r="594" spans="1:14" ht="13" x14ac:dyDescent="0.15">
      <c r="A594" s="311"/>
      <c r="B594" s="311"/>
      <c r="C594" s="311"/>
      <c r="D594" s="311"/>
      <c r="E594" s="311"/>
      <c r="F594" s="311"/>
      <c r="G594" s="311"/>
      <c r="H594" s="311"/>
      <c r="I594" s="312"/>
      <c r="J594" s="311"/>
      <c r="K594" s="311"/>
      <c r="L594" s="311"/>
      <c r="M594" s="313"/>
      <c r="N594" s="29"/>
    </row>
    <row r="595" spans="1:14" ht="13" x14ac:dyDescent="0.15">
      <c r="A595" s="311"/>
      <c r="B595" s="311"/>
      <c r="C595" s="311"/>
      <c r="D595" s="311"/>
      <c r="E595" s="311"/>
      <c r="F595" s="311"/>
      <c r="G595" s="311"/>
      <c r="H595" s="311"/>
      <c r="I595" s="312"/>
      <c r="J595" s="311"/>
      <c r="K595" s="311"/>
      <c r="L595" s="311"/>
      <c r="M595" s="313"/>
      <c r="N595" s="29"/>
    </row>
    <row r="596" spans="1:14" ht="13" x14ac:dyDescent="0.15">
      <c r="A596" s="311"/>
      <c r="B596" s="311"/>
      <c r="C596" s="311"/>
      <c r="D596" s="311"/>
      <c r="E596" s="311"/>
      <c r="F596" s="311"/>
      <c r="G596" s="311"/>
      <c r="H596" s="311"/>
      <c r="I596" s="312"/>
      <c r="J596" s="311"/>
      <c r="K596" s="311"/>
      <c r="L596" s="311"/>
      <c r="M596" s="313"/>
      <c r="N596" s="29"/>
    </row>
    <row r="597" spans="1:14" ht="13" x14ac:dyDescent="0.15">
      <c r="A597" s="311"/>
      <c r="B597" s="311"/>
      <c r="C597" s="311"/>
      <c r="D597" s="311"/>
      <c r="E597" s="311"/>
      <c r="F597" s="311"/>
      <c r="G597" s="311"/>
      <c r="H597" s="311"/>
      <c r="I597" s="312"/>
      <c r="J597" s="311"/>
      <c r="K597" s="311"/>
      <c r="L597" s="311"/>
      <c r="M597" s="313"/>
      <c r="N597" s="29"/>
    </row>
    <row r="598" spans="1:14" ht="13" x14ac:dyDescent="0.15">
      <c r="A598" s="311"/>
      <c r="B598" s="311"/>
      <c r="C598" s="311"/>
      <c r="D598" s="311"/>
      <c r="E598" s="311"/>
      <c r="F598" s="311"/>
      <c r="G598" s="311"/>
      <c r="H598" s="311"/>
      <c r="I598" s="312"/>
      <c r="J598" s="311"/>
      <c r="K598" s="311"/>
      <c r="L598" s="311"/>
      <c r="M598" s="313"/>
      <c r="N598" s="29"/>
    </row>
    <row r="599" spans="1:14" ht="13" x14ac:dyDescent="0.15">
      <c r="A599" s="311"/>
      <c r="B599" s="311"/>
      <c r="C599" s="311"/>
      <c r="D599" s="311"/>
      <c r="E599" s="311"/>
      <c r="F599" s="311"/>
      <c r="G599" s="311"/>
      <c r="H599" s="311"/>
      <c r="I599" s="312"/>
      <c r="J599" s="311"/>
      <c r="K599" s="311"/>
      <c r="L599" s="311"/>
      <c r="M599" s="313"/>
      <c r="N599" s="29"/>
    </row>
    <row r="600" spans="1:14" ht="13" x14ac:dyDescent="0.15">
      <c r="A600" s="311"/>
      <c r="B600" s="311"/>
      <c r="C600" s="311"/>
      <c r="D600" s="311"/>
      <c r="E600" s="311"/>
      <c r="F600" s="311"/>
      <c r="G600" s="311"/>
      <c r="H600" s="311"/>
      <c r="I600" s="312"/>
      <c r="J600" s="311"/>
      <c r="K600" s="311"/>
      <c r="L600" s="311"/>
      <c r="M600" s="313"/>
      <c r="N600" s="29"/>
    </row>
    <row r="601" spans="1:14" ht="13" x14ac:dyDescent="0.15">
      <c r="A601" s="311"/>
      <c r="B601" s="311"/>
      <c r="C601" s="311"/>
      <c r="D601" s="311"/>
      <c r="E601" s="311"/>
      <c r="F601" s="311"/>
      <c r="G601" s="311"/>
      <c r="H601" s="311"/>
      <c r="I601" s="312"/>
      <c r="J601" s="311"/>
      <c r="K601" s="311"/>
      <c r="L601" s="311"/>
      <c r="M601" s="313"/>
      <c r="N601" s="29"/>
    </row>
    <row r="602" spans="1:14" ht="13" x14ac:dyDescent="0.15">
      <c r="A602" s="311"/>
      <c r="B602" s="311"/>
      <c r="C602" s="311"/>
      <c r="D602" s="311"/>
      <c r="E602" s="311"/>
      <c r="F602" s="311"/>
      <c r="G602" s="311"/>
      <c r="H602" s="311"/>
      <c r="I602" s="312"/>
      <c r="J602" s="311"/>
      <c r="K602" s="311"/>
      <c r="L602" s="311"/>
      <c r="M602" s="313"/>
      <c r="N602" s="29"/>
    </row>
    <row r="603" spans="1:14" ht="13" x14ac:dyDescent="0.15">
      <c r="A603" s="311"/>
      <c r="B603" s="311"/>
      <c r="C603" s="311"/>
      <c r="D603" s="311"/>
      <c r="E603" s="311"/>
      <c r="F603" s="311"/>
      <c r="G603" s="311"/>
      <c r="H603" s="311"/>
      <c r="I603" s="312"/>
      <c r="J603" s="311"/>
      <c r="K603" s="311"/>
      <c r="L603" s="311"/>
      <c r="M603" s="313"/>
      <c r="N603" s="29"/>
    </row>
    <row r="604" spans="1:14" ht="13" x14ac:dyDescent="0.15">
      <c r="A604" s="311"/>
      <c r="B604" s="311"/>
      <c r="C604" s="311"/>
      <c r="D604" s="311"/>
      <c r="E604" s="311"/>
      <c r="F604" s="311"/>
      <c r="G604" s="311"/>
      <c r="H604" s="311"/>
      <c r="I604" s="312"/>
      <c r="J604" s="311"/>
      <c r="K604" s="311"/>
      <c r="L604" s="311"/>
      <c r="M604" s="313"/>
      <c r="N604" s="29"/>
    </row>
    <row r="605" spans="1:14" ht="13" x14ac:dyDescent="0.15">
      <c r="A605" s="311"/>
      <c r="B605" s="311"/>
      <c r="C605" s="311"/>
      <c r="D605" s="311"/>
      <c r="E605" s="311"/>
      <c r="F605" s="311"/>
      <c r="G605" s="311"/>
      <c r="H605" s="311"/>
      <c r="I605" s="312"/>
      <c r="J605" s="311"/>
      <c r="K605" s="311"/>
      <c r="L605" s="311"/>
      <c r="M605" s="313"/>
      <c r="N605" s="29"/>
    </row>
    <row r="606" spans="1:14" ht="13" x14ac:dyDescent="0.15">
      <c r="A606" s="311"/>
      <c r="B606" s="311"/>
      <c r="C606" s="311"/>
      <c r="D606" s="311"/>
      <c r="E606" s="311"/>
      <c r="F606" s="311"/>
      <c r="G606" s="311"/>
      <c r="H606" s="311"/>
      <c r="I606" s="312"/>
      <c r="J606" s="311"/>
      <c r="K606" s="311"/>
      <c r="L606" s="311"/>
      <c r="M606" s="313"/>
      <c r="N606" s="29"/>
    </row>
    <row r="607" spans="1:14" ht="13" x14ac:dyDescent="0.15">
      <c r="A607" s="311"/>
      <c r="B607" s="311"/>
      <c r="C607" s="311"/>
      <c r="D607" s="311"/>
      <c r="E607" s="311"/>
      <c r="F607" s="311"/>
      <c r="G607" s="311"/>
      <c r="H607" s="311"/>
      <c r="I607" s="312"/>
      <c r="J607" s="311"/>
      <c r="K607" s="311"/>
      <c r="L607" s="311"/>
      <c r="M607" s="313"/>
      <c r="N607" s="29"/>
    </row>
    <row r="608" spans="1:14" ht="13" x14ac:dyDescent="0.15">
      <c r="A608" s="311"/>
      <c r="B608" s="311"/>
      <c r="C608" s="311"/>
      <c r="D608" s="311"/>
      <c r="E608" s="311"/>
      <c r="F608" s="311"/>
      <c r="G608" s="311"/>
      <c r="H608" s="311"/>
      <c r="I608" s="312"/>
      <c r="J608" s="311"/>
      <c r="K608" s="311"/>
      <c r="L608" s="311"/>
      <c r="M608" s="313"/>
      <c r="N608" s="29"/>
    </row>
    <row r="609" spans="1:14" ht="13" x14ac:dyDescent="0.15">
      <c r="A609" s="311"/>
      <c r="B609" s="311"/>
      <c r="C609" s="311"/>
      <c r="D609" s="311"/>
      <c r="E609" s="311"/>
      <c r="F609" s="311"/>
      <c r="G609" s="311"/>
      <c r="H609" s="311"/>
      <c r="I609" s="312"/>
      <c r="J609" s="311"/>
      <c r="K609" s="311"/>
      <c r="L609" s="311"/>
      <c r="M609" s="313"/>
      <c r="N609" s="29"/>
    </row>
    <row r="610" spans="1:14" ht="13" x14ac:dyDescent="0.15">
      <c r="A610" s="311"/>
      <c r="B610" s="311"/>
      <c r="C610" s="311"/>
      <c r="D610" s="311"/>
      <c r="E610" s="311"/>
      <c r="F610" s="311"/>
      <c r="G610" s="311"/>
      <c r="H610" s="311"/>
      <c r="I610" s="312"/>
      <c r="J610" s="311"/>
      <c r="K610" s="311"/>
      <c r="L610" s="311"/>
      <c r="M610" s="313"/>
      <c r="N610" s="29"/>
    </row>
    <row r="611" spans="1:14" ht="13" x14ac:dyDescent="0.15">
      <c r="A611" s="311"/>
      <c r="B611" s="311"/>
      <c r="C611" s="311"/>
      <c r="D611" s="311"/>
      <c r="E611" s="311"/>
      <c r="F611" s="311"/>
      <c r="G611" s="311"/>
      <c r="H611" s="311"/>
      <c r="I611" s="312"/>
      <c r="J611" s="311"/>
      <c r="K611" s="311"/>
      <c r="L611" s="311"/>
      <c r="M611" s="313"/>
      <c r="N611" s="29"/>
    </row>
    <row r="612" spans="1:14" ht="13" x14ac:dyDescent="0.15">
      <c r="A612" s="311"/>
      <c r="B612" s="311"/>
      <c r="C612" s="311"/>
      <c r="D612" s="311"/>
      <c r="E612" s="311"/>
      <c r="F612" s="311"/>
      <c r="G612" s="311"/>
      <c r="H612" s="311"/>
      <c r="I612" s="312"/>
      <c r="J612" s="311"/>
      <c r="K612" s="311"/>
      <c r="L612" s="311"/>
      <c r="M612" s="313"/>
      <c r="N612" s="29"/>
    </row>
    <row r="613" spans="1:14" ht="13" x14ac:dyDescent="0.15">
      <c r="A613" s="311"/>
      <c r="B613" s="311"/>
      <c r="C613" s="311"/>
      <c r="D613" s="311"/>
      <c r="E613" s="311"/>
      <c r="F613" s="311"/>
      <c r="G613" s="311"/>
      <c r="H613" s="311"/>
      <c r="I613" s="312"/>
      <c r="J613" s="311"/>
      <c r="K613" s="311"/>
      <c r="L613" s="311"/>
      <c r="M613" s="313"/>
      <c r="N613" s="29"/>
    </row>
    <row r="614" spans="1:14" ht="13" x14ac:dyDescent="0.15">
      <c r="A614" s="311"/>
      <c r="B614" s="311"/>
      <c r="C614" s="311"/>
      <c r="D614" s="311"/>
      <c r="E614" s="311"/>
      <c r="F614" s="311"/>
      <c r="G614" s="311"/>
      <c r="H614" s="311"/>
      <c r="I614" s="312"/>
      <c r="J614" s="311"/>
      <c r="K614" s="311"/>
      <c r="L614" s="311"/>
      <c r="M614" s="313"/>
      <c r="N614" s="29"/>
    </row>
    <row r="615" spans="1:14" ht="13" x14ac:dyDescent="0.15">
      <c r="A615" s="311"/>
      <c r="B615" s="311"/>
      <c r="C615" s="311"/>
      <c r="D615" s="311"/>
      <c r="E615" s="311"/>
      <c r="F615" s="311"/>
      <c r="G615" s="311"/>
      <c r="H615" s="311"/>
      <c r="I615" s="312"/>
      <c r="J615" s="311"/>
      <c r="K615" s="311"/>
      <c r="L615" s="311"/>
      <c r="M615" s="313"/>
      <c r="N615" s="29"/>
    </row>
    <row r="616" spans="1:14" ht="13" x14ac:dyDescent="0.15">
      <c r="A616" s="311"/>
      <c r="B616" s="311"/>
      <c r="C616" s="311"/>
      <c r="D616" s="311"/>
      <c r="E616" s="311"/>
      <c r="F616" s="311"/>
      <c r="G616" s="311"/>
      <c r="H616" s="311"/>
      <c r="I616" s="312"/>
      <c r="J616" s="311"/>
      <c r="K616" s="311"/>
      <c r="L616" s="311"/>
      <c r="M616" s="313"/>
      <c r="N616" s="29"/>
    </row>
    <row r="617" spans="1:14" ht="13" x14ac:dyDescent="0.15">
      <c r="A617" s="311"/>
      <c r="B617" s="311"/>
      <c r="C617" s="311"/>
      <c r="D617" s="311"/>
      <c r="E617" s="311"/>
      <c r="F617" s="311"/>
      <c r="G617" s="311"/>
      <c r="H617" s="311"/>
      <c r="I617" s="312"/>
      <c r="J617" s="311"/>
      <c r="K617" s="311"/>
      <c r="L617" s="311"/>
      <c r="M617" s="313"/>
      <c r="N617" s="29"/>
    </row>
    <row r="618" spans="1:14" ht="13" x14ac:dyDescent="0.15">
      <c r="A618" s="311"/>
      <c r="B618" s="311"/>
      <c r="C618" s="311"/>
      <c r="D618" s="311"/>
      <c r="E618" s="311"/>
      <c r="F618" s="311"/>
      <c r="G618" s="311"/>
      <c r="H618" s="311"/>
      <c r="I618" s="312"/>
      <c r="J618" s="311"/>
      <c r="K618" s="311"/>
      <c r="L618" s="311"/>
      <c r="M618" s="313"/>
      <c r="N618" s="29"/>
    </row>
    <row r="619" spans="1:14" ht="13" x14ac:dyDescent="0.15">
      <c r="A619" s="311"/>
      <c r="B619" s="311"/>
      <c r="C619" s="311"/>
      <c r="D619" s="311"/>
      <c r="E619" s="311"/>
      <c r="F619" s="311"/>
      <c r="G619" s="311"/>
      <c r="H619" s="311"/>
      <c r="I619" s="312"/>
      <c r="J619" s="311"/>
      <c r="K619" s="311"/>
      <c r="L619" s="311"/>
      <c r="M619" s="313"/>
      <c r="N619" s="29"/>
    </row>
    <row r="620" spans="1:14" ht="13" x14ac:dyDescent="0.15">
      <c r="A620" s="311"/>
      <c r="B620" s="311"/>
      <c r="C620" s="311"/>
      <c r="D620" s="311"/>
      <c r="E620" s="311"/>
      <c r="F620" s="311"/>
      <c r="G620" s="311"/>
      <c r="H620" s="311"/>
      <c r="I620" s="312"/>
      <c r="J620" s="311"/>
      <c r="K620" s="311"/>
      <c r="L620" s="311"/>
      <c r="M620" s="313"/>
      <c r="N620" s="29"/>
    </row>
    <row r="621" spans="1:14" ht="13" x14ac:dyDescent="0.15">
      <c r="A621" s="311"/>
      <c r="B621" s="311"/>
      <c r="C621" s="311"/>
      <c r="D621" s="311"/>
      <c r="E621" s="311"/>
      <c r="F621" s="311"/>
      <c r="G621" s="311"/>
      <c r="H621" s="311"/>
      <c r="I621" s="312"/>
      <c r="J621" s="311"/>
      <c r="K621" s="311"/>
      <c r="L621" s="311"/>
      <c r="M621" s="313"/>
      <c r="N621" s="29"/>
    </row>
    <row r="622" spans="1:14" ht="13" x14ac:dyDescent="0.15">
      <c r="A622" s="311"/>
      <c r="B622" s="311"/>
      <c r="C622" s="311"/>
      <c r="D622" s="311"/>
      <c r="E622" s="311"/>
      <c r="F622" s="311"/>
      <c r="G622" s="311"/>
      <c r="H622" s="311"/>
      <c r="I622" s="312"/>
      <c r="J622" s="311"/>
      <c r="K622" s="311"/>
      <c r="L622" s="311"/>
      <c r="M622" s="313"/>
      <c r="N622" s="29"/>
    </row>
    <row r="623" spans="1:14" ht="13" x14ac:dyDescent="0.15">
      <c r="A623" s="311"/>
      <c r="B623" s="311"/>
      <c r="C623" s="311"/>
      <c r="D623" s="311"/>
      <c r="E623" s="311"/>
      <c r="F623" s="311"/>
      <c r="G623" s="311"/>
      <c r="H623" s="311"/>
      <c r="I623" s="312"/>
      <c r="J623" s="311"/>
      <c r="K623" s="311"/>
      <c r="L623" s="311"/>
      <c r="M623" s="313"/>
      <c r="N623" s="29"/>
    </row>
    <row r="624" spans="1:14" ht="13" x14ac:dyDescent="0.15">
      <c r="A624" s="311"/>
      <c r="B624" s="311"/>
      <c r="C624" s="311"/>
      <c r="D624" s="311"/>
      <c r="E624" s="311"/>
      <c r="F624" s="311"/>
      <c r="G624" s="311"/>
      <c r="H624" s="311"/>
      <c r="I624" s="312"/>
      <c r="J624" s="311"/>
      <c r="K624" s="311"/>
      <c r="L624" s="311"/>
      <c r="M624" s="313"/>
      <c r="N624" s="29"/>
    </row>
    <row r="625" spans="1:14" ht="13" x14ac:dyDescent="0.15">
      <c r="A625" s="311"/>
      <c r="B625" s="311"/>
      <c r="C625" s="311"/>
      <c r="D625" s="311"/>
      <c r="E625" s="311"/>
      <c r="F625" s="311"/>
      <c r="G625" s="311"/>
      <c r="H625" s="311"/>
      <c r="I625" s="312"/>
      <c r="J625" s="311"/>
      <c r="K625" s="311"/>
      <c r="L625" s="311"/>
      <c r="M625" s="313"/>
      <c r="N625" s="29"/>
    </row>
    <row r="626" spans="1:14" ht="13" x14ac:dyDescent="0.15">
      <c r="A626" s="311"/>
      <c r="B626" s="311"/>
      <c r="C626" s="311"/>
      <c r="D626" s="311"/>
      <c r="E626" s="311"/>
      <c r="F626" s="311"/>
      <c r="G626" s="311"/>
      <c r="H626" s="311"/>
      <c r="I626" s="312"/>
      <c r="J626" s="311"/>
      <c r="K626" s="311"/>
      <c r="L626" s="311"/>
      <c r="M626" s="313"/>
      <c r="N626" s="29"/>
    </row>
    <row r="627" spans="1:14" ht="13" x14ac:dyDescent="0.15">
      <c r="A627" s="311"/>
      <c r="B627" s="311"/>
      <c r="C627" s="311"/>
      <c r="D627" s="311"/>
      <c r="E627" s="311"/>
      <c r="F627" s="311"/>
      <c r="G627" s="311"/>
      <c r="H627" s="311"/>
      <c r="I627" s="312"/>
      <c r="J627" s="311"/>
      <c r="K627" s="311"/>
      <c r="L627" s="311"/>
      <c r="M627" s="313"/>
      <c r="N627" s="29"/>
    </row>
    <row r="628" spans="1:14" ht="13" x14ac:dyDescent="0.15">
      <c r="A628" s="311"/>
      <c r="B628" s="311"/>
      <c r="C628" s="311"/>
      <c r="D628" s="311"/>
      <c r="E628" s="311"/>
      <c r="F628" s="311"/>
      <c r="G628" s="311"/>
      <c r="H628" s="311"/>
      <c r="I628" s="312"/>
      <c r="J628" s="311"/>
      <c r="K628" s="311"/>
      <c r="L628" s="311"/>
      <c r="M628" s="313"/>
      <c r="N628" s="29"/>
    </row>
    <row r="629" spans="1:14" ht="13" x14ac:dyDescent="0.15">
      <c r="A629" s="311"/>
      <c r="B629" s="311"/>
      <c r="C629" s="311"/>
      <c r="D629" s="311"/>
      <c r="E629" s="311"/>
      <c r="F629" s="311"/>
      <c r="G629" s="311"/>
      <c r="H629" s="311"/>
      <c r="I629" s="312"/>
      <c r="J629" s="311"/>
      <c r="K629" s="311"/>
      <c r="L629" s="311"/>
      <c r="M629" s="313"/>
      <c r="N629" s="29"/>
    </row>
    <row r="630" spans="1:14" ht="13" x14ac:dyDescent="0.15">
      <c r="A630" s="311"/>
      <c r="B630" s="311"/>
      <c r="C630" s="311"/>
      <c r="D630" s="311"/>
      <c r="E630" s="311"/>
      <c r="F630" s="311"/>
      <c r="G630" s="311"/>
      <c r="H630" s="311"/>
      <c r="I630" s="312"/>
      <c r="J630" s="311"/>
      <c r="K630" s="311"/>
      <c r="L630" s="311"/>
      <c r="M630" s="313"/>
      <c r="N630" s="29"/>
    </row>
    <row r="631" spans="1:14" ht="13" x14ac:dyDescent="0.15">
      <c r="A631" s="311"/>
      <c r="B631" s="311"/>
      <c r="C631" s="311"/>
      <c r="D631" s="311"/>
      <c r="E631" s="311"/>
      <c r="F631" s="311"/>
      <c r="G631" s="311"/>
      <c r="H631" s="311"/>
      <c r="I631" s="312"/>
      <c r="J631" s="311"/>
      <c r="K631" s="311"/>
      <c r="L631" s="311"/>
      <c r="M631" s="313"/>
      <c r="N631" s="29"/>
    </row>
    <row r="632" spans="1:14" ht="13" x14ac:dyDescent="0.15">
      <c r="A632" s="311"/>
      <c r="B632" s="311"/>
      <c r="C632" s="311"/>
      <c r="D632" s="311"/>
      <c r="E632" s="311"/>
      <c r="F632" s="311"/>
      <c r="G632" s="311"/>
      <c r="H632" s="311"/>
      <c r="I632" s="312"/>
      <c r="J632" s="311"/>
      <c r="K632" s="311"/>
      <c r="L632" s="311"/>
      <c r="M632" s="313"/>
      <c r="N632" s="29"/>
    </row>
    <row r="633" spans="1:14" ht="13" x14ac:dyDescent="0.15">
      <c r="A633" s="311"/>
      <c r="B633" s="311"/>
      <c r="C633" s="311"/>
      <c r="D633" s="311"/>
      <c r="E633" s="311"/>
      <c r="F633" s="311"/>
      <c r="G633" s="311"/>
      <c r="H633" s="311"/>
      <c r="I633" s="312"/>
      <c r="J633" s="311"/>
      <c r="K633" s="311"/>
      <c r="L633" s="311"/>
      <c r="M633" s="313"/>
      <c r="N633" s="29"/>
    </row>
    <row r="634" spans="1:14" ht="13" x14ac:dyDescent="0.15">
      <c r="A634" s="311"/>
      <c r="B634" s="311"/>
      <c r="C634" s="311"/>
      <c r="D634" s="311"/>
      <c r="E634" s="311"/>
      <c r="F634" s="311"/>
      <c r="G634" s="311"/>
      <c r="H634" s="311"/>
      <c r="I634" s="312"/>
      <c r="J634" s="311"/>
      <c r="K634" s="311"/>
      <c r="L634" s="311"/>
      <c r="M634" s="313"/>
      <c r="N634" s="29"/>
    </row>
    <row r="635" spans="1:14" ht="13" x14ac:dyDescent="0.15">
      <c r="A635" s="311"/>
      <c r="B635" s="311"/>
      <c r="C635" s="311"/>
      <c r="D635" s="311"/>
      <c r="E635" s="311"/>
      <c r="F635" s="311"/>
      <c r="G635" s="311"/>
      <c r="H635" s="311"/>
      <c r="I635" s="312"/>
      <c r="J635" s="311"/>
      <c r="K635" s="311"/>
      <c r="L635" s="311"/>
      <c r="M635" s="313"/>
      <c r="N635" s="29"/>
    </row>
    <row r="636" spans="1:14" ht="13" x14ac:dyDescent="0.15">
      <c r="A636" s="311"/>
      <c r="B636" s="311"/>
      <c r="C636" s="311"/>
      <c r="D636" s="311"/>
      <c r="E636" s="311"/>
      <c r="F636" s="311"/>
      <c r="G636" s="311"/>
      <c r="H636" s="311"/>
      <c r="I636" s="312"/>
      <c r="J636" s="311"/>
      <c r="K636" s="311"/>
      <c r="L636" s="311"/>
      <c r="M636" s="313"/>
      <c r="N636" s="29"/>
    </row>
    <row r="637" spans="1:14" ht="13" x14ac:dyDescent="0.15">
      <c r="A637" s="311"/>
      <c r="B637" s="311"/>
      <c r="C637" s="311"/>
      <c r="D637" s="311"/>
      <c r="E637" s="311"/>
      <c r="F637" s="311"/>
      <c r="G637" s="311"/>
      <c r="H637" s="311"/>
      <c r="I637" s="312"/>
      <c r="J637" s="311"/>
      <c r="K637" s="311"/>
      <c r="L637" s="311"/>
      <c r="M637" s="313"/>
      <c r="N637" s="29"/>
    </row>
    <row r="638" spans="1:14" ht="13" x14ac:dyDescent="0.15">
      <c r="A638" s="311"/>
      <c r="B638" s="311"/>
      <c r="C638" s="311"/>
      <c r="D638" s="311"/>
      <c r="E638" s="311"/>
      <c r="F638" s="311"/>
      <c r="G638" s="311"/>
      <c r="H638" s="311"/>
      <c r="I638" s="312"/>
      <c r="J638" s="311"/>
      <c r="K638" s="311"/>
      <c r="L638" s="311"/>
      <c r="M638" s="313"/>
      <c r="N638" s="29"/>
    </row>
    <row r="639" spans="1:14" ht="13" x14ac:dyDescent="0.15">
      <c r="A639" s="311"/>
      <c r="B639" s="311"/>
      <c r="C639" s="311"/>
      <c r="D639" s="311"/>
      <c r="E639" s="311"/>
      <c r="F639" s="311"/>
      <c r="G639" s="311"/>
      <c r="H639" s="311"/>
      <c r="I639" s="312"/>
      <c r="J639" s="311"/>
      <c r="K639" s="311"/>
      <c r="L639" s="311"/>
      <c r="M639" s="313"/>
      <c r="N639" s="29"/>
    </row>
    <row r="640" spans="1:14" ht="13" x14ac:dyDescent="0.15">
      <c r="A640" s="311"/>
      <c r="B640" s="311"/>
      <c r="C640" s="311"/>
      <c r="D640" s="311"/>
      <c r="E640" s="311"/>
      <c r="F640" s="311"/>
      <c r="G640" s="311"/>
      <c r="H640" s="311"/>
      <c r="I640" s="312"/>
      <c r="J640" s="311"/>
      <c r="K640" s="311"/>
      <c r="L640" s="311"/>
      <c r="M640" s="313"/>
      <c r="N640" s="29"/>
    </row>
    <row r="641" spans="1:14" ht="13" x14ac:dyDescent="0.15">
      <c r="A641" s="311"/>
      <c r="B641" s="311"/>
      <c r="C641" s="311"/>
      <c r="D641" s="311"/>
      <c r="E641" s="311"/>
      <c r="F641" s="311"/>
      <c r="G641" s="311"/>
      <c r="H641" s="311"/>
      <c r="I641" s="312"/>
      <c r="J641" s="311"/>
      <c r="K641" s="311"/>
      <c r="L641" s="311"/>
      <c r="M641" s="313"/>
      <c r="N641" s="29"/>
    </row>
    <row r="642" spans="1:14" ht="13" x14ac:dyDescent="0.15">
      <c r="A642" s="311"/>
      <c r="B642" s="311"/>
      <c r="C642" s="311"/>
      <c r="D642" s="311"/>
      <c r="E642" s="311"/>
      <c r="F642" s="311"/>
      <c r="G642" s="311"/>
      <c r="H642" s="311"/>
      <c r="I642" s="312"/>
      <c r="J642" s="311"/>
      <c r="K642" s="311"/>
      <c r="L642" s="311"/>
      <c r="M642" s="313"/>
      <c r="N642" s="29"/>
    </row>
    <row r="643" spans="1:14" ht="13" x14ac:dyDescent="0.15">
      <c r="A643" s="311"/>
      <c r="B643" s="311"/>
      <c r="C643" s="311"/>
      <c r="D643" s="311"/>
      <c r="E643" s="311"/>
      <c r="F643" s="311"/>
      <c r="G643" s="311"/>
      <c r="H643" s="311"/>
      <c r="I643" s="312"/>
      <c r="J643" s="311"/>
      <c r="K643" s="311"/>
      <c r="L643" s="311"/>
      <c r="M643" s="313"/>
      <c r="N643" s="29"/>
    </row>
    <row r="644" spans="1:14" ht="13" x14ac:dyDescent="0.15">
      <c r="A644" s="311"/>
      <c r="B644" s="311"/>
      <c r="C644" s="311"/>
      <c r="D644" s="311"/>
      <c r="E644" s="311"/>
      <c r="F644" s="311"/>
      <c r="G644" s="311"/>
      <c r="H644" s="311"/>
      <c r="I644" s="312"/>
      <c r="J644" s="311"/>
      <c r="K644" s="311"/>
      <c r="L644" s="311"/>
      <c r="M644" s="313"/>
      <c r="N644" s="29"/>
    </row>
    <row r="645" spans="1:14" ht="13" x14ac:dyDescent="0.15">
      <c r="A645" s="311"/>
      <c r="B645" s="311"/>
      <c r="C645" s="311"/>
      <c r="D645" s="311"/>
      <c r="E645" s="311"/>
      <c r="F645" s="311"/>
      <c r="G645" s="311"/>
      <c r="H645" s="311"/>
      <c r="I645" s="312"/>
      <c r="J645" s="311"/>
      <c r="K645" s="311"/>
      <c r="L645" s="311"/>
      <c r="M645" s="313"/>
      <c r="N645" s="29"/>
    </row>
    <row r="646" spans="1:14" ht="13" x14ac:dyDescent="0.15">
      <c r="A646" s="311"/>
      <c r="B646" s="311"/>
      <c r="C646" s="311"/>
      <c r="D646" s="311"/>
      <c r="E646" s="311"/>
      <c r="F646" s="311"/>
      <c r="G646" s="311"/>
      <c r="H646" s="311"/>
      <c r="I646" s="312"/>
      <c r="J646" s="311"/>
      <c r="K646" s="311"/>
      <c r="L646" s="311"/>
      <c r="M646" s="313"/>
      <c r="N646" s="29"/>
    </row>
    <row r="647" spans="1:14" ht="13" x14ac:dyDescent="0.15">
      <c r="A647" s="311"/>
      <c r="B647" s="311"/>
      <c r="C647" s="311"/>
      <c r="D647" s="311"/>
      <c r="E647" s="311"/>
      <c r="F647" s="311"/>
      <c r="G647" s="311"/>
      <c r="H647" s="311"/>
      <c r="I647" s="312"/>
      <c r="J647" s="311"/>
      <c r="K647" s="311"/>
      <c r="L647" s="311"/>
      <c r="M647" s="313"/>
      <c r="N647" s="29"/>
    </row>
    <row r="648" spans="1:14" ht="13" x14ac:dyDescent="0.15">
      <c r="A648" s="311"/>
      <c r="B648" s="311"/>
      <c r="C648" s="311"/>
      <c r="D648" s="311"/>
      <c r="E648" s="311"/>
      <c r="F648" s="311"/>
      <c r="G648" s="311"/>
      <c r="H648" s="311"/>
      <c r="I648" s="312"/>
      <c r="J648" s="311"/>
      <c r="K648" s="311"/>
      <c r="L648" s="311"/>
      <c r="M648" s="313"/>
      <c r="N648" s="29"/>
    </row>
    <row r="649" spans="1:14" ht="13" x14ac:dyDescent="0.15">
      <c r="A649" s="311"/>
      <c r="B649" s="311"/>
      <c r="C649" s="311"/>
      <c r="D649" s="311"/>
      <c r="E649" s="311"/>
      <c r="F649" s="311"/>
      <c r="G649" s="311"/>
      <c r="H649" s="311"/>
      <c r="I649" s="312"/>
      <c r="J649" s="311"/>
      <c r="K649" s="311"/>
      <c r="L649" s="311"/>
      <c r="M649" s="313"/>
      <c r="N649" s="29"/>
    </row>
    <row r="650" spans="1:14" ht="13" x14ac:dyDescent="0.15">
      <c r="A650" s="311"/>
      <c r="B650" s="311"/>
      <c r="C650" s="311"/>
      <c r="D650" s="311"/>
      <c r="E650" s="311"/>
      <c r="F650" s="311"/>
      <c r="G650" s="311"/>
      <c r="H650" s="311"/>
      <c r="I650" s="312"/>
      <c r="J650" s="311"/>
      <c r="K650" s="311"/>
      <c r="L650" s="311"/>
      <c r="M650" s="313"/>
      <c r="N650" s="29"/>
    </row>
    <row r="651" spans="1:14" ht="13" x14ac:dyDescent="0.15">
      <c r="A651" s="311"/>
      <c r="B651" s="311"/>
      <c r="C651" s="311"/>
      <c r="D651" s="311"/>
      <c r="E651" s="311"/>
      <c r="F651" s="311"/>
      <c r="G651" s="311"/>
      <c r="H651" s="311"/>
      <c r="I651" s="312"/>
      <c r="J651" s="311"/>
      <c r="K651" s="311"/>
      <c r="L651" s="311"/>
      <c r="M651" s="313"/>
      <c r="N651" s="29"/>
    </row>
    <row r="652" spans="1:14" ht="13" x14ac:dyDescent="0.15">
      <c r="A652" s="311"/>
      <c r="B652" s="311"/>
      <c r="C652" s="311"/>
      <c r="D652" s="311"/>
      <c r="E652" s="311"/>
      <c r="F652" s="311"/>
      <c r="G652" s="311"/>
      <c r="H652" s="311"/>
      <c r="I652" s="312"/>
      <c r="J652" s="311"/>
      <c r="K652" s="311"/>
      <c r="L652" s="311"/>
      <c r="M652" s="313"/>
      <c r="N652" s="29"/>
    </row>
    <row r="653" spans="1:14" ht="13" x14ac:dyDescent="0.15">
      <c r="A653" s="311"/>
      <c r="B653" s="311"/>
      <c r="C653" s="311"/>
      <c r="D653" s="311"/>
      <c r="E653" s="311"/>
      <c r="F653" s="311"/>
      <c r="G653" s="311"/>
      <c r="H653" s="311"/>
      <c r="I653" s="312"/>
      <c r="J653" s="311"/>
      <c r="K653" s="311"/>
      <c r="L653" s="311"/>
      <c r="M653" s="313"/>
      <c r="N653" s="29"/>
    </row>
    <row r="654" spans="1:14" ht="13" x14ac:dyDescent="0.15">
      <c r="A654" s="311"/>
      <c r="B654" s="311"/>
      <c r="C654" s="311"/>
      <c r="D654" s="311"/>
      <c r="E654" s="311"/>
      <c r="F654" s="311"/>
      <c r="G654" s="311"/>
      <c r="H654" s="311"/>
      <c r="I654" s="312"/>
      <c r="J654" s="311"/>
      <c r="K654" s="311"/>
      <c r="L654" s="311"/>
      <c r="M654" s="313"/>
      <c r="N654" s="29"/>
    </row>
    <row r="655" spans="1:14" ht="13" x14ac:dyDescent="0.15">
      <c r="A655" s="311"/>
      <c r="B655" s="311"/>
      <c r="C655" s="311"/>
      <c r="D655" s="311"/>
      <c r="E655" s="311"/>
      <c r="F655" s="311"/>
      <c r="G655" s="311"/>
      <c r="H655" s="311"/>
      <c r="I655" s="312"/>
      <c r="J655" s="311"/>
      <c r="K655" s="311"/>
      <c r="L655" s="311"/>
      <c r="M655" s="313"/>
      <c r="N655" s="29"/>
    </row>
    <row r="656" spans="1:14" ht="13" x14ac:dyDescent="0.15">
      <c r="A656" s="311"/>
      <c r="B656" s="311"/>
      <c r="C656" s="311"/>
      <c r="D656" s="311"/>
      <c r="E656" s="311"/>
      <c r="F656" s="311"/>
      <c r="G656" s="311"/>
      <c r="H656" s="311"/>
      <c r="I656" s="312"/>
      <c r="J656" s="311"/>
      <c r="K656" s="311"/>
      <c r="L656" s="311"/>
      <c r="M656" s="313"/>
      <c r="N656" s="29"/>
    </row>
    <row r="657" spans="1:14" ht="13" x14ac:dyDescent="0.15">
      <c r="A657" s="311"/>
      <c r="B657" s="311"/>
      <c r="C657" s="311"/>
      <c r="D657" s="311"/>
      <c r="E657" s="311"/>
      <c r="F657" s="311"/>
      <c r="G657" s="311"/>
      <c r="H657" s="311"/>
      <c r="I657" s="312"/>
      <c r="J657" s="311"/>
      <c r="K657" s="311"/>
      <c r="L657" s="311"/>
      <c r="M657" s="313"/>
      <c r="N657" s="29"/>
    </row>
    <row r="658" spans="1:14" ht="13" x14ac:dyDescent="0.15">
      <c r="A658" s="311"/>
      <c r="B658" s="311"/>
      <c r="C658" s="311"/>
      <c r="D658" s="311"/>
      <c r="E658" s="311"/>
      <c r="F658" s="311"/>
      <c r="G658" s="311"/>
      <c r="H658" s="311"/>
      <c r="I658" s="312"/>
      <c r="J658" s="311"/>
      <c r="K658" s="311"/>
      <c r="L658" s="311"/>
      <c r="M658" s="313"/>
      <c r="N658" s="29"/>
    </row>
    <row r="659" spans="1:14" ht="13" x14ac:dyDescent="0.15">
      <c r="A659" s="311"/>
      <c r="B659" s="311"/>
      <c r="C659" s="311"/>
      <c r="D659" s="311"/>
      <c r="E659" s="311"/>
      <c r="F659" s="311"/>
      <c r="G659" s="311"/>
      <c r="H659" s="311"/>
      <c r="I659" s="312"/>
      <c r="J659" s="311"/>
      <c r="K659" s="311"/>
      <c r="L659" s="311"/>
      <c r="M659" s="313"/>
      <c r="N659" s="29"/>
    </row>
    <row r="660" spans="1:14" ht="13" x14ac:dyDescent="0.15">
      <c r="A660" s="311"/>
      <c r="B660" s="311"/>
      <c r="C660" s="311"/>
      <c r="D660" s="311"/>
      <c r="E660" s="311"/>
      <c r="F660" s="311"/>
      <c r="G660" s="311"/>
      <c r="H660" s="311"/>
      <c r="I660" s="312"/>
      <c r="J660" s="311"/>
      <c r="K660" s="311"/>
      <c r="L660" s="311"/>
      <c r="M660" s="313"/>
      <c r="N660" s="29"/>
    </row>
    <row r="661" spans="1:14" ht="13" x14ac:dyDescent="0.15">
      <c r="A661" s="311"/>
      <c r="B661" s="311"/>
      <c r="C661" s="311"/>
      <c r="D661" s="311"/>
      <c r="E661" s="311"/>
      <c r="F661" s="311"/>
      <c r="G661" s="311"/>
      <c r="H661" s="311"/>
      <c r="I661" s="312"/>
      <c r="J661" s="311"/>
      <c r="K661" s="311"/>
      <c r="L661" s="311"/>
      <c r="M661" s="313"/>
      <c r="N661" s="29"/>
    </row>
    <row r="662" spans="1:14" ht="13" x14ac:dyDescent="0.15">
      <c r="A662" s="311"/>
      <c r="B662" s="311"/>
      <c r="C662" s="311"/>
      <c r="D662" s="311"/>
      <c r="E662" s="311"/>
      <c r="F662" s="311"/>
      <c r="G662" s="311"/>
      <c r="H662" s="311"/>
      <c r="I662" s="312"/>
      <c r="J662" s="311"/>
      <c r="K662" s="311"/>
      <c r="L662" s="311"/>
      <c r="M662" s="313"/>
      <c r="N662" s="29"/>
    </row>
    <row r="663" spans="1:14" ht="13" x14ac:dyDescent="0.15">
      <c r="A663" s="311"/>
      <c r="B663" s="311"/>
      <c r="C663" s="311"/>
      <c r="D663" s="311"/>
      <c r="E663" s="311"/>
      <c r="F663" s="311"/>
      <c r="G663" s="311"/>
      <c r="H663" s="311"/>
      <c r="I663" s="312"/>
      <c r="J663" s="311"/>
      <c r="K663" s="311"/>
      <c r="L663" s="311"/>
      <c r="M663" s="313"/>
      <c r="N663" s="29"/>
    </row>
    <row r="664" spans="1:14" ht="13" x14ac:dyDescent="0.15">
      <c r="A664" s="311"/>
      <c r="B664" s="311"/>
      <c r="C664" s="311"/>
      <c r="D664" s="311"/>
      <c r="E664" s="311"/>
      <c r="F664" s="311"/>
      <c r="G664" s="311"/>
      <c r="H664" s="311"/>
      <c r="I664" s="312"/>
      <c r="J664" s="311"/>
      <c r="K664" s="311"/>
      <c r="L664" s="311"/>
      <c r="M664" s="313"/>
      <c r="N664" s="29"/>
    </row>
    <row r="665" spans="1:14" ht="13" x14ac:dyDescent="0.15">
      <c r="A665" s="311"/>
      <c r="B665" s="311"/>
      <c r="C665" s="311"/>
      <c r="D665" s="311"/>
      <c r="E665" s="311"/>
      <c r="F665" s="311"/>
      <c r="G665" s="311"/>
      <c r="H665" s="311"/>
      <c r="I665" s="312"/>
      <c r="J665" s="311"/>
      <c r="K665" s="311"/>
      <c r="L665" s="311"/>
      <c r="M665" s="313"/>
      <c r="N665" s="29"/>
    </row>
    <row r="666" spans="1:14" ht="13" x14ac:dyDescent="0.15">
      <c r="A666" s="311"/>
      <c r="B666" s="311"/>
      <c r="C666" s="311"/>
      <c r="D666" s="311"/>
      <c r="E666" s="311"/>
      <c r="F666" s="311"/>
      <c r="G666" s="311"/>
      <c r="H666" s="311"/>
      <c r="I666" s="312"/>
      <c r="J666" s="311"/>
      <c r="K666" s="311"/>
      <c r="L666" s="311"/>
      <c r="M666" s="313"/>
      <c r="N666" s="29"/>
    </row>
    <row r="667" spans="1:14" ht="13" x14ac:dyDescent="0.15">
      <c r="A667" s="311"/>
      <c r="B667" s="311"/>
      <c r="C667" s="311"/>
      <c r="D667" s="311"/>
      <c r="E667" s="311"/>
      <c r="F667" s="311"/>
      <c r="G667" s="311"/>
      <c r="H667" s="311"/>
      <c r="I667" s="312"/>
      <c r="J667" s="311"/>
      <c r="K667" s="311"/>
      <c r="L667" s="311"/>
      <c r="M667" s="313"/>
      <c r="N667" s="29"/>
    </row>
    <row r="668" spans="1:14" ht="13" x14ac:dyDescent="0.15">
      <c r="A668" s="311"/>
      <c r="B668" s="311"/>
      <c r="C668" s="311"/>
      <c r="D668" s="311"/>
      <c r="E668" s="311"/>
      <c r="F668" s="311"/>
      <c r="G668" s="311"/>
      <c r="H668" s="311"/>
      <c r="I668" s="312"/>
      <c r="J668" s="311"/>
      <c r="K668" s="311"/>
      <c r="L668" s="311"/>
      <c r="M668" s="313"/>
      <c r="N668" s="29"/>
    </row>
    <row r="669" spans="1:14" ht="13" x14ac:dyDescent="0.15">
      <c r="A669" s="311"/>
      <c r="B669" s="311"/>
      <c r="C669" s="311"/>
      <c r="D669" s="311"/>
      <c r="E669" s="311"/>
      <c r="F669" s="311"/>
      <c r="G669" s="311"/>
      <c r="H669" s="311"/>
      <c r="I669" s="312"/>
      <c r="J669" s="311"/>
      <c r="K669" s="311"/>
      <c r="L669" s="311"/>
      <c r="M669" s="313"/>
      <c r="N669" s="29"/>
    </row>
    <row r="670" spans="1:14" ht="13" x14ac:dyDescent="0.15">
      <c r="A670" s="311"/>
      <c r="B670" s="311"/>
      <c r="C670" s="311"/>
      <c r="D670" s="311"/>
      <c r="E670" s="311"/>
      <c r="F670" s="311"/>
      <c r="G670" s="311"/>
      <c r="H670" s="311"/>
      <c r="I670" s="312"/>
      <c r="J670" s="311"/>
      <c r="K670" s="311"/>
      <c r="L670" s="311"/>
      <c r="M670" s="313"/>
      <c r="N670" s="29"/>
    </row>
    <row r="671" spans="1:14" ht="13" x14ac:dyDescent="0.15">
      <c r="A671" s="311"/>
      <c r="B671" s="311"/>
      <c r="C671" s="311"/>
      <c r="D671" s="311"/>
      <c r="E671" s="311"/>
      <c r="F671" s="311"/>
      <c r="G671" s="311"/>
      <c r="H671" s="311"/>
      <c r="I671" s="312"/>
      <c r="J671" s="311"/>
      <c r="K671" s="311"/>
      <c r="L671" s="311"/>
      <c r="M671" s="313"/>
      <c r="N671" s="29"/>
    </row>
    <row r="672" spans="1:14" ht="13" x14ac:dyDescent="0.15">
      <c r="A672" s="311"/>
      <c r="B672" s="311"/>
      <c r="C672" s="311"/>
      <c r="D672" s="311"/>
      <c r="E672" s="311"/>
      <c r="F672" s="311"/>
      <c r="G672" s="311"/>
      <c r="H672" s="311"/>
      <c r="I672" s="312"/>
      <c r="J672" s="311"/>
      <c r="K672" s="311"/>
      <c r="L672" s="311"/>
      <c r="M672" s="313"/>
      <c r="N672" s="29"/>
    </row>
    <row r="673" spans="1:14" ht="13" x14ac:dyDescent="0.15">
      <c r="A673" s="311"/>
      <c r="B673" s="311"/>
      <c r="C673" s="311"/>
      <c r="D673" s="311"/>
      <c r="E673" s="311"/>
      <c r="F673" s="311"/>
      <c r="G673" s="311"/>
      <c r="H673" s="311"/>
      <c r="I673" s="312"/>
      <c r="J673" s="311"/>
      <c r="K673" s="311"/>
      <c r="L673" s="311"/>
      <c r="M673" s="313"/>
      <c r="N673" s="29"/>
    </row>
    <row r="674" spans="1:14" ht="13" x14ac:dyDescent="0.15">
      <c r="A674" s="311"/>
      <c r="B674" s="311"/>
      <c r="C674" s="311"/>
      <c r="D674" s="311"/>
      <c r="E674" s="311"/>
      <c r="F674" s="311"/>
      <c r="G674" s="311"/>
      <c r="H674" s="311"/>
      <c r="I674" s="312"/>
      <c r="J674" s="311"/>
      <c r="K674" s="311"/>
      <c r="L674" s="311"/>
      <c r="M674" s="313"/>
      <c r="N674" s="29"/>
    </row>
    <row r="675" spans="1:14" ht="13" x14ac:dyDescent="0.15">
      <c r="A675" s="311"/>
      <c r="B675" s="311"/>
      <c r="C675" s="311"/>
      <c r="D675" s="311"/>
      <c r="E675" s="311"/>
      <c r="F675" s="311"/>
      <c r="G675" s="311"/>
      <c r="H675" s="311"/>
      <c r="I675" s="312"/>
      <c r="J675" s="311"/>
      <c r="K675" s="311"/>
      <c r="L675" s="311"/>
      <c r="M675" s="313"/>
      <c r="N675" s="29"/>
    </row>
    <row r="676" spans="1:14" ht="13" x14ac:dyDescent="0.15">
      <c r="A676" s="311"/>
      <c r="B676" s="311"/>
      <c r="C676" s="311"/>
      <c r="D676" s="311"/>
      <c r="E676" s="311"/>
      <c r="F676" s="311"/>
      <c r="G676" s="311"/>
      <c r="H676" s="311"/>
      <c r="I676" s="312"/>
      <c r="J676" s="311"/>
      <c r="K676" s="311"/>
      <c r="L676" s="311"/>
      <c r="M676" s="313"/>
      <c r="N676" s="29"/>
    </row>
    <row r="677" spans="1:14" ht="13" x14ac:dyDescent="0.15">
      <c r="A677" s="311"/>
      <c r="B677" s="311"/>
      <c r="C677" s="311"/>
      <c r="D677" s="311"/>
      <c r="E677" s="311"/>
      <c r="F677" s="311"/>
      <c r="G677" s="311"/>
      <c r="H677" s="311"/>
      <c r="I677" s="312"/>
      <c r="J677" s="311"/>
      <c r="K677" s="311"/>
      <c r="L677" s="311"/>
      <c r="M677" s="313"/>
      <c r="N677" s="29"/>
    </row>
    <row r="678" spans="1:14" ht="13" x14ac:dyDescent="0.15">
      <c r="A678" s="311"/>
      <c r="B678" s="311"/>
      <c r="C678" s="311"/>
      <c r="D678" s="311"/>
      <c r="E678" s="311"/>
      <c r="F678" s="311"/>
      <c r="G678" s="311"/>
      <c r="H678" s="311"/>
      <c r="I678" s="312"/>
      <c r="J678" s="311"/>
      <c r="K678" s="311"/>
      <c r="L678" s="311"/>
      <c r="M678" s="313"/>
      <c r="N678" s="29"/>
    </row>
    <row r="679" spans="1:14" ht="13" x14ac:dyDescent="0.15">
      <c r="A679" s="311"/>
      <c r="B679" s="311"/>
      <c r="C679" s="311"/>
      <c r="D679" s="311"/>
      <c r="E679" s="311"/>
      <c r="F679" s="311"/>
      <c r="G679" s="311"/>
      <c r="H679" s="311"/>
      <c r="I679" s="312"/>
      <c r="J679" s="311"/>
      <c r="K679" s="311"/>
      <c r="L679" s="311"/>
      <c r="M679" s="313"/>
      <c r="N679" s="29"/>
    </row>
    <row r="680" spans="1:14" ht="13" x14ac:dyDescent="0.15">
      <c r="A680" s="311"/>
      <c r="B680" s="311"/>
      <c r="C680" s="311"/>
      <c r="D680" s="311"/>
      <c r="E680" s="311"/>
      <c r="F680" s="311"/>
      <c r="G680" s="311"/>
      <c r="H680" s="311"/>
      <c r="I680" s="312"/>
      <c r="J680" s="311"/>
      <c r="K680" s="311"/>
      <c r="L680" s="311"/>
      <c r="M680" s="313"/>
      <c r="N680" s="29"/>
    </row>
    <row r="681" spans="1:14" ht="13" x14ac:dyDescent="0.15">
      <c r="A681" s="311"/>
      <c r="B681" s="311"/>
      <c r="C681" s="311"/>
      <c r="D681" s="311"/>
      <c r="E681" s="311"/>
      <c r="F681" s="311"/>
      <c r="G681" s="311"/>
      <c r="H681" s="311"/>
      <c r="I681" s="312"/>
      <c r="J681" s="311"/>
      <c r="K681" s="311"/>
      <c r="L681" s="311"/>
      <c r="M681" s="313"/>
      <c r="N681" s="29"/>
    </row>
    <row r="682" spans="1:14" ht="13" x14ac:dyDescent="0.15">
      <c r="A682" s="311"/>
      <c r="B682" s="311"/>
      <c r="C682" s="311"/>
      <c r="D682" s="311"/>
      <c r="E682" s="311"/>
      <c r="F682" s="311"/>
      <c r="G682" s="311"/>
      <c r="H682" s="311"/>
      <c r="I682" s="312"/>
      <c r="J682" s="311"/>
      <c r="K682" s="311"/>
      <c r="L682" s="311"/>
      <c r="M682" s="313"/>
      <c r="N682" s="29"/>
    </row>
    <row r="683" spans="1:14" ht="13" x14ac:dyDescent="0.15">
      <c r="A683" s="311"/>
      <c r="B683" s="311"/>
      <c r="C683" s="311"/>
      <c r="D683" s="311"/>
      <c r="E683" s="311"/>
      <c r="F683" s="311"/>
      <c r="G683" s="311"/>
      <c r="H683" s="311"/>
      <c r="I683" s="312"/>
      <c r="J683" s="311"/>
      <c r="K683" s="311"/>
      <c r="L683" s="311"/>
      <c r="M683" s="313"/>
      <c r="N683" s="29"/>
    </row>
    <row r="684" spans="1:14" ht="13" x14ac:dyDescent="0.15">
      <c r="A684" s="311"/>
      <c r="B684" s="311"/>
      <c r="C684" s="311"/>
      <c r="D684" s="311"/>
      <c r="E684" s="311"/>
      <c r="F684" s="311"/>
      <c r="G684" s="311"/>
      <c r="H684" s="311"/>
      <c r="I684" s="312"/>
      <c r="J684" s="311"/>
      <c r="K684" s="311"/>
      <c r="L684" s="311"/>
      <c r="M684" s="313"/>
      <c r="N684" s="29"/>
    </row>
    <row r="685" spans="1:14" ht="13" x14ac:dyDescent="0.15">
      <c r="A685" s="311"/>
      <c r="B685" s="311"/>
      <c r="C685" s="311"/>
      <c r="D685" s="311"/>
      <c r="E685" s="311"/>
      <c r="F685" s="311"/>
      <c r="G685" s="311"/>
      <c r="H685" s="311"/>
      <c r="I685" s="312"/>
      <c r="J685" s="311"/>
      <c r="K685" s="311"/>
      <c r="L685" s="311"/>
      <c r="M685" s="313"/>
      <c r="N685" s="29"/>
    </row>
    <row r="686" spans="1:14" ht="13" x14ac:dyDescent="0.15">
      <c r="A686" s="311"/>
      <c r="B686" s="311"/>
      <c r="C686" s="311"/>
      <c r="D686" s="311"/>
      <c r="E686" s="311"/>
      <c r="F686" s="311"/>
      <c r="G686" s="311"/>
      <c r="H686" s="311"/>
      <c r="I686" s="312"/>
      <c r="J686" s="311"/>
      <c r="K686" s="311"/>
      <c r="L686" s="311"/>
      <c r="M686" s="313"/>
      <c r="N686" s="29"/>
    </row>
    <row r="687" spans="1:14" ht="13" x14ac:dyDescent="0.15">
      <c r="A687" s="311"/>
      <c r="B687" s="311"/>
      <c r="C687" s="311"/>
      <c r="D687" s="311"/>
      <c r="E687" s="311"/>
      <c r="F687" s="311"/>
      <c r="G687" s="311"/>
      <c r="H687" s="311"/>
      <c r="I687" s="312"/>
      <c r="J687" s="311"/>
      <c r="K687" s="311"/>
      <c r="L687" s="311"/>
      <c r="M687" s="313"/>
      <c r="N687" s="29"/>
    </row>
    <row r="688" spans="1:14" ht="13" x14ac:dyDescent="0.15">
      <c r="A688" s="311"/>
      <c r="B688" s="311"/>
      <c r="C688" s="311"/>
      <c r="D688" s="311"/>
      <c r="E688" s="311"/>
      <c r="F688" s="311"/>
      <c r="G688" s="311"/>
      <c r="H688" s="311"/>
      <c r="I688" s="312"/>
      <c r="J688" s="311"/>
      <c r="K688" s="311"/>
      <c r="L688" s="311"/>
      <c r="M688" s="313"/>
      <c r="N688" s="29"/>
    </row>
    <row r="689" spans="1:14" ht="13" x14ac:dyDescent="0.15">
      <c r="A689" s="311"/>
      <c r="B689" s="311"/>
      <c r="C689" s="311"/>
      <c r="D689" s="311"/>
      <c r="E689" s="311"/>
      <c r="F689" s="311"/>
      <c r="G689" s="311"/>
      <c r="H689" s="311"/>
      <c r="I689" s="312"/>
      <c r="J689" s="311"/>
      <c r="K689" s="311"/>
      <c r="L689" s="311"/>
      <c r="M689" s="313"/>
      <c r="N689" s="29"/>
    </row>
    <row r="690" spans="1:14" ht="13" x14ac:dyDescent="0.15">
      <c r="A690" s="311"/>
      <c r="B690" s="311"/>
      <c r="C690" s="311"/>
      <c r="D690" s="311"/>
      <c r="E690" s="311"/>
      <c r="F690" s="311"/>
      <c r="G690" s="311"/>
      <c r="H690" s="311"/>
      <c r="I690" s="312"/>
      <c r="J690" s="311"/>
      <c r="K690" s="311"/>
      <c r="L690" s="311"/>
      <c r="M690" s="313"/>
      <c r="N690" s="29"/>
    </row>
    <row r="691" spans="1:14" ht="13" x14ac:dyDescent="0.15">
      <c r="A691" s="311"/>
      <c r="B691" s="311"/>
      <c r="C691" s="311"/>
      <c r="D691" s="311"/>
      <c r="E691" s="311"/>
      <c r="F691" s="311"/>
      <c r="G691" s="311"/>
      <c r="H691" s="311"/>
      <c r="I691" s="312"/>
      <c r="J691" s="311"/>
      <c r="K691" s="311"/>
      <c r="L691" s="311"/>
      <c r="M691" s="313"/>
      <c r="N691" s="29"/>
    </row>
    <row r="692" spans="1:14" ht="13" x14ac:dyDescent="0.15">
      <c r="A692" s="311"/>
      <c r="B692" s="311"/>
      <c r="C692" s="311"/>
      <c r="D692" s="311"/>
      <c r="E692" s="311"/>
      <c r="F692" s="311"/>
      <c r="G692" s="311"/>
      <c r="H692" s="311"/>
      <c r="I692" s="312"/>
      <c r="J692" s="311"/>
      <c r="K692" s="311"/>
      <c r="L692" s="311"/>
      <c r="M692" s="313"/>
      <c r="N692" s="29"/>
    </row>
    <row r="693" spans="1:14" ht="13" x14ac:dyDescent="0.15">
      <c r="A693" s="311"/>
      <c r="B693" s="311"/>
      <c r="C693" s="311"/>
      <c r="D693" s="311"/>
      <c r="E693" s="311"/>
      <c r="F693" s="311"/>
      <c r="G693" s="311"/>
      <c r="H693" s="311"/>
      <c r="I693" s="312"/>
      <c r="J693" s="311"/>
      <c r="K693" s="311"/>
      <c r="L693" s="311"/>
      <c r="M693" s="313"/>
      <c r="N693" s="29"/>
    </row>
    <row r="694" spans="1:14" ht="13" x14ac:dyDescent="0.15">
      <c r="A694" s="311"/>
      <c r="B694" s="311"/>
      <c r="C694" s="311"/>
      <c r="D694" s="311"/>
      <c r="E694" s="311"/>
      <c r="F694" s="311"/>
      <c r="G694" s="311"/>
      <c r="H694" s="311"/>
      <c r="I694" s="312"/>
      <c r="J694" s="311"/>
      <c r="K694" s="311"/>
      <c r="L694" s="311"/>
      <c r="M694" s="313"/>
      <c r="N694" s="29"/>
    </row>
    <row r="695" spans="1:14" ht="13" x14ac:dyDescent="0.15">
      <c r="A695" s="311"/>
      <c r="B695" s="311"/>
      <c r="C695" s="311"/>
      <c r="D695" s="311"/>
      <c r="E695" s="311"/>
      <c r="F695" s="311"/>
      <c r="G695" s="311"/>
      <c r="H695" s="311"/>
      <c r="I695" s="312"/>
      <c r="J695" s="311"/>
      <c r="K695" s="311"/>
      <c r="L695" s="311"/>
      <c r="M695" s="313"/>
      <c r="N695" s="29"/>
    </row>
    <row r="696" spans="1:14" ht="13" x14ac:dyDescent="0.15">
      <c r="A696" s="311"/>
      <c r="B696" s="311"/>
      <c r="C696" s="311"/>
      <c r="D696" s="311"/>
      <c r="E696" s="311"/>
      <c r="F696" s="311"/>
      <c r="G696" s="311"/>
      <c r="H696" s="311"/>
      <c r="I696" s="312"/>
      <c r="J696" s="311"/>
      <c r="K696" s="311"/>
      <c r="L696" s="311"/>
      <c r="M696" s="313"/>
      <c r="N696" s="29"/>
    </row>
    <row r="697" spans="1:14" ht="13" x14ac:dyDescent="0.15">
      <c r="A697" s="311"/>
      <c r="B697" s="311"/>
      <c r="C697" s="311"/>
      <c r="D697" s="311"/>
      <c r="E697" s="311"/>
      <c r="F697" s="311"/>
      <c r="G697" s="311"/>
      <c r="H697" s="311"/>
      <c r="I697" s="312"/>
      <c r="J697" s="311"/>
      <c r="K697" s="311"/>
      <c r="L697" s="311"/>
      <c r="M697" s="313"/>
      <c r="N697" s="29"/>
    </row>
    <row r="698" spans="1:14" ht="13" x14ac:dyDescent="0.15">
      <c r="A698" s="311"/>
      <c r="B698" s="311"/>
      <c r="C698" s="311"/>
      <c r="D698" s="311"/>
      <c r="E698" s="311"/>
      <c r="F698" s="311"/>
      <c r="G698" s="311"/>
      <c r="H698" s="311"/>
      <c r="I698" s="312"/>
      <c r="J698" s="311"/>
      <c r="K698" s="311"/>
      <c r="L698" s="311"/>
      <c r="M698" s="313"/>
      <c r="N698" s="29"/>
    </row>
    <row r="699" spans="1:14" ht="13" x14ac:dyDescent="0.15">
      <c r="A699" s="311"/>
      <c r="B699" s="311"/>
      <c r="C699" s="311"/>
      <c r="D699" s="311"/>
      <c r="E699" s="311"/>
      <c r="F699" s="311"/>
      <c r="G699" s="311"/>
      <c r="H699" s="311"/>
      <c r="I699" s="312"/>
      <c r="J699" s="311"/>
      <c r="K699" s="311"/>
      <c r="L699" s="311"/>
      <c r="M699" s="313"/>
      <c r="N699" s="29"/>
    </row>
    <row r="700" spans="1:14" ht="13" x14ac:dyDescent="0.15">
      <c r="A700" s="311"/>
      <c r="B700" s="311"/>
      <c r="C700" s="311"/>
      <c r="D700" s="311"/>
      <c r="E700" s="311"/>
      <c r="F700" s="311"/>
      <c r="G700" s="311"/>
      <c r="H700" s="311"/>
      <c r="I700" s="312"/>
      <c r="J700" s="311"/>
      <c r="K700" s="311"/>
      <c r="L700" s="311"/>
      <c r="M700" s="313"/>
      <c r="N700" s="29"/>
    </row>
    <row r="701" spans="1:14" ht="13" x14ac:dyDescent="0.15">
      <c r="A701" s="311"/>
      <c r="B701" s="311"/>
      <c r="C701" s="311"/>
      <c r="D701" s="311"/>
      <c r="E701" s="311"/>
      <c r="F701" s="311"/>
      <c r="G701" s="311"/>
      <c r="H701" s="311"/>
      <c r="I701" s="312"/>
      <c r="J701" s="311"/>
      <c r="K701" s="311"/>
      <c r="L701" s="311"/>
      <c r="M701" s="313"/>
      <c r="N701" s="29"/>
    </row>
    <row r="702" spans="1:14" ht="13" x14ac:dyDescent="0.15">
      <c r="A702" s="311"/>
      <c r="B702" s="311"/>
      <c r="C702" s="311"/>
      <c r="D702" s="311"/>
      <c r="E702" s="311"/>
      <c r="F702" s="311"/>
      <c r="G702" s="311"/>
      <c r="H702" s="311"/>
      <c r="I702" s="312"/>
      <c r="J702" s="311"/>
      <c r="K702" s="311"/>
      <c r="L702" s="311"/>
      <c r="M702" s="313"/>
      <c r="N702" s="29"/>
    </row>
    <row r="703" spans="1:14" ht="13" x14ac:dyDescent="0.15">
      <c r="A703" s="311"/>
      <c r="B703" s="311"/>
      <c r="C703" s="311"/>
      <c r="D703" s="311"/>
      <c r="E703" s="311"/>
      <c r="F703" s="311"/>
      <c r="G703" s="311"/>
      <c r="H703" s="311"/>
      <c r="I703" s="312"/>
      <c r="J703" s="311"/>
      <c r="K703" s="311"/>
      <c r="L703" s="311"/>
      <c r="M703" s="313"/>
      <c r="N703" s="29"/>
    </row>
    <row r="704" spans="1:14" ht="13" x14ac:dyDescent="0.15">
      <c r="A704" s="311"/>
      <c r="B704" s="311"/>
      <c r="C704" s="311"/>
      <c r="D704" s="311"/>
      <c r="E704" s="311"/>
      <c r="F704" s="311"/>
      <c r="G704" s="311"/>
      <c r="H704" s="311"/>
      <c r="I704" s="312"/>
      <c r="J704" s="311"/>
      <c r="K704" s="311"/>
      <c r="L704" s="311"/>
      <c r="M704" s="313"/>
      <c r="N704" s="29"/>
    </row>
    <row r="705" spans="1:14" ht="13" x14ac:dyDescent="0.15">
      <c r="A705" s="311"/>
      <c r="B705" s="311"/>
      <c r="C705" s="311"/>
      <c r="D705" s="311"/>
      <c r="E705" s="311"/>
      <c r="F705" s="311"/>
      <c r="G705" s="311"/>
      <c r="H705" s="311"/>
      <c r="I705" s="312"/>
      <c r="J705" s="311"/>
      <c r="K705" s="311"/>
      <c r="L705" s="311"/>
      <c r="M705" s="313"/>
      <c r="N705" s="29"/>
    </row>
    <row r="706" spans="1:14" ht="13" x14ac:dyDescent="0.15">
      <c r="A706" s="311"/>
      <c r="B706" s="311"/>
      <c r="C706" s="311"/>
      <c r="D706" s="311"/>
      <c r="E706" s="311"/>
      <c r="F706" s="311"/>
      <c r="G706" s="311"/>
      <c r="H706" s="311"/>
      <c r="I706" s="312"/>
      <c r="J706" s="311"/>
      <c r="K706" s="311"/>
      <c r="L706" s="311"/>
      <c r="M706" s="313"/>
      <c r="N706" s="29"/>
    </row>
    <row r="707" spans="1:14" ht="13" x14ac:dyDescent="0.15">
      <c r="A707" s="311"/>
      <c r="B707" s="311"/>
      <c r="C707" s="311"/>
      <c r="D707" s="311"/>
      <c r="E707" s="311"/>
      <c r="F707" s="311"/>
      <c r="G707" s="311"/>
      <c r="H707" s="311"/>
      <c r="I707" s="312"/>
      <c r="J707" s="311"/>
      <c r="K707" s="311"/>
      <c r="L707" s="311"/>
      <c r="M707" s="313"/>
      <c r="N707" s="29"/>
    </row>
    <row r="708" spans="1:14" ht="13" x14ac:dyDescent="0.15">
      <c r="A708" s="311"/>
      <c r="B708" s="311"/>
      <c r="C708" s="311"/>
      <c r="D708" s="311"/>
      <c r="E708" s="311"/>
      <c r="F708" s="311"/>
      <c r="G708" s="311"/>
      <c r="H708" s="311"/>
      <c r="I708" s="312"/>
      <c r="J708" s="311"/>
      <c r="K708" s="311"/>
      <c r="L708" s="311"/>
      <c r="M708" s="313"/>
      <c r="N708" s="29"/>
    </row>
    <row r="709" spans="1:14" ht="13" x14ac:dyDescent="0.15">
      <c r="A709" s="311"/>
      <c r="B709" s="311"/>
      <c r="C709" s="311"/>
      <c r="D709" s="311"/>
      <c r="E709" s="311"/>
      <c r="F709" s="311"/>
      <c r="G709" s="311"/>
      <c r="H709" s="311"/>
      <c r="I709" s="312"/>
      <c r="J709" s="311"/>
      <c r="K709" s="311"/>
      <c r="L709" s="311"/>
      <c r="M709" s="313"/>
      <c r="N709" s="29"/>
    </row>
    <row r="710" spans="1:14" ht="13" x14ac:dyDescent="0.15">
      <c r="A710" s="311"/>
      <c r="B710" s="311"/>
      <c r="C710" s="311"/>
      <c r="D710" s="311"/>
      <c r="E710" s="311"/>
      <c r="F710" s="311"/>
      <c r="G710" s="311"/>
      <c r="H710" s="311"/>
      <c r="I710" s="312"/>
      <c r="J710" s="311"/>
      <c r="K710" s="311"/>
      <c r="L710" s="311"/>
      <c r="M710" s="313"/>
      <c r="N710" s="29"/>
    </row>
    <row r="711" spans="1:14" ht="13" x14ac:dyDescent="0.15">
      <c r="A711" s="311"/>
      <c r="B711" s="311"/>
      <c r="C711" s="311"/>
      <c r="D711" s="311"/>
      <c r="E711" s="311"/>
      <c r="F711" s="311"/>
      <c r="G711" s="311"/>
      <c r="H711" s="311"/>
      <c r="I711" s="312"/>
      <c r="J711" s="311"/>
      <c r="K711" s="311"/>
      <c r="L711" s="311"/>
      <c r="M711" s="313"/>
      <c r="N711" s="29"/>
    </row>
    <row r="712" spans="1:14" ht="13" x14ac:dyDescent="0.15">
      <c r="A712" s="311"/>
      <c r="B712" s="311"/>
      <c r="C712" s="311"/>
      <c r="D712" s="311"/>
      <c r="E712" s="311"/>
      <c r="F712" s="311"/>
      <c r="G712" s="311"/>
      <c r="H712" s="311"/>
      <c r="I712" s="312"/>
      <c r="J712" s="311"/>
      <c r="K712" s="311"/>
      <c r="L712" s="311"/>
      <c r="M712" s="313"/>
      <c r="N712" s="29"/>
    </row>
    <row r="713" spans="1:14" ht="13" x14ac:dyDescent="0.15">
      <c r="A713" s="311"/>
      <c r="B713" s="311"/>
      <c r="C713" s="311"/>
      <c r="D713" s="311"/>
      <c r="E713" s="311"/>
      <c r="F713" s="311"/>
      <c r="G713" s="311"/>
      <c r="H713" s="311"/>
      <c r="I713" s="312"/>
      <c r="J713" s="311"/>
      <c r="K713" s="311"/>
      <c r="L713" s="311"/>
      <c r="M713" s="313"/>
      <c r="N713" s="29"/>
    </row>
    <row r="714" spans="1:14" ht="13" x14ac:dyDescent="0.15">
      <c r="A714" s="311"/>
      <c r="B714" s="311"/>
      <c r="C714" s="311"/>
      <c r="D714" s="311"/>
      <c r="E714" s="311"/>
      <c r="F714" s="311"/>
      <c r="G714" s="311"/>
      <c r="H714" s="311"/>
      <c r="I714" s="312"/>
      <c r="J714" s="311"/>
      <c r="K714" s="311"/>
      <c r="L714" s="311"/>
      <c r="M714" s="313"/>
      <c r="N714" s="29"/>
    </row>
    <row r="715" spans="1:14" ht="13" x14ac:dyDescent="0.15">
      <c r="A715" s="311"/>
      <c r="B715" s="311"/>
      <c r="C715" s="311"/>
      <c r="D715" s="311"/>
      <c r="E715" s="311"/>
      <c r="F715" s="311"/>
      <c r="G715" s="311"/>
      <c r="H715" s="311"/>
      <c r="I715" s="312"/>
      <c r="J715" s="311"/>
      <c r="K715" s="311"/>
      <c r="L715" s="311"/>
      <c r="M715" s="313"/>
      <c r="N715" s="29"/>
    </row>
    <row r="716" spans="1:14" ht="13" x14ac:dyDescent="0.15">
      <c r="A716" s="311"/>
      <c r="B716" s="311"/>
      <c r="C716" s="311"/>
      <c r="D716" s="311"/>
      <c r="E716" s="311"/>
      <c r="F716" s="311"/>
      <c r="G716" s="311"/>
      <c r="H716" s="311"/>
      <c r="I716" s="312"/>
      <c r="J716" s="311"/>
      <c r="K716" s="311"/>
      <c r="L716" s="311"/>
      <c r="M716" s="313"/>
      <c r="N716" s="29"/>
    </row>
    <row r="717" spans="1:14" ht="13" x14ac:dyDescent="0.15">
      <c r="A717" s="311"/>
      <c r="B717" s="311"/>
      <c r="C717" s="311"/>
      <c r="D717" s="311"/>
      <c r="E717" s="311"/>
      <c r="F717" s="311"/>
      <c r="G717" s="311"/>
      <c r="H717" s="311"/>
      <c r="I717" s="312"/>
      <c r="J717" s="311"/>
      <c r="K717" s="311"/>
      <c r="L717" s="311"/>
      <c r="M717" s="313"/>
      <c r="N717" s="29"/>
    </row>
    <row r="718" spans="1:14" ht="13" x14ac:dyDescent="0.15">
      <c r="A718" s="311"/>
      <c r="B718" s="311"/>
      <c r="C718" s="311"/>
      <c r="D718" s="311"/>
      <c r="E718" s="311"/>
      <c r="F718" s="311"/>
      <c r="G718" s="311"/>
      <c r="H718" s="311"/>
      <c r="I718" s="312"/>
      <c r="J718" s="311"/>
      <c r="K718" s="311"/>
      <c r="L718" s="311"/>
      <c r="M718" s="313"/>
      <c r="N718" s="29"/>
    </row>
    <row r="719" spans="1:14" ht="13" x14ac:dyDescent="0.15">
      <c r="A719" s="311"/>
      <c r="B719" s="311"/>
      <c r="C719" s="311"/>
      <c r="D719" s="311"/>
      <c r="E719" s="311"/>
      <c r="F719" s="311"/>
      <c r="G719" s="311"/>
      <c r="H719" s="311"/>
      <c r="I719" s="312"/>
      <c r="J719" s="311"/>
      <c r="K719" s="311"/>
      <c r="L719" s="311"/>
      <c r="M719" s="313"/>
      <c r="N719" s="29"/>
    </row>
    <row r="720" spans="1:14" ht="13" x14ac:dyDescent="0.15">
      <c r="A720" s="311"/>
      <c r="B720" s="311"/>
      <c r="C720" s="311"/>
      <c r="D720" s="311"/>
      <c r="E720" s="311"/>
      <c r="F720" s="311"/>
      <c r="G720" s="311"/>
      <c r="H720" s="311"/>
      <c r="I720" s="312"/>
      <c r="J720" s="311"/>
      <c r="K720" s="311"/>
      <c r="L720" s="311"/>
      <c r="M720" s="313"/>
      <c r="N720" s="29"/>
    </row>
    <row r="721" spans="1:14" ht="13" x14ac:dyDescent="0.15">
      <c r="A721" s="311"/>
      <c r="B721" s="311"/>
      <c r="C721" s="311"/>
      <c r="D721" s="311"/>
      <c r="E721" s="311"/>
      <c r="F721" s="311"/>
      <c r="G721" s="311"/>
      <c r="H721" s="311"/>
      <c r="I721" s="312"/>
      <c r="J721" s="311"/>
      <c r="K721" s="311"/>
      <c r="L721" s="311"/>
      <c r="M721" s="313"/>
      <c r="N721" s="29"/>
    </row>
    <row r="722" spans="1:14" ht="13" x14ac:dyDescent="0.15">
      <c r="A722" s="311"/>
      <c r="B722" s="311"/>
      <c r="C722" s="311"/>
      <c r="D722" s="311"/>
      <c r="E722" s="311"/>
      <c r="F722" s="311"/>
      <c r="G722" s="311"/>
      <c r="H722" s="311"/>
      <c r="I722" s="312"/>
      <c r="J722" s="311"/>
      <c r="K722" s="311"/>
      <c r="L722" s="311"/>
      <c r="M722" s="313"/>
      <c r="N722" s="29"/>
    </row>
    <row r="723" spans="1:14" ht="13" x14ac:dyDescent="0.15">
      <c r="A723" s="311"/>
      <c r="B723" s="311"/>
      <c r="C723" s="311"/>
      <c r="D723" s="311"/>
      <c r="E723" s="311"/>
      <c r="F723" s="311"/>
      <c r="G723" s="311"/>
      <c r="H723" s="311"/>
      <c r="I723" s="312"/>
      <c r="J723" s="311"/>
      <c r="K723" s="311"/>
      <c r="L723" s="311"/>
      <c r="M723" s="313"/>
      <c r="N723" s="29"/>
    </row>
    <row r="724" spans="1:14" ht="13" x14ac:dyDescent="0.15">
      <c r="A724" s="311"/>
      <c r="B724" s="311"/>
      <c r="C724" s="311"/>
      <c r="D724" s="311"/>
      <c r="E724" s="311"/>
      <c r="F724" s="311"/>
      <c r="G724" s="311"/>
      <c r="H724" s="311"/>
      <c r="I724" s="312"/>
      <c r="J724" s="311"/>
      <c r="K724" s="311"/>
      <c r="L724" s="311"/>
      <c r="M724" s="313"/>
      <c r="N724" s="29"/>
    </row>
    <row r="725" spans="1:14" ht="13" x14ac:dyDescent="0.15">
      <c r="A725" s="311"/>
      <c r="B725" s="311"/>
      <c r="C725" s="311"/>
      <c r="D725" s="311"/>
      <c r="E725" s="311"/>
      <c r="F725" s="311"/>
      <c r="G725" s="311"/>
      <c r="H725" s="311"/>
      <c r="I725" s="312"/>
      <c r="J725" s="311"/>
      <c r="K725" s="311"/>
      <c r="L725" s="311"/>
      <c r="M725" s="313"/>
      <c r="N725" s="29"/>
    </row>
    <row r="726" spans="1:14" ht="13" x14ac:dyDescent="0.15">
      <c r="A726" s="311"/>
      <c r="B726" s="311"/>
      <c r="C726" s="311"/>
      <c r="D726" s="311"/>
      <c r="E726" s="311"/>
      <c r="F726" s="311"/>
      <c r="G726" s="311"/>
      <c r="H726" s="311"/>
      <c r="I726" s="312"/>
      <c r="J726" s="311"/>
      <c r="K726" s="311"/>
      <c r="L726" s="311"/>
      <c r="M726" s="313"/>
      <c r="N726" s="29"/>
    </row>
    <row r="727" spans="1:14" ht="13" x14ac:dyDescent="0.15">
      <c r="A727" s="311"/>
      <c r="B727" s="311"/>
      <c r="C727" s="311"/>
      <c r="D727" s="311"/>
      <c r="E727" s="311"/>
      <c r="F727" s="311"/>
      <c r="G727" s="311"/>
      <c r="H727" s="311"/>
      <c r="I727" s="312"/>
      <c r="J727" s="311"/>
      <c r="K727" s="311"/>
      <c r="L727" s="311"/>
      <c r="M727" s="313"/>
      <c r="N727" s="29"/>
    </row>
    <row r="728" spans="1:14" ht="13" x14ac:dyDescent="0.15">
      <c r="A728" s="311"/>
      <c r="B728" s="311"/>
      <c r="C728" s="311"/>
      <c r="D728" s="311"/>
      <c r="E728" s="311"/>
      <c r="F728" s="311"/>
      <c r="G728" s="311"/>
      <c r="H728" s="311"/>
      <c r="I728" s="312"/>
      <c r="J728" s="311"/>
      <c r="K728" s="311"/>
      <c r="L728" s="311"/>
      <c r="M728" s="313"/>
      <c r="N728" s="29"/>
    </row>
    <row r="729" spans="1:14" ht="13" x14ac:dyDescent="0.15">
      <c r="A729" s="311"/>
      <c r="B729" s="311"/>
      <c r="C729" s="311"/>
      <c r="D729" s="311"/>
      <c r="E729" s="311"/>
      <c r="F729" s="311"/>
      <c r="G729" s="311"/>
      <c r="H729" s="311"/>
      <c r="I729" s="312"/>
      <c r="J729" s="311"/>
      <c r="K729" s="311"/>
      <c r="L729" s="311"/>
      <c r="M729" s="313"/>
      <c r="N729" s="29"/>
    </row>
    <row r="730" spans="1:14" ht="13" x14ac:dyDescent="0.15">
      <c r="A730" s="311"/>
      <c r="B730" s="311"/>
      <c r="C730" s="311"/>
      <c r="D730" s="311"/>
      <c r="E730" s="311"/>
      <c r="F730" s="311"/>
      <c r="G730" s="311"/>
      <c r="H730" s="311"/>
      <c r="I730" s="312"/>
      <c r="J730" s="311"/>
      <c r="K730" s="311"/>
      <c r="L730" s="311"/>
      <c r="M730" s="313"/>
      <c r="N730" s="29"/>
    </row>
    <row r="731" spans="1:14" ht="13" x14ac:dyDescent="0.15">
      <c r="A731" s="311"/>
      <c r="B731" s="311"/>
      <c r="C731" s="311"/>
      <c r="D731" s="311"/>
      <c r="E731" s="311"/>
      <c r="F731" s="311"/>
      <c r="G731" s="311"/>
      <c r="H731" s="311"/>
      <c r="I731" s="312"/>
      <c r="J731" s="311"/>
      <c r="K731" s="311"/>
      <c r="L731" s="311"/>
      <c r="M731" s="313"/>
      <c r="N731" s="29"/>
    </row>
    <row r="732" spans="1:14" ht="13" x14ac:dyDescent="0.15">
      <c r="A732" s="311"/>
      <c r="B732" s="311"/>
      <c r="C732" s="311"/>
      <c r="D732" s="311"/>
      <c r="E732" s="311"/>
      <c r="F732" s="311"/>
      <c r="G732" s="311"/>
      <c r="H732" s="311"/>
      <c r="I732" s="312"/>
      <c r="J732" s="311"/>
      <c r="K732" s="311"/>
      <c r="L732" s="311"/>
      <c r="M732" s="313"/>
      <c r="N732" s="29"/>
    </row>
    <row r="733" spans="1:14" ht="13" x14ac:dyDescent="0.15">
      <c r="A733" s="311"/>
      <c r="B733" s="311"/>
      <c r="C733" s="311"/>
      <c r="D733" s="311"/>
      <c r="E733" s="311"/>
      <c r="F733" s="311"/>
      <c r="G733" s="311"/>
      <c r="H733" s="311"/>
      <c r="I733" s="312"/>
      <c r="J733" s="311"/>
      <c r="K733" s="311"/>
      <c r="L733" s="311"/>
      <c r="M733" s="313"/>
      <c r="N733" s="29"/>
    </row>
    <row r="734" spans="1:14" ht="13" x14ac:dyDescent="0.15">
      <c r="A734" s="311"/>
      <c r="B734" s="311"/>
      <c r="C734" s="311"/>
      <c r="D734" s="311"/>
      <c r="E734" s="311"/>
      <c r="F734" s="311"/>
      <c r="G734" s="311"/>
      <c r="H734" s="311"/>
      <c r="I734" s="312"/>
      <c r="J734" s="311"/>
      <c r="K734" s="311"/>
      <c r="L734" s="311"/>
      <c r="M734" s="313"/>
      <c r="N734" s="29"/>
    </row>
    <row r="735" spans="1:14" ht="13" x14ac:dyDescent="0.15">
      <c r="A735" s="311"/>
      <c r="B735" s="311"/>
      <c r="C735" s="311"/>
      <c r="D735" s="311"/>
      <c r="E735" s="311"/>
      <c r="F735" s="311"/>
      <c r="G735" s="311"/>
      <c r="H735" s="311"/>
      <c r="I735" s="312"/>
      <c r="J735" s="311"/>
      <c r="K735" s="311"/>
      <c r="L735" s="311"/>
      <c r="M735" s="313"/>
      <c r="N735" s="29"/>
    </row>
    <row r="736" spans="1:14" ht="13" x14ac:dyDescent="0.15">
      <c r="A736" s="311"/>
      <c r="B736" s="311"/>
      <c r="C736" s="311"/>
      <c r="D736" s="311"/>
      <c r="E736" s="311"/>
      <c r="F736" s="311"/>
      <c r="G736" s="311"/>
      <c r="H736" s="311"/>
      <c r="I736" s="312"/>
      <c r="J736" s="311"/>
      <c r="K736" s="311"/>
      <c r="L736" s="311"/>
      <c r="M736" s="313"/>
      <c r="N736" s="29"/>
    </row>
    <row r="737" spans="1:14" ht="13" x14ac:dyDescent="0.15">
      <c r="A737" s="311"/>
      <c r="B737" s="311"/>
      <c r="C737" s="311"/>
      <c r="D737" s="311"/>
      <c r="E737" s="311"/>
      <c r="F737" s="311"/>
      <c r="G737" s="311"/>
      <c r="H737" s="311"/>
      <c r="I737" s="312"/>
      <c r="J737" s="311"/>
      <c r="K737" s="311"/>
      <c r="L737" s="311"/>
      <c r="M737" s="313"/>
      <c r="N737" s="29"/>
    </row>
    <row r="738" spans="1:14" ht="13" x14ac:dyDescent="0.15">
      <c r="A738" s="311"/>
      <c r="B738" s="311"/>
      <c r="C738" s="311"/>
      <c r="D738" s="311"/>
      <c r="E738" s="311"/>
      <c r="F738" s="311"/>
      <c r="G738" s="311"/>
      <c r="H738" s="311"/>
      <c r="I738" s="312"/>
      <c r="J738" s="311"/>
      <c r="K738" s="311"/>
      <c r="L738" s="311"/>
      <c r="M738" s="313"/>
      <c r="N738" s="29"/>
    </row>
    <row r="739" spans="1:14" ht="13" x14ac:dyDescent="0.15">
      <c r="A739" s="311"/>
      <c r="B739" s="311"/>
      <c r="C739" s="311"/>
      <c r="D739" s="311"/>
      <c r="E739" s="311"/>
      <c r="F739" s="311"/>
      <c r="G739" s="311"/>
      <c r="H739" s="311"/>
      <c r="I739" s="312"/>
      <c r="J739" s="311"/>
      <c r="K739" s="311"/>
      <c r="L739" s="311"/>
      <c r="M739" s="313"/>
      <c r="N739" s="29"/>
    </row>
    <row r="740" spans="1:14" ht="13" x14ac:dyDescent="0.15">
      <c r="A740" s="311"/>
      <c r="B740" s="311"/>
      <c r="C740" s="311"/>
      <c r="D740" s="311"/>
      <c r="E740" s="311"/>
      <c r="F740" s="311"/>
      <c r="G740" s="311"/>
      <c r="H740" s="311"/>
      <c r="I740" s="312"/>
      <c r="J740" s="311"/>
      <c r="K740" s="311"/>
      <c r="L740" s="311"/>
      <c r="M740" s="313"/>
      <c r="N740" s="29"/>
    </row>
    <row r="741" spans="1:14" ht="13" x14ac:dyDescent="0.15">
      <c r="A741" s="311"/>
      <c r="B741" s="311"/>
      <c r="C741" s="311"/>
      <c r="D741" s="311"/>
      <c r="E741" s="311"/>
      <c r="F741" s="311"/>
      <c r="G741" s="311"/>
      <c r="H741" s="311"/>
      <c r="I741" s="312"/>
      <c r="J741" s="311"/>
      <c r="K741" s="311"/>
      <c r="L741" s="311"/>
      <c r="M741" s="313"/>
      <c r="N741" s="29"/>
    </row>
    <row r="742" spans="1:14" ht="13" x14ac:dyDescent="0.15">
      <c r="A742" s="311"/>
      <c r="B742" s="311"/>
      <c r="C742" s="311"/>
      <c r="D742" s="311"/>
      <c r="E742" s="311"/>
      <c r="F742" s="311"/>
      <c r="G742" s="311"/>
      <c r="H742" s="311"/>
      <c r="I742" s="312"/>
      <c r="J742" s="311"/>
      <c r="K742" s="311"/>
      <c r="L742" s="311"/>
      <c r="M742" s="313"/>
      <c r="N742" s="29"/>
    </row>
    <row r="743" spans="1:14" ht="13" x14ac:dyDescent="0.15">
      <c r="A743" s="311"/>
      <c r="B743" s="311"/>
      <c r="C743" s="311"/>
      <c r="D743" s="311"/>
      <c r="E743" s="311"/>
      <c r="F743" s="311"/>
      <c r="G743" s="311"/>
      <c r="H743" s="311"/>
      <c r="I743" s="312"/>
      <c r="J743" s="311"/>
      <c r="K743" s="311"/>
      <c r="L743" s="311"/>
      <c r="M743" s="313"/>
      <c r="N743" s="29"/>
    </row>
    <row r="744" spans="1:14" ht="13" x14ac:dyDescent="0.15">
      <c r="A744" s="311"/>
      <c r="B744" s="311"/>
      <c r="C744" s="311"/>
      <c r="D744" s="311"/>
      <c r="E744" s="311"/>
      <c r="F744" s="311"/>
      <c r="G744" s="311"/>
      <c r="H744" s="311"/>
      <c r="I744" s="312"/>
      <c r="J744" s="311"/>
      <c r="K744" s="311"/>
      <c r="L744" s="311"/>
      <c r="M744" s="313"/>
      <c r="N744" s="29"/>
    </row>
    <row r="745" spans="1:14" ht="13" x14ac:dyDescent="0.15">
      <c r="A745" s="311"/>
      <c r="B745" s="311"/>
      <c r="C745" s="311"/>
      <c r="D745" s="311"/>
      <c r="E745" s="311"/>
      <c r="F745" s="311"/>
      <c r="G745" s="311"/>
      <c r="H745" s="311"/>
      <c r="I745" s="312"/>
      <c r="J745" s="311"/>
      <c r="K745" s="311"/>
      <c r="L745" s="311"/>
      <c r="M745" s="313"/>
      <c r="N745" s="29"/>
    </row>
    <row r="746" spans="1:14" ht="13" x14ac:dyDescent="0.15">
      <c r="A746" s="311"/>
      <c r="B746" s="311"/>
      <c r="C746" s="311"/>
      <c r="D746" s="311"/>
      <c r="E746" s="311"/>
      <c r="F746" s="311"/>
      <c r="G746" s="311"/>
      <c r="H746" s="311"/>
      <c r="I746" s="312"/>
      <c r="J746" s="311"/>
      <c r="K746" s="311"/>
      <c r="L746" s="311"/>
      <c r="M746" s="313"/>
      <c r="N746" s="29"/>
    </row>
    <row r="747" spans="1:14" ht="13" x14ac:dyDescent="0.15">
      <c r="A747" s="311"/>
      <c r="B747" s="311"/>
      <c r="C747" s="311"/>
      <c r="D747" s="311"/>
      <c r="E747" s="311"/>
      <c r="F747" s="311"/>
      <c r="G747" s="311"/>
      <c r="H747" s="311"/>
      <c r="I747" s="312"/>
      <c r="J747" s="311"/>
      <c r="K747" s="311"/>
      <c r="L747" s="311"/>
      <c r="M747" s="313"/>
      <c r="N747" s="29"/>
    </row>
    <row r="748" spans="1:14" ht="13" x14ac:dyDescent="0.15">
      <c r="A748" s="311"/>
      <c r="B748" s="311"/>
      <c r="C748" s="311"/>
      <c r="D748" s="311"/>
      <c r="E748" s="311"/>
      <c r="F748" s="311"/>
      <c r="G748" s="311"/>
      <c r="H748" s="311"/>
      <c r="I748" s="312"/>
      <c r="J748" s="311"/>
      <c r="K748" s="311"/>
      <c r="L748" s="311"/>
      <c r="M748" s="313"/>
      <c r="N748" s="29"/>
    </row>
    <row r="749" spans="1:14" ht="13" x14ac:dyDescent="0.15">
      <c r="A749" s="311"/>
      <c r="B749" s="311"/>
      <c r="C749" s="311"/>
      <c r="D749" s="311"/>
      <c r="E749" s="311"/>
      <c r="F749" s="311"/>
      <c r="G749" s="311"/>
      <c r="H749" s="311"/>
      <c r="I749" s="312"/>
      <c r="J749" s="311"/>
      <c r="K749" s="311"/>
      <c r="L749" s="311"/>
      <c r="M749" s="313"/>
      <c r="N749" s="29"/>
    </row>
    <row r="750" spans="1:14" ht="13" x14ac:dyDescent="0.15">
      <c r="A750" s="311"/>
      <c r="B750" s="311"/>
      <c r="C750" s="311"/>
      <c r="D750" s="311"/>
      <c r="E750" s="311"/>
      <c r="F750" s="311"/>
      <c r="G750" s="311"/>
      <c r="H750" s="311"/>
      <c r="I750" s="312"/>
      <c r="J750" s="311"/>
      <c r="K750" s="311"/>
      <c r="L750" s="311"/>
      <c r="M750" s="313"/>
      <c r="N750" s="29"/>
    </row>
    <row r="751" spans="1:14" ht="13" x14ac:dyDescent="0.15">
      <c r="A751" s="311"/>
      <c r="B751" s="311"/>
      <c r="C751" s="311"/>
      <c r="D751" s="311"/>
      <c r="E751" s="311"/>
      <c r="F751" s="311"/>
      <c r="G751" s="311"/>
      <c r="H751" s="311"/>
      <c r="I751" s="312"/>
      <c r="J751" s="311"/>
      <c r="K751" s="311"/>
      <c r="L751" s="311"/>
      <c r="M751" s="313"/>
      <c r="N751" s="29"/>
    </row>
    <row r="752" spans="1:14" ht="13" x14ac:dyDescent="0.15">
      <c r="A752" s="311"/>
      <c r="B752" s="311"/>
      <c r="C752" s="311"/>
      <c r="D752" s="311"/>
      <c r="E752" s="311"/>
      <c r="F752" s="311"/>
      <c r="G752" s="311"/>
      <c r="H752" s="311"/>
      <c r="I752" s="312"/>
      <c r="J752" s="311"/>
      <c r="K752" s="311"/>
      <c r="L752" s="311"/>
      <c r="M752" s="313"/>
      <c r="N752" s="29"/>
    </row>
    <row r="753" spans="1:14" ht="13" x14ac:dyDescent="0.15">
      <c r="A753" s="311"/>
      <c r="B753" s="311"/>
      <c r="C753" s="311"/>
      <c r="D753" s="311"/>
      <c r="E753" s="311"/>
      <c r="F753" s="311"/>
      <c r="G753" s="311"/>
      <c r="H753" s="311"/>
      <c r="I753" s="312"/>
      <c r="J753" s="311"/>
      <c r="K753" s="311"/>
      <c r="L753" s="311"/>
      <c r="M753" s="313"/>
      <c r="N753" s="29"/>
    </row>
    <row r="754" spans="1:14" ht="13" x14ac:dyDescent="0.15">
      <c r="A754" s="311"/>
      <c r="B754" s="311"/>
      <c r="C754" s="311"/>
      <c r="D754" s="311"/>
      <c r="E754" s="311"/>
      <c r="F754" s="311"/>
      <c r="G754" s="311"/>
      <c r="H754" s="311"/>
      <c r="I754" s="312"/>
      <c r="J754" s="311"/>
      <c r="K754" s="311"/>
      <c r="L754" s="311"/>
      <c r="M754" s="313"/>
      <c r="N754" s="29"/>
    </row>
    <row r="755" spans="1:14" ht="13" x14ac:dyDescent="0.15">
      <c r="A755" s="311"/>
      <c r="B755" s="311"/>
      <c r="C755" s="311"/>
      <c r="D755" s="311"/>
      <c r="E755" s="311"/>
      <c r="F755" s="311"/>
      <c r="G755" s="311"/>
      <c r="H755" s="311"/>
      <c r="I755" s="312"/>
      <c r="J755" s="311"/>
      <c r="K755" s="311"/>
      <c r="L755" s="311"/>
      <c r="M755" s="313"/>
      <c r="N755" s="29"/>
    </row>
    <row r="756" spans="1:14" ht="13" x14ac:dyDescent="0.15">
      <c r="A756" s="311"/>
      <c r="B756" s="311"/>
      <c r="C756" s="311"/>
      <c r="D756" s="311"/>
      <c r="E756" s="311"/>
      <c r="F756" s="311"/>
      <c r="G756" s="311"/>
      <c r="H756" s="311"/>
      <c r="I756" s="312"/>
      <c r="J756" s="311"/>
      <c r="K756" s="311"/>
      <c r="L756" s="311"/>
      <c r="M756" s="313"/>
      <c r="N756" s="29"/>
    </row>
    <row r="757" spans="1:14" ht="13" x14ac:dyDescent="0.15">
      <c r="A757" s="311"/>
      <c r="B757" s="311"/>
      <c r="C757" s="311"/>
      <c r="D757" s="311"/>
      <c r="E757" s="311"/>
      <c r="F757" s="311"/>
      <c r="G757" s="311"/>
      <c r="H757" s="311"/>
      <c r="I757" s="312"/>
      <c r="J757" s="311"/>
      <c r="K757" s="311"/>
      <c r="L757" s="311"/>
      <c r="M757" s="313"/>
      <c r="N757" s="29"/>
    </row>
    <row r="758" spans="1:14" ht="13" x14ac:dyDescent="0.15">
      <c r="A758" s="311"/>
      <c r="B758" s="311"/>
      <c r="C758" s="311"/>
      <c r="D758" s="311"/>
      <c r="E758" s="311"/>
      <c r="F758" s="311"/>
      <c r="G758" s="311"/>
      <c r="H758" s="311"/>
      <c r="I758" s="312"/>
      <c r="J758" s="311"/>
      <c r="K758" s="311"/>
      <c r="L758" s="311"/>
      <c r="M758" s="313"/>
      <c r="N758" s="29"/>
    </row>
    <row r="759" spans="1:14" ht="13" x14ac:dyDescent="0.15">
      <c r="A759" s="311"/>
      <c r="B759" s="311"/>
      <c r="C759" s="311"/>
      <c r="D759" s="311"/>
      <c r="E759" s="311"/>
      <c r="F759" s="311"/>
      <c r="G759" s="311"/>
      <c r="H759" s="311"/>
      <c r="I759" s="312"/>
      <c r="J759" s="311"/>
      <c r="K759" s="311"/>
      <c r="L759" s="311"/>
      <c r="M759" s="313"/>
      <c r="N759" s="29"/>
    </row>
    <row r="760" spans="1:14" ht="13" x14ac:dyDescent="0.15">
      <c r="A760" s="311"/>
      <c r="B760" s="311"/>
      <c r="C760" s="311"/>
      <c r="D760" s="311"/>
      <c r="E760" s="311"/>
      <c r="F760" s="311"/>
      <c r="G760" s="311"/>
      <c r="H760" s="311"/>
      <c r="I760" s="312"/>
      <c r="J760" s="311"/>
      <c r="K760" s="311"/>
      <c r="L760" s="311"/>
      <c r="M760" s="313"/>
      <c r="N760" s="29"/>
    </row>
    <row r="761" spans="1:14" ht="13" x14ac:dyDescent="0.15">
      <c r="A761" s="311"/>
      <c r="B761" s="311"/>
      <c r="C761" s="311"/>
      <c r="D761" s="311"/>
      <c r="E761" s="311"/>
      <c r="F761" s="311"/>
      <c r="G761" s="311"/>
      <c r="H761" s="311"/>
      <c r="I761" s="312"/>
      <c r="J761" s="311"/>
      <c r="K761" s="311"/>
      <c r="L761" s="311"/>
      <c r="M761" s="313"/>
      <c r="N761" s="29"/>
    </row>
    <row r="762" spans="1:14" ht="13" x14ac:dyDescent="0.15">
      <c r="A762" s="311"/>
      <c r="B762" s="311"/>
      <c r="C762" s="311"/>
      <c r="D762" s="311"/>
      <c r="E762" s="311"/>
      <c r="F762" s="311"/>
      <c r="G762" s="311"/>
      <c r="H762" s="311"/>
      <c r="I762" s="312"/>
      <c r="J762" s="311"/>
      <c r="K762" s="311"/>
      <c r="L762" s="311"/>
      <c r="M762" s="313"/>
      <c r="N762" s="29"/>
    </row>
    <row r="763" spans="1:14" ht="13" x14ac:dyDescent="0.15">
      <c r="A763" s="311"/>
      <c r="B763" s="311"/>
      <c r="C763" s="311"/>
      <c r="D763" s="311"/>
      <c r="E763" s="311"/>
      <c r="F763" s="311"/>
      <c r="G763" s="311"/>
      <c r="H763" s="311"/>
      <c r="I763" s="312"/>
      <c r="J763" s="311"/>
      <c r="K763" s="311"/>
      <c r="L763" s="311"/>
      <c r="M763" s="313"/>
      <c r="N763" s="29"/>
    </row>
    <row r="764" spans="1:14" ht="13" x14ac:dyDescent="0.15">
      <c r="A764" s="311"/>
      <c r="B764" s="311"/>
      <c r="C764" s="311"/>
      <c r="D764" s="311"/>
      <c r="E764" s="311"/>
      <c r="F764" s="311"/>
      <c r="G764" s="311"/>
      <c r="H764" s="311"/>
      <c r="I764" s="312"/>
      <c r="J764" s="311"/>
      <c r="K764" s="311"/>
      <c r="L764" s="311"/>
      <c r="M764" s="313"/>
      <c r="N764" s="29"/>
    </row>
    <row r="765" spans="1:14" ht="13" x14ac:dyDescent="0.15">
      <c r="A765" s="311"/>
      <c r="B765" s="311"/>
      <c r="C765" s="311"/>
      <c r="D765" s="311"/>
      <c r="E765" s="311"/>
      <c r="F765" s="311"/>
      <c r="G765" s="311"/>
      <c r="H765" s="311"/>
      <c r="I765" s="312"/>
      <c r="J765" s="311"/>
      <c r="K765" s="311"/>
      <c r="L765" s="311"/>
      <c r="M765" s="313"/>
      <c r="N765" s="29"/>
    </row>
    <row r="766" spans="1:14" ht="13" x14ac:dyDescent="0.15">
      <c r="A766" s="311"/>
      <c r="B766" s="311"/>
      <c r="C766" s="311"/>
      <c r="D766" s="311"/>
      <c r="E766" s="311"/>
      <c r="F766" s="311"/>
      <c r="G766" s="311"/>
      <c r="H766" s="311"/>
      <c r="I766" s="312"/>
      <c r="J766" s="311"/>
      <c r="K766" s="311"/>
      <c r="L766" s="311"/>
      <c r="M766" s="313"/>
      <c r="N766" s="29"/>
    </row>
    <row r="767" spans="1:14" ht="13" x14ac:dyDescent="0.15">
      <c r="A767" s="311"/>
      <c r="B767" s="311"/>
      <c r="C767" s="311"/>
      <c r="D767" s="311"/>
      <c r="E767" s="311"/>
      <c r="F767" s="311"/>
      <c r="G767" s="311"/>
      <c r="H767" s="311"/>
      <c r="I767" s="312"/>
      <c r="J767" s="311"/>
      <c r="K767" s="311"/>
      <c r="L767" s="311"/>
      <c r="M767" s="313"/>
      <c r="N767" s="29"/>
    </row>
    <row r="768" spans="1:14" ht="13" x14ac:dyDescent="0.15">
      <c r="A768" s="311"/>
      <c r="B768" s="311"/>
      <c r="C768" s="311"/>
      <c r="D768" s="311"/>
      <c r="E768" s="311"/>
      <c r="F768" s="311"/>
      <c r="G768" s="311"/>
      <c r="H768" s="311"/>
      <c r="I768" s="312"/>
      <c r="J768" s="311"/>
      <c r="K768" s="311"/>
      <c r="L768" s="311"/>
      <c r="M768" s="313"/>
      <c r="N768" s="29"/>
    </row>
    <row r="769" spans="1:14" ht="13" x14ac:dyDescent="0.15">
      <c r="A769" s="311"/>
      <c r="B769" s="311"/>
      <c r="C769" s="311"/>
      <c r="D769" s="311"/>
      <c r="E769" s="311"/>
      <c r="F769" s="311"/>
      <c r="G769" s="311"/>
      <c r="H769" s="311"/>
      <c r="I769" s="312"/>
      <c r="J769" s="311"/>
      <c r="K769" s="311"/>
      <c r="L769" s="311"/>
      <c r="M769" s="313"/>
      <c r="N769" s="29"/>
    </row>
    <row r="770" spans="1:14" ht="13" x14ac:dyDescent="0.15">
      <c r="A770" s="311"/>
      <c r="B770" s="311"/>
      <c r="C770" s="311"/>
      <c r="D770" s="311"/>
      <c r="E770" s="311"/>
      <c r="F770" s="311"/>
      <c r="G770" s="311"/>
      <c r="H770" s="311"/>
      <c r="I770" s="312"/>
      <c r="J770" s="311"/>
      <c r="K770" s="311"/>
      <c r="L770" s="311"/>
      <c r="M770" s="313"/>
      <c r="N770" s="29"/>
    </row>
    <row r="771" spans="1:14" ht="13" x14ac:dyDescent="0.15">
      <c r="A771" s="311"/>
      <c r="B771" s="311"/>
      <c r="C771" s="311"/>
      <c r="D771" s="311"/>
      <c r="E771" s="311"/>
      <c r="F771" s="311"/>
      <c r="G771" s="311"/>
      <c r="H771" s="311"/>
      <c r="I771" s="312"/>
      <c r="J771" s="311"/>
      <c r="K771" s="311"/>
      <c r="L771" s="311"/>
      <c r="M771" s="313"/>
      <c r="N771" s="29"/>
    </row>
    <row r="772" spans="1:14" ht="13" x14ac:dyDescent="0.15">
      <c r="A772" s="311"/>
      <c r="B772" s="311"/>
      <c r="C772" s="311"/>
      <c r="D772" s="311"/>
      <c r="E772" s="311"/>
      <c r="F772" s="311"/>
      <c r="G772" s="311"/>
      <c r="H772" s="311"/>
      <c r="I772" s="312"/>
      <c r="J772" s="311"/>
      <c r="K772" s="311"/>
      <c r="L772" s="311"/>
      <c r="M772" s="313"/>
      <c r="N772" s="29"/>
    </row>
    <row r="773" spans="1:14" ht="13" x14ac:dyDescent="0.15">
      <c r="A773" s="311"/>
      <c r="B773" s="311"/>
      <c r="C773" s="311"/>
      <c r="D773" s="311"/>
      <c r="E773" s="311"/>
      <c r="F773" s="311"/>
      <c r="G773" s="311"/>
      <c r="H773" s="311"/>
      <c r="I773" s="312"/>
      <c r="J773" s="311"/>
      <c r="K773" s="311"/>
      <c r="L773" s="311"/>
      <c r="M773" s="313"/>
      <c r="N773" s="29"/>
    </row>
    <row r="774" spans="1:14" ht="13" x14ac:dyDescent="0.15">
      <c r="A774" s="311"/>
      <c r="B774" s="311"/>
      <c r="C774" s="311"/>
      <c r="D774" s="311"/>
      <c r="E774" s="311"/>
      <c r="F774" s="311"/>
      <c r="G774" s="311"/>
      <c r="H774" s="311"/>
      <c r="I774" s="312"/>
      <c r="J774" s="311"/>
      <c r="K774" s="311"/>
      <c r="L774" s="311"/>
      <c r="M774" s="313"/>
      <c r="N774" s="29"/>
    </row>
    <row r="775" spans="1:14" ht="13" x14ac:dyDescent="0.15">
      <c r="A775" s="311"/>
      <c r="B775" s="311"/>
      <c r="C775" s="311"/>
      <c r="D775" s="311"/>
      <c r="E775" s="311"/>
      <c r="F775" s="311"/>
      <c r="G775" s="311"/>
      <c r="H775" s="311"/>
      <c r="I775" s="312"/>
      <c r="J775" s="311"/>
      <c r="K775" s="311"/>
      <c r="L775" s="311"/>
      <c r="M775" s="313"/>
      <c r="N775" s="29"/>
    </row>
    <row r="776" spans="1:14" ht="13" x14ac:dyDescent="0.15">
      <c r="A776" s="311"/>
      <c r="B776" s="311"/>
      <c r="C776" s="311"/>
      <c r="D776" s="311"/>
      <c r="E776" s="311"/>
      <c r="F776" s="311"/>
      <c r="G776" s="311"/>
      <c r="H776" s="311"/>
      <c r="I776" s="312"/>
      <c r="J776" s="311"/>
      <c r="K776" s="311"/>
      <c r="L776" s="311"/>
      <c r="M776" s="313"/>
      <c r="N776" s="29"/>
    </row>
    <row r="777" spans="1:14" ht="13" x14ac:dyDescent="0.15">
      <c r="A777" s="311"/>
      <c r="B777" s="311"/>
      <c r="C777" s="311"/>
      <c r="D777" s="311"/>
      <c r="E777" s="311"/>
      <c r="F777" s="311"/>
      <c r="G777" s="311"/>
      <c r="H777" s="311"/>
      <c r="I777" s="312"/>
      <c r="J777" s="311"/>
      <c r="K777" s="311"/>
      <c r="L777" s="311"/>
      <c r="M777" s="313"/>
      <c r="N777" s="29"/>
    </row>
    <row r="778" spans="1:14" ht="13" x14ac:dyDescent="0.15">
      <c r="A778" s="311"/>
      <c r="B778" s="311"/>
      <c r="C778" s="311"/>
      <c r="D778" s="311"/>
      <c r="E778" s="311"/>
      <c r="F778" s="311"/>
      <c r="G778" s="311"/>
      <c r="H778" s="311"/>
      <c r="I778" s="312"/>
      <c r="J778" s="311"/>
      <c r="K778" s="311"/>
      <c r="L778" s="311"/>
      <c r="M778" s="313"/>
      <c r="N778" s="29"/>
    </row>
    <row r="779" spans="1:14" ht="13" x14ac:dyDescent="0.15">
      <c r="A779" s="311"/>
      <c r="B779" s="311"/>
      <c r="C779" s="311"/>
      <c r="D779" s="311"/>
      <c r="E779" s="311"/>
      <c r="F779" s="311"/>
      <c r="G779" s="311"/>
      <c r="H779" s="311"/>
      <c r="I779" s="312"/>
      <c r="J779" s="311"/>
      <c r="K779" s="311"/>
      <c r="L779" s="311"/>
      <c r="M779" s="313"/>
      <c r="N779" s="29"/>
    </row>
    <row r="780" spans="1:14" ht="13" x14ac:dyDescent="0.15">
      <c r="A780" s="311"/>
      <c r="B780" s="311"/>
      <c r="C780" s="311"/>
      <c r="D780" s="311"/>
      <c r="E780" s="311"/>
      <c r="F780" s="311"/>
      <c r="G780" s="311"/>
      <c r="H780" s="311"/>
      <c r="I780" s="312"/>
      <c r="J780" s="311"/>
      <c r="K780" s="311"/>
      <c r="L780" s="311"/>
      <c r="M780" s="313"/>
      <c r="N780" s="29"/>
    </row>
    <row r="781" spans="1:14" ht="13" x14ac:dyDescent="0.15">
      <c r="A781" s="311"/>
      <c r="B781" s="311"/>
      <c r="C781" s="311"/>
      <c r="D781" s="311"/>
      <c r="E781" s="311"/>
      <c r="F781" s="311"/>
      <c r="G781" s="311"/>
      <c r="H781" s="311"/>
      <c r="I781" s="312"/>
      <c r="J781" s="311"/>
      <c r="K781" s="311"/>
      <c r="L781" s="311"/>
      <c r="M781" s="313"/>
      <c r="N781" s="29"/>
    </row>
    <row r="782" spans="1:14" ht="13" x14ac:dyDescent="0.15">
      <c r="A782" s="311"/>
      <c r="B782" s="311"/>
      <c r="C782" s="311"/>
      <c r="D782" s="311"/>
      <c r="E782" s="311"/>
      <c r="F782" s="311"/>
      <c r="G782" s="311"/>
      <c r="H782" s="311"/>
      <c r="I782" s="312"/>
      <c r="J782" s="311"/>
      <c r="K782" s="311"/>
      <c r="L782" s="311"/>
      <c r="M782" s="313"/>
      <c r="N782" s="29"/>
    </row>
    <row r="783" spans="1:14" ht="13" x14ac:dyDescent="0.15">
      <c r="A783" s="311"/>
      <c r="B783" s="311"/>
      <c r="C783" s="311"/>
      <c r="D783" s="311"/>
      <c r="E783" s="311"/>
      <c r="F783" s="311"/>
      <c r="G783" s="311"/>
      <c r="H783" s="311"/>
      <c r="I783" s="312"/>
      <c r="J783" s="311"/>
      <c r="K783" s="311"/>
      <c r="L783" s="311"/>
      <c r="M783" s="313"/>
      <c r="N783" s="29"/>
    </row>
    <row r="784" spans="1:14" ht="13" x14ac:dyDescent="0.15">
      <c r="A784" s="311"/>
      <c r="B784" s="311"/>
      <c r="C784" s="311"/>
      <c r="D784" s="311"/>
      <c r="E784" s="311"/>
      <c r="F784" s="311"/>
      <c r="G784" s="311"/>
      <c r="H784" s="311"/>
      <c r="I784" s="312"/>
      <c r="J784" s="311"/>
      <c r="K784" s="311"/>
      <c r="L784" s="311"/>
      <c r="M784" s="313"/>
      <c r="N784" s="29"/>
    </row>
    <row r="785" spans="1:14" ht="13" x14ac:dyDescent="0.15">
      <c r="A785" s="311"/>
      <c r="B785" s="311"/>
      <c r="C785" s="311"/>
      <c r="D785" s="311"/>
      <c r="E785" s="311"/>
      <c r="F785" s="311"/>
      <c r="G785" s="311"/>
      <c r="H785" s="311"/>
      <c r="I785" s="312"/>
      <c r="J785" s="311"/>
      <c r="K785" s="311"/>
      <c r="L785" s="311"/>
      <c r="M785" s="313"/>
      <c r="N785" s="29"/>
    </row>
    <row r="786" spans="1:14" ht="13" x14ac:dyDescent="0.15">
      <c r="A786" s="311"/>
      <c r="B786" s="311"/>
      <c r="C786" s="311"/>
      <c r="D786" s="311"/>
      <c r="E786" s="311"/>
      <c r="F786" s="311"/>
      <c r="G786" s="311"/>
      <c r="H786" s="311"/>
      <c r="I786" s="312"/>
      <c r="J786" s="311"/>
      <c r="K786" s="311"/>
      <c r="L786" s="311"/>
      <c r="M786" s="313"/>
      <c r="N786" s="29"/>
    </row>
    <row r="787" spans="1:14" ht="13" x14ac:dyDescent="0.15">
      <c r="A787" s="311"/>
      <c r="B787" s="311"/>
      <c r="C787" s="311"/>
      <c r="D787" s="311"/>
      <c r="E787" s="311"/>
      <c r="F787" s="311"/>
      <c r="G787" s="311"/>
      <c r="H787" s="311"/>
      <c r="I787" s="312"/>
      <c r="J787" s="311"/>
      <c r="K787" s="311"/>
      <c r="L787" s="311"/>
      <c r="M787" s="313"/>
      <c r="N787" s="29"/>
    </row>
    <row r="788" spans="1:14" ht="13" x14ac:dyDescent="0.15">
      <c r="A788" s="311"/>
      <c r="B788" s="311"/>
      <c r="C788" s="311"/>
      <c r="D788" s="311"/>
      <c r="E788" s="311"/>
      <c r="F788" s="311"/>
      <c r="G788" s="311"/>
      <c r="H788" s="311"/>
      <c r="I788" s="312"/>
      <c r="J788" s="311"/>
      <c r="K788" s="311"/>
      <c r="L788" s="311"/>
      <c r="M788" s="313"/>
      <c r="N788" s="29"/>
    </row>
    <row r="789" spans="1:14" ht="13" x14ac:dyDescent="0.15">
      <c r="A789" s="311"/>
      <c r="B789" s="311"/>
      <c r="C789" s="311"/>
      <c r="D789" s="311"/>
      <c r="E789" s="311"/>
      <c r="F789" s="311"/>
      <c r="G789" s="311"/>
      <c r="H789" s="311"/>
      <c r="I789" s="312"/>
      <c r="J789" s="311"/>
      <c r="K789" s="311"/>
      <c r="L789" s="311"/>
      <c r="M789" s="313"/>
      <c r="N789" s="29"/>
    </row>
    <row r="790" spans="1:14" ht="13" x14ac:dyDescent="0.15">
      <c r="A790" s="311"/>
      <c r="B790" s="311"/>
      <c r="C790" s="311"/>
      <c r="D790" s="311"/>
      <c r="E790" s="311"/>
      <c r="F790" s="311"/>
      <c r="G790" s="311"/>
      <c r="H790" s="311"/>
      <c r="I790" s="312"/>
      <c r="J790" s="311"/>
      <c r="K790" s="311"/>
      <c r="L790" s="311"/>
      <c r="M790" s="313"/>
      <c r="N790" s="29"/>
    </row>
    <row r="791" spans="1:14" ht="13" x14ac:dyDescent="0.15">
      <c r="A791" s="311"/>
      <c r="B791" s="311"/>
      <c r="C791" s="311"/>
      <c r="D791" s="311"/>
      <c r="E791" s="311"/>
      <c r="F791" s="311"/>
      <c r="G791" s="311"/>
      <c r="H791" s="311"/>
      <c r="I791" s="312"/>
      <c r="J791" s="311"/>
      <c r="K791" s="311"/>
      <c r="L791" s="311"/>
      <c r="M791" s="313"/>
      <c r="N791" s="29"/>
    </row>
    <row r="792" spans="1:14" ht="13" x14ac:dyDescent="0.15">
      <c r="A792" s="311"/>
      <c r="B792" s="311"/>
      <c r="C792" s="311"/>
      <c r="D792" s="311"/>
      <c r="E792" s="311"/>
      <c r="F792" s="311"/>
      <c r="G792" s="311"/>
      <c r="H792" s="311"/>
      <c r="I792" s="312"/>
      <c r="J792" s="311"/>
      <c r="K792" s="311"/>
      <c r="L792" s="311"/>
      <c r="M792" s="313"/>
      <c r="N792" s="29"/>
    </row>
    <row r="793" spans="1:14" ht="13" x14ac:dyDescent="0.15">
      <c r="A793" s="311"/>
      <c r="B793" s="311"/>
      <c r="C793" s="311"/>
      <c r="D793" s="311"/>
      <c r="E793" s="311"/>
      <c r="F793" s="311"/>
      <c r="G793" s="311"/>
      <c r="H793" s="311"/>
      <c r="I793" s="312"/>
      <c r="J793" s="311"/>
      <c r="K793" s="311"/>
      <c r="L793" s="311"/>
      <c r="M793" s="313"/>
      <c r="N793" s="29"/>
    </row>
    <row r="794" spans="1:14" ht="13" x14ac:dyDescent="0.15">
      <c r="A794" s="311"/>
      <c r="B794" s="311"/>
      <c r="C794" s="311"/>
      <c r="D794" s="311"/>
      <c r="E794" s="311"/>
      <c r="F794" s="311"/>
      <c r="G794" s="311"/>
      <c r="H794" s="311"/>
      <c r="I794" s="312"/>
      <c r="J794" s="311"/>
      <c r="K794" s="311"/>
      <c r="L794" s="311"/>
      <c r="M794" s="313"/>
      <c r="N794" s="29"/>
    </row>
    <row r="795" spans="1:14" ht="13" x14ac:dyDescent="0.15">
      <c r="A795" s="311"/>
      <c r="B795" s="311"/>
      <c r="C795" s="311"/>
      <c r="D795" s="311"/>
      <c r="E795" s="311"/>
      <c r="F795" s="311"/>
      <c r="G795" s="311"/>
      <c r="H795" s="311"/>
      <c r="I795" s="312"/>
      <c r="J795" s="311"/>
      <c r="K795" s="311"/>
      <c r="L795" s="311"/>
      <c r="M795" s="313"/>
      <c r="N795" s="29"/>
    </row>
    <row r="796" spans="1:14" ht="13" x14ac:dyDescent="0.15">
      <c r="A796" s="311"/>
      <c r="B796" s="311"/>
      <c r="C796" s="311"/>
      <c r="D796" s="311"/>
      <c r="E796" s="311"/>
      <c r="F796" s="311"/>
      <c r="G796" s="311"/>
      <c r="H796" s="311"/>
      <c r="I796" s="312"/>
      <c r="J796" s="311"/>
      <c r="K796" s="311"/>
      <c r="L796" s="311"/>
      <c r="M796" s="313"/>
      <c r="N796" s="29"/>
    </row>
    <row r="797" spans="1:14" ht="13" x14ac:dyDescent="0.15">
      <c r="A797" s="311"/>
      <c r="B797" s="311"/>
      <c r="C797" s="311"/>
      <c r="D797" s="311"/>
      <c r="E797" s="311"/>
      <c r="F797" s="311"/>
      <c r="G797" s="311"/>
      <c r="H797" s="311"/>
      <c r="I797" s="312"/>
      <c r="J797" s="311"/>
      <c r="K797" s="311"/>
      <c r="L797" s="311"/>
      <c r="M797" s="313"/>
      <c r="N797" s="29"/>
    </row>
    <row r="798" spans="1:14" ht="13" x14ac:dyDescent="0.15">
      <c r="A798" s="311"/>
      <c r="B798" s="311"/>
      <c r="C798" s="311"/>
      <c r="D798" s="311"/>
      <c r="E798" s="311"/>
      <c r="F798" s="311"/>
      <c r="G798" s="311"/>
      <c r="H798" s="311"/>
      <c r="I798" s="312"/>
      <c r="J798" s="311"/>
      <c r="K798" s="311"/>
      <c r="L798" s="311"/>
      <c r="M798" s="313"/>
      <c r="N798" s="29"/>
    </row>
    <row r="799" spans="1:14" ht="13" x14ac:dyDescent="0.15">
      <c r="A799" s="311"/>
      <c r="B799" s="311"/>
      <c r="C799" s="311"/>
      <c r="D799" s="311"/>
      <c r="E799" s="311"/>
      <c r="F799" s="311"/>
      <c r="G799" s="311"/>
      <c r="H799" s="311"/>
      <c r="I799" s="312"/>
      <c r="J799" s="311"/>
      <c r="K799" s="311"/>
      <c r="L799" s="311"/>
      <c r="M799" s="313"/>
      <c r="N799" s="29"/>
    </row>
    <row r="800" spans="1:14" ht="13" x14ac:dyDescent="0.15">
      <c r="A800" s="311"/>
      <c r="B800" s="311"/>
      <c r="C800" s="311"/>
      <c r="D800" s="311"/>
      <c r="E800" s="311"/>
      <c r="F800" s="311"/>
      <c r="G800" s="311"/>
      <c r="H800" s="311"/>
      <c r="I800" s="312"/>
      <c r="J800" s="311"/>
      <c r="K800" s="311"/>
      <c r="L800" s="311"/>
      <c r="M800" s="313"/>
      <c r="N800" s="29"/>
    </row>
    <row r="801" spans="1:14" ht="13" x14ac:dyDescent="0.15">
      <c r="A801" s="311"/>
      <c r="B801" s="311"/>
      <c r="C801" s="311"/>
      <c r="D801" s="311"/>
      <c r="E801" s="311"/>
      <c r="F801" s="311"/>
      <c r="G801" s="311"/>
      <c r="H801" s="311"/>
      <c r="I801" s="312"/>
      <c r="J801" s="311"/>
      <c r="K801" s="311"/>
      <c r="L801" s="311"/>
      <c r="M801" s="313"/>
      <c r="N801" s="29"/>
    </row>
    <row r="802" spans="1:14" ht="13" x14ac:dyDescent="0.15">
      <c r="A802" s="311"/>
      <c r="B802" s="311"/>
      <c r="C802" s="311"/>
      <c r="D802" s="311"/>
      <c r="E802" s="311"/>
      <c r="F802" s="311"/>
      <c r="G802" s="311"/>
      <c r="H802" s="311"/>
      <c r="I802" s="312"/>
      <c r="J802" s="311"/>
      <c r="K802" s="311"/>
      <c r="L802" s="311"/>
      <c r="M802" s="313"/>
      <c r="N802" s="29"/>
    </row>
    <row r="803" spans="1:14" ht="13" x14ac:dyDescent="0.15">
      <c r="A803" s="311"/>
      <c r="B803" s="311"/>
      <c r="C803" s="311"/>
      <c r="D803" s="311"/>
      <c r="E803" s="311"/>
      <c r="F803" s="311"/>
      <c r="G803" s="311"/>
      <c r="H803" s="311"/>
      <c r="I803" s="312"/>
      <c r="J803" s="311"/>
      <c r="K803" s="311"/>
      <c r="L803" s="311"/>
      <c r="M803" s="313"/>
      <c r="N803" s="29"/>
    </row>
    <row r="804" spans="1:14" ht="13" x14ac:dyDescent="0.15">
      <c r="A804" s="311"/>
      <c r="B804" s="311"/>
      <c r="C804" s="311"/>
      <c r="D804" s="311"/>
      <c r="E804" s="311"/>
      <c r="F804" s="311"/>
      <c r="G804" s="311"/>
      <c r="H804" s="311"/>
      <c r="I804" s="312"/>
      <c r="J804" s="311"/>
      <c r="K804" s="311"/>
      <c r="L804" s="311"/>
      <c r="M804" s="313"/>
      <c r="N804" s="29"/>
    </row>
    <row r="805" spans="1:14" ht="13" x14ac:dyDescent="0.15">
      <c r="A805" s="311"/>
      <c r="B805" s="311"/>
      <c r="C805" s="311"/>
      <c r="D805" s="311"/>
      <c r="E805" s="311"/>
      <c r="F805" s="311"/>
      <c r="G805" s="311"/>
      <c r="H805" s="311"/>
      <c r="I805" s="312"/>
      <c r="J805" s="311"/>
      <c r="K805" s="311"/>
      <c r="L805" s="311"/>
      <c r="M805" s="313"/>
      <c r="N805" s="29"/>
    </row>
    <row r="806" spans="1:14" ht="13" x14ac:dyDescent="0.15">
      <c r="A806" s="311"/>
      <c r="B806" s="311"/>
      <c r="C806" s="311"/>
      <c r="D806" s="311"/>
      <c r="E806" s="311"/>
      <c r="F806" s="311"/>
      <c r="G806" s="311"/>
      <c r="H806" s="311"/>
      <c r="I806" s="312"/>
      <c r="J806" s="311"/>
      <c r="K806" s="311"/>
      <c r="L806" s="311"/>
      <c r="M806" s="313"/>
      <c r="N806" s="29"/>
    </row>
    <row r="807" spans="1:14" ht="13" x14ac:dyDescent="0.15">
      <c r="A807" s="311"/>
      <c r="B807" s="311"/>
      <c r="C807" s="311"/>
      <c r="D807" s="311"/>
      <c r="E807" s="311"/>
      <c r="F807" s="311"/>
      <c r="G807" s="311"/>
      <c r="H807" s="311"/>
      <c r="I807" s="312"/>
      <c r="J807" s="311"/>
      <c r="K807" s="311"/>
      <c r="L807" s="311"/>
      <c r="M807" s="313"/>
      <c r="N807" s="29"/>
    </row>
    <row r="808" spans="1:14" ht="13" x14ac:dyDescent="0.15">
      <c r="A808" s="311"/>
      <c r="B808" s="311"/>
      <c r="C808" s="311"/>
      <c r="D808" s="311"/>
      <c r="E808" s="311"/>
      <c r="F808" s="311"/>
      <c r="G808" s="311"/>
      <c r="H808" s="311"/>
      <c r="I808" s="312"/>
      <c r="J808" s="311"/>
      <c r="K808" s="311"/>
      <c r="L808" s="311"/>
      <c r="M808" s="313"/>
      <c r="N808" s="29"/>
    </row>
    <row r="809" spans="1:14" ht="13" x14ac:dyDescent="0.15">
      <c r="A809" s="311"/>
      <c r="B809" s="311"/>
      <c r="C809" s="311"/>
      <c r="D809" s="311"/>
      <c r="E809" s="311"/>
      <c r="F809" s="311"/>
      <c r="G809" s="311"/>
      <c r="H809" s="311"/>
      <c r="I809" s="312"/>
      <c r="J809" s="311"/>
      <c r="K809" s="311"/>
      <c r="L809" s="311"/>
      <c r="M809" s="313"/>
      <c r="N809" s="29"/>
    </row>
    <row r="810" spans="1:14" ht="13" x14ac:dyDescent="0.15">
      <c r="A810" s="311"/>
      <c r="B810" s="311"/>
      <c r="C810" s="311"/>
      <c r="D810" s="311"/>
      <c r="E810" s="311"/>
      <c r="F810" s="311"/>
      <c r="G810" s="311"/>
      <c r="H810" s="311"/>
      <c r="I810" s="312"/>
      <c r="J810" s="311"/>
      <c r="K810" s="311"/>
      <c r="L810" s="311"/>
      <c r="M810" s="313"/>
      <c r="N810" s="29"/>
    </row>
    <row r="811" spans="1:14" ht="13" x14ac:dyDescent="0.15">
      <c r="A811" s="311"/>
      <c r="B811" s="311"/>
      <c r="C811" s="311"/>
      <c r="D811" s="311"/>
      <c r="E811" s="311"/>
      <c r="F811" s="311"/>
      <c r="G811" s="311"/>
      <c r="H811" s="311"/>
      <c r="I811" s="312"/>
      <c r="J811" s="311"/>
      <c r="K811" s="311"/>
      <c r="L811" s="311"/>
      <c r="M811" s="313"/>
      <c r="N811" s="29"/>
    </row>
    <row r="812" spans="1:14" ht="13" x14ac:dyDescent="0.15">
      <c r="A812" s="311"/>
      <c r="B812" s="311"/>
      <c r="C812" s="311"/>
      <c r="D812" s="311"/>
      <c r="E812" s="311"/>
      <c r="F812" s="311"/>
      <c r="G812" s="311"/>
      <c r="H812" s="311"/>
      <c r="I812" s="312"/>
      <c r="J812" s="311"/>
      <c r="K812" s="311"/>
      <c r="L812" s="311"/>
      <c r="M812" s="313"/>
      <c r="N812" s="29"/>
    </row>
    <row r="813" spans="1:14" ht="13" x14ac:dyDescent="0.15">
      <c r="A813" s="311"/>
      <c r="B813" s="311"/>
      <c r="C813" s="311"/>
      <c r="D813" s="311"/>
      <c r="E813" s="311"/>
      <c r="F813" s="311"/>
      <c r="G813" s="311"/>
      <c r="H813" s="311"/>
      <c r="I813" s="312"/>
      <c r="J813" s="311"/>
      <c r="K813" s="311"/>
      <c r="L813" s="311"/>
      <c r="M813" s="313"/>
      <c r="N813" s="29"/>
    </row>
    <row r="814" spans="1:14" ht="13" x14ac:dyDescent="0.15">
      <c r="A814" s="311"/>
      <c r="B814" s="311"/>
      <c r="C814" s="311"/>
      <c r="D814" s="311"/>
      <c r="E814" s="311"/>
      <c r="F814" s="311"/>
      <c r="G814" s="311"/>
      <c r="H814" s="311"/>
      <c r="I814" s="312"/>
      <c r="J814" s="311"/>
      <c r="K814" s="311"/>
      <c r="L814" s="311"/>
      <c r="M814" s="313"/>
      <c r="N814" s="29"/>
    </row>
    <row r="815" spans="1:14" ht="13" x14ac:dyDescent="0.15">
      <c r="A815" s="311"/>
      <c r="B815" s="311"/>
      <c r="C815" s="311"/>
      <c r="D815" s="311"/>
      <c r="E815" s="311"/>
      <c r="F815" s="311"/>
      <c r="G815" s="311"/>
      <c r="H815" s="311"/>
      <c r="I815" s="312"/>
      <c r="J815" s="311"/>
      <c r="K815" s="311"/>
      <c r="L815" s="311"/>
      <c r="M815" s="313"/>
      <c r="N815" s="29"/>
    </row>
    <row r="816" spans="1:14" ht="13" x14ac:dyDescent="0.15">
      <c r="A816" s="311"/>
      <c r="B816" s="311"/>
      <c r="C816" s="311"/>
      <c r="D816" s="311"/>
      <c r="E816" s="311"/>
      <c r="F816" s="311"/>
      <c r="G816" s="311"/>
      <c r="H816" s="311"/>
      <c r="I816" s="312"/>
      <c r="J816" s="311"/>
      <c r="K816" s="311"/>
      <c r="L816" s="311"/>
      <c r="M816" s="313"/>
      <c r="N816" s="29"/>
    </row>
    <row r="817" spans="1:14" ht="13" x14ac:dyDescent="0.15">
      <c r="A817" s="311"/>
      <c r="B817" s="311"/>
      <c r="C817" s="311"/>
      <c r="D817" s="311"/>
      <c r="E817" s="311"/>
      <c r="F817" s="311"/>
      <c r="G817" s="311"/>
      <c r="H817" s="311"/>
      <c r="I817" s="312"/>
      <c r="J817" s="311"/>
      <c r="K817" s="311"/>
      <c r="L817" s="311"/>
      <c r="M817" s="313"/>
      <c r="N817" s="29"/>
    </row>
    <row r="818" spans="1:14" ht="13" x14ac:dyDescent="0.15">
      <c r="A818" s="311"/>
      <c r="B818" s="311"/>
      <c r="C818" s="311"/>
      <c r="D818" s="311"/>
      <c r="E818" s="311"/>
      <c r="F818" s="311"/>
      <c r="G818" s="311"/>
      <c r="H818" s="311"/>
      <c r="I818" s="312"/>
      <c r="J818" s="311"/>
      <c r="K818" s="311"/>
      <c r="L818" s="311"/>
      <c r="M818" s="313"/>
      <c r="N818" s="29"/>
    </row>
    <row r="819" spans="1:14" ht="13" x14ac:dyDescent="0.15">
      <c r="A819" s="311"/>
      <c r="B819" s="311"/>
      <c r="C819" s="311"/>
      <c r="D819" s="311"/>
      <c r="E819" s="311"/>
      <c r="F819" s="311"/>
      <c r="G819" s="311"/>
      <c r="H819" s="311"/>
      <c r="I819" s="312"/>
      <c r="J819" s="311"/>
      <c r="K819" s="311"/>
      <c r="L819" s="311"/>
      <c r="M819" s="313"/>
      <c r="N819" s="29"/>
    </row>
    <row r="820" spans="1:14" ht="13" x14ac:dyDescent="0.15">
      <c r="A820" s="311"/>
      <c r="B820" s="311"/>
      <c r="C820" s="311"/>
      <c r="D820" s="311"/>
      <c r="E820" s="311"/>
      <c r="F820" s="311"/>
      <c r="G820" s="311"/>
      <c r="H820" s="311"/>
      <c r="I820" s="312"/>
      <c r="J820" s="311"/>
      <c r="K820" s="311"/>
      <c r="L820" s="311"/>
      <c r="M820" s="313"/>
      <c r="N820" s="29"/>
    </row>
    <row r="821" spans="1:14" ht="13" x14ac:dyDescent="0.15">
      <c r="A821" s="311"/>
      <c r="B821" s="311"/>
      <c r="C821" s="311"/>
      <c r="D821" s="311"/>
      <c r="E821" s="311"/>
      <c r="F821" s="311"/>
      <c r="G821" s="311"/>
      <c r="H821" s="311"/>
      <c r="I821" s="312"/>
      <c r="J821" s="311"/>
      <c r="K821" s="311"/>
      <c r="L821" s="311"/>
      <c r="M821" s="313"/>
      <c r="N821" s="29"/>
    </row>
    <row r="822" spans="1:14" ht="13" x14ac:dyDescent="0.15">
      <c r="A822" s="311"/>
      <c r="B822" s="311"/>
      <c r="C822" s="311"/>
      <c r="D822" s="311"/>
      <c r="E822" s="311"/>
      <c r="F822" s="311"/>
      <c r="G822" s="311"/>
      <c r="H822" s="311"/>
      <c r="I822" s="312"/>
      <c r="J822" s="311"/>
      <c r="K822" s="311"/>
      <c r="L822" s="311"/>
      <c r="M822" s="313"/>
      <c r="N822" s="29"/>
    </row>
    <row r="823" spans="1:14" ht="13" x14ac:dyDescent="0.15">
      <c r="A823" s="311"/>
      <c r="B823" s="311"/>
      <c r="C823" s="311"/>
      <c r="D823" s="311"/>
      <c r="E823" s="311"/>
      <c r="F823" s="311"/>
      <c r="G823" s="311"/>
      <c r="H823" s="311"/>
      <c r="I823" s="312"/>
      <c r="J823" s="311"/>
      <c r="K823" s="311"/>
      <c r="L823" s="311"/>
      <c r="M823" s="313"/>
      <c r="N823" s="29"/>
    </row>
    <row r="824" spans="1:14" ht="13" x14ac:dyDescent="0.15">
      <c r="A824" s="311"/>
      <c r="B824" s="311"/>
      <c r="C824" s="311"/>
      <c r="D824" s="311"/>
      <c r="E824" s="311"/>
      <c r="F824" s="311"/>
      <c r="G824" s="311"/>
      <c r="H824" s="311"/>
      <c r="I824" s="312"/>
      <c r="J824" s="311"/>
      <c r="K824" s="311"/>
      <c r="L824" s="311"/>
      <c r="M824" s="313"/>
      <c r="N824" s="29"/>
    </row>
    <row r="825" spans="1:14" ht="13" x14ac:dyDescent="0.15">
      <c r="A825" s="311"/>
      <c r="B825" s="311"/>
      <c r="C825" s="311"/>
      <c r="D825" s="311"/>
      <c r="E825" s="311"/>
      <c r="F825" s="311"/>
      <c r="G825" s="311"/>
      <c r="H825" s="311"/>
      <c r="I825" s="312"/>
      <c r="J825" s="311"/>
      <c r="K825" s="311"/>
      <c r="L825" s="311"/>
      <c r="M825" s="313"/>
      <c r="N825" s="29"/>
    </row>
    <row r="826" spans="1:14" ht="13" x14ac:dyDescent="0.15">
      <c r="A826" s="311"/>
      <c r="B826" s="311"/>
      <c r="C826" s="311"/>
      <c r="D826" s="311"/>
      <c r="E826" s="311"/>
      <c r="F826" s="311"/>
      <c r="G826" s="311"/>
      <c r="H826" s="311"/>
      <c r="I826" s="312"/>
      <c r="J826" s="311"/>
      <c r="K826" s="311"/>
      <c r="L826" s="311"/>
      <c r="M826" s="313"/>
      <c r="N826" s="29"/>
    </row>
    <row r="827" spans="1:14" ht="13" x14ac:dyDescent="0.15">
      <c r="A827" s="311"/>
      <c r="B827" s="311"/>
      <c r="C827" s="311"/>
      <c r="D827" s="311"/>
      <c r="E827" s="311"/>
      <c r="F827" s="311"/>
      <c r="G827" s="311"/>
      <c r="H827" s="311"/>
      <c r="I827" s="312"/>
      <c r="J827" s="311"/>
      <c r="K827" s="311"/>
      <c r="L827" s="311"/>
      <c r="M827" s="313"/>
      <c r="N827" s="29"/>
    </row>
    <row r="828" spans="1:14" ht="13" x14ac:dyDescent="0.15">
      <c r="A828" s="311"/>
      <c r="B828" s="311"/>
      <c r="C828" s="311"/>
      <c r="D828" s="311"/>
      <c r="E828" s="311"/>
      <c r="F828" s="311"/>
      <c r="G828" s="311"/>
      <c r="H828" s="311"/>
      <c r="I828" s="312"/>
      <c r="J828" s="311"/>
      <c r="K828" s="311"/>
      <c r="L828" s="311"/>
      <c r="M828" s="313"/>
      <c r="N828" s="29"/>
    </row>
    <row r="829" spans="1:14" ht="13" x14ac:dyDescent="0.15">
      <c r="A829" s="311"/>
      <c r="B829" s="311"/>
      <c r="C829" s="311"/>
      <c r="D829" s="311"/>
      <c r="E829" s="311"/>
      <c r="F829" s="311"/>
      <c r="G829" s="311"/>
      <c r="H829" s="311"/>
      <c r="I829" s="312"/>
      <c r="J829" s="311"/>
      <c r="K829" s="311"/>
      <c r="L829" s="311"/>
      <c r="M829" s="313"/>
      <c r="N829" s="29"/>
    </row>
    <row r="830" spans="1:14" ht="13" x14ac:dyDescent="0.15">
      <c r="A830" s="311"/>
      <c r="B830" s="311"/>
      <c r="C830" s="311"/>
      <c r="D830" s="311"/>
      <c r="E830" s="311"/>
      <c r="F830" s="311"/>
      <c r="G830" s="311"/>
      <c r="H830" s="311"/>
      <c r="I830" s="312"/>
      <c r="J830" s="311"/>
      <c r="K830" s="311"/>
      <c r="L830" s="311"/>
      <c r="M830" s="313"/>
      <c r="N830" s="29"/>
    </row>
    <row r="831" spans="1:14" ht="13" x14ac:dyDescent="0.15">
      <c r="A831" s="311"/>
      <c r="B831" s="311"/>
      <c r="C831" s="311"/>
      <c r="D831" s="311"/>
      <c r="E831" s="311"/>
      <c r="F831" s="311"/>
      <c r="G831" s="311"/>
      <c r="H831" s="311"/>
      <c r="I831" s="312"/>
      <c r="J831" s="311"/>
      <c r="K831" s="311"/>
      <c r="L831" s="311"/>
      <c r="M831" s="313"/>
      <c r="N831" s="29"/>
    </row>
    <row r="832" spans="1:14" ht="13" x14ac:dyDescent="0.15">
      <c r="A832" s="311"/>
      <c r="B832" s="311"/>
      <c r="C832" s="311"/>
      <c r="D832" s="311"/>
      <c r="E832" s="311"/>
      <c r="F832" s="311"/>
      <c r="G832" s="311"/>
      <c r="H832" s="311"/>
      <c r="I832" s="312"/>
      <c r="J832" s="311"/>
      <c r="K832" s="311"/>
      <c r="L832" s="311"/>
      <c r="M832" s="313"/>
      <c r="N832" s="29"/>
    </row>
    <row r="833" spans="1:14" ht="13" x14ac:dyDescent="0.15">
      <c r="A833" s="311"/>
      <c r="B833" s="311"/>
      <c r="C833" s="311"/>
      <c r="D833" s="311"/>
      <c r="E833" s="311"/>
      <c r="F833" s="311"/>
      <c r="G833" s="311"/>
      <c r="H833" s="311"/>
      <c r="I833" s="312"/>
      <c r="J833" s="311"/>
      <c r="K833" s="311"/>
      <c r="L833" s="311"/>
      <c r="M833" s="313"/>
      <c r="N833" s="29"/>
    </row>
    <row r="834" spans="1:14" ht="13" x14ac:dyDescent="0.15">
      <c r="A834" s="311"/>
      <c r="B834" s="311"/>
      <c r="C834" s="311"/>
      <c r="D834" s="311"/>
      <c r="E834" s="311"/>
      <c r="F834" s="311"/>
      <c r="G834" s="311"/>
      <c r="H834" s="311"/>
      <c r="I834" s="312"/>
      <c r="J834" s="311"/>
      <c r="K834" s="311"/>
      <c r="L834" s="311"/>
      <c r="M834" s="313"/>
      <c r="N834" s="29"/>
    </row>
    <row r="835" spans="1:14" ht="13" x14ac:dyDescent="0.15">
      <c r="A835" s="311"/>
      <c r="B835" s="311"/>
      <c r="C835" s="311"/>
      <c r="D835" s="311"/>
      <c r="E835" s="311"/>
      <c r="F835" s="311"/>
      <c r="G835" s="311"/>
      <c r="H835" s="311"/>
      <c r="I835" s="312"/>
      <c r="J835" s="311"/>
      <c r="K835" s="311"/>
      <c r="L835" s="311"/>
      <c r="M835" s="313"/>
      <c r="N835" s="29"/>
    </row>
    <row r="836" spans="1:14" ht="13" x14ac:dyDescent="0.15">
      <c r="A836" s="311"/>
      <c r="B836" s="311"/>
      <c r="C836" s="311"/>
      <c r="D836" s="311"/>
      <c r="E836" s="311"/>
      <c r="F836" s="311"/>
      <c r="G836" s="311"/>
      <c r="H836" s="311"/>
      <c r="I836" s="312"/>
      <c r="J836" s="311"/>
      <c r="K836" s="311"/>
      <c r="L836" s="311"/>
      <c r="M836" s="313"/>
      <c r="N836" s="29"/>
    </row>
    <row r="837" spans="1:14" ht="13" x14ac:dyDescent="0.15">
      <c r="A837" s="311"/>
      <c r="B837" s="311"/>
      <c r="C837" s="311"/>
      <c r="D837" s="311"/>
      <c r="E837" s="311"/>
      <c r="F837" s="311"/>
      <c r="G837" s="311"/>
      <c r="H837" s="311"/>
      <c r="I837" s="312"/>
      <c r="J837" s="311"/>
      <c r="K837" s="311"/>
      <c r="L837" s="311"/>
      <c r="M837" s="313"/>
      <c r="N837" s="29"/>
    </row>
    <row r="838" spans="1:14" ht="13" x14ac:dyDescent="0.15">
      <c r="A838" s="311"/>
      <c r="B838" s="311"/>
      <c r="C838" s="311"/>
      <c r="D838" s="311"/>
      <c r="E838" s="311"/>
      <c r="F838" s="311"/>
      <c r="G838" s="311"/>
      <c r="H838" s="311"/>
      <c r="I838" s="312"/>
      <c r="J838" s="311"/>
      <c r="K838" s="311"/>
      <c r="L838" s="311"/>
      <c r="M838" s="313"/>
      <c r="N838" s="29"/>
    </row>
    <row r="839" spans="1:14" ht="13" x14ac:dyDescent="0.15">
      <c r="A839" s="311"/>
      <c r="B839" s="311"/>
      <c r="C839" s="311"/>
      <c r="D839" s="311"/>
      <c r="E839" s="311"/>
      <c r="F839" s="311"/>
      <c r="G839" s="311"/>
      <c r="H839" s="311"/>
      <c r="I839" s="312"/>
      <c r="J839" s="311"/>
      <c r="K839" s="311"/>
      <c r="L839" s="311"/>
      <c r="M839" s="313"/>
      <c r="N839" s="29"/>
    </row>
    <row r="840" spans="1:14" ht="13" x14ac:dyDescent="0.15">
      <c r="A840" s="311"/>
      <c r="B840" s="311"/>
      <c r="C840" s="311"/>
      <c r="D840" s="311"/>
      <c r="E840" s="311"/>
      <c r="F840" s="311"/>
      <c r="G840" s="311"/>
      <c r="H840" s="311"/>
      <c r="I840" s="312"/>
      <c r="J840" s="311"/>
      <c r="K840" s="311"/>
      <c r="L840" s="311"/>
      <c r="M840" s="313"/>
      <c r="N840" s="29"/>
    </row>
    <row r="841" spans="1:14" ht="13" x14ac:dyDescent="0.15">
      <c r="A841" s="311"/>
      <c r="B841" s="311"/>
      <c r="C841" s="311"/>
      <c r="D841" s="311"/>
      <c r="E841" s="311"/>
      <c r="F841" s="311"/>
      <c r="G841" s="311"/>
      <c r="H841" s="311"/>
      <c r="I841" s="312"/>
      <c r="J841" s="311"/>
      <c r="K841" s="311"/>
      <c r="L841" s="311"/>
      <c r="M841" s="313"/>
      <c r="N841" s="29"/>
    </row>
    <row r="842" spans="1:14" ht="13" x14ac:dyDescent="0.15">
      <c r="A842" s="311"/>
      <c r="B842" s="311"/>
      <c r="C842" s="311"/>
      <c r="D842" s="311"/>
      <c r="E842" s="311"/>
      <c r="F842" s="311"/>
      <c r="G842" s="311"/>
      <c r="H842" s="311"/>
      <c r="I842" s="312"/>
      <c r="J842" s="311"/>
      <c r="K842" s="311"/>
      <c r="L842" s="311"/>
      <c r="M842" s="313"/>
      <c r="N842" s="29"/>
    </row>
    <row r="843" spans="1:14" ht="13" x14ac:dyDescent="0.15">
      <c r="A843" s="311"/>
      <c r="B843" s="311"/>
      <c r="C843" s="311"/>
      <c r="D843" s="311"/>
      <c r="E843" s="311"/>
      <c r="F843" s="311"/>
      <c r="G843" s="311"/>
      <c r="H843" s="311"/>
      <c r="I843" s="312"/>
      <c r="J843" s="311"/>
      <c r="K843" s="311"/>
      <c r="L843" s="311"/>
      <c r="M843" s="313"/>
      <c r="N843" s="29"/>
    </row>
    <row r="844" spans="1:14" ht="13" x14ac:dyDescent="0.15">
      <c r="A844" s="311"/>
      <c r="B844" s="311"/>
      <c r="C844" s="311"/>
      <c r="D844" s="311"/>
      <c r="E844" s="311"/>
      <c r="F844" s="311"/>
      <c r="G844" s="311"/>
      <c r="H844" s="311"/>
      <c r="I844" s="312"/>
      <c r="J844" s="311"/>
      <c r="K844" s="311"/>
      <c r="L844" s="311"/>
      <c r="M844" s="313"/>
      <c r="N844" s="29"/>
    </row>
    <row r="845" spans="1:14" ht="13" x14ac:dyDescent="0.15">
      <c r="A845" s="311"/>
      <c r="B845" s="311"/>
      <c r="C845" s="311"/>
      <c r="D845" s="311"/>
      <c r="E845" s="311"/>
      <c r="F845" s="311"/>
      <c r="G845" s="311"/>
      <c r="H845" s="311"/>
      <c r="I845" s="312"/>
      <c r="J845" s="311"/>
      <c r="K845" s="311"/>
      <c r="L845" s="311"/>
      <c r="M845" s="313"/>
      <c r="N845" s="29"/>
    </row>
    <row r="846" spans="1:14" ht="13" x14ac:dyDescent="0.15">
      <c r="A846" s="311"/>
      <c r="B846" s="311"/>
      <c r="C846" s="311"/>
      <c r="D846" s="311"/>
      <c r="E846" s="311"/>
      <c r="F846" s="311"/>
      <c r="G846" s="311"/>
      <c r="H846" s="311"/>
      <c r="I846" s="312"/>
      <c r="J846" s="311"/>
      <c r="K846" s="311"/>
      <c r="L846" s="311"/>
      <c r="M846" s="313"/>
      <c r="N846" s="29"/>
    </row>
    <row r="847" spans="1:14" ht="13" x14ac:dyDescent="0.15">
      <c r="A847" s="311"/>
      <c r="B847" s="311"/>
      <c r="C847" s="311"/>
      <c r="D847" s="311"/>
      <c r="E847" s="311"/>
      <c r="F847" s="311"/>
      <c r="G847" s="311"/>
      <c r="H847" s="311"/>
      <c r="I847" s="312"/>
      <c r="J847" s="311"/>
      <c r="K847" s="311"/>
      <c r="L847" s="311"/>
      <c r="M847" s="313"/>
      <c r="N847" s="29"/>
    </row>
    <row r="848" spans="1:14" ht="13" x14ac:dyDescent="0.15">
      <c r="A848" s="311"/>
      <c r="B848" s="311"/>
      <c r="C848" s="311"/>
      <c r="D848" s="311"/>
      <c r="E848" s="311"/>
      <c r="F848" s="311"/>
      <c r="G848" s="311"/>
      <c r="H848" s="311"/>
      <c r="I848" s="312"/>
      <c r="J848" s="311"/>
      <c r="K848" s="311"/>
      <c r="L848" s="311"/>
      <c r="M848" s="313"/>
      <c r="N848" s="29"/>
    </row>
    <row r="849" spans="1:14" ht="13" x14ac:dyDescent="0.15">
      <c r="A849" s="311"/>
      <c r="B849" s="311"/>
      <c r="C849" s="311"/>
      <c r="D849" s="311"/>
      <c r="E849" s="311"/>
      <c r="F849" s="311"/>
      <c r="G849" s="311"/>
      <c r="H849" s="311"/>
      <c r="I849" s="312"/>
      <c r="J849" s="311"/>
      <c r="K849" s="311"/>
      <c r="L849" s="311"/>
      <c r="M849" s="313"/>
      <c r="N849" s="29"/>
    </row>
    <row r="850" spans="1:14" ht="13" x14ac:dyDescent="0.15">
      <c r="A850" s="311"/>
      <c r="B850" s="311"/>
      <c r="C850" s="311"/>
      <c r="D850" s="311"/>
      <c r="E850" s="311"/>
      <c r="F850" s="311"/>
      <c r="G850" s="311"/>
      <c r="H850" s="311"/>
      <c r="I850" s="312"/>
      <c r="J850" s="311"/>
      <c r="K850" s="311"/>
      <c r="L850" s="311"/>
      <c r="M850" s="313"/>
      <c r="N850" s="29"/>
    </row>
    <row r="851" spans="1:14" ht="13" x14ac:dyDescent="0.15">
      <c r="A851" s="311"/>
      <c r="B851" s="311"/>
      <c r="C851" s="311"/>
      <c r="D851" s="311"/>
      <c r="E851" s="311"/>
      <c r="F851" s="311"/>
      <c r="G851" s="311"/>
      <c r="H851" s="311"/>
      <c r="I851" s="312"/>
      <c r="J851" s="311"/>
      <c r="K851" s="311"/>
      <c r="L851" s="311"/>
      <c r="M851" s="313"/>
      <c r="N851" s="29"/>
    </row>
    <row r="852" spans="1:14" ht="13" x14ac:dyDescent="0.15">
      <c r="A852" s="311"/>
      <c r="B852" s="311"/>
      <c r="C852" s="311"/>
      <c r="D852" s="311"/>
      <c r="E852" s="311"/>
      <c r="F852" s="311"/>
      <c r="G852" s="311"/>
      <c r="H852" s="311"/>
      <c r="I852" s="312"/>
      <c r="J852" s="311"/>
      <c r="K852" s="311"/>
      <c r="L852" s="311"/>
      <c r="M852" s="313"/>
      <c r="N852" s="29"/>
    </row>
    <row r="853" spans="1:14" ht="13" x14ac:dyDescent="0.15">
      <c r="A853" s="311"/>
      <c r="B853" s="311"/>
      <c r="C853" s="311"/>
      <c r="D853" s="311"/>
      <c r="E853" s="311"/>
      <c r="F853" s="311"/>
      <c r="G853" s="311"/>
      <c r="H853" s="311"/>
      <c r="I853" s="312"/>
      <c r="J853" s="311"/>
      <c r="K853" s="311"/>
      <c r="L853" s="311"/>
      <c r="M853" s="313"/>
      <c r="N853" s="29"/>
    </row>
    <row r="854" spans="1:14" ht="13" x14ac:dyDescent="0.15">
      <c r="A854" s="311"/>
      <c r="B854" s="311"/>
      <c r="C854" s="311"/>
      <c r="D854" s="311"/>
      <c r="E854" s="311"/>
      <c r="F854" s="311"/>
      <c r="G854" s="311"/>
      <c r="H854" s="311"/>
      <c r="I854" s="312"/>
      <c r="J854" s="311"/>
      <c r="K854" s="311"/>
      <c r="L854" s="311"/>
      <c r="M854" s="313"/>
      <c r="N854" s="29"/>
    </row>
    <row r="855" spans="1:14" ht="13" x14ac:dyDescent="0.15">
      <c r="A855" s="311"/>
      <c r="B855" s="311"/>
      <c r="C855" s="311"/>
      <c r="D855" s="311"/>
      <c r="E855" s="311"/>
      <c r="F855" s="311"/>
      <c r="G855" s="311"/>
      <c r="H855" s="311"/>
      <c r="I855" s="312"/>
      <c r="J855" s="311"/>
      <c r="K855" s="311"/>
      <c r="L855" s="311"/>
      <c r="M855" s="313"/>
      <c r="N855" s="29"/>
    </row>
    <row r="856" spans="1:14" ht="13" x14ac:dyDescent="0.15">
      <c r="A856" s="311"/>
      <c r="B856" s="311"/>
      <c r="C856" s="311"/>
      <c r="D856" s="311"/>
      <c r="E856" s="311"/>
      <c r="F856" s="311"/>
      <c r="G856" s="311"/>
      <c r="H856" s="311"/>
      <c r="I856" s="312"/>
      <c r="J856" s="311"/>
      <c r="K856" s="311"/>
      <c r="L856" s="311"/>
      <c r="M856" s="313"/>
      <c r="N856" s="29"/>
    </row>
    <row r="857" spans="1:14" ht="13" x14ac:dyDescent="0.15">
      <c r="A857" s="311"/>
      <c r="B857" s="311"/>
      <c r="C857" s="311"/>
      <c r="D857" s="311"/>
      <c r="E857" s="311"/>
      <c r="F857" s="311"/>
      <c r="G857" s="311"/>
      <c r="H857" s="311"/>
      <c r="I857" s="312"/>
      <c r="J857" s="311"/>
      <c r="K857" s="311"/>
      <c r="L857" s="311"/>
      <c r="M857" s="313"/>
      <c r="N857" s="29"/>
    </row>
    <row r="858" spans="1:14" ht="13" x14ac:dyDescent="0.15">
      <c r="A858" s="311"/>
      <c r="B858" s="311"/>
      <c r="C858" s="311"/>
      <c r="D858" s="311"/>
      <c r="E858" s="311"/>
      <c r="F858" s="311"/>
      <c r="G858" s="311"/>
      <c r="H858" s="311"/>
      <c r="I858" s="312"/>
      <c r="J858" s="311"/>
      <c r="K858" s="311"/>
      <c r="L858" s="311"/>
      <c r="M858" s="313"/>
      <c r="N858" s="29"/>
    </row>
    <row r="859" spans="1:14" ht="13" x14ac:dyDescent="0.15">
      <c r="A859" s="311"/>
      <c r="B859" s="311"/>
      <c r="C859" s="311"/>
      <c r="D859" s="311"/>
      <c r="E859" s="311"/>
      <c r="F859" s="311"/>
      <c r="G859" s="311"/>
      <c r="H859" s="311"/>
      <c r="I859" s="312"/>
      <c r="J859" s="311"/>
      <c r="K859" s="311"/>
      <c r="L859" s="311"/>
      <c r="M859" s="313"/>
      <c r="N859" s="29"/>
    </row>
    <row r="860" spans="1:14" ht="13" x14ac:dyDescent="0.15">
      <c r="A860" s="311"/>
      <c r="B860" s="311"/>
      <c r="C860" s="311"/>
      <c r="D860" s="311"/>
      <c r="E860" s="311"/>
      <c r="F860" s="311"/>
      <c r="G860" s="311"/>
      <c r="H860" s="311"/>
      <c r="I860" s="312"/>
      <c r="J860" s="311"/>
      <c r="K860" s="311"/>
      <c r="L860" s="311"/>
      <c r="M860" s="313"/>
      <c r="N860" s="29"/>
    </row>
    <row r="861" spans="1:14" ht="13" x14ac:dyDescent="0.15">
      <c r="A861" s="311"/>
      <c r="B861" s="311"/>
      <c r="C861" s="311"/>
      <c r="D861" s="311"/>
      <c r="E861" s="311"/>
      <c r="F861" s="311"/>
      <c r="G861" s="311"/>
      <c r="H861" s="311"/>
      <c r="I861" s="312"/>
      <c r="J861" s="311"/>
      <c r="K861" s="311"/>
      <c r="L861" s="311"/>
      <c r="M861" s="313"/>
      <c r="N861" s="29"/>
    </row>
    <row r="862" spans="1:14" ht="13" x14ac:dyDescent="0.15">
      <c r="A862" s="311"/>
      <c r="B862" s="311"/>
      <c r="C862" s="311"/>
      <c r="D862" s="311"/>
      <c r="E862" s="311"/>
      <c r="F862" s="311"/>
      <c r="G862" s="311"/>
      <c r="H862" s="311"/>
      <c r="I862" s="312"/>
      <c r="J862" s="311"/>
      <c r="K862" s="311"/>
      <c r="L862" s="311"/>
      <c r="M862" s="313"/>
      <c r="N862" s="29"/>
    </row>
    <row r="863" spans="1:14" ht="13" x14ac:dyDescent="0.15">
      <c r="A863" s="311"/>
      <c r="B863" s="311"/>
      <c r="C863" s="311"/>
      <c r="D863" s="311"/>
      <c r="E863" s="311"/>
      <c r="F863" s="311"/>
      <c r="G863" s="311"/>
      <c r="H863" s="311"/>
      <c r="I863" s="312"/>
      <c r="J863" s="311"/>
      <c r="K863" s="311"/>
      <c r="L863" s="311"/>
      <c r="M863" s="313"/>
      <c r="N863" s="29"/>
    </row>
    <row r="864" spans="1:14" ht="13" x14ac:dyDescent="0.15">
      <c r="A864" s="311"/>
      <c r="B864" s="311"/>
      <c r="C864" s="311"/>
      <c r="D864" s="311"/>
      <c r="E864" s="311"/>
      <c r="F864" s="311"/>
      <c r="G864" s="311"/>
      <c r="H864" s="311"/>
      <c r="I864" s="312"/>
      <c r="J864" s="311"/>
      <c r="K864" s="311"/>
      <c r="L864" s="311"/>
      <c r="M864" s="313"/>
      <c r="N864" s="29"/>
    </row>
    <row r="865" spans="1:14" ht="13" x14ac:dyDescent="0.15">
      <c r="A865" s="311"/>
      <c r="B865" s="311"/>
      <c r="C865" s="311"/>
      <c r="D865" s="311"/>
      <c r="E865" s="311"/>
      <c r="F865" s="311"/>
      <c r="G865" s="311"/>
      <c r="H865" s="311"/>
      <c r="I865" s="312"/>
      <c r="J865" s="311"/>
      <c r="K865" s="311"/>
      <c r="L865" s="311"/>
      <c r="M865" s="313"/>
      <c r="N865" s="29"/>
    </row>
    <row r="866" spans="1:14" ht="13" x14ac:dyDescent="0.15">
      <c r="A866" s="311"/>
      <c r="B866" s="311"/>
      <c r="C866" s="311"/>
      <c r="D866" s="311"/>
      <c r="E866" s="311"/>
      <c r="F866" s="311"/>
      <c r="G866" s="311"/>
      <c r="H866" s="311"/>
      <c r="I866" s="312"/>
      <c r="J866" s="311"/>
      <c r="K866" s="311"/>
      <c r="L866" s="311"/>
      <c r="M866" s="313"/>
      <c r="N866" s="29"/>
    </row>
    <row r="867" spans="1:14" ht="13" x14ac:dyDescent="0.15">
      <c r="A867" s="311"/>
      <c r="B867" s="311"/>
      <c r="C867" s="311"/>
      <c r="D867" s="311"/>
      <c r="E867" s="311"/>
      <c r="F867" s="311"/>
      <c r="G867" s="311"/>
      <c r="H867" s="311"/>
      <c r="I867" s="312"/>
      <c r="J867" s="311"/>
      <c r="K867" s="311"/>
      <c r="L867" s="311"/>
      <c r="M867" s="313"/>
      <c r="N867" s="29"/>
    </row>
    <row r="868" spans="1:14" ht="13" x14ac:dyDescent="0.15">
      <c r="A868" s="311"/>
      <c r="B868" s="311"/>
      <c r="C868" s="311"/>
      <c r="D868" s="311"/>
      <c r="E868" s="311"/>
      <c r="F868" s="311"/>
      <c r="G868" s="311"/>
      <c r="H868" s="311"/>
      <c r="I868" s="312"/>
      <c r="J868" s="311"/>
      <c r="K868" s="311"/>
      <c r="L868" s="311"/>
      <c r="M868" s="313"/>
      <c r="N868" s="29"/>
    </row>
    <row r="869" spans="1:14" ht="13" x14ac:dyDescent="0.15">
      <c r="A869" s="311"/>
      <c r="B869" s="311"/>
      <c r="C869" s="311"/>
      <c r="D869" s="311"/>
      <c r="E869" s="311"/>
      <c r="F869" s="311"/>
      <c r="G869" s="311"/>
      <c r="H869" s="311"/>
      <c r="I869" s="312"/>
      <c r="J869" s="311"/>
      <c r="K869" s="311"/>
      <c r="L869" s="311"/>
      <c r="M869" s="313"/>
      <c r="N869" s="29"/>
    </row>
    <row r="870" spans="1:14" ht="13" x14ac:dyDescent="0.15">
      <c r="A870" s="311"/>
      <c r="B870" s="311"/>
      <c r="C870" s="311"/>
      <c r="D870" s="311"/>
      <c r="E870" s="311"/>
      <c r="F870" s="311"/>
      <c r="G870" s="311"/>
      <c r="H870" s="311"/>
      <c r="I870" s="312"/>
      <c r="J870" s="311"/>
      <c r="K870" s="311"/>
      <c r="L870" s="311"/>
      <c r="M870" s="313"/>
      <c r="N870" s="29"/>
    </row>
    <row r="871" spans="1:14" ht="13" x14ac:dyDescent="0.15">
      <c r="A871" s="311"/>
      <c r="B871" s="311"/>
      <c r="C871" s="311"/>
      <c r="D871" s="311"/>
      <c r="E871" s="311"/>
      <c r="F871" s="311"/>
      <c r="G871" s="311"/>
      <c r="H871" s="311"/>
      <c r="I871" s="312"/>
      <c r="J871" s="311"/>
      <c r="K871" s="311"/>
      <c r="L871" s="311"/>
      <c r="M871" s="313"/>
      <c r="N871" s="29"/>
    </row>
    <row r="872" spans="1:14" ht="13" x14ac:dyDescent="0.15">
      <c r="A872" s="311"/>
      <c r="B872" s="311"/>
      <c r="C872" s="311"/>
      <c r="D872" s="311"/>
      <c r="E872" s="311"/>
      <c r="F872" s="311"/>
      <c r="G872" s="311"/>
      <c r="H872" s="311"/>
      <c r="I872" s="312"/>
      <c r="J872" s="311"/>
      <c r="K872" s="311"/>
      <c r="L872" s="311"/>
      <c r="M872" s="313"/>
      <c r="N872" s="29"/>
    </row>
    <row r="873" spans="1:14" ht="13" x14ac:dyDescent="0.15">
      <c r="A873" s="311"/>
      <c r="B873" s="311"/>
      <c r="C873" s="311"/>
      <c r="D873" s="311"/>
      <c r="E873" s="311"/>
      <c r="F873" s="311"/>
      <c r="G873" s="311"/>
      <c r="H873" s="311"/>
      <c r="I873" s="312"/>
      <c r="J873" s="311"/>
      <c r="K873" s="311"/>
      <c r="L873" s="311"/>
      <c r="M873" s="313"/>
      <c r="N873" s="29"/>
    </row>
    <row r="874" spans="1:14" ht="13" x14ac:dyDescent="0.15">
      <c r="A874" s="311"/>
      <c r="B874" s="311"/>
      <c r="C874" s="311"/>
      <c r="D874" s="311"/>
      <c r="E874" s="311"/>
      <c r="F874" s="311"/>
      <c r="G874" s="311"/>
      <c r="H874" s="311"/>
      <c r="I874" s="312"/>
      <c r="J874" s="311"/>
      <c r="K874" s="311"/>
      <c r="L874" s="311"/>
      <c r="M874" s="313"/>
      <c r="N874" s="29"/>
    </row>
    <row r="875" spans="1:14" ht="13" x14ac:dyDescent="0.15">
      <c r="A875" s="311"/>
      <c r="B875" s="311"/>
      <c r="C875" s="311"/>
      <c r="D875" s="311"/>
      <c r="E875" s="311"/>
      <c r="F875" s="311"/>
      <c r="G875" s="311"/>
      <c r="H875" s="311"/>
      <c r="I875" s="312"/>
      <c r="J875" s="311"/>
      <c r="K875" s="311"/>
      <c r="L875" s="311"/>
      <c r="M875" s="313"/>
      <c r="N875" s="29"/>
    </row>
    <row r="876" spans="1:14" ht="13" x14ac:dyDescent="0.15">
      <c r="A876" s="311"/>
      <c r="B876" s="311"/>
      <c r="C876" s="311"/>
      <c r="D876" s="311"/>
      <c r="E876" s="311"/>
      <c r="F876" s="311"/>
      <c r="G876" s="311"/>
      <c r="H876" s="311"/>
      <c r="I876" s="312"/>
      <c r="J876" s="311"/>
      <c r="K876" s="311"/>
      <c r="L876" s="311"/>
      <c r="M876" s="313"/>
      <c r="N876" s="29"/>
    </row>
    <row r="877" spans="1:14" ht="13" x14ac:dyDescent="0.15">
      <c r="A877" s="311"/>
      <c r="B877" s="311"/>
      <c r="C877" s="311"/>
      <c r="D877" s="311"/>
      <c r="E877" s="311"/>
      <c r="F877" s="311"/>
      <c r="G877" s="311"/>
      <c r="H877" s="311"/>
      <c r="I877" s="312"/>
      <c r="J877" s="311"/>
      <c r="K877" s="311"/>
      <c r="L877" s="311"/>
      <c r="M877" s="313"/>
      <c r="N877" s="29"/>
    </row>
    <row r="878" spans="1:14" ht="13" x14ac:dyDescent="0.15">
      <c r="A878" s="311"/>
      <c r="B878" s="311"/>
      <c r="C878" s="311"/>
      <c r="D878" s="311"/>
      <c r="E878" s="311"/>
      <c r="F878" s="311"/>
      <c r="G878" s="311"/>
      <c r="H878" s="311"/>
      <c r="I878" s="312"/>
      <c r="J878" s="311"/>
      <c r="K878" s="311"/>
      <c r="L878" s="311"/>
      <c r="M878" s="313"/>
      <c r="N878" s="29"/>
    </row>
    <row r="879" spans="1:14" ht="13" x14ac:dyDescent="0.15">
      <c r="A879" s="311"/>
      <c r="B879" s="311"/>
      <c r="C879" s="311"/>
      <c r="D879" s="311"/>
      <c r="E879" s="311"/>
      <c r="F879" s="311"/>
      <c r="G879" s="311"/>
      <c r="H879" s="311"/>
      <c r="I879" s="312"/>
      <c r="J879" s="311"/>
      <c r="K879" s="311"/>
      <c r="L879" s="311"/>
      <c r="M879" s="313"/>
      <c r="N879" s="29"/>
    </row>
    <row r="880" spans="1:14" ht="13" x14ac:dyDescent="0.15">
      <c r="A880" s="311"/>
      <c r="B880" s="311"/>
      <c r="C880" s="311"/>
      <c r="D880" s="311"/>
      <c r="E880" s="311"/>
      <c r="F880" s="311"/>
      <c r="G880" s="311"/>
      <c r="H880" s="311"/>
      <c r="I880" s="312"/>
      <c r="J880" s="311"/>
      <c r="K880" s="311"/>
      <c r="L880" s="311"/>
      <c r="M880" s="313"/>
      <c r="N880" s="29"/>
    </row>
    <row r="881" spans="1:14" ht="13" x14ac:dyDescent="0.15">
      <c r="A881" s="311"/>
      <c r="B881" s="311"/>
      <c r="C881" s="311"/>
      <c r="D881" s="311"/>
      <c r="E881" s="311"/>
      <c r="F881" s="311"/>
      <c r="G881" s="311"/>
      <c r="H881" s="311"/>
      <c r="I881" s="312"/>
      <c r="J881" s="311"/>
      <c r="K881" s="311"/>
      <c r="L881" s="311"/>
      <c r="M881" s="313"/>
      <c r="N881" s="29"/>
    </row>
    <row r="882" spans="1:14" ht="13" x14ac:dyDescent="0.15">
      <c r="A882" s="311"/>
      <c r="B882" s="311"/>
      <c r="C882" s="311"/>
      <c r="D882" s="311"/>
      <c r="E882" s="311"/>
      <c r="F882" s="311"/>
      <c r="G882" s="311"/>
      <c r="H882" s="311"/>
      <c r="I882" s="312"/>
      <c r="J882" s="311"/>
      <c r="K882" s="311"/>
      <c r="L882" s="311"/>
      <c r="M882" s="313"/>
      <c r="N882" s="29"/>
    </row>
    <row r="883" spans="1:14" ht="13" x14ac:dyDescent="0.15">
      <c r="A883" s="311"/>
      <c r="B883" s="311"/>
      <c r="C883" s="311"/>
      <c r="D883" s="311"/>
      <c r="E883" s="311"/>
      <c r="F883" s="311"/>
      <c r="G883" s="311"/>
      <c r="H883" s="311"/>
      <c r="I883" s="312"/>
      <c r="J883" s="311"/>
      <c r="K883" s="311"/>
      <c r="L883" s="311"/>
      <c r="M883" s="313"/>
      <c r="N883" s="29"/>
    </row>
    <row r="884" spans="1:14" ht="13" x14ac:dyDescent="0.15">
      <c r="A884" s="311"/>
      <c r="B884" s="311"/>
      <c r="C884" s="311"/>
      <c r="D884" s="311"/>
      <c r="E884" s="311"/>
      <c r="F884" s="311"/>
      <c r="G884" s="311"/>
      <c r="H884" s="311"/>
      <c r="I884" s="312"/>
      <c r="J884" s="311"/>
      <c r="K884" s="311"/>
      <c r="L884" s="311"/>
      <c r="M884" s="313"/>
      <c r="N884" s="29"/>
    </row>
    <row r="885" spans="1:14" ht="13" x14ac:dyDescent="0.15">
      <c r="A885" s="311"/>
      <c r="B885" s="311"/>
      <c r="C885" s="311"/>
      <c r="D885" s="311"/>
      <c r="E885" s="311"/>
      <c r="F885" s="311"/>
      <c r="G885" s="311"/>
      <c r="H885" s="311"/>
      <c r="I885" s="312"/>
      <c r="J885" s="311"/>
      <c r="K885" s="311"/>
      <c r="L885" s="311"/>
      <c r="M885" s="313"/>
      <c r="N885" s="29"/>
    </row>
    <row r="886" spans="1:14" ht="13" x14ac:dyDescent="0.15">
      <c r="A886" s="311"/>
      <c r="B886" s="311"/>
      <c r="C886" s="311"/>
      <c r="D886" s="311"/>
      <c r="E886" s="311"/>
      <c r="F886" s="311"/>
      <c r="G886" s="311"/>
      <c r="H886" s="311"/>
      <c r="I886" s="312"/>
      <c r="J886" s="311"/>
      <c r="K886" s="311"/>
      <c r="L886" s="311"/>
      <c r="M886" s="313"/>
      <c r="N886" s="29"/>
    </row>
    <row r="887" spans="1:14" ht="13" x14ac:dyDescent="0.15">
      <c r="A887" s="311"/>
      <c r="B887" s="311"/>
      <c r="C887" s="311"/>
      <c r="D887" s="311"/>
      <c r="E887" s="311"/>
      <c r="F887" s="311"/>
      <c r="G887" s="311"/>
      <c r="H887" s="311"/>
      <c r="I887" s="312"/>
      <c r="J887" s="311"/>
      <c r="K887" s="311"/>
      <c r="L887" s="311"/>
      <c r="M887" s="313"/>
      <c r="N887" s="29"/>
    </row>
    <row r="888" spans="1:14" ht="13" x14ac:dyDescent="0.15">
      <c r="A888" s="311"/>
      <c r="B888" s="311"/>
      <c r="C888" s="311"/>
      <c r="D888" s="311"/>
      <c r="E888" s="311"/>
      <c r="F888" s="311"/>
      <c r="G888" s="311"/>
      <c r="H888" s="311"/>
      <c r="I888" s="312"/>
      <c r="J888" s="311"/>
      <c r="K888" s="311"/>
      <c r="L888" s="311"/>
      <c r="M888" s="313"/>
      <c r="N888" s="29"/>
    </row>
    <row r="889" spans="1:14" ht="13" x14ac:dyDescent="0.15">
      <c r="A889" s="311"/>
      <c r="B889" s="311"/>
      <c r="C889" s="311"/>
      <c r="D889" s="311"/>
      <c r="E889" s="311"/>
      <c r="F889" s="311"/>
      <c r="G889" s="311"/>
      <c r="H889" s="311"/>
      <c r="I889" s="312"/>
      <c r="J889" s="311"/>
      <c r="K889" s="311"/>
      <c r="L889" s="311"/>
      <c r="M889" s="313"/>
      <c r="N889" s="29"/>
    </row>
    <row r="890" spans="1:14" ht="13" x14ac:dyDescent="0.15">
      <c r="A890" s="311"/>
      <c r="B890" s="311"/>
      <c r="C890" s="311"/>
      <c r="D890" s="311"/>
      <c r="E890" s="311"/>
      <c r="F890" s="311"/>
      <c r="G890" s="311"/>
      <c r="H890" s="311"/>
      <c r="I890" s="312"/>
      <c r="J890" s="311"/>
      <c r="K890" s="311"/>
      <c r="L890" s="311"/>
      <c r="M890" s="313"/>
      <c r="N890" s="29"/>
    </row>
    <row r="891" spans="1:14" ht="13" x14ac:dyDescent="0.15">
      <c r="A891" s="311"/>
      <c r="B891" s="311"/>
      <c r="C891" s="311"/>
      <c r="D891" s="311"/>
      <c r="E891" s="311"/>
      <c r="F891" s="311"/>
      <c r="G891" s="311"/>
      <c r="H891" s="311"/>
      <c r="I891" s="312"/>
      <c r="J891" s="311"/>
      <c r="K891" s="311"/>
      <c r="L891" s="311"/>
      <c r="M891" s="313"/>
      <c r="N891" s="29"/>
    </row>
    <row r="892" spans="1:14" ht="13" x14ac:dyDescent="0.15">
      <c r="A892" s="311"/>
      <c r="B892" s="311"/>
      <c r="C892" s="311"/>
      <c r="D892" s="311"/>
      <c r="E892" s="311"/>
      <c r="F892" s="311"/>
      <c r="G892" s="311"/>
      <c r="H892" s="311"/>
      <c r="I892" s="312"/>
      <c r="J892" s="311"/>
      <c r="K892" s="311"/>
      <c r="L892" s="311"/>
      <c r="M892" s="313"/>
      <c r="N892" s="29"/>
    </row>
    <row r="893" spans="1:14" ht="13" x14ac:dyDescent="0.15">
      <c r="A893" s="311"/>
      <c r="B893" s="311"/>
      <c r="C893" s="311"/>
      <c r="D893" s="311"/>
      <c r="E893" s="311"/>
      <c r="F893" s="311"/>
      <c r="G893" s="311"/>
      <c r="H893" s="311"/>
      <c r="I893" s="312"/>
      <c r="J893" s="311"/>
      <c r="K893" s="311"/>
      <c r="L893" s="311"/>
      <c r="M893" s="313"/>
      <c r="N893" s="29"/>
    </row>
    <row r="894" spans="1:14" ht="13" x14ac:dyDescent="0.15">
      <c r="A894" s="311"/>
      <c r="B894" s="311"/>
      <c r="C894" s="311"/>
      <c r="D894" s="311"/>
      <c r="E894" s="311"/>
      <c r="F894" s="311"/>
      <c r="G894" s="311"/>
      <c r="H894" s="311"/>
      <c r="I894" s="312"/>
      <c r="J894" s="311"/>
      <c r="K894" s="311"/>
      <c r="L894" s="311"/>
      <c r="M894" s="313"/>
      <c r="N894" s="29"/>
    </row>
    <row r="895" spans="1:14" ht="13" x14ac:dyDescent="0.15">
      <c r="A895" s="311"/>
      <c r="B895" s="311"/>
      <c r="C895" s="311"/>
      <c r="D895" s="311"/>
      <c r="E895" s="311"/>
      <c r="F895" s="311"/>
      <c r="G895" s="311"/>
      <c r="H895" s="311"/>
      <c r="I895" s="312"/>
      <c r="J895" s="311"/>
      <c r="K895" s="311"/>
      <c r="L895" s="311"/>
      <c r="M895" s="313"/>
      <c r="N895" s="29"/>
    </row>
    <row r="896" spans="1:14" ht="13" x14ac:dyDescent="0.15">
      <c r="A896" s="311"/>
      <c r="B896" s="311"/>
      <c r="C896" s="311"/>
      <c r="D896" s="311"/>
      <c r="E896" s="311"/>
      <c r="F896" s="311"/>
      <c r="G896" s="311"/>
      <c r="H896" s="311"/>
      <c r="I896" s="312"/>
      <c r="J896" s="311"/>
      <c r="K896" s="311"/>
      <c r="L896" s="311"/>
      <c r="M896" s="313"/>
      <c r="N896" s="29"/>
    </row>
    <row r="897" spans="1:14" ht="13" x14ac:dyDescent="0.15">
      <c r="A897" s="311"/>
      <c r="B897" s="311"/>
      <c r="C897" s="311"/>
      <c r="D897" s="311"/>
      <c r="E897" s="311"/>
      <c r="F897" s="311"/>
      <c r="G897" s="311"/>
      <c r="H897" s="311"/>
      <c r="I897" s="312"/>
      <c r="J897" s="311"/>
      <c r="K897" s="311"/>
      <c r="L897" s="311"/>
      <c r="M897" s="313"/>
      <c r="N897" s="29"/>
    </row>
    <row r="898" spans="1:14" ht="13" x14ac:dyDescent="0.15">
      <c r="A898" s="311"/>
      <c r="B898" s="311"/>
      <c r="C898" s="311"/>
      <c r="D898" s="311"/>
      <c r="E898" s="311"/>
      <c r="F898" s="311"/>
      <c r="G898" s="311"/>
      <c r="H898" s="311"/>
      <c r="I898" s="312"/>
      <c r="J898" s="311"/>
      <c r="K898" s="311"/>
      <c r="L898" s="311"/>
      <c r="M898" s="313"/>
      <c r="N898" s="29"/>
    </row>
    <row r="899" spans="1:14" ht="13" x14ac:dyDescent="0.15">
      <c r="A899" s="311"/>
      <c r="B899" s="311"/>
      <c r="C899" s="311"/>
      <c r="D899" s="311"/>
      <c r="E899" s="311"/>
      <c r="F899" s="311"/>
      <c r="G899" s="311"/>
      <c r="H899" s="311"/>
      <c r="I899" s="312"/>
      <c r="J899" s="311"/>
      <c r="K899" s="311"/>
      <c r="L899" s="311"/>
      <c r="M899" s="313"/>
      <c r="N899" s="29"/>
    </row>
    <row r="900" spans="1:14" ht="13" x14ac:dyDescent="0.15">
      <c r="A900" s="311"/>
      <c r="B900" s="311"/>
      <c r="C900" s="311"/>
      <c r="D900" s="311"/>
      <c r="E900" s="311"/>
      <c r="F900" s="311"/>
      <c r="G900" s="311"/>
      <c r="H900" s="311"/>
      <c r="I900" s="312"/>
      <c r="J900" s="311"/>
      <c r="K900" s="311"/>
      <c r="L900" s="311"/>
      <c r="M900" s="313"/>
      <c r="N900" s="29"/>
    </row>
    <row r="901" spans="1:14" ht="13" x14ac:dyDescent="0.15">
      <c r="A901" s="311"/>
      <c r="B901" s="311"/>
      <c r="C901" s="311"/>
      <c r="D901" s="311"/>
      <c r="E901" s="311"/>
      <c r="F901" s="311"/>
      <c r="G901" s="311"/>
      <c r="H901" s="311"/>
      <c r="I901" s="312"/>
      <c r="J901" s="311"/>
      <c r="K901" s="311"/>
      <c r="L901" s="311"/>
      <c r="M901" s="313"/>
      <c r="N901" s="29"/>
    </row>
    <row r="902" spans="1:14" ht="13" x14ac:dyDescent="0.15">
      <c r="A902" s="311"/>
      <c r="B902" s="311"/>
      <c r="C902" s="311"/>
      <c r="D902" s="311"/>
      <c r="E902" s="311"/>
      <c r="F902" s="311"/>
      <c r="G902" s="311"/>
      <c r="H902" s="311"/>
      <c r="I902" s="312"/>
      <c r="J902" s="311"/>
      <c r="K902" s="311"/>
      <c r="L902" s="311"/>
      <c r="M902" s="313"/>
      <c r="N902" s="29"/>
    </row>
    <row r="903" spans="1:14" ht="13" x14ac:dyDescent="0.15">
      <c r="A903" s="311"/>
      <c r="B903" s="311"/>
      <c r="C903" s="311"/>
      <c r="D903" s="311"/>
      <c r="E903" s="311"/>
      <c r="F903" s="311"/>
      <c r="G903" s="311"/>
      <c r="H903" s="311"/>
      <c r="I903" s="312"/>
      <c r="J903" s="311"/>
      <c r="K903" s="311"/>
      <c r="L903" s="311"/>
      <c r="M903" s="313"/>
      <c r="N903" s="29"/>
    </row>
    <row r="904" spans="1:14" ht="13" x14ac:dyDescent="0.15">
      <c r="A904" s="311"/>
      <c r="B904" s="311"/>
      <c r="C904" s="311"/>
      <c r="D904" s="311"/>
      <c r="E904" s="311"/>
      <c r="F904" s="311"/>
      <c r="G904" s="311"/>
      <c r="H904" s="311"/>
      <c r="I904" s="312"/>
      <c r="J904" s="311"/>
      <c r="K904" s="311"/>
      <c r="L904" s="311"/>
      <c r="M904" s="313"/>
      <c r="N904" s="29"/>
    </row>
    <row r="905" spans="1:14" ht="13" x14ac:dyDescent="0.15">
      <c r="A905" s="311"/>
      <c r="B905" s="311"/>
      <c r="C905" s="311"/>
      <c r="D905" s="311"/>
      <c r="E905" s="311"/>
      <c r="F905" s="311"/>
      <c r="G905" s="311"/>
      <c r="H905" s="311"/>
      <c r="I905" s="312"/>
      <c r="J905" s="311"/>
      <c r="K905" s="311"/>
      <c r="L905" s="311"/>
      <c r="M905" s="313"/>
      <c r="N905" s="29"/>
    </row>
    <row r="906" spans="1:14" ht="13" x14ac:dyDescent="0.15">
      <c r="A906" s="311"/>
      <c r="B906" s="311"/>
      <c r="C906" s="311"/>
      <c r="D906" s="311"/>
      <c r="E906" s="311"/>
      <c r="F906" s="311"/>
      <c r="G906" s="311"/>
      <c r="H906" s="311"/>
      <c r="I906" s="312"/>
      <c r="J906" s="311"/>
      <c r="K906" s="311"/>
      <c r="L906" s="311"/>
      <c r="M906" s="313"/>
      <c r="N906" s="29"/>
    </row>
    <row r="907" spans="1:14" ht="13" x14ac:dyDescent="0.15">
      <c r="A907" s="311"/>
      <c r="B907" s="311"/>
      <c r="C907" s="311"/>
      <c r="D907" s="311"/>
      <c r="E907" s="311"/>
      <c r="F907" s="311"/>
      <c r="G907" s="311"/>
      <c r="H907" s="311"/>
      <c r="I907" s="312"/>
      <c r="J907" s="311"/>
      <c r="K907" s="311"/>
      <c r="L907" s="311"/>
      <c r="M907" s="313"/>
      <c r="N907" s="29"/>
    </row>
    <row r="908" spans="1:14" ht="13" x14ac:dyDescent="0.15">
      <c r="A908" s="311"/>
      <c r="B908" s="311"/>
      <c r="C908" s="311"/>
      <c r="D908" s="311"/>
      <c r="E908" s="311"/>
      <c r="F908" s="311"/>
      <c r="G908" s="311"/>
      <c r="H908" s="311"/>
      <c r="I908" s="312"/>
      <c r="J908" s="311"/>
      <c r="K908" s="311"/>
      <c r="L908" s="311"/>
      <c r="M908" s="313"/>
      <c r="N908" s="29"/>
    </row>
    <row r="909" spans="1:14" ht="13" x14ac:dyDescent="0.15">
      <c r="A909" s="311"/>
      <c r="B909" s="311"/>
      <c r="C909" s="311"/>
      <c r="D909" s="311"/>
      <c r="E909" s="311"/>
      <c r="F909" s="311"/>
      <c r="G909" s="311"/>
      <c r="H909" s="311"/>
      <c r="I909" s="312"/>
      <c r="J909" s="311"/>
      <c r="K909" s="311"/>
      <c r="L909" s="311"/>
      <c r="M909" s="313"/>
      <c r="N909" s="29"/>
    </row>
    <row r="910" spans="1:14" ht="13" x14ac:dyDescent="0.15">
      <c r="A910" s="311"/>
      <c r="B910" s="311"/>
      <c r="C910" s="311"/>
      <c r="D910" s="311"/>
      <c r="E910" s="311"/>
      <c r="F910" s="311"/>
      <c r="G910" s="311"/>
      <c r="H910" s="311"/>
      <c r="I910" s="312"/>
      <c r="J910" s="311"/>
      <c r="K910" s="311"/>
      <c r="L910" s="311"/>
      <c r="M910" s="313"/>
      <c r="N910" s="29"/>
    </row>
    <row r="911" spans="1:14" ht="13" x14ac:dyDescent="0.15">
      <c r="A911" s="311"/>
      <c r="B911" s="311"/>
      <c r="C911" s="311"/>
      <c r="D911" s="311"/>
      <c r="E911" s="311"/>
      <c r="F911" s="311"/>
      <c r="G911" s="311"/>
      <c r="H911" s="311"/>
      <c r="I911" s="312"/>
      <c r="J911" s="311"/>
      <c r="K911" s="311"/>
      <c r="L911" s="311"/>
      <c r="M911" s="313"/>
      <c r="N911" s="29"/>
    </row>
    <row r="912" spans="1:14" ht="13" x14ac:dyDescent="0.15">
      <c r="A912" s="311"/>
      <c r="B912" s="311"/>
      <c r="C912" s="311"/>
      <c r="D912" s="311"/>
      <c r="E912" s="311"/>
      <c r="F912" s="311"/>
      <c r="G912" s="311"/>
      <c r="H912" s="311"/>
      <c r="I912" s="312"/>
      <c r="J912" s="311"/>
      <c r="K912" s="311"/>
      <c r="L912" s="311"/>
      <c r="M912" s="313"/>
      <c r="N912" s="29"/>
    </row>
    <row r="913" spans="1:14" ht="13" x14ac:dyDescent="0.15">
      <c r="A913" s="311"/>
      <c r="B913" s="311"/>
      <c r="C913" s="311"/>
      <c r="D913" s="311"/>
      <c r="E913" s="311"/>
      <c r="F913" s="311"/>
      <c r="G913" s="311"/>
      <c r="H913" s="311"/>
      <c r="I913" s="312"/>
      <c r="J913" s="311"/>
      <c r="K913" s="311"/>
      <c r="L913" s="311"/>
      <c r="M913" s="313"/>
      <c r="N913" s="29"/>
    </row>
    <row r="914" spans="1:14" ht="13" x14ac:dyDescent="0.15">
      <c r="A914" s="311"/>
      <c r="B914" s="311"/>
      <c r="C914" s="311"/>
      <c r="D914" s="311"/>
      <c r="E914" s="311"/>
      <c r="F914" s="311"/>
      <c r="G914" s="311"/>
      <c r="H914" s="311"/>
      <c r="I914" s="312"/>
      <c r="J914" s="311"/>
      <c r="K914" s="311"/>
      <c r="L914" s="311"/>
      <c r="M914" s="313"/>
      <c r="N914" s="29"/>
    </row>
    <row r="915" spans="1:14" ht="13" x14ac:dyDescent="0.15">
      <c r="A915" s="311"/>
      <c r="B915" s="311"/>
      <c r="C915" s="311"/>
      <c r="D915" s="311"/>
      <c r="E915" s="311"/>
      <c r="F915" s="311"/>
      <c r="G915" s="311"/>
      <c r="H915" s="311"/>
      <c r="I915" s="312"/>
      <c r="J915" s="311"/>
      <c r="K915" s="311"/>
      <c r="L915" s="311"/>
      <c r="M915" s="313"/>
      <c r="N915" s="29"/>
    </row>
    <row r="916" spans="1:14" ht="13" x14ac:dyDescent="0.15">
      <c r="A916" s="311"/>
      <c r="B916" s="311"/>
      <c r="C916" s="311"/>
      <c r="D916" s="311"/>
      <c r="E916" s="311"/>
      <c r="F916" s="311"/>
      <c r="G916" s="311"/>
      <c r="H916" s="311"/>
      <c r="I916" s="312"/>
      <c r="J916" s="311"/>
      <c r="K916" s="311"/>
      <c r="L916" s="311"/>
      <c r="M916" s="313"/>
      <c r="N916" s="29"/>
    </row>
    <row r="917" spans="1:14" ht="13" x14ac:dyDescent="0.15">
      <c r="A917" s="311"/>
      <c r="B917" s="311"/>
      <c r="C917" s="311"/>
      <c r="D917" s="311"/>
      <c r="E917" s="311"/>
      <c r="F917" s="311"/>
      <c r="G917" s="311"/>
      <c r="H917" s="311"/>
      <c r="I917" s="312"/>
      <c r="J917" s="311"/>
      <c r="K917" s="311"/>
      <c r="L917" s="311"/>
      <c r="M917" s="313"/>
      <c r="N917" s="29"/>
    </row>
    <row r="918" spans="1:14" ht="13" x14ac:dyDescent="0.15">
      <c r="A918" s="311"/>
      <c r="B918" s="311"/>
      <c r="C918" s="311"/>
      <c r="D918" s="311"/>
      <c r="E918" s="311"/>
      <c r="F918" s="311"/>
      <c r="G918" s="311"/>
      <c r="H918" s="311"/>
      <c r="I918" s="312"/>
      <c r="J918" s="311"/>
      <c r="K918" s="311"/>
      <c r="L918" s="311"/>
      <c r="M918" s="313"/>
      <c r="N918" s="29"/>
    </row>
    <row r="919" spans="1:14" ht="13" x14ac:dyDescent="0.15">
      <c r="A919" s="311"/>
      <c r="B919" s="311"/>
      <c r="C919" s="311"/>
      <c r="D919" s="311"/>
      <c r="E919" s="311"/>
      <c r="F919" s="311"/>
      <c r="G919" s="311"/>
      <c r="H919" s="311"/>
      <c r="I919" s="312"/>
      <c r="J919" s="311"/>
      <c r="K919" s="311"/>
      <c r="L919" s="311"/>
      <c r="M919" s="313"/>
      <c r="N919" s="29"/>
    </row>
    <row r="920" spans="1:14" ht="13" x14ac:dyDescent="0.15">
      <c r="A920" s="311"/>
      <c r="B920" s="311"/>
      <c r="C920" s="311"/>
      <c r="D920" s="311"/>
      <c r="E920" s="311"/>
      <c r="F920" s="311"/>
      <c r="G920" s="311"/>
      <c r="H920" s="311"/>
      <c r="I920" s="312"/>
      <c r="J920" s="311"/>
      <c r="K920" s="311"/>
      <c r="L920" s="311"/>
      <c r="M920" s="313"/>
      <c r="N920" s="29"/>
    </row>
    <row r="921" spans="1:14" ht="13" x14ac:dyDescent="0.15">
      <c r="A921" s="311"/>
      <c r="B921" s="311"/>
      <c r="C921" s="311"/>
      <c r="D921" s="311"/>
      <c r="E921" s="311"/>
      <c r="F921" s="311"/>
      <c r="G921" s="311"/>
      <c r="H921" s="311"/>
      <c r="I921" s="312"/>
      <c r="J921" s="311"/>
      <c r="K921" s="311"/>
      <c r="L921" s="311"/>
      <c r="M921" s="313"/>
      <c r="N921" s="29"/>
    </row>
    <row r="922" spans="1:14" ht="13" x14ac:dyDescent="0.15">
      <c r="A922" s="311"/>
      <c r="B922" s="311"/>
      <c r="C922" s="311"/>
      <c r="D922" s="311"/>
      <c r="E922" s="311"/>
      <c r="F922" s="311"/>
      <c r="G922" s="311"/>
      <c r="H922" s="311"/>
      <c r="I922" s="312"/>
      <c r="J922" s="311"/>
      <c r="K922" s="311"/>
      <c r="L922" s="311"/>
      <c r="M922" s="313"/>
      <c r="N922" s="29"/>
    </row>
    <row r="923" spans="1:14" ht="13" x14ac:dyDescent="0.15">
      <c r="A923" s="311"/>
      <c r="B923" s="311"/>
      <c r="C923" s="311"/>
      <c r="D923" s="311"/>
      <c r="E923" s="311"/>
      <c r="F923" s="311"/>
      <c r="G923" s="311"/>
      <c r="H923" s="311"/>
      <c r="I923" s="312"/>
      <c r="J923" s="311"/>
      <c r="K923" s="311"/>
      <c r="L923" s="311"/>
      <c r="M923" s="313"/>
      <c r="N923" s="29"/>
    </row>
    <row r="924" spans="1:14" ht="13" x14ac:dyDescent="0.15">
      <c r="A924" s="311"/>
      <c r="B924" s="311"/>
      <c r="C924" s="311"/>
      <c r="D924" s="311"/>
      <c r="E924" s="311"/>
      <c r="F924" s="311"/>
      <c r="G924" s="311"/>
      <c r="H924" s="311"/>
      <c r="I924" s="312"/>
      <c r="J924" s="311"/>
      <c r="K924" s="311"/>
      <c r="L924" s="311"/>
      <c r="M924" s="313"/>
      <c r="N924" s="29"/>
    </row>
    <row r="925" spans="1:14" ht="13" x14ac:dyDescent="0.15">
      <c r="A925" s="311"/>
      <c r="B925" s="311"/>
      <c r="C925" s="311"/>
      <c r="D925" s="311"/>
      <c r="E925" s="311"/>
      <c r="F925" s="311"/>
      <c r="G925" s="311"/>
      <c r="H925" s="311"/>
      <c r="I925" s="312"/>
      <c r="J925" s="311"/>
      <c r="K925" s="311"/>
      <c r="L925" s="311"/>
      <c r="M925" s="313"/>
      <c r="N925" s="29"/>
    </row>
    <row r="926" spans="1:14" ht="13" x14ac:dyDescent="0.15">
      <c r="A926" s="311"/>
      <c r="B926" s="311"/>
      <c r="C926" s="311"/>
      <c r="D926" s="311"/>
      <c r="E926" s="311"/>
      <c r="F926" s="311"/>
      <c r="G926" s="311"/>
      <c r="H926" s="311"/>
      <c r="I926" s="312"/>
      <c r="J926" s="311"/>
      <c r="K926" s="311"/>
      <c r="L926" s="311"/>
      <c r="M926" s="313"/>
      <c r="N926" s="29"/>
    </row>
    <row r="927" spans="1:14" ht="13" x14ac:dyDescent="0.15">
      <c r="A927" s="311"/>
      <c r="B927" s="311"/>
      <c r="C927" s="311"/>
      <c r="D927" s="311"/>
      <c r="E927" s="311"/>
      <c r="F927" s="311"/>
      <c r="G927" s="311"/>
      <c r="H927" s="311"/>
      <c r="I927" s="312"/>
      <c r="J927" s="311"/>
      <c r="K927" s="311"/>
      <c r="L927" s="311"/>
      <c r="M927" s="313"/>
      <c r="N927" s="29"/>
    </row>
    <row r="928" spans="1:14" ht="13" x14ac:dyDescent="0.15">
      <c r="A928" s="311"/>
      <c r="B928" s="311"/>
      <c r="C928" s="311"/>
      <c r="D928" s="311"/>
      <c r="E928" s="311"/>
      <c r="F928" s="311"/>
      <c r="G928" s="311"/>
      <c r="H928" s="311"/>
      <c r="I928" s="312"/>
      <c r="J928" s="311"/>
      <c r="K928" s="311"/>
      <c r="L928" s="311"/>
      <c r="M928" s="313"/>
      <c r="N928" s="29"/>
    </row>
    <row r="929" spans="1:14" ht="13" x14ac:dyDescent="0.15">
      <c r="A929" s="311"/>
      <c r="B929" s="311"/>
      <c r="C929" s="311"/>
      <c r="D929" s="311"/>
      <c r="E929" s="311"/>
      <c r="F929" s="311"/>
      <c r="G929" s="311"/>
      <c r="H929" s="311"/>
      <c r="I929" s="312"/>
      <c r="J929" s="311"/>
      <c r="K929" s="311"/>
      <c r="L929" s="311"/>
      <c r="M929" s="313"/>
      <c r="N929" s="29"/>
    </row>
    <row r="930" spans="1:14" ht="13" x14ac:dyDescent="0.15">
      <c r="A930" s="311"/>
      <c r="B930" s="311"/>
      <c r="C930" s="311"/>
      <c r="D930" s="311"/>
      <c r="E930" s="311"/>
      <c r="F930" s="311"/>
      <c r="G930" s="311"/>
      <c r="H930" s="311"/>
      <c r="I930" s="312"/>
      <c r="J930" s="311"/>
      <c r="K930" s="311"/>
      <c r="L930" s="311"/>
      <c r="M930" s="313"/>
      <c r="N930" s="29"/>
    </row>
    <row r="931" spans="1:14" ht="13" x14ac:dyDescent="0.15">
      <c r="A931" s="311"/>
      <c r="B931" s="311"/>
      <c r="C931" s="311"/>
      <c r="D931" s="311"/>
      <c r="E931" s="311"/>
      <c r="F931" s="311"/>
      <c r="G931" s="311"/>
      <c r="H931" s="311"/>
      <c r="I931" s="312"/>
      <c r="J931" s="311"/>
      <c r="K931" s="311"/>
      <c r="L931" s="311"/>
      <c r="M931" s="313"/>
      <c r="N931" s="29"/>
    </row>
    <row r="932" spans="1:14" ht="13" x14ac:dyDescent="0.15">
      <c r="A932" s="311"/>
      <c r="B932" s="311"/>
      <c r="C932" s="311"/>
      <c r="D932" s="311"/>
      <c r="E932" s="311"/>
      <c r="F932" s="311"/>
      <c r="G932" s="311"/>
      <c r="H932" s="311"/>
      <c r="I932" s="312"/>
      <c r="J932" s="311"/>
      <c r="K932" s="311"/>
      <c r="L932" s="311"/>
      <c r="M932" s="313"/>
      <c r="N932" s="29"/>
    </row>
    <row r="933" spans="1:14" ht="13" x14ac:dyDescent="0.15">
      <c r="A933" s="311"/>
      <c r="B933" s="311"/>
      <c r="C933" s="311"/>
      <c r="D933" s="311"/>
      <c r="E933" s="311"/>
      <c r="F933" s="311"/>
      <c r="G933" s="311"/>
      <c r="H933" s="311"/>
      <c r="I933" s="312"/>
      <c r="J933" s="311"/>
      <c r="K933" s="311"/>
      <c r="L933" s="311"/>
      <c r="M933" s="313"/>
      <c r="N933" s="29"/>
    </row>
    <row r="934" spans="1:14" ht="13" x14ac:dyDescent="0.15">
      <c r="A934" s="311"/>
      <c r="B934" s="311"/>
      <c r="C934" s="311"/>
      <c r="D934" s="311"/>
      <c r="E934" s="311"/>
      <c r="F934" s="311"/>
      <c r="G934" s="311"/>
      <c r="H934" s="311"/>
      <c r="I934" s="312"/>
      <c r="J934" s="311"/>
      <c r="K934" s="311"/>
      <c r="L934" s="311"/>
      <c r="M934" s="313"/>
      <c r="N934" s="29"/>
    </row>
    <row r="935" spans="1:14" ht="13" x14ac:dyDescent="0.15">
      <c r="A935" s="311"/>
      <c r="B935" s="311"/>
      <c r="C935" s="311"/>
      <c r="D935" s="311"/>
      <c r="E935" s="311"/>
      <c r="F935" s="311"/>
      <c r="G935" s="311"/>
      <c r="H935" s="311"/>
      <c r="I935" s="312"/>
      <c r="J935" s="311"/>
      <c r="K935" s="311"/>
      <c r="L935" s="311"/>
      <c r="M935" s="313"/>
      <c r="N935" s="29"/>
    </row>
    <row r="936" spans="1:14" ht="13" x14ac:dyDescent="0.15">
      <c r="A936" s="311"/>
      <c r="B936" s="311"/>
      <c r="C936" s="311"/>
      <c r="D936" s="311"/>
      <c r="E936" s="311"/>
      <c r="F936" s="311"/>
      <c r="G936" s="311"/>
      <c r="H936" s="311"/>
      <c r="I936" s="312"/>
      <c r="J936" s="311"/>
      <c r="K936" s="311"/>
      <c r="L936" s="311"/>
      <c r="M936" s="313"/>
      <c r="N936" s="29"/>
    </row>
    <row r="937" spans="1:14" ht="13" x14ac:dyDescent="0.15">
      <c r="A937" s="311"/>
      <c r="B937" s="311"/>
      <c r="C937" s="311"/>
      <c r="D937" s="311"/>
      <c r="E937" s="311"/>
      <c r="F937" s="311"/>
      <c r="G937" s="311"/>
      <c r="H937" s="311"/>
      <c r="I937" s="312"/>
      <c r="J937" s="311"/>
      <c r="K937" s="311"/>
      <c r="L937" s="311"/>
      <c r="M937" s="313"/>
      <c r="N937" s="29"/>
    </row>
    <row r="938" spans="1:14" ht="13" x14ac:dyDescent="0.15">
      <c r="A938" s="311"/>
      <c r="B938" s="311"/>
      <c r="C938" s="311"/>
      <c r="D938" s="311"/>
      <c r="E938" s="311"/>
      <c r="F938" s="311"/>
      <c r="G938" s="311"/>
      <c r="H938" s="311"/>
      <c r="I938" s="312"/>
      <c r="J938" s="311"/>
      <c r="K938" s="311"/>
      <c r="L938" s="311"/>
      <c r="M938" s="313"/>
      <c r="N938" s="29"/>
    </row>
    <row r="939" spans="1:14" ht="13" x14ac:dyDescent="0.15">
      <c r="A939" s="311"/>
      <c r="B939" s="311"/>
      <c r="C939" s="311"/>
      <c r="D939" s="311"/>
      <c r="E939" s="311"/>
      <c r="F939" s="311"/>
      <c r="G939" s="311"/>
      <c r="H939" s="311"/>
      <c r="I939" s="312"/>
      <c r="J939" s="311"/>
      <c r="K939" s="311"/>
      <c r="L939" s="311"/>
      <c r="M939" s="313"/>
      <c r="N939" s="29"/>
    </row>
    <row r="940" spans="1:14" ht="13" x14ac:dyDescent="0.15">
      <c r="A940" s="311"/>
      <c r="B940" s="311"/>
      <c r="C940" s="311"/>
      <c r="D940" s="311"/>
      <c r="E940" s="311"/>
      <c r="F940" s="311"/>
      <c r="G940" s="311"/>
      <c r="H940" s="311"/>
      <c r="I940" s="312"/>
      <c r="J940" s="311"/>
      <c r="K940" s="311"/>
      <c r="L940" s="311"/>
      <c r="M940" s="313"/>
      <c r="N940" s="29"/>
    </row>
    <row r="941" spans="1:14" ht="13" x14ac:dyDescent="0.15">
      <c r="A941" s="311"/>
      <c r="B941" s="311"/>
      <c r="C941" s="311"/>
      <c r="D941" s="311"/>
      <c r="E941" s="311"/>
      <c r="F941" s="311"/>
      <c r="G941" s="311"/>
      <c r="H941" s="311"/>
      <c r="I941" s="312"/>
      <c r="J941" s="311"/>
      <c r="K941" s="311"/>
      <c r="L941" s="311"/>
      <c r="M941" s="313"/>
      <c r="N941" s="29"/>
    </row>
    <row r="942" spans="1:14" ht="13" x14ac:dyDescent="0.15">
      <c r="A942" s="311"/>
      <c r="B942" s="311"/>
      <c r="C942" s="311"/>
      <c r="D942" s="311"/>
      <c r="E942" s="311"/>
      <c r="F942" s="311"/>
      <c r="G942" s="311"/>
      <c r="H942" s="311"/>
      <c r="I942" s="312"/>
      <c r="J942" s="311"/>
      <c r="K942" s="311"/>
      <c r="L942" s="311"/>
      <c r="M942" s="313"/>
      <c r="N942" s="29"/>
    </row>
    <row r="943" spans="1:14" ht="13" x14ac:dyDescent="0.15">
      <c r="A943" s="311"/>
      <c r="B943" s="311"/>
      <c r="C943" s="311"/>
      <c r="D943" s="311"/>
      <c r="E943" s="311"/>
      <c r="F943" s="311"/>
      <c r="G943" s="311"/>
      <c r="H943" s="311"/>
      <c r="I943" s="312"/>
      <c r="J943" s="311"/>
      <c r="K943" s="311"/>
      <c r="L943" s="311"/>
      <c r="M943" s="313"/>
      <c r="N943" s="29"/>
    </row>
    <row r="944" spans="1:14" ht="13" x14ac:dyDescent="0.15">
      <c r="A944" s="311"/>
      <c r="B944" s="311"/>
      <c r="C944" s="311"/>
      <c r="D944" s="311"/>
      <c r="E944" s="311"/>
      <c r="F944" s="311"/>
      <c r="G944" s="311"/>
      <c r="H944" s="311"/>
      <c r="I944" s="312"/>
      <c r="J944" s="311"/>
      <c r="K944" s="311"/>
      <c r="L944" s="311"/>
      <c r="M944" s="313"/>
      <c r="N944" s="29"/>
    </row>
    <row r="945" spans="1:14" ht="13" x14ac:dyDescent="0.15">
      <c r="A945" s="311"/>
      <c r="B945" s="311"/>
      <c r="C945" s="311"/>
      <c r="D945" s="311"/>
      <c r="E945" s="311"/>
      <c r="F945" s="311"/>
      <c r="G945" s="311"/>
      <c r="H945" s="311"/>
      <c r="I945" s="312"/>
      <c r="J945" s="311"/>
      <c r="K945" s="311"/>
      <c r="L945" s="311"/>
      <c r="M945" s="313"/>
      <c r="N945" s="29"/>
    </row>
    <row r="946" spans="1:14" ht="13" x14ac:dyDescent="0.15">
      <c r="A946" s="311"/>
      <c r="B946" s="311"/>
      <c r="C946" s="311"/>
      <c r="D946" s="311"/>
      <c r="E946" s="311"/>
      <c r="F946" s="311"/>
      <c r="G946" s="311"/>
      <c r="H946" s="311"/>
      <c r="I946" s="312"/>
      <c r="J946" s="311"/>
      <c r="K946" s="311"/>
      <c r="L946" s="311"/>
      <c r="M946" s="313"/>
      <c r="N946" s="29"/>
    </row>
    <row r="947" spans="1:14" ht="13" x14ac:dyDescent="0.15">
      <c r="A947" s="311"/>
      <c r="B947" s="311"/>
      <c r="C947" s="311"/>
      <c r="D947" s="311"/>
      <c r="E947" s="311"/>
      <c r="F947" s="311"/>
      <c r="G947" s="311"/>
      <c r="H947" s="311"/>
      <c r="I947" s="312"/>
      <c r="J947" s="311"/>
      <c r="K947" s="311"/>
      <c r="L947" s="311"/>
      <c r="M947" s="313"/>
      <c r="N947" s="29"/>
    </row>
    <row r="948" spans="1:14" ht="13" x14ac:dyDescent="0.15">
      <c r="A948" s="311"/>
      <c r="B948" s="311"/>
      <c r="C948" s="311"/>
      <c r="D948" s="311"/>
      <c r="E948" s="311"/>
      <c r="F948" s="311"/>
      <c r="G948" s="311"/>
      <c r="H948" s="311"/>
      <c r="I948" s="312"/>
      <c r="J948" s="311"/>
      <c r="K948" s="311"/>
      <c r="L948" s="311"/>
      <c r="M948" s="313"/>
      <c r="N948" s="29"/>
    </row>
    <row r="949" spans="1:14" ht="13" x14ac:dyDescent="0.15">
      <c r="A949" s="311"/>
      <c r="B949" s="311"/>
      <c r="C949" s="311"/>
      <c r="D949" s="311"/>
      <c r="E949" s="311"/>
      <c r="F949" s="311"/>
      <c r="G949" s="311"/>
      <c r="H949" s="311"/>
      <c r="I949" s="312"/>
      <c r="J949" s="311"/>
      <c r="K949" s="311"/>
      <c r="L949" s="311"/>
      <c r="M949" s="313"/>
      <c r="N949" s="29"/>
    </row>
    <row r="950" spans="1:14" ht="13" x14ac:dyDescent="0.15">
      <c r="A950" s="311"/>
      <c r="B950" s="311"/>
      <c r="C950" s="311"/>
      <c r="D950" s="311"/>
      <c r="E950" s="311"/>
      <c r="F950" s="311"/>
      <c r="G950" s="311"/>
      <c r="H950" s="311"/>
      <c r="I950" s="312"/>
      <c r="J950" s="311"/>
      <c r="K950" s="311"/>
      <c r="L950" s="311"/>
      <c r="M950" s="313"/>
      <c r="N950" s="29"/>
    </row>
    <row r="951" spans="1:14" ht="13" x14ac:dyDescent="0.15">
      <c r="A951" s="311"/>
      <c r="B951" s="311"/>
      <c r="C951" s="311"/>
      <c r="D951" s="311"/>
      <c r="E951" s="311"/>
      <c r="F951" s="311"/>
      <c r="G951" s="311"/>
      <c r="H951" s="311"/>
      <c r="I951" s="312"/>
      <c r="J951" s="311"/>
      <c r="K951" s="311"/>
      <c r="L951" s="311"/>
      <c r="M951" s="313"/>
      <c r="N951" s="29"/>
    </row>
    <row r="952" spans="1:14" ht="13" x14ac:dyDescent="0.15">
      <c r="A952" s="311"/>
      <c r="B952" s="311"/>
      <c r="C952" s="311"/>
      <c r="D952" s="311"/>
      <c r="E952" s="311"/>
      <c r="F952" s="311"/>
      <c r="G952" s="311"/>
      <c r="H952" s="311"/>
      <c r="I952" s="312"/>
      <c r="J952" s="311"/>
      <c r="K952" s="311"/>
      <c r="L952" s="311"/>
      <c r="M952" s="313"/>
      <c r="N952" s="29"/>
    </row>
    <row r="953" spans="1:14" ht="13" x14ac:dyDescent="0.15">
      <c r="A953" s="311"/>
      <c r="B953" s="311"/>
      <c r="C953" s="311"/>
      <c r="D953" s="311"/>
      <c r="E953" s="311"/>
      <c r="F953" s="311"/>
      <c r="G953" s="311"/>
      <c r="H953" s="311"/>
      <c r="I953" s="312"/>
      <c r="J953" s="311"/>
      <c r="K953" s="311"/>
      <c r="L953" s="311"/>
      <c r="M953" s="313"/>
      <c r="N953" s="29"/>
    </row>
    <row r="954" spans="1:14" ht="13" x14ac:dyDescent="0.15">
      <c r="A954" s="311"/>
      <c r="B954" s="311"/>
      <c r="C954" s="311"/>
      <c r="D954" s="311"/>
      <c r="E954" s="311"/>
      <c r="F954" s="311"/>
      <c r="G954" s="311"/>
      <c r="H954" s="311"/>
      <c r="I954" s="312"/>
      <c r="J954" s="311"/>
      <c r="K954" s="311"/>
      <c r="L954" s="311"/>
      <c r="M954" s="313"/>
      <c r="N954" s="29"/>
    </row>
    <row r="955" spans="1:14" ht="13" x14ac:dyDescent="0.15">
      <c r="A955" s="311"/>
      <c r="B955" s="311"/>
      <c r="C955" s="311"/>
      <c r="D955" s="311"/>
      <c r="E955" s="311"/>
      <c r="F955" s="311"/>
      <c r="G955" s="311"/>
      <c r="H955" s="311"/>
      <c r="I955" s="312"/>
      <c r="J955" s="311"/>
      <c r="K955" s="311"/>
      <c r="L955" s="311"/>
      <c r="M955" s="313"/>
      <c r="N955" s="29"/>
    </row>
    <row r="956" spans="1:14" ht="13" x14ac:dyDescent="0.15">
      <c r="A956" s="311"/>
      <c r="B956" s="311"/>
      <c r="C956" s="311"/>
      <c r="D956" s="311"/>
      <c r="E956" s="311"/>
      <c r="F956" s="311"/>
      <c r="G956" s="311"/>
      <c r="H956" s="311"/>
      <c r="I956" s="312"/>
      <c r="J956" s="311"/>
      <c r="K956" s="311"/>
      <c r="L956" s="311"/>
      <c r="M956" s="313"/>
      <c r="N956" s="29"/>
    </row>
    <row r="957" spans="1:14" ht="13" x14ac:dyDescent="0.15">
      <c r="A957" s="311"/>
      <c r="B957" s="311"/>
      <c r="C957" s="311"/>
      <c r="D957" s="311"/>
      <c r="E957" s="311"/>
      <c r="F957" s="311"/>
      <c r="G957" s="311"/>
      <c r="H957" s="311"/>
      <c r="I957" s="312"/>
      <c r="J957" s="311"/>
      <c r="K957" s="311"/>
      <c r="L957" s="311"/>
      <c r="M957" s="313"/>
      <c r="N957" s="29"/>
    </row>
    <row r="958" spans="1:14" ht="13" x14ac:dyDescent="0.15">
      <c r="A958" s="311"/>
      <c r="B958" s="311"/>
      <c r="C958" s="311"/>
      <c r="D958" s="311"/>
      <c r="E958" s="311"/>
      <c r="F958" s="311"/>
      <c r="G958" s="311"/>
      <c r="H958" s="311"/>
      <c r="I958" s="312"/>
      <c r="J958" s="311"/>
      <c r="K958" s="311"/>
      <c r="L958" s="311"/>
      <c r="M958" s="313"/>
      <c r="N958" s="29"/>
    </row>
    <row r="959" spans="1:14" ht="13" x14ac:dyDescent="0.15">
      <c r="A959" s="311"/>
      <c r="B959" s="311"/>
      <c r="C959" s="311"/>
      <c r="D959" s="311"/>
      <c r="E959" s="311"/>
      <c r="F959" s="311"/>
      <c r="G959" s="311"/>
      <c r="H959" s="311"/>
      <c r="I959" s="312"/>
      <c r="J959" s="311"/>
      <c r="K959" s="311"/>
      <c r="L959" s="311"/>
      <c r="M959" s="313"/>
      <c r="N959" s="29"/>
    </row>
    <row r="960" spans="1:14" ht="13" x14ac:dyDescent="0.15">
      <c r="A960" s="311"/>
      <c r="B960" s="311"/>
      <c r="C960" s="311"/>
      <c r="D960" s="311"/>
      <c r="E960" s="311"/>
      <c r="F960" s="311"/>
      <c r="G960" s="311"/>
      <c r="H960" s="311"/>
      <c r="I960" s="312"/>
      <c r="J960" s="311"/>
      <c r="K960" s="311"/>
      <c r="L960" s="311"/>
      <c r="M960" s="313"/>
      <c r="N960" s="29"/>
    </row>
    <row r="961" spans="1:14" ht="13" x14ac:dyDescent="0.15">
      <c r="A961" s="311"/>
      <c r="B961" s="311"/>
      <c r="C961" s="311"/>
      <c r="D961" s="311"/>
      <c r="E961" s="311"/>
      <c r="F961" s="311"/>
      <c r="G961" s="311"/>
      <c r="H961" s="311"/>
      <c r="I961" s="312"/>
      <c r="J961" s="311"/>
      <c r="K961" s="311"/>
      <c r="L961" s="311"/>
      <c r="M961" s="313"/>
      <c r="N961" s="29"/>
    </row>
    <row r="962" spans="1:14" ht="13" x14ac:dyDescent="0.15">
      <c r="A962" s="311"/>
      <c r="B962" s="311"/>
      <c r="C962" s="311"/>
      <c r="D962" s="311"/>
      <c r="E962" s="311"/>
      <c r="F962" s="311"/>
      <c r="G962" s="311"/>
      <c r="H962" s="311"/>
      <c r="I962" s="312"/>
      <c r="J962" s="311"/>
      <c r="K962" s="311"/>
      <c r="L962" s="311"/>
      <c r="M962" s="313"/>
      <c r="N962" s="29"/>
    </row>
    <row r="963" spans="1:14" ht="13" x14ac:dyDescent="0.15">
      <c r="A963" s="311"/>
      <c r="B963" s="311"/>
      <c r="C963" s="311"/>
      <c r="D963" s="311"/>
      <c r="E963" s="311"/>
      <c r="F963" s="311"/>
      <c r="G963" s="311"/>
      <c r="H963" s="311"/>
      <c r="I963" s="312"/>
      <c r="J963" s="311"/>
      <c r="K963" s="311"/>
      <c r="L963" s="311"/>
      <c r="M963" s="313"/>
      <c r="N963" s="29"/>
    </row>
    <row r="964" spans="1:14" ht="13" x14ac:dyDescent="0.15">
      <c r="A964" s="311"/>
      <c r="B964" s="311"/>
      <c r="C964" s="311"/>
      <c r="D964" s="311"/>
      <c r="E964" s="311"/>
      <c r="F964" s="311"/>
      <c r="G964" s="311"/>
      <c r="H964" s="311"/>
      <c r="I964" s="312"/>
      <c r="J964" s="311"/>
      <c r="K964" s="311"/>
      <c r="L964" s="311"/>
      <c r="M964" s="313"/>
      <c r="N964" s="29"/>
    </row>
    <row r="965" spans="1:14" ht="13" x14ac:dyDescent="0.15">
      <c r="A965" s="311"/>
      <c r="B965" s="311"/>
      <c r="C965" s="311"/>
      <c r="D965" s="311"/>
      <c r="E965" s="311"/>
      <c r="F965" s="311"/>
      <c r="G965" s="311"/>
      <c r="H965" s="311"/>
      <c r="I965" s="312"/>
      <c r="J965" s="311"/>
      <c r="K965" s="311"/>
      <c r="L965" s="311"/>
      <c r="M965" s="313"/>
      <c r="N965" s="29"/>
    </row>
    <row r="966" spans="1:14" ht="13" x14ac:dyDescent="0.15">
      <c r="A966" s="311"/>
      <c r="B966" s="311"/>
      <c r="C966" s="311"/>
      <c r="D966" s="311"/>
      <c r="E966" s="311"/>
      <c r="F966" s="311"/>
      <c r="G966" s="311"/>
      <c r="H966" s="311"/>
      <c r="I966" s="312"/>
      <c r="J966" s="311"/>
      <c r="K966" s="311"/>
      <c r="L966" s="311"/>
      <c r="M966" s="313"/>
      <c r="N966" s="29"/>
    </row>
    <row r="967" spans="1:14" ht="13" x14ac:dyDescent="0.15">
      <c r="A967" s="311"/>
      <c r="B967" s="311"/>
      <c r="C967" s="311"/>
      <c r="D967" s="311"/>
      <c r="E967" s="311"/>
      <c r="F967" s="311"/>
      <c r="G967" s="311"/>
      <c r="H967" s="311"/>
      <c r="I967" s="312"/>
      <c r="J967" s="311"/>
      <c r="K967" s="311"/>
      <c r="L967" s="311"/>
      <c r="M967" s="313"/>
      <c r="N967" s="29"/>
    </row>
    <row r="968" spans="1:14" ht="13" x14ac:dyDescent="0.15">
      <c r="A968" s="311"/>
      <c r="B968" s="311"/>
      <c r="C968" s="311"/>
      <c r="D968" s="311"/>
      <c r="E968" s="311"/>
      <c r="F968" s="311"/>
      <c r="G968" s="311"/>
      <c r="H968" s="311"/>
      <c r="I968" s="312"/>
      <c r="J968" s="311"/>
      <c r="K968" s="311"/>
      <c r="L968" s="311"/>
      <c r="M968" s="313"/>
      <c r="N968" s="29"/>
    </row>
    <row r="969" spans="1:14" ht="13" x14ac:dyDescent="0.15">
      <c r="A969" s="311"/>
      <c r="B969" s="311"/>
      <c r="C969" s="311"/>
      <c r="D969" s="311"/>
      <c r="E969" s="311"/>
      <c r="F969" s="311"/>
      <c r="G969" s="311"/>
      <c r="H969" s="311"/>
      <c r="I969" s="312"/>
      <c r="J969" s="311"/>
      <c r="K969" s="311"/>
      <c r="L969" s="311"/>
      <c r="M969" s="313"/>
      <c r="N969" s="29"/>
    </row>
    <row r="970" spans="1:14" ht="13" x14ac:dyDescent="0.15">
      <c r="A970" s="311"/>
      <c r="B970" s="311"/>
      <c r="C970" s="311"/>
      <c r="D970" s="311"/>
      <c r="E970" s="311"/>
      <c r="F970" s="311"/>
      <c r="G970" s="311"/>
      <c r="H970" s="311"/>
      <c r="I970" s="312"/>
      <c r="J970" s="311"/>
      <c r="K970" s="311"/>
      <c r="L970" s="311"/>
      <c r="M970" s="313"/>
      <c r="N970" s="29"/>
    </row>
    <row r="971" spans="1:14" ht="13" x14ac:dyDescent="0.15">
      <c r="A971" s="311"/>
      <c r="B971" s="311"/>
      <c r="C971" s="311"/>
      <c r="D971" s="311"/>
      <c r="E971" s="311"/>
      <c r="F971" s="311"/>
      <c r="G971" s="311"/>
      <c r="H971" s="311"/>
      <c r="I971" s="312"/>
      <c r="J971" s="311"/>
      <c r="K971" s="311"/>
      <c r="L971" s="311"/>
      <c r="M971" s="313"/>
      <c r="N971" s="29"/>
    </row>
    <row r="972" spans="1:14" ht="13" x14ac:dyDescent="0.15">
      <c r="A972" s="311"/>
      <c r="B972" s="311"/>
      <c r="C972" s="311"/>
      <c r="D972" s="311"/>
      <c r="E972" s="311"/>
      <c r="F972" s="311"/>
      <c r="G972" s="311"/>
      <c r="H972" s="311"/>
      <c r="I972" s="312"/>
      <c r="J972" s="311"/>
      <c r="K972" s="311"/>
      <c r="L972" s="311"/>
      <c r="M972" s="313"/>
      <c r="N972" s="29"/>
    </row>
    <row r="973" spans="1:14" ht="13" x14ac:dyDescent="0.15">
      <c r="A973" s="311"/>
      <c r="B973" s="311"/>
      <c r="C973" s="311"/>
      <c r="D973" s="311"/>
      <c r="E973" s="311"/>
      <c r="F973" s="311"/>
      <c r="G973" s="311"/>
      <c r="H973" s="311"/>
      <c r="I973" s="312"/>
      <c r="J973" s="311"/>
      <c r="K973" s="311"/>
      <c r="L973" s="311"/>
      <c r="M973" s="313"/>
      <c r="N973" s="29"/>
    </row>
    <row r="974" spans="1:14" ht="13" x14ac:dyDescent="0.15">
      <c r="A974" s="311"/>
      <c r="B974" s="311"/>
      <c r="C974" s="311"/>
      <c r="D974" s="311"/>
      <c r="E974" s="311"/>
      <c r="F974" s="311"/>
      <c r="G974" s="311"/>
      <c r="H974" s="311"/>
      <c r="I974" s="312"/>
      <c r="J974" s="311"/>
      <c r="K974" s="311"/>
      <c r="L974" s="311"/>
      <c r="M974" s="313"/>
      <c r="N974" s="29"/>
    </row>
    <row r="975" spans="1:14" ht="13" x14ac:dyDescent="0.15">
      <c r="A975" s="311"/>
      <c r="B975" s="311"/>
      <c r="C975" s="311"/>
      <c r="D975" s="311"/>
      <c r="E975" s="311"/>
      <c r="F975" s="311"/>
      <c r="G975" s="311"/>
      <c r="H975" s="311"/>
      <c r="I975" s="312"/>
      <c r="J975" s="311"/>
      <c r="K975" s="311"/>
      <c r="L975" s="311"/>
      <c r="M975" s="313"/>
      <c r="N975" s="29"/>
    </row>
    <row r="976" spans="1:14" ht="13" x14ac:dyDescent="0.15">
      <c r="A976" s="311"/>
      <c r="B976" s="311"/>
      <c r="C976" s="311"/>
      <c r="D976" s="311"/>
      <c r="E976" s="311"/>
      <c r="F976" s="311"/>
      <c r="G976" s="311"/>
      <c r="H976" s="311"/>
      <c r="I976" s="312"/>
      <c r="J976" s="311"/>
      <c r="K976" s="311"/>
      <c r="L976" s="311"/>
      <c r="M976" s="313"/>
      <c r="N976" s="29"/>
    </row>
    <row r="977" spans="1:14" ht="13" x14ac:dyDescent="0.15">
      <c r="A977" s="311"/>
      <c r="B977" s="311"/>
      <c r="C977" s="311"/>
      <c r="D977" s="311"/>
      <c r="E977" s="311"/>
      <c r="F977" s="311"/>
      <c r="G977" s="311"/>
      <c r="H977" s="311"/>
      <c r="I977" s="312"/>
      <c r="J977" s="311"/>
      <c r="K977" s="311"/>
      <c r="L977" s="311"/>
      <c r="M977" s="313"/>
      <c r="N977" s="29"/>
    </row>
    <row r="978" spans="1:14" ht="13" x14ac:dyDescent="0.15">
      <c r="A978" s="311"/>
      <c r="B978" s="311"/>
      <c r="C978" s="311"/>
      <c r="D978" s="311"/>
      <c r="E978" s="311"/>
      <c r="F978" s="311"/>
      <c r="G978" s="311"/>
      <c r="H978" s="311"/>
      <c r="I978" s="312"/>
      <c r="J978" s="311"/>
      <c r="K978" s="311"/>
      <c r="L978" s="311"/>
      <c r="M978" s="313"/>
      <c r="N978" s="29"/>
    </row>
    <row r="979" spans="1:14" ht="13" x14ac:dyDescent="0.15">
      <c r="A979" s="311"/>
      <c r="B979" s="311"/>
      <c r="C979" s="311"/>
      <c r="D979" s="311"/>
      <c r="E979" s="311"/>
      <c r="F979" s="311"/>
      <c r="G979" s="311"/>
      <c r="H979" s="311"/>
      <c r="I979" s="312"/>
      <c r="J979" s="311"/>
      <c r="K979" s="311"/>
      <c r="L979" s="311"/>
      <c r="M979" s="313"/>
      <c r="N979" s="29"/>
    </row>
    <row r="980" spans="1:14" ht="13" x14ac:dyDescent="0.15">
      <c r="A980" s="311"/>
      <c r="B980" s="311"/>
      <c r="C980" s="311"/>
      <c r="D980" s="311"/>
      <c r="E980" s="311"/>
      <c r="F980" s="311"/>
      <c r="G980" s="311"/>
      <c r="H980" s="311"/>
      <c r="I980" s="312"/>
      <c r="J980" s="311"/>
      <c r="K980" s="311"/>
      <c r="L980" s="311"/>
      <c r="M980" s="313"/>
      <c r="N980" s="29"/>
    </row>
    <row r="981" spans="1:14" ht="13" x14ac:dyDescent="0.15">
      <c r="A981" s="311"/>
      <c r="B981" s="311"/>
      <c r="C981" s="311"/>
      <c r="D981" s="311"/>
      <c r="E981" s="311"/>
      <c r="F981" s="311"/>
      <c r="G981" s="311"/>
      <c r="H981" s="311"/>
      <c r="I981" s="312"/>
      <c r="J981" s="311"/>
      <c r="K981" s="311"/>
      <c r="L981" s="311"/>
      <c r="M981" s="313"/>
      <c r="N981" s="29"/>
    </row>
    <row r="982" spans="1:14" ht="13" x14ac:dyDescent="0.15">
      <c r="A982" s="311"/>
      <c r="B982" s="311"/>
      <c r="C982" s="311"/>
      <c r="D982" s="311"/>
      <c r="E982" s="311"/>
      <c r="F982" s="311"/>
      <c r="G982" s="311"/>
      <c r="H982" s="311"/>
      <c r="I982" s="312"/>
      <c r="J982" s="311"/>
      <c r="K982" s="311"/>
      <c r="L982" s="311"/>
      <c r="M982" s="313"/>
      <c r="N982" s="29"/>
    </row>
    <row r="983" spans="1:14" ht="13" x14ac:dyDescent="0.15">
      <c r="A983" s="311"/>
      <c r="B983" s="311"/>
      <c r="C983" s="311"/>
      <c r="D983" s="311"/>
      <c r="E983" s="311"/>
      <c r="F983" s="311"/>
      <c r="G983" s="311"/>
      <c r="H983" s="311"/>
      <c r="I983" s="312"/>
      <c r="J983" s="311"/>
      <c r="K983" s="311"/>
      <c r="L983" s="311"/>
      <c r="M983" s="313"/>
      <c r="N983" s="29"/>
    </row>
    <row r="984" spans="1:14" ht="13" x14ac:dyDescent="0.15">
      <c r="A984" s="311"/>
      <c r="B984" s="311"/>
      <c r="C984" s="311"/>
      <c r="D984" s="311"/>
      <c r="E984" s="311"/>
      <c r="F984" s="311"/>
      <c r="G984" s="311"/>
      <c r="H984" s="311"/>
      <c r="I984" s="312"/>
      <c r="J984" s="311"/>
      <c r="K984" s="311"/>
      <c r="L984" s="311"/>
      <c r="M984" s="313"/>
      <c r="N984" s="29"/>
    </row>
    <row r="985" spans="1:14" ht="13" x14ac:dyDescent="0.15">
      <c r="A985" s="311"/>
      <c r="B985" s="311"/>
      <c r="C985" s="311"/>
      <c r="D985" s="311"/>
      <c r="E985" s="311"/>
      <c r="F985" s="311"/>
      <c r="G985" s="311"/>
      <c r="H985" s="311"/>
      <c r="I985" s="312"/>
      <c r="J985" s="311"/>
      <c r="K985" s="311"/>
      <c r="L985" s="311"/>
      <c r="M985" s="313"/>
      <c r="N985" s="29"/>
    </row>
    <row r="986" spans="1:14" ht="13" x14ac:dyDescent="0.15">
      <c r="A986" s="311"/>
      <c r="B986" s="311"/>
      <c r="C986" s="311"/>
      <c r="D986" s="311"/>
      <c r="E986" s="311"/>
      <c r="F986" s="311"/>
      <c r="G986" s="311"/>
      <c r="H986" s="311"/>
      <c r="I986" s="312"/>
      <c r="J986" s="311"/>
      <c r="K986" s="311"/>
      <c r="L986" s="311"/>
      <c r="M986" s="313"/>
      <c r="N986" s="29"/>
    </row>
    <row r="987" spans="1:14" ht="13" x14ac:dyDescent="0.15">
      <c r="A987" s="311"/>
      <c r="B987" s="311"/>
      <c r="C987" s="311"/>
      <c r="D987" s="311"/>
      <c r="E987" s="311"/>
      <c r="F987" s="311"/>
      <c r="G987" s="311"/>
      <c r="H987" s="311"/>
      <c r="I987" s="312"/>
      <c r="J987" s="311"/>
      <c r="K987" s="311"/>
      <c r="L987" s="311"/>
      <c r="M987" s="313"/>
      <c r="N987" s="29"/>
    </row>
    <row r="988" spans="1:14" ht="13" x14ac:dyDescent="0.15">
      <c r="A988" s="311"/>
      <c r="B988" s="311"/>
      <c r="C988" s="311"/>
      <c r="D988" s="311"/>
      <c r="E988" s="311"/>
      <c r="F988" s="311"/>
      <c r="G988" s="311"/>
      <c r="H988" s="311"/>
      <c r="I988" s="312"/>
      <c r="J988" s="311"/>
      <c r="K988" s="311"/>
      <c r="L988" s="311"/>
      <c r="M988" s="313"/>
      <c r="N988" s="29"/>
    </row>
    <row r="989" spans="1:14" ht="13" x14ac:dyDescent="0.15">
      <c r="A989" s="311"/>
      <c r="B989" s="311"/>
      <c r="C989" s="311"/>
      <c r="D989" s="311"/>
      <c r="E989" s="311"/>
      <c r="F989" s="311"/>
      <c r="G989" s="311"/>
      <c r="H989" s="311"/>
      <c r="I989" s="312"/>
      <c r="J989" s="311"/>
      <c r="K989" s="311"/>
      <c r="L989" s="311"/>
      <c r="M989" s="313"/>
      <c r="N989" s="29"/>
    </row>
    <row r="990" spans="1:14" ht="13" x14ac:dyDescent="0.15">
      <c r="A990" s="311"/>
      <c r="B990" s="311"/>
      <c r="C990" s="311"/>
      <c r="D990" s="311"/>
      <c r="E990" s="311"/>
      <c r="F990" s="311"/>
      <c r="G990" s="311"/>
      <c r="H990" s="311"/>
      <c r="I990" s="312"/>
      <c r="J990" s="311"/>
      <c r="K990" s="311"/>
      <c r="L990" s="311"/>
      <c r="M990" s="313"/>
      <c r="N990" s="29"/>
    </row>
    <row r="991" spans="1:14" ht="13" x14ac:dyDescent="0.15">
      <c r="A991" s="311"/>
      <c r="B991" s="311"/>
      <c r="C991" s="311"/>
      <c r="D991" s="311"/>
      <c r="E991" s="311"/>
      <c r="F991" s="311"/>
      <c r="G991" s="311"/>
      <c r="H991" s="311"/>
      <c r="I991" s="312"/>
      <c r="J991" s="311"/>
      <c r="K991" s="311"/>
      <c r="L991" s="311"/>
      <c r="M991" s="313"/>
      <c r="N991" s="29"/>
    </row>
    <row r="992" spans="1:14" ht="13" x14ac:dyDescent="0.15">
      <c r="A992" s="311"/>
      <c r="B992" s="311"/>
      <c r="C992" s="311"/>
      <c r="D992" s="311"/>
      <c r="E992" s="311"/>
      <c r="F992" s="311"/>
      <c r="G992" s="311"/>
      <c r="H992" s="311"/>
      <c r="I992" s="312"/>
      <c r="J992" s="311"/>
      <c r="K992" s="311"/>
      <c r="L992" s="311"/>
      <c r="M992" s="313"/>
      <c r="N992" s="29"/>
    </row>
    <row r="993" spans="1:14" ht="13" x14ac:dyDescent="0.15">
      <c r="A993" s="311"/>
      <c r="B993" s="311"/>
      <c r="C993" s="311"/>
      <c r="D993" s="311"/>
      <c r="E993" s="311"/>
      <c r="F993" s="311"/>
      <c r="G993" s="311"/>
      <c r="H993" s="311"/>
      <c r="I993" s="312"/>
      <c r="J993" s="311"/>
      <c r="K993" s="311"/>
      <c r="L993" s="311"/>
      <c r="M993" s="313"/>
      <c r="N993" s="29"/>
    </row>
    <row r="994" spans="1:14" ht="13" x14ac:dyDescent="0.15">
      <c r="A994" s="311"/>
      <c r="B994" s="311"/>
      <c r="C994" s="311"/>
      <c r="D994" s="311"/>
      <c r="E994" s="311"/>
      <c r="F994" s="311"/>
      <c r="G994" s="311"/>
      <c r="H994" s="311"/>
      <c r="I994" s="312"/>
      <c r="J994" s="311"/>
      <c r="K994" s="311"/>
      <c r="L994" s="311"/>
      <c r="M994" s="313"/>
      <c r="N994" s="29"/>
    </row>
    <row r="995" spans="1:14" ht="13" x14ac:dyDescent="0.15">
      <c r="A995" s="311"/>
      <c r="B995" s="311"/>
      <c r="C995" s="311"/>
      <c r="D995" s="311"/>
      <c r="E995" s="311"/>
      <c r="F995" s="311"/>
      <c r="G995" s="311"/>
      <c r="H995" s="311"/>
      <c r="I995" s="312"/>
      <c r="J995" s="311"/>
      <c r="K995" s="311"/>
      <c r="L995" s="311"/>
      <c r="M995" s="313"/>
      <c r="N995" s="29"/>
    </row>
    <row r="996" spans="1:14" ht="13" x14ac:dyDescent="0.15">
      <c r="A996" s="311"/>
      <c r="B996" s="311"/>
      <c r="C996" s="311"/>
      <c r="D996" s="311"/>
      <c r="E996" s="311"/>
      <c r="F996" s="311"/>
      <c r="G996" s="311"/>
      <c r="H996" s="311"/>
      <c r="I996" s="312"/>
      <c r="J996" s="311"/>
      <c r="K996" s="311"/>
      <c r="L996" s="311"/>
      <c r="M996" s="313"/>
      <c r="N996" s="29"/>
    </row>
    <row r="997" spans="1:14" ht="13" x14ac:dyDescent="0.15">
      <c r="A997" s="311"/>
      <c r="B997" s="311"/>
      <c r="C997" s="311"/>
      <c r="D997" s="311"/>
      <c r="E997" s="311"/>
      <c r="F997" s="311"/>
      <c r="G997" s="311"/>
      <c r="H997" s="311"/>
      <c r="I997" s="312"/>
      <c r="J997" s="311"/>
      <c r="K997" s="311"/>
      <c r="L997" s="311"/>
      <c r="M997" s="313"/>
      <c r="N997" s="29"/>
    </row>
    <row r="998" spans="1:14" ht="13" x14ac:dyDescent="0.15">
      <c r="A998" s="311"/>
      <c r="B998" s="311"/>
      <c r="C998" s="311"/>
      <c r="D998" s="311"/>
      <c r="E998" s="311"/>
      <c r="F998" s="311"/>
      <c r="G998" s="311"/>
      <c r="H998" s="311"/>
      <c r="I998" s="312"/>
      <c r="J998" s="311"/>
      <c r="K998" s="311"/>
      <c r="L998" s="311"/>
      <c r="M998" s="313"/>
      <c r="N998" s="29"/>
    </row>
    <row r="999" spans="1:14" ht="13" x14ac:dyDescent="0.15">
      <c r="A999" s="311"/>
      <c r="B999" s="311"/>
      <c r="C999" s="311"/>
      <c r="D999" s="311"/>
      <c r="E999" s="311"/>
      <c r="F999" s="311"/>
      <c r="G999" s="311"/>
      <c r="H999" s="311"/>
      <c r="I999" s="312"/>
      <c r="J999" s="311"/>
      <c r="K999" s="311"/>
      <c r="L999" s="311"/>
      <c r="M999" s="313"/>
      <c r="N999" s="29"/>
    </row>
    <row r="1000" spans="1:14" ht="13" x14ac:dyDescent="0.15">
      <c r="A1000" s="311"/>
      <c r="B1000" s="311"/>
      <c r="C1000" s="311"/>
      <c r="D1000" s="311"/>
      <c r="E1000" s="311"/>
      <c r="F1000" s="311"/>
      <c r="G1000" s="311"/>
      <c r="H1000" s="311"/>
      <c r="I1000" s="312"/>
      <c r="J1000" s="311"/>
      <c r="K1000" s="311"/>
      <c r="L1000" s="311"/>
      <c r="M1000" s="313"/>
      <c r="N1000" s="29"/>
    </row>
    <row r="1001" spans="1:14" ht="13" x14ac:dyDescent="0.15">
      <c r="A1001" s="311"/>
      <c r="B1001" s="311"/>
      <c r="C1001" s="311"/>
      <c r="D1001" s="311"/>
      <c r="E1001" s="311"/>
      <c r="F1001" s="311"/>
      <c r="G1001" s="311"/>
      <c r="H1001" s="311"/>
      <c r="I1001" s="312"/>
      <c r="J1001" s="311"/>
      <c r="K1001" s="311"/>
      <c r="L1001" s="311"/>
      <c r="M1001" s="313"/>
      <c r="N1001" s="29"/>
    </row>
    <row r="1002" spans="1:14" ht="13" x14ac:dyDescent="0.15">
      <c r="A1002" s="311"/>
      <c r="B1002" s="311"/>
      <c r="C1002" s="311"/>
      <c r="D1002" s="311"/>
      <c r="E1002" s="311"/>
      <c r="F1002" s="311"/>
      <c r="G1002" s="311"/>
      <c r="H1002" s="311"/>
      <c r="I1002" s="312"/>
      <c r="J1002" s="311"/>
      <c r="K1002" s="311"/>
      <c r="L1002" s="311"/>
      <c r="M1002" s="313"/>
      <c r="N1002" s="29"/>
    </row>
    <row r="1003" spans="1:14" ht="13" x14ac:dyDescent="0.15">
      <c r="A1003" s="311"/>
      <c r="B1003" s="311"/>
      <c r="C1003" s="311"/>
      <c r="D1003" s="311"/>
      <c r="E1003" s="311"/>
      <c r="F1003" s="311"/>
      <c r="G1003" s="311"/>
      <c r="H1003" s="311"/>
      <c r="I1003" s="312"/>
      <c r="J1003" s="311"/>
      <c r="K1003" s="311"/>
      <c r="L1003" s="311"/>
      <c r="M1003" s="313"/>
      <c r="N1003" s="29"/>
    </row>
  </sheetData>
  <mergeCells count="262">
    <mergeCell ref="D103:D104"/>
    <mergeCell ref="D105:D106"/>
    <mergeCell ref="F105:F106"/>
    <mergeCell ref="D95:D96"/>
    <mergeCell ref="D98:D99"/>
    <mergeCell ref="D101:D102"/>
    <mergeCell ref="F101:F102"/>
    <mergeCell ref="F103:F104"/>
    <mergeCell ref="J103:J104"/>
    <mergeCell ref="B95:B96"/>
    <mergeCell ref="B98:B99"/>
    <mergeCell ref="B101:B102"/>
    <mergeCell ref="B59:B60"/>
    <mergeCell ref="B68:B69"/>
    <mergeCell ref="B70:B71"/>
    <mergeCell ref="B74:B75"/>
    <mergeCell ref="B76:B77"/>
    <mergeCell ref="B80:B81"/>
    <mergeCell ref="B82:B83"/>
    <mergeCell ref="A38:A39"/>
    <mergeCell ref="A40:A41"/>
    <mergeCell ref="B40:B41"/>
    <mergeCell ref="J40:J41"/>
    <mergeCell ref="K40:K41"/>
    <mergeCell ref="J44:J45"/>
    <mergeCell ref="K44:K45"/>
    <mergeCell ref="M44:M45"/>
    <mergeCell ref="J51:J52"/>
    <mergeCell ref="K51:K52"/>
    <mergeCell ref="B38:B39"/>
    <mergeCell ref="M21:M22"/>
    <mergeCell ref="N21:N22"/>
    <mergeCell ref="A21:A22"/>
    <mergeCell ref="B21:B22"/>
    <mergeCell ref="C21:C22"/>
    <mergeCell ref="D21:D22"/>
    <mergeCell ref="I21:I22"/>
    <mergeCell ref="J21:J22"/>
    <mergeCell ref="K21:K22"/>
    <mergeCell ref="M23:M24"/>
    <mergeCell ref="N23:N24"/>
    <mergeCell ref="A23:A24"/>
    <mergeCell ref="B23:B24"/>
    <mergeCell ref="C23:C24"/>
    <mergeCell ref="I23:I24"/>
    <mergeCell ref="J23:J24"/>
    <mergeCell ref="K23:K24"/>
    <mergeCell ref="B26:B27"/>
    <mergeCell ref="J32:J33"/>
    <mergeCell ref="I34:I35"/>
    <mergeCell ref="J34:J35"/>
    <mergeCell ref="M34:M35"/>
    <mergeCell ref="N34:N35"/>
    <mergeCell ref="A30:A31"/>
    <mergeCell ref="B30:B31"/>
    <mergeCell ref="D30:D31"/>
    <mergeCell ref="B32:B33"/>
    <mergeCell ref="D32:D33"/>
    <mergeCell ref="A32:A33"/>
    <mergeCell ref="A34:A35"/>
    <mergeCell ref="B34:B35"/>
    <mergeCell ref="C34:C35"/>
    <mergeCell ref="D34:D35"/>
    <mergeCell ref="J26:J27"/>
    <mergeCell ref="K26:K27"/>
    <mergeCell ref="J28:J29"/>
    <mergeCell ref="K28:K29"/>
    <mergeCell ref="K30:K31"/>
    <mergeCell ref="K32:K33"/>
    <mergeCell ref="K34:K35"/>
    <mergeCell ref="D23:D24"/>
    <mergeCell ref="D26:D27"/>
    <mergeCell ref="E34:E35"/>
    <mergeCell ref="M19:M20"/>
    <mergeCell ref="N19:N20"/>
    <mergeCell ref="A17:A18"/>
    <mergeCell ref="A19:A20"/>
    <mergeCell ref="B19:B20"/>
    <mergeCell ref="C19:C20"/>
    <mergeCell ref="D19:D20"/>
    <mergeCell ref="I19:I20"/>
    <mergeCell ref="J19:J20"/>
    <mergeCell ref="M17:M18"/>
    <mergeCell ref="N17:N18"/>
    <mergeCell ref="D8:D9"/>
    <mergeCell ref="D10:D11"/>
    <mergeCell ref="B12:B13"/>
    <mergeCell ref="D12:D13"/>
    <mergeCell ref="B14:B15"/>
    <mergeCell ref="D14:D15"/>
    <mergeCell ref="D17:D18"/>
    <mergeCell ref="B1:J1"/>
    <mergeCell ref="D4:D5"/>
    <mergeCell ref="J4:J5"/>
    <mergeCell ref="K4:K5"/>
    <mergeCell ref="J6:J7"/>
    <mergeCell ref="K6:K7"/>
    <mergeCell ref="B10:B11"/>
    <mergeCell ref="B17:B18"/>
    <mergeCell ref="C17:C18"/>
    <mergeCell ref="I17:I18"/>
    <mergeCell ref="J17:J18"/>
    <mergeCell ref="K17:K18"/>
    <mergeCell ref="J160:J161"/>
    <mergeCell ref="K160:K161"/>
    <mergeCell ref="J162:J163"/>
    <mergeCell ref="K162:K163"/>
    <mergeCell ref="J164:J165"/>
    <mergeCell ref="K164:K165"/>
    <mergeCell ref="K166:K167"/>
    <mergeCell ref="K168:K169"/>
    <mergeCell ref="J8:J9"/>
    <mergeCell ref="K8:K9"/>
    <mergeCell ref="J10:J11"/>
    <mergeCell ref="K10:K11"/>
    <mergeCell ref="J12:J13"/>
    <mergeCell ref="K12:K13"/>
    <mergeCell ref="J14:J15"/>
    <mergeCell ref="K14:K15"/>
    <mergeCell ref="K19:K20"/>
    <mergeCell ref="J30:J31"/>
    <mergeCell ref="J38:J39"/>
    <mergeCell ref="J42:J43"/>
    <mergeCell ref="J49:J50"/>
    <mergeCell ref="K38:K39"/>
    <mergeCell ref="K42:K43"/>
    <mergeCell ref="K49:K50"/>
    <mergeCell ref="K146:K147"/>
    <mergeCell ref="J146:J147"/>
    <mergeCell ref="J148:J149"/>
    <mergeCell ref="J150:J151"/>
    <mergeCell ref="J156:J157"/>
    <mergeCell ref="K156:K157"/>
    <mergeCell ref="J158:J159"/>
    <mergeCell ref="K158:K159"/>
    <mergeCell ref="D156:D157"/>
    <mergeCell ref="K130:K131"/>
    <mergeCell ref="D130:D131"/>
    <mergeCell ref="D135:D136"/>
    <mergeCell ref="J135:J136"/>
    <mergeCell ref="K135:K136"/>
    <mergeCell ref="D137:D138"/>
    <mergeCell ref="J137:J138"/>
    <mergeCell ref="K137:K138"/>
    <mergeCell ref="B144:B145"/>
    <mergeCell ref="D144:D145"/>
    <mergeCell ref="J144:J145"/>
    <mergeCell ref="K144:K145"/>
    <mergeCell ref="B121:B122"/>
    <mergeCell ref="D121:D122"/>
    <mergeCell ref="J121:J122"/>
    <mergeCell ref="K121:K122"/>
    <mergeCell ref="D123:D124"/>
    <mergeCell ref="J123:J124"/>
    <mergeCell ref="B123:B124"/>
    <mergeCell ref="B128:B129"/>
    <mergeCell ref="D128:D129"/>
    <mergeCell ref="K128:K129"/>
    <mergeCell ref="J128:J129"/>
    <mergeCell ref="J130:J131"/>
    <mergeCell ref="B168:B169"/>
    <mergeCell ref="C168:C169"/>
    <mergeCell ref="A164:A165"/>
    <mergeCell ref="B164:B165"/>
    <mergeCell ref="C164:C165"/>
    <mergeCell ref="D164:D165"/>
    <mergeCell ref="B166:B167"/>
    <mergeCell ref="D166:D167"/>
    <mergeCell ref="A168:A169"/>
    <mergeCell ref="D168:D169"/>
    <mergeCell ref="B130:B131"/>
    <mergeCell ref="C130:C131"/>
    <mergeCell ref="B146:B147"/>
    <mergeCell ref="D146:D147"/>
    <mergeCell ref="A160:A161"/>
    <mergeCell ref="B160:B161"/>
    <mergeCell ref="C160:C161"/>
    <mergeCell ref="D160:D161"/>
    <mergeCell ref="B162:B163"/>
    <mergeCell ref="D162:D163"/>
    <mergeCell ref="J166:J167"/>
    <mergeCell ref="J168:J169"/>
    <mergeCell ref="D64:D65"/>
    <mergeCell ref="D66:D67"/>
    <mergeCell ref="C82:C83"/>
    <mergeCell ref="C95:C96"/>
    <mergeCell ref="C98:C99"/>
    <mergeCell ref="D68:D69"/>
    <mergeCell ref="D70:D71"/>
    <mergeCell ref="D72:D73"/>
    <mergeCell ref="D74:D75"/>
    <mergeCell ref="D76:D77"/>
    <mergeCell ref="D80:D81"/>
    <mergeCell ref="D82:D83"/>
    <mergeCell ref="B44:B45"/>
    <mergeCell ref="B47:B48"/>
    <mergeCell ref="D47:D48"/>
    <mergeCell ref="J47:J48"/>
    <mergeCell ref="K47:K48"/>
    <mergeCell ref="B51:B52"/>
    <mergeCell ref="B53:B54"/>
    <mergeCell ref="K59:K60"/>
    <mergeCell ref="M59:M60"/>
    <mergeCell ref="J53:J54"/>
    <mergeCell ref="K53:K54"/>
    <mergeCell ref="M53:M54"/>
    <mergeCell ref="J55:J56"/>
    <mergeCell ref="K55:K56"/>
    <mergeCell ref="M55:M56"/>
    <mergeCell ref="J59:J60"/>
    <mergeCell ref="D51:D52"/>
    <mergeCell ref="D53:D54"/>
    <mergeCell ref="B55:B56"/>
    <mergeCell ref="D55:D56"/>
    <mergeCell ref="D59:D60"/>
    <mergeCell ref="J117:J118"/>
    <mergeCell ref="J119:J120"/>
    <mergeCell ref="D109:D110"/>
    <mergeCell ref="D111:D112"/>
    <mergeCell ref="B117:B118"/>
    <mergeCell ref="D117:D118"/>
    <mergeCell ref="K117:K118"/>
    <mergeCell ref="D119:D120"/>
    <mergeCell ref="K119:K120"/>
    <mergeCell ref="B119:B120"/>
    <mergeCell ref="J113:J114"/>
    <mergeCell ref="J105:J106"/>
    <mergeCell ref="K105:K106"/>
    <mergeCell ref="J107:J108"/>
    <mergeCell ref="K107:K108"/>
    <mergeCell ref="J109:J110"/>
    <mergeCell ref="K109:K110"/>
    <mergeCell ref="K111:K112"/>
    <mergeCell ref="K113:K114"/>
    <mergeCell ref="J90:J91"/>
    <mergeCell ref="M70:M71"/>
    <mergeCell ref="M72:M73"/>
    <mergeCell ref="M74:M75"/>
    <mergeCell ref="M76:M77"/>
    <mergeCell ref="J80:J81"/>
    <mergeCell ref="K80:K81"/>
    <mergeCell ref="K82:K83"/>
    <mergeCell ref="J111:J112"/>
    <mergeCell ref="J101:J102"/>
    <mergeCell ref="K101:K102"/>
    <mergeCell ref="J82:J83"/>
    <mergeCell ref="J84:J85"/>
    <mergeCell ref="K84:K85"/>
    <mergeCell ref="J95:J96"/>
    <mergeCell ref="K95:K96"/>
    <mergeCell ref="J98:J99"/>
    <mergeCell ref="K98:K99"/>
    <mergeCell ref="K103:K104"/>
    <mergeCell ref="J64:J65"/>
    <mergeCell ref="K64:K65"/>
    <mergeCell ref="M64:M65"/>
    <mergeCell ref="J66:J67"/>
    <mergeCell ref="K66:K67"/>
    <mergeCell ref="M66:M67"/>
    <mergeCell ref="M68:M69"/>
    <mergeCell ref="J88:J89"/>
    <mergeCell ref="K88:K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994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23" customWidth="1"/>
    <col min="2" max="2" width="14.5" customWidth="1"/>
    <col min="3" max="3" width="13.5" customWidth="1"/>
    <col min="4" max="4" width="19.5" customWidth="1"/>
    <col min="6" max="6" width="13.5" customWidth="1"/>
    <col min="7" max="7" width="11.33203125" customWidth="1"/>
    <col min="8" max="8" width="16.1640625" customWidth="1"/>
    <col min="9" max="9" width="9.5" hidden="1" customWidth="1"/>
    <col min="10" max="10" width="14.5" hidden="1"/>
    <col min="11" max="11" width="36.33203125" customWidth="1"/>
  </cols>
  <sheetData>
    <row r="1" spans="1:13" ht="58.5" customHeight="1" x14ac:dyDescent="0.15">
      <c r="A1" s="419"/>
      <c r="B1" s="1058" t="s">
        <v>615</v>
      </c>
      <c r="C1" s="963"/>
      <c r="D1" s="963"/>
      <c r="E1" s="963"/>
      <c r="F1" s="963"/>
      <c r="G1" s="963"/>
      <c r="H1" s="963"/>
      <c r="I1" s="963"/>
      <c r="J1" s="421"/>
      <c r="K1" s="422" t="s">
        <v>103</v>
      </c>
      <c r="L1" s="423"/>
      <c r="M1" s="423"/>
    </row>
    <row r="2" spans="1:13" ht="39" x14ac:dyDescent="0.15">
      <c r="A2" s="31" t="s">
        <v>2</v>
      </c>
      <c r="B2" s="424" t="s">
        <v>3</v>
      </c>
      <c r="C2" s="424" t="s">
        <v>4</v>
      </c>
      <c r="D2" s="425" t="s">
        <v>26</v>
      </c>
      <c r="E2" s="426" t="s">
        <v>20</v>
      </c>
      <c r="F2" s="427" t="s">
        <v>5</v>
      </c>
      <c r="G2" s="33" t="s">
        <v>620</v>
      </c>
      <c r="H2" s="35" t="s">
        <v>28</v>
      </c>
      <c r="I2" s="428" t="s">
        <v>7</v>
      </c>
      <c r="J2" s="429" t="s">
        <v>29</v>
      </c>
      <c r="K2" s="33" t="s">
        <v>11</v>
      </c>
      <c r="L2" s="429" t="s">
        <v>12</v>
      </c>
      <c r="M2" s="429"/>
    </row>
    <row r="3" spans="1:13" ht="14" x14ac:dyDescent="0.15">
      <c r="A3" s="430"/>
      <c r="B3" s="431"/>
      <c r="C3" s="432"/>
      <c r="D3" s="433"/>
      <c r="E3" s="434">
        <v>5250</v>
      </c>
      <c r="F3" s="435" t="s">
        <v>624</v>
      </c>
      <c r="G3" s="436"/>
      <c r="H3" s="437" t="s">
        <v>627</v>
      </c>
      <c r="I3" s="436"/>
      <c r="J3" s="435"/>
      <c r="K3" s="438"/>
      <c r="L3" s="439"/>
      <c r="M3" s="439"/>
    </row>
    <row r="4" spans="1:13" ht="14" x14ac:dyDescent="0.15">
      <c r="A4" s="18" t="s">
        <v>628</v>
      </c>
      <c r="B4" s="198">
        <v>43808</v>
      </c>
      <c r="C4" s="440"/>
      <c r="D4" s="441" t="s">
        <v>340</v>
      </c>
      <c r="E4" s="442">
        <v>3100</v>
      </c>
      <c r="F4" s="200" t="s">
        <v>631</v>
      </c>
      <c r="G4" s="443"/>
      <c r="H4" s="445" t="s">
        <v>633</v>
      </c>
      <c r="I4" s="443"/>
      <c r="J4" s="200"/>
      <c r="K4" s="447"/>
      <c r="L4" s="448">
        <v>56481.42</v>
      </c>
      <c r="M4" s="448"/>
    </row>
    <row r="5" spans="1:13" ht="14" x14ac:dyDescent="0.15">
      <c r="A5" s="18" t="s">
        <v>628</v>
      </c>
      <c r="B5" s="198">
        <v>43808</v>
      </c>
      <c r="C5" s="440">
        <v>43829</v>
      </c>
      <c r="D5" s="441" t="s">
        <v>340</v>
      </c>
      <c r="E5" s="442">
        <v>6200</v>
      </c>
      <c r="F5" s="200" t="s">
        <v>631</v>
      </c>
      <c r="G5" s="443"/>
      <c r="H5" s="445" t="s">
        <v>634</v>
      </c>
      <c r="I5" s="443"/>
      <c r="J5" s="200"/>
      <c r="K5" s="314" t="s">
        <v>38</v>
      </c>
      <c r="L5" s="448">
        <v>112962.83</v>
      </c>
      <c r="M5" s="448"/>
    </row>
    <row r="6" spans="1:13" ht="14" x14ac:dyDescent="0.15">
      <c r="A6" s="12" t="s">
        <v>628</v>
      </c>
      <c r="B6" s="449">
        <v>43808</v>
      </c>
      <c r="C6" s="450">
        <v>43829</v>
      </c>
      <c r="D6" s="451" t="s">
        <v>340</v>
      </c>
      <c r="E6" s="452">
        <v>9500</v>
      </c>
      <c r="F6" s="453" t="s">
        <v>636</v>
      </c>
      <c r="G6" s="454"/>
      <c r="H6" s="455" t="s">
        <v>638</v>
      </c>
      <c r="I6" s="454"/>
      <c r="J6" s="453"/>
      <c r="K6" s="456" t="s">
        <v>38</v>
      </c>
      <c r="L6" s="457">
        <v>173088.21</v>
      </c>
      <c r="M6" s="457"/>
    </row>
    <row r="7" spans="1:13" ht="14" x14ac:dyDescent="0.15">
      <c r="A7" s="12" t="s">
        <v>628</v>
      </c>
      <c r="B7" s="449">
        <v>43809</v>
      </c>
      <c r="C7" s="450">
        <v>43819</v>
      </c>
      <c r="D7" s="451" t="s">
        <v>340</v>
      </c>
      <c r="E7" s="452">
        <v>7350</v>
      </c>
      <c r="F7" s="453" t="s">
        <v>642</v>
      </c>
      <c r="G7" s="454"/>
      <c r="H7" s="455" t="s">
        <v>643</v>
      </c>
      <c r="I7" s="454"/>
      <c r="J7" s="453"/>
      <c r="K7" s="453" t="s">
        <v>38</v>
      </c>
      <c r="L7" s="457">
        <v>134284.79</v>
      </c>
      <c r="M7" s="457"/>
    </row>
    <row r="8" spans="1:13" ht="14" x14ac:dyDescent="0.15">
      <c r="A8" s="18" t="s">
        <v>628</v>
      </c>
      <c r="B8" s="198">
        <v>43809</v>
      </c>
      <c r="C8" s="440">
        <v>43826</v>
      </c>
      <c r="D8" s="441" t="s">
        <v>340</v>
      </c>
      <c r="E8" s="442">
        <v>7100</v>
      </c>
      <c r="F8" s="200" t="s">
        <v>631</v>
      </c>
      <c r="G8" s="443"/>
      <c r="H8" s="445" t="s">
        <v>644</v>
      </c>
      <c r="I8" s="443"/>
      <c r="J8" s="200"/>
      <c r="K8" s="314" t="s">
        <v>38</v>
      </c>
      <c r="L8" s="448">
        <v>129717.28</v>
      </c>
      <c r="M8" s="448"/>
    </row>
    <row r="9" spans="1:13" ht="14" x14ac:dyDescent="0.15">
      <c r="A9" s="458" t="s">
        <v>628</v>
      </c>
      <c r="B9" s="198">
        <v>43809</v>
      </c>
      <c r="C9" s="440">
        <v>43815</v>
      </c>
      <c r="D9" s="441" t="s">
        <v>340</v>
      </c>
      <c r="E9" s="442">
        <v>3500</v>
      </c>
      <c r="F9" s="200" t="s">
        <v>646</v>
      </c>
      <c r="G9" s="443"/>
      <c r="H9" s="445" t="s">
        <v>647</v>
      </c>
      <c r="I9" s="443"/>
      <c r="J9" s="200"/>
      <c r="K9" s="200" t="s">
        <v>38</v>
      </c>
      <c r="L9" s="448">
        <v>63945.14</v>
      </c>
      <c r="M9" s="448"/>
    </row>
    <row r="10" spans="1:13" ht="14" x14ac:dyDescent="0.15">
      <c r="A10" s="459" t="s">
        <v>628</v>
      </c>
      <c r="B10" s="449">
        <v>43809</v>
      </c>
      <c r="C10" s="450">
        <v>43815</v>
      </c>
      <c r="D10" s="451" t="s">
        <v>340</v>
      </c>
      <c r="E10" s="452">
        <v>7000</v>
      </c>
      <c r="F10" s="453" t="s">
        <v>649</v>
      </c>
      <c r="G10" s="454"/>
      <c r="H10" s="455" t="s">
        <v>650</v>
      </c>
      <c r="I10" s="454"/>
      <c r="J10" s="453"/>
      <c r="K10" s="453" t="s">
        <v>38</v>
      </c>
      <c r="L10" s="457">
        <v>127890.28</v>
      </c>
      <c r="M10" s="457"/>
    </row>
    <row r="11" spans="1:13" ht="14" x14ac:dyDescent="0.15">
      <c r="A11" s="12" t="s">
        <v>628</v>
      </c>
      <c r="B11" s="449">
        <v>43809</v>
      </c>
      <c r="C11" s="460" t="s">
        <v>651</v>
      </c>
      <c r="D11" s="451" t="s">
        <v>340</v>
      </c>
      <c r="E11" s="452">
        <v>3325</v>
      </c>
      <c r="F11" s="453" t="s">
        <v>631</v>
      </c>
      <c r="G11" s="454"/>
      <c r="H11" s="461" t="s">
        <v>652</v>
      </c>
      <c r="I11" s="454"/>
      <c r="J11" s="453"/>
      <c r="K11" s="462" t="s">
        <v>655</v>
      </c>
      <c r="L11" s="457">
        <v>60747.89</v>
      </c>
      <c r="M11" s="457"/>
    </row>
    <row r="12" spans="1:13" ht="14" x14ac:dyDescent="0.15">
      <c r="A12" s="458" t="s">
        <v>628</v>
      </c>
      <c r="B12" s="198">
        <v>43809</v>
      </c>
      <c r="C12" s="440">
        <v>43829</v>
      </c>
      <c r="D12" s="441" t="s">
        <v>340</v>
      </c>
      <c r="E12" s="442">
        <v>2500</v>
      </c>
      <c r="F12" s="200" t="s">
        <v>656</v>
      </c>
      <c r="G12" s="443"/>
      <c r="H12" s="445" t="s">
        <v>657</v>
      </c>
      <c r="I12" s="443"/>
      <c r="J12" s="200"/>
      <c r="K12" s="314" t="s">
        <v>38</v>
      </c>
      <c r="L12" s="448">
        <v>45675.1</v>
      </c>
      <c r="M12" s="448"/>
    </row>
    <row r="13" spans="1:13" ht="14" x14ac:dyDescent="0.15">
      <c r="A13" s="458" t="s">
        <v>628</v>
      </c>
      <c r="B13" s="198">
        <v>43809</v>
      </c>
      <c r="C13" s="440">
        <v>43815</v>
      </c>
      <c r="D13" s="441" t="s">
        <v>340</v>
      </c>
      <c r="E13" s="442">
        <v>8928.5</v>
      </c>
      <c r="F13" s="200" t="s">
        <v>658</v>
      </c>
      <c r="G13" s="443"/>
      <c r="H13" s="445" t="s">
        <v>659</v>
      </c>
      <c r="I13" s="443"/>
      <c r="J13" s="200"/>
      <c r="K13" s="314" t="s">
        <v>38</v>
      </c>
      <c r="L13" s="448">
        <v>163124.04999999999</v>
      </c>
      <c r="M13" s="448"/>
    </row>
    <row r="14" spans="1:13" ht="14" x14ac:dyDescent="0.15">
      <c r="A14" s="12" t="s">
        <v>628</v>
      </c>
      <c r="B14" s="449">
        <v>43809</v>
      </c>
      <c r="C14" s="460" t="s">
        <v>651</v>
      </c>
      <c r="D14" s="451" t="s">
        <v>340</v>
      </c>
      <c r="E14" s="452">
        <v>3500</v>
      </c>
      <c r="F14" s="453" t="s">
        <v>636</v>
      </c>
      <c r="G14" s="454"/>
      <c r="H14" s="455" t="s">
        <v>661</v>
      </c>
      <c r="I14" s="454"/>
      <c r="J14" s="453"/>
      <c r="K14" s="456" t="s">
        <v>662</v>
      </c>
      <c r="L14" s="457">
        <v>63945.14</v>
      </c>
      <c r="M14" s="457"/>
    </row>
    <row r="15" spans="1:13" ht="14" x14ac:dyDescent="0.15">
      <c r="A15" s="430" t="s">
        <v>628</v>
      </c>
      <c r="B15" s="431">
        <v>43809</v>
      </c>
      <c r="C15" s="432"/>
      <c r="D15" s="433" t="s">
        <v>340</v>
      </c>
      <c r="E15" s="434">
        <v>1000</v>
      </c>
      <c r="F15" s="435" t="s">
        <v>664</v>
      </c>
      <c r="G15" s="436"/>
      <c r="H15" s="463" t="s">
        <v>665</v>
      </c>
      <c r="I15" s="436"/>
      <c r="J15" s="435"/>
      <c r="K15" s="464" t="s">
        <v>662</v>
      </c>
      <c r="L15" s="439">
        <v>18249.97</v>
      </c>
      <c r="M15" s="439"/>
    </row>
    <row r="16" spans="1:13" ht="14" x14ac:dyDescent="0.15">
      <c r="A16" s="12" t="s">
        <v>628</v>
      </c>
      <c r="B16" s="449">
        <v>43810</v>
      </c>
      <c r="C16" s="450">
        <v>43826</v>
      </c>
      <c r="D16" s="451" t="s">
        <v>340</v>
      </c>
      <c r="E16" s="452">
        <v>5250</v>
      </c>
      <c r="F16" s="453" t="s">
        <v>624</v>
      </c>
      <c r="G16" s="454"/>
      <c r="H16" s="455" t="s">
        <v>627</v>
      </c>
      <c r="I16" s="454"/>
      <c r="J16" s="453"/>
      <c r="K16" s="456" t="s">
        <v>38</v>
      </c>
      <c r="L16" s="457">
        <v>95812.36</v>
      </c>
      <c r="M16" s="457"/>
    </row>
    <row r="17" spans="1:13" ht="14" x14ac:dyDescent="0.15">
      <c r="A17" s="12" t="s">
        <v>628</v>
      </c>
      <c r="B17" s="449">
        <v>43810</v>
      </c>
      <c r="C17" s="450">
        <v>43829</v>
      </c>
      <c r="D17" s="451" t="s">
        <v>340</v>
      </c>
      <c r="E17" s="452">
        <v>9500</v>
      </c>
      <c r="F17" s="453" t="s">
        <v>636</v>
      </c>
      <c r="G17" s="454"/>
      <c r="H17" s="455" t="s">
        <v>667</v>
      </c>
      <c r="I17" s="454"/>
      <c r="J17" s="465"/>
      <c r="K17" s="456" t="s">
        <v>38</v>
      </c>
      <c r="L17" s="457">
        <v>173374.73</v>
      </c>
      <c r="M17" s="457"/>
    </row>
    <row r="18" spans="1:13" ht="14" x14ac:dyDescent="0.15">
      <c r="A18" s="18" t="s">
        <v>628</v>
      </c>
      <c r="B18" s="198">
        <v>43811</v>
      </c>
      <c r="C18" s="440"/>
      <c r="D18" s="441" t="s">
        <v>340</v>
      </c>
      <c r="E18" s="442">
        <v>3100</v>
      </c>
      <c r="F18" s="200" t="s">
        <v>631</v>
      </c>
      <c r="G18" s="443"/>
      <c r="H18" s="466" t="s">
        <v>669</v>
      </c>
      <c r="I18" s="443"/>
      <c r="J18" s="36"/>
      <c r="K18" s="467" t="s">
        <v>655</v>
      </c>
      <c r="L18" s="448">
        <v>56513.06</v>
      </c>
      <c r="M18" s="448"/>
    </row>
    <row r="19" spans="1:13" ht="14" x14ac:dyDescent="0.15">
      <c r="A19" s="18" t="s">
        <v>628</v>
      </c>
      <c r="B19" s="198">
        <v>43811</v>
      </c>
      <c r="C19" s="440">
        <v>43829</v>
      </c>
      <c r="D19" s="441" t="s">
        <v>340</v>
      </c>
      <c r="E19" s="442">
        <v>15000</v>
      </c>
      <c r="F19" s="200" t="s">
        <v>673</v>
      </c>
      <c r="G19" s="443"/>
      <c r="H19" s="445" t="s">
        <v>674</v>
      </c>
      <c r="I19" s="443"/>
      <c r="J19" s="200"/>
      <c r="K19" s="200" t="s">
        <v>38</v>
      </c>
      <c r="L19" s="448">
        <v>273450.3</v>
      </c>
      <c r="M19" s="448"/>
    </row>
    <row r="20" spans="1:13" ht="14" x14ac:dyDescent="0.15">
      <c r="A20" s="459" t="s">
        <v>628</v>
      </c>
      <c r="B20" s="449">
        <v>43811</v>
      </c>
      <c r="C20" s="450">
        <v>43815</v>
      </c>
      <c r="D20" s="451" t="s">
        <v>340</v>
      </c>
      <c r="E20" s="452">
        <v>4200</v>
      </c>
      <c r="F20" s="453" t="s">
        <v>676</v>
      </c>
      <c r="G20" s="454"/>
      <c r="H20" s="455" t="s">
        <v>677</v>
      </c>
      <c r="I20" s="454"/>
      <c r="J20" s="453"/>
      <c r="K20" s="453" t="s">
        <v>38</v>
      </c>
      <c r="L20" s="457">
        <v>76581.67</v>
      </c>
      <c r="M20" s="457"/>
    </row>
    <row r="21" spans="1:13" ht="14" x14ac:dyDescent="0.15">
      <c r="A21" s="12" t="s">
        <v>628</v>
      </c>
      <c r="B21" s="449">
        <v>43811</v>
      </c>
      <c r="C21" s="450">
        <v>43829</v>
      </c>
      <c r="D21" s="451" t="s">
        <v>340</v>
      </c>
      <c r="E21" s="452">
        <v>6200</v>
      </c>
      <c r="F21" s="453" t="s">
        <v>631</v>
      </c>
      <c r="G21" s="454"/>
      <c r="H21" s="455" t="s">
        <v>678</v>
      </c>
      <c r="I21" s="454"/>
      <c r="J21" s="453"/>
      <c r="K21" s="456" t="s">
        <v>651</v>
      </c>
      <c r="L21" s="457">
        <v>113026.12</v>
      </c>
      <c r="M21" s="457"/>
    </row>
    <row r="22" spans="1:13" ht="14" x14ac:dyDescent="0.15">
      <c r="A22" s="18" t="s">
        <v>628</v>
      </c>
      <c r="B22" s="198">
        <v>43812</v>
      </c>
      <c r="C22" s="440"/>
      <c r="D22" s="441" t="s">
        <v>340</v>
      </c>
      <c r="E22" s="442">
        <v>3025</v>
      </c>
      <c r="F22" s="200" t="s">
        <v>679</v>
      </c>
      <c r="G22" s="443"/>
      <c r="H22" s="445" t="s">
        <v>680</v>
      </c>
      <c r="I22" s="443"/>
      <c r="J22" s="200"/>
      <c r="K22" s="314" t="s">
        <v>38</v>
      </c>
      <c r="L22" s="448">
        <v>55024.75</v>
      </c>
      <c r="M22" s="448"/>
    </row>
    <row r="23" spans="1:13" ht="14" x14ac:dyDescent="0.15">
      <c r="A23" s="18" t="s">
        <v>628</v>
      </c>
      <c r="B23" s="198">
        <v>43812</v>
      </c>
      <c r="C23" s="440">
        <v>43825</v>
      </c>
      <c r="D23" s="441" t="s">
        <v>340</v>
      </c>
      <c r="E23" s="442">
        <v>2500</v>
      </c>
      <c r="F23" s="200" t="s">
        <v>646</v>
      </c>
      <c r="G23" s="443"/>
      <c r="H23" s="445" t="s">
        <v>682</v>
      </c>
      <c r="I23" s="443"/>
      <c r="J23" s="200"/>
      <c r="K23" s="200" t="s">
        <v>38</v>
      </c>
      <c r="L23" s="448">
        <v>45475</v>
      </c>
      <c r="M23" s="448"/>
    </row>
    <row r="24" spans="1:13" ht="14" x14ac:dyDescent="0.15">
      <c r="A24" s="12" t="s">
        <v>628</v>
      </c>
      <c r="B24" s="449">
        <v>43812</v>
      </c>
      <c r="C24" s="450">
        <v>43829</v>
      </c>
      <c r="D24" s="451" t="s">
        <v>340</v>
      </c>
      <c r="E24" s="452">
        <v>6650</v>
      </c>
      <c r="F24" s="453" t="s">
        <v>631</v>
      </c>
      <c r="G24" s="454"/>
      <c r="H24" s="455" t="s">
        <v>684</v>
      </c>
      <c r="I24" s="454"/>
      <c r="J24" s="453"/>
      <c r="K24" s="456" t="s">
        <v>38</v>
      </c>
      <c r="L24" s="457">
        <v>120975.84</v>
      </c>
      <c r="M24" s="457"/>
    </row>
    <row r="25" spans="1:13" ht="14" x14ac:dyDescent="0.15">
      <c r="A25" s="12" t="s">
        <v>628</v>
      </c>
      <c r="B25" s="449">
        <v>43812</v>
      </c>
      <c r="C25" s="450">
        <v>43829</v>
      </c>
      <c r="D25" s="451" t="s">
        <v>340</v>
      </c>
      <c r="E25" s="452">
        <v>6377.5</v>
      </c>
      <c r="F25" s="453" t="s">
        <v>658</v>
      </c>
      <c r="G25" s="454"/>
      <c r="H25" s="461" t="s">
        <v>685</v>
      </c>
      <c r="I25" s="454"/>
      <c r="J25" s="453"/>
      <c r="K25" s="453" t="s">
        <v>38</v>
      </c>
      <c r="L25" s="457">
        <v>116006.72</v>
      </c>
      <c r="M25" s="457"/>
    </row>
    <row r="26" spans="1:13" ht="14" x14ac:dyDescent="0.15">
      <c r="A26" s="18" t="s">
        <v>628</v>
      </c>
      <c r="B26" s="198">
        <v>43812</v>
      </c>
      <c r="C26" s="440">
        <v>43818</v>
      </c>
      <c r="D26" s="441" t="s">
        <v>340</v>
      </c>
      <c r="E26" s="442">
        <v>5250</v>
      </c>
      <c r="F26" s="200" t="s">
        <v>642</v>
      </c>
      <c r="G26" s="443"/>
      <c r="H26" s="445" t="s">
        <v>686</v>
      </c>
      <c r="I26" s="443"/>
      <c r="J26" s="200"/>
      <c r="K26" s="200" t="s">
        <v>38</v>
      </c>
      <c r="L26" s="448">
        <v>95497.5</v>
      </c>
      <c r="M26" s="448"/>
    </row>
    <row r="27" spans="1:13" ht="14" x14ac:dyDescent="0.15">
      <c r="A27" s="18" t="s">
        <v>628</v>
      </c>
      <c r="B27" s="198">
        <v>43812</v>
      </c>
      <c r="C27" s="440">
        <v>43818</v>
      </c>
      <c r="D27" s="441" t="s">
        <v>340</v>
      </c>
      <c r="E27" s="442">
        <v>5000</v>
      </c>
      <c r="F27" s="200" t="s">
        <v>649</v>
      </c>
      <c r="G27" s="443"/>
      <c r="H27" s="445" t="s">
        <v>687</v>
      </c>
      <c r="I27" s="443"/>
      <c r="J27" s="200"/>
      <c r="K27" s="200" t="s">
        <v>38</v>
      </c>
      <c r="L27" s="448">
        <v>90950</v>
      </c>
      <c r="M27" s="448"/>
    </row>
    <row r="28" spans="1:13" ht="14" x14ac:dyDescent="0.15">
      <c r="A28" s="12" t="s">
        <v>628</v>
      </c>
      <c r="B28" s="449">
        <v>43812</v>
      </c>
      <c r="C28" s="460" t="s">
        <v>651</v>
      </c>
      <c r="D28" s="451" t="s">
        <v>340</v>
      </c>
      <c r="E28" s="452">
        <v>3325</v>
      </c>
      <c r="F28" s="453" t="s">
        <v>631</v>
      </c>
      <c r="G28" s="454"/>
      <c r="H28" s="461" t="s">
        <v>689</v>
      </c>
      <c r="I28" s="454"/>
      <c r="J28" s="453"/>
      <c r="K28" s="462" t="s">
        <v>655</v>
      </c>
      <c r="L28" s="457">
        <v>60481.75</v>
      </c>
      <c r="M28" s="457"/>
    </row>
    <row r="29" spans="1:13" ht="14" x14ac:dyDescent="0.15">
      <c r="A29" s="12" t="s">
        <v>628</v>
      </c>
      <c r="B29" s="449">
        <v>43812</v>
      </c>
      <c r="C29" s="450">
        <v>43839</v>
      </c>
      <c r="D29" s="451" t="s">
        <v>340</v>
      </c>
      <c r="E29" s="452">
        <v>300</v>
      </c>
      <c r="F29" s="453" t="s">
        <v>664</v>
      </c>
      <c r="G29" s="454"/>
      <c r="H29" s="455" t="s">
        <v>691</v>
      </c>
      <c r="I29" s="454"/>
      <c r="J29" s="453"/>
      <c r="K29" s="468" t="s">
        <v>692</v>
      </c>
      <c r="L29" s="457">
        <v>5457</v>
      </c>
      <c r="M29" s="457"/>
    </row>
    <row r="30" spans="1:13" ht="14" x14ac:dyDescent="0.15">
      <c r="A30" s="18" t="s">
        <v>628</v>
      </c>
      <c r="B30" s="198">
        <v>43812</v>
      </c>
      <c r="C30" s="440">
        <v>43829</v>
      </c>
      <c r="D30" s="441" t="s">
        <v>340</v>
      </c>
      <c r="E30" s="442">
        <v>9500</v>
      </c>
      <c r="F30" s="200" t="s">
        <v>636</v>
      </c>
      <c r="G30" s="443"/>
      <c r="H30" s="445" t="s">
        <v>693</v>
      </c>
      <c r="I30" s="443"/>
      <c r="J30" s="200"/>
      <c r="K30" s="314" t="s">
        <v>38</v>
      </c>
      <c r="L30" s="448">
        <v>172822.63</v>
      </c>
      <c r="M30" s="448"/>
    </row>
    <row r="31" spans="1:13" ht="14" x14ac:dyDescent="0.15">
      <c r="A31" s="18" t="s">
        <v>628</v>
      </c>
      <c r="B31" s="198">
        <v>43812</v>
      </c>
      <c r="C31" s="440">
        <v>43839</v>
      </c>
      <c r="D31" s="441" t="s">
        <v>340</v>
      </c>
      <c r="E31" s="442">
        <v>1000</v>
      </c>
      <c r="F31" s="200" t="s">
        <v>664</v>
      </c>
      <c r="G31" s="443"/>
      <c r="H31" s="445" t="s">
        <v>694</v>
      </c>
      <c r="I31" s="443"/>
      <c r="J31" s="200"/>
      <c r="K31" s="469" t="s">
        <v>695</v>
      </c>
      <c r="L31" s="448">
        <v>18190</v>
      </c>
      <c r="M31" s="448"/>
    </row>
    <row r="32" spans="1:13" ht="14" x14ac:dyDescent="0.15">
      <c r="A32" s="12" t="s">
        <v>628</v>
      </c>
      <c r="B32" s="449">
        <v>43812</v>
      </c>
      <c r="C32" s="450">
        <v>43829</v>
      </c>
      <c r="D32" s="451" t="s">
        <v>340</v>
      </c>
      <c r="E32" s="452">
        <v>2400</v>
      </c>
      <c r="F32" s="453" t="s">
        <v>656</v>
      </c>
      <c r="G32" s="454"/>
      <c r="H32" s="455" t="s">
        <v>697</v>
      </c>
      <c r="I32" s="454"/>
      <c r="J32" s="453"/>
      <c r="K32" s="456" t="s">
        <v>38</v>
      </c>
      <c r="L32" s="457">
        <v>43656</v>
      </c>
      <c r="M32" s="457"/>
    </row>
    <row r="33" spans="1:13" ht="14" x14ac:dyDescent="0.15">
      <c r="A33" s="12" t="s">
        <v>628</v>
      </c>
      <c r="B33" s="449">
        <v>43812</v>
      </c>
      <c r="C33" s="450">
        <v>43826</v>
      </c>
      <c r="D33" s="451" t="s">
        <v>340</v>
      </c>
      <c r="E33" s="452">
        <v>3750</v>
      </c>
      <c r="F33" s="453" t="s">
        <v>624</v>
      </c>
      <c r="G33" s="454"/>
      <c r="H33" s="455" t="s">
        <v>699</v>
      </c>
      <c r="I33" s="454"/>
      <c r="J33" s="453"/>
      <c r="K33" s="456" t="s">
        <v>38</v>
      </c>
      <c r="L33" s="457">
        <v>68212.5</v>
      </c>
      <c r="M33" s="457"/>
    </row>
    <row r="34" spans="1:13" ht="14" x14ac:dyDescent="0.15">
      <c r="A34" s="18" t="s">
        <v>628</v>
      </c>
      <c r="B34" s="198">
        <v>43812</v>
      </c>
      <c r="C34" s="440">
        <v>43829</v>
      </c>
      <c r="D34" s="441" t="s">
        <v>340</v>
      </c>
      <c r="E34" s="442">
        <v>6377.5</v>
      </c>
      <c r="F34" s="200" t="s">
        <v>658</v>
      </c>
      <c r="G34" s="443"/>
      <c r="H34" s="445" t="s">
        <v>700</v>
      </c>
      <c r="I34" s="443"/>
      <c r="J34" s="200"/>
      <c r="K34" s="314" t="s">
        <v>701</v>
      </c>
      <c r="L34" s="448">
        <v>116006.72</v>
      </c>
      <c r="M34" s="448"/>
    </row>
    <row r="35" spans="1:13" ht="14" x14ac:dyDescent="0.15">
      <c r="A35" s="430" t="s">
        <v>628</v>
      </c>
      <c r="B35" s="431">
        <v>43812</v>
      </c>
      <c r="C35" s="432"/>
      <c r="D35" s="433" t="s">
        <v>340</v>
      </c>
      <c r="E35" s="434">
        <v>6377.5</v>
      </c>
      <c r="F35" s="435" t="s">
        <v>658</v>
      </c>
      <c r="G35" s="436"/>
      <c r="H35" s="470" t="s">
        <v>702</v>
      </c>
      <c r="I35" s="436"/>
      <c r="J35" s="471"/>
      <c r="K35" s="464" t="s">
        <v>662</v>
      </c>
      <c r="L35" s="439">
        <v>116514.96</v>
      </c>
      <c r="M35" s="439"/>
    </row>
    <row r="36" spans="1:13" ht="14" x14ac:dyDescent="0.15">
      <c r="A36" s="430" t="s">
        <v>628</v>
      </c>
      <c r="B36" s="431">
        <v>43813</v>
      </c>
      <c r="C36" s="432"/>
      <c r="D36" s="433" t="s">
        <v>340</v>
      </c>
      <c r="E36" s="434">
        <v>18000</v>
      </c>
      <c r="F36" s="435" t="s">
        <v>631</v>
      </c>
      <c r="G36" s="436"/>
      <c r="H36" s="470" t="s">
        <v>705</v>
      </c>
      <c r="I36" s="436"/>
      <c r="J36" s="435"/>
      <c r="K36" s="464" t="s">
        <v>662</v>
      </c>
      <c r="L36" s="439">
        <v>328860.71999999997</v>
      </c>
      <c r="M36" s="439"/>
    </row>
    <row r="37" spans="1:13" ht="14" x14ac:dyDescent="0.15">
      <c r="A37" s="472" t="s">
        <v>628</v>
      </c>
      <c r="B37" s="345">
        <v>43813</v>
      </c>
      <c r="C37" s="473"/>
      <c r="D37" s="474" t="s">
        <v>340</v>
      </c>
      <c r="E37" s="475">
        <v>18000</v>
      </c>
      <c r="F37" s="307" t="s">
        <v>707</v>
      </c>
      <c r="G37" s="476"/>
      <c r="H37" s="477" t="s">
        <v>709</v>
      </c>
      <c r="I37" s="476"/>
      <c r="J37" s="307"/>
      <c r="K37" s="478"/>
      <c r="L37" s="479">
        <v>328679.06</v>
      </c>
      <c r="M37" s="479"/>
    </row>
    <row r="38" spans="1:13" ht="14" x14ac:dyDescent="0.15">
      <c r="A38" s="12" t="s">
        <v>628</v>
      </c>
      <c r="B38" s="449">
        <v>43813</v>
      </c>
      <c r="C38" s="450">
        <v>43839</v>
      </c>
      <c r="D38" s="451" t="s">
        <v>340</v>
      </c>
      <c r="E38" s="452">
        <v>1000</v>
      </c>
      <c r="F38" s="453" t="s">
        <v>664</v>
      </c>
      <c r="G38" s="454"/>
      <c r="H38" s="455" t="s">
        <v>711</v>
      </c>
      <c r="I38" s="454"/>
      <c r="J38" s="453"/>
      <c r="K38" s="468" t="s">
        <v>712</v>
      </c>
      <c r="L38" s="457">
        <v>18259.95</v>
      </c>
      <c r="M38" s="457"/>
    </row>
    <row r="39" spans="1:13" ht="14" x14ac:dyDescent="0.15">
      <c r="A39" s="18" t="s">
        <v>628</v>
      </c>
      <c r="B39" s="198">
        <v>43813</v>
      </c>
      <c r="C39" s="440">
        <v>43819</v>
      </c>
      <c r="D39" s="441" t="s">
        <v>340</v>
      </c>
      <c r="E39" s="442">
        <v>18000</v>
      </c>
      <c r="F39" s="200" t="s">
        <v>707</v>
      </c>
      <c r="G39" s="443"/>
      <c r="H39" s="445" t="s">
        <v>713</v>
      </c>
      <c r="I39" s="443"/>
      <c r="J39" s="200"/>
      <c r="K39" s="314" t="s">
        <v>38</v>
      </c>
      <c r="L39" s="448">
        <v>328860.71999999997</v>
      </c>
      <c r="M39" s="448"/>
    </row>
    <row r="40" spans="1:13" ht="14" x14ac:dyDescent="0.15">
      <c r="A40" s="18" t="s">
        <v>628</v>
      </c>
      <c r="B40" s="198">
        <v>43815</v>
      </c>
      <c r="C40" s="440">
        <v>43829</v>
      </c>
      <c r="D40" s="441" t="s">
        <v>340</v>
      </c>
      <c r="E40" s="442">
        <v>9500</v>
      </c>
      <c r="F40" s="200" t="s">
        <v>636</v>
      </c>
      <c r="G40" s="443"/>
      <c r="H40" s="445" t="s">
        <v>715</v>
      </c>
      <c r="I40" s="443"/>
      <c r="J40" s="200"/>
      <c r="K40" s="314" t="s">
        <v>38</v>
      </c>
      <c r="L40" s="448">
        <v>173499.26</v>
      </c>
      <c r="M40" s="448"/>
    </row>
    <row r="41" spans="1:13" ht="14" x14ac:dyDescent="0.15">
      <c r="A41" s="12" t="s">
        <v>628</v>
      </c>
      <c r="B41" s="449">
        <v>43816</v>
      </c>
      <c r="C41" s="450">
        <v>43839</v>
      </c>
      <c r="D41" s="451" t="s">
        <v>340</v>
      </c>
      <c r="E41" s="452">
        <v>1000</v>
      </c>
      <c r="F41" s="453" t="s">
        <v>664</v>
      </c>
      <c r="G41" s="454"/>
      <c r="H41" s="455" t="s">
        <v>716</v>
      </c>
      <c r="I41" s="454"/>
      <c r="J41" s="453"/>
      <c r="K41" s="468" t="s">
        <v>695</v>
      </c>
      <c r="L41" s="457">
        <v>18249.97</v>
      </c>
      <c r="M41" s="457"/>
    </row>
    <row r="42" spans="1:13" ht="14" x14ac:dyDescent="0.15">
      <c r="A42" s="12" t="s">
        <v>628</v>
      </c>
      <c r="B42" s="449">
        <v>43816</v>
      </c>
      <c r="C42" s="450">
        <v>43829</v>
      </c>
      <c r="D42" s="451" t="s">
        <v>340</v>
      </c>
      <c r="E42" s="452">
        <v>2500</v>
      </c>
      <c r="F42" s="453" t="s">
        <v>656</v>
      </c>
      <c r="G42" s="454"/>
      <c r="H42" s="455" t="s">
        <v>717</v>
      </c>
      <c r="I42" s="454"/>
      <c r="J42" s="453"/>
      <c r="K42" s="456" t="s">
        <v>38</v>
      </c>
      <c r="L42" s="457">
        <v>45624.93</v>
      </c>
      <c r="M42" s="457"/>
    </row>
    <row r="43" spans="1:13" ht="14" x14ac:dyDescent="0.15">
      <c r="A43" s="18" t="s">
        <v>628</v>
      </c>
      <c r="B43" s="198">
        <v>43816</v>
      </c>
      <c r="C43" s="440"/>
      <c r="D43" s="441" t="s">
        <v>340</v>
      </c>
      <c r="E43" s="442">
        <v>3100</v>
      </c>
      <c r="F43" s="200" t="s">
        <v>631</v>
      </c>
      <c r="G43" s="443"/>
      <c r="H43" s="466" t="s">
        <v>718</v>
      </c>
      <c r="I43" s="443"/>
      <c r="J43" s="200"/>
      <c r="K43" s="467" t="s">
        <v>662</v>
      </c>
      <c r="L43" s="448">
        <v>56574.91</v>
      </c>
      <c r="M43" s="448"/>
    </row>
    <row r="44" spans="1:13" ht="14" x14ac:dyDescent="0.15">
      <c r="A44" s="179" t="s">
        <v>628</v>
      </c>
      <c r="B44" s="181">
        <v>43816</v>
      </c>
      <c r="C44" s="480">
        <v>43829</v>
      </c>
      <c r="D44" s="481" t="s">
        <v>340</v>
      </c>
      <c r="E44" s="482">
        <v>6200</v>
      </c>
      <c r="F44" s="191" t="s">
        <v>631</v>
      </c>
      <c r="G44" s="483"/>
      <c r="H44" s="484" t="s">
        <v>722</v>
      </c>
      <c r="I44" s="483"/>
      <c r="J44" s="191"/>
      <c r="K44" s="485" t="s">
        <v>38</v>
      </c>
      <c r="L44" s="486">
        <v>113151.98</v>
      </c>
      <c r="M44" s="486"/>
    </row>
    <row r="45" spans="1:13" ht="14" x14ac:dyDescent="0.15">
      <c r="A45" s="430" t="s">
        <v>628</v>
      </c>
      <c r="B45" s="431">
        <v>43816</v>
      </c>
      <c r="C45" s="432"/>
      <c r="D45" s="433" t="s">
        <v>340</v>
      </c>
      <c r="E45" s="434">
        <v>10100</v>
      </c>
      <c r="F45" s="435" t="s">
        <v>664</v>
      </c>
      <c r="G45" s="436"/>
      <c r="H45" s="470" t="s">
        <v>725</v>
      </c>
      <c r="I45" s="436"/>
      <c r="J45" s="471"/>
      <c r="K45" s="464" t="s">
        <v>662</v>
      </c>
      <c r="L45" s="439">
        <v>184324.72</v>
      </c>
      <c r="M45" s="439"/>
    </row>
    <row r="46" spans="1:13" ht="14" x14ac:dyDescent="0.15">
      <c r="A46" s="430" t="s">
        <v>628</v>
      </c>
      <c r="B46" s="431">
        <v>43816</v>
      </c>
      <c r="C46" s="432"/>
      <c r="D46" s="433" t="s">
        <v>340</v>
      </c>
      <c r="E46" s="434">
        <v>18250</v>
      </c>
      <c r="F46" s="435" t="s">
        <v>656</v>
      </c>
      <c r="G46" s="436"/>
      <c r="H46" s="470" t="s">
        <v>726</v>
      </c>
      <c r="I46" s="436"/>
      <c r="J46" s="435"/>
      <c r="K46" s="464" t="s">
        <v>662</v>
      </c>
      <c r="L46" s="439">
        <v>333061.99</v>
      </c>
      <c r="M46" s="439"/>
    </row>
    <row r="47" spans="1:13" ht="14" x14ac:dyDescent="0.15">
      <c r="A47" s="430" t="s">
        <v>628</v>
      </c>
      <c r="B47" s="431">
        <v>43816</v>
      </c>
      <c r="C47" s="432"/>
      <c r="D47" s="433" t="s">
        <v>340</v>
      </c>
      <c r="E47" s="434">
        <v>6310</v>
      </c>
      <c r="F47" s="435" t="s">
        <v>631</v>
      </c>
      <c r="G47" s="436"/>
      <c r="H47" s="470" t="s">
        <v>728</v>
      </c>
      <c r="I47" s="436"/>
      <c r="J47" s="435"/>
      <c r="K47" s="464" t="s">
        <v>662</v>
      </c>
      <c r="L47" s="439">
        <v>115157.32</v>
      </c>
      <c r="M47" s="439"/>
    </row>
    <row r="48" spans="1:13" ht="14" x14ac:dyDescent="0.15">
      <c r="A48" s="430" t="s">
        <v>628</v>
      </c>
      <c r="B48" s="431">
        <v>43816</v>
      </c>
      <c r="C48" s="432"/>
      <c r="D48" s="433" t="s">
        <v>340</v>
      </c>
      <c r="E48" s="434">
        <v>18250</v>
      </c>
      <c r="F48" s="435" t="s">
        <v>656</v>
      </c>
      <c r="G48" s="436"/>
      <c r="H48" s="470" t="s">
        <v>729</v>
      </c>
      <c r="I48" s="436"/>
      <c r="J48" s="435"/>
      <c r="K48" s="464" t="s">
        <v>662</v>
      </c>
      <c r="L48" s="439">
        <v>333974.42</v>
      </c>
      <c r="M48" s="439"/>
    </row>
    <row r="49" spans="1:13" ht="14" x14ac:dyDescent="0.15">
      <c r="A49" s="430" t="s">
        <v>628</v>
      </c>
      <c r="B49" s="431">
        <v>43817</v>
      </c>
      <c r="C49" s="432"/>
      <c r="D49" s="433" t="s">
        <v>340</v>
      </c>
      <c r="E49" s="434">
        <v>6377.5</v>
      </c>
      <c r="F49" s="435" t="s">
        <v>658</v>
      </c>
      <c r="G49" s="436"/>
      <c r="H49" s="470" t="s">
        <v>731</v>
      </c>
      <c r="I49" s="436"/>
      <c r="J49" s="435"/>
      <c r="K49" s="464" t="s">
        <v>662</v>
      </c>
      <c r="L49" s="439">
        <v>116514.96</v>
      </c>
      <c r="M49" s="439"/>
    </row>
    <row r="50" spans="1:13" ht="14" x14ac:dyDescent="0.15">
      <c r="A50" s="488" t="s">
        <v>628</v>
      </c>
      <c r="B50" s="489">
        <v>43817</v>
      </c>
      <c r="C50" s="490"/>
      <c r="D50" s="491" t="s">
        <v>340</v>
      </c>
      <c r="E50" s="492">
        <v>9100</v>
      </c>
      <c r="F50" s="493" t="s">
        <v>658</v>
      </c>
      <c r="G50" s="495"/>
      <c r="H50" s="496" t="s">
        <v>735</v>
      </c>
      <c r="I50" s="495"/>
      <c r="J50" s="493"/>
      <c r="K50" s="497"/>
      <c r="L50" s="499">
        <v>166074.75</v>
      </c>
      <c r="M50" s="499"/>
    </row>
    <row r="51" spans="1:13" ht="14" x14ac:dyDescent="0.15">
      <c r="A51" s="18" t="s">
        <v>628</v>
      </c>
      <c r="B51" s="198">
        <v>43817</v>
      </c>
      <c r="C51" s="440">
        <v>43826</v>
      </c>
      <c r="D51" s="441" t="s">
        <v>340</v>
      </c>
      <c r="E51" s="442">
        <v>5000</v>
      </c>
      <c r="F51" s="200" t="s">
        <v>679</v>
      </c>
      <c r="G51" s="443"/>
      <c r="H51" s="445" t="s">
        <v>737</v>
      </c>
      <c r="I51" s="443"/>
      <c r="J51" s="200"/>
      <c r="K51" s="200" t="s">
        <v>38</v>
      </c>
      <c r="L51" s="448">
        <v>91249.86</v>
      </c>
      <c r="M51" s="448"/>
    </row>
    <row r="52" spans="1:13" ht="14" x14ac:dyDescent="0.15">
      <c r="A52" s="12" t="s">
        <v>628</v>
      </c>
      <c r="B52" s="449">
        <v>43817</v>
      </c>
      <c r="C52" s="1015">
        <v>43822</v>
      </c>
      <c r="D52" s="451" t="s">
        <v>340</v>
      </c>
      <c r="E52" s="452">
        <v>600</v>
      </c>
      <c r="F52" s="453" t="s">
        <v>642</v>
      </c>
      <c r="G52" s="454"/>
      <c r="H52" s="455" t="s">
        <v>739</v>
      </c>
      <c r="I52" s="454"/>
      <c r="J52" s="453"/>
      <c r="K52" s="453" t="s">
        <v>38</v>
      </c>
      <c r="L52" s="457">
        <v>10949.98</v>
      </c>
      <c r="M52" s="457"/>
    </row>
    <row r="53" spans="1:13" ht="14" x14ac:dyDescent="0.15">
      <c r="A53" s="12" t="s">
        <v>628</v>
      </c>
      <c r="B53" s="449">
        <v>43817</v>
      </c>
      <c r="C53" s="963"/>
      <c r="D53" s="451" t="s">
        <v>340</v>
      </c>
      <c r="E53" s="452">
        <v>2900</v>
      </c>
      <c r="F53" s="453" t="s">
        <v>642</v>
      </c>
      <c r="G53" s="454"/>
      <c r="H53" s="455" t="s">
        <v>741</v>
      </c>
      <c r="I53" s="454"/>
      <c r="J53" s="453"/>
      <c r="K53" s="453" t="s">
        <v>38</v>
      </c>
      <c r="L53" s="457">
        <v>52924.92</v>
      </c>
      <c r="M53" s="457"/>
    </row>
    <row r="54" spans="1:13" ht="14" x14ac:dyDescent="0.15">
      <c r="A54" s="18" t="s">
        <v>628</v>
      </c>
      <c r="B54" s="198">
        <v>43817</v>
      </c>
      <c r="C54" s="440">
        <v>43825</v>
      </c>
      <c r="D54" s="441" t="s">
        <v>340</v>
      </c>
      <c r="E54" s="442">
        <v>20206</v>
      </c>
      <c r="F54" s="200" t="s">
        <v>707</v>
      </c>
      <c r="G54" s="443"/>
      <c r="H54" s="445" t="s">
        <v>743</v>
      </c>
      <c r="I54" s="443"/>
      <c r="J54" s="200"/>
      <c r="K54" s="314" t="s">
        <v>38</v>
      </c>
      <c r="L54" s="448">
        <v>369157.4</v>
      </c>
      <c r="M54" s="448"/>
    </row>
    <row r="55" spans="1:13" ht="14" x14ac:dyDescent="0.15">
      <c r="A55" s="18" t="s">
        <v>628</v>
      </c>
      <c r="B55" s="198">
        <v>43817</v>
      </c>
      <c r="C55" s="440">
        <v>43829</v>
      </c>
      <c r="D55" s="441" t="s">
        <v>340</v>
      </c>
      <c r="E55" s="442">
        <v>9100</v>
      </c>
      <c r="F55" s="200" t="s">
        <v>658</v>
      </c>
      <c r="G55" s="443"/>
      <c r="H55" s="445" t="s">
        <v>744</v>
      </c>
      <c r="I55" s="443"/>
      <c r="J55" s="200"/>
      <c r="K55" s="314" t="s">
        <v>38</v>
      </c>
      <c r="L55" s="448">
        <v>166254.20000000001</v>
      </c>
      <c r="M55" s="448"/>
    </row>
    <row r="56" spans="1:13" ht="14" x14ac:dyDescent="0.15">
      <c r="A56" s="12" t="s">
        <v>628</v>
      </c>
      <c r="B56" s="449">
        <v>43817</v>
      </c>
      <c r="C56" s="450">
        <v>43829</v>
      </c>
      <c r="D56" s="451" t="s">
        <v>340</v>
      </c>
      <c r="E56" s="452">
        <v>9500</v>
      </c>
      <c r="F56" s="453" t="s">
        <v>636</v>
      </c>
      <c r="G56" s="454"/>
      <c r="H56" s="455" t="s">
        <v>745</v>
      </c>
      <c r="I56" s="454"/>
      <c r="J56" s="453"/>
      <c r="K56" s="456" t="s">
        <v>38</v>
      </c>
      <c r="L56" s="457">
        <v>173562.07</v>
      </c>
      <c r="M56" s="457"/>
    </row>
    <row r="57" spans="1:13" ht="14" x14ac:dyDescent="0.15">
      <c r="A57" s="12" t="s">
        <v>628</v>
      </c>
      <c r="B57" s="449">
        <v>43818</v>
      </c>
      <c r="C57" s="450">
        <v>43829</v>
      </c>
      <c r="D57" s="451" t="s">
        <v>340</v>
      </c>
      <c r="E57" s="452">
        <v>9500</v>
      </c>
      <c r="F57" s="453" t="s">
        <v>636</v>
      </c>
      <c r="G57" s="454"/>
      <c r="H57" s="455" t="s">
        <v>746</v>
      </c>
      <c r="I57" s="454"/>
      <c r="J57" s="465"/>
      <c r="K57" s="456" t="s">
        <v>38</v>
      </c>
      <c r="L57" s="457">
        <v>174027.12</v>
      </c>
      <c r="M57" s="457"/>
    </row>
    <row r="58" spans="1:13" ht="14" x14ac:dyDescent="0.15">
      <c r="A58" s="18" t="s">
        <v>628</v>
      </c>
      <c r="B58" s="198">
        <v>43818</v>
      </c>
      <c r="C58" s="440">
        <v>43829</v>
      </c>
      <c r="D58" s="441" t="s">
        <v>340</v>
      </c>
      <c r="E58" s="442">
        <v>2500</v>
      </c>
      <c r="F58" s="200" t="s">
        <v>656</v>
      </c>
      <c r="G58" s="443"/>
      <c r="H58" s="445" t="s">
        <v>748</v>
      </c>
      <c r="I58" s="443"/>
      <c r="J58" s="200"/>
      <c r="K58" s="314" t="s">
        <v>38</v>
      </c>
      <c r="L58" s="448">
        <v>45749.919999999998</v>
      </c>
      <c r="M58" s="448"/>
    </row>
    <row r="59" spans="1:13" ht="14" x14ac:dyDescent="0.15">
      <c r="A59" s="18" t="s">
        <v>628</v>
      </c>
      <c r="B59" s="198">
        <v>43818</v>
      </c>
      <c r="C59" s="440">
        <v>43826</v>
      </c>
      <c r="D59" s="441" t="s">
        <v>340</v>
      </c>
      <c r="E59" s="442">
        <v>3025</v>
      </c>
      <c r="F59" s="200" t="s">
        <v>679</v>
      </c>
      <c r="G59" s="443"/>
      <c r="H59" s="445" t="s">
        <v>750</v>
      </c>
      <c r="I59" s="443"/>
      <c r="J59" s="200"/>
      <c r="K59" s="314" t="s">
        <v>38</v>
      </c>
      <c r="L59" s="448">
        <v>55024.75</v>
      </c>
      <c r="M59" s="448"/>
    </row>
    <row r="60" spans="1:13" ht="14" x14ac:dyDescent="0.15">
      <c r="A60" s="12" t="s">
        <v>628</v>
      </c>
      <c r="B60" s="449">
        <v>43819</v>
      </c>
      <c r="C60" s="450">
        <v>43825</v>
      </c>
      <c r="D60" s="451" t="s">
        <v>340</v>
      </c>
      <c r="E60" s="452">
        <v>2982</v>
      </c>
      <c r="F60" s="453" t="s">
        <v>649</v>
      </c>
      <c r="G60" s="454"/>
      <c r="H60" s="455" t="s">
        <v>751</v>
      </c>
      <c r="I60" s="454"/>
      <c r="J60" s="453"/>
      <c r="K60" s="456" t="s">
        <v>38</v>
      </c>
      <c r="L60" s="457">
        <v>54626.2</v>
      </c>
      <c r="M60" s="457"/>
    </row>
    <row r="61" spans="1:13" ht="14" x14ac:dyDescent="0.15">
      <c r="A61" s="12" t="s">
        <v>628</v>
      </c>
      <c r="B61" s="449">
        <v>43819</v>
      </c>
      <c r="C61" s="450">
        <v>43839</v>
      </c>
      <c r="D61" s="451" t="s">
        <v>340</v>
      </c>
      <c r="E61" s="452">
        <v>1000</v>
      </c>
      <c r="F61" s="453" t="s">
        <v>664</v>
      </c>
      <c r="G61" s="454"/>
      <c r="H61" s="455" t="s">
        <v>753</v>
      </c>
      <c r="I61" s="454"/>
      <c r="J61" s="453"/>
      <c r="K61" s="468" t="s">
        <v>754</v>
      </c>
      <c r="L61" s="457">
        <v>18318.64</v>
      </c>
      <c r="M61" s="457"/>
    </row>
    <row r="62" spans="1:13" ht="14" x14ac:dyDescent="0.15">
      <c r="A62" s="18" t="s">
        <v>628</v>
      </c>
      <c r="B62" s="198">
        <v>43819</v>
      </c>
      <c r="C62" s="440"/>
      <c r="D62" s="441" t="s">
        <v>340</v>
      </c>
      <c r="E62" s="442">
        <v>1000</v>
      </c>
      <c r="F62" s="200" t="s">
        <v>679</v>
      </c>
      <c r="G62" s="443"/>
      <c r="H62" s="445" t="s">
        <v>755</v>
      </c>
      <c r="I62" s="443"/>
      <c r="J62" s="200"/>
      <c r="K62" s="314" t="s">
        <v>38</v>
      </c>
      <c r="L62" s="448">
        <v>18318.64</v>
      </c>
      <c r="M62" s="448"/>
    </row>
    <row r="63" spans="1:13" ht="14" x14ac:dyDescent="0.15">
      <c r="A63" s="18" t="s">
        <v>628</v>
      </c>
      <c r="B63" s="198">
        <v>43819</v>
      </c>
      <c r="C63" s="440">
        <v>43829</v>
      </c>
      <c r="D63" s="441" t="s">
        <v>340</v>
      </c>
      <c r="E63" s="442">
        <v>3500</v>
      </c>
      <c r="F63" s="200" t="s">
        <v>656</v>
      </c>
      <c r="G63" s="443"/>
      <c r="H63" s="445" t="s">
        <v>758</v>
      </c>
      <c r="I63" s="443"/>
      <c r="J63" s="200"/>
      <c r="K63" s="200" t="s">
        <v>38</v>
      </c>
      <c r="L63" s="448">
        <v>64115.25</v>
      </c>
      <c r="M63" s="448"/>
    </row>
    <row r="64" spans="1:13" ht="14" x14ac:dyDescent="0.15">
      <c r="A64" s="12" t="s">
        <v>628</v>
      </c>
      <c r="B64" s="449">
        <v>43819</v>
      </c>
      <c r="C64" s="450">
        <v>43825</v>
      </c>
      <c r="D64" s="451" t="s">
        <v>340</v>
      </c>
      <c r="E64" s="452">
        <v>4000</v>
      </c>
      <c r="F64" s="453" t="s">
        <v>658</v>
      </c>
      <c r="G64" s="454"/>
      <c r="H64" s="455" t="s">
        <v>759</v>
      </c>
      <c r="I64" s="454"/>
      <c r="J64" s="453"/>
      <c r="K64" s="453" t="s">
        <v>38</v>
      </c>
      <c r="L64" s="457">
        <v>73274.58</v>
      </c>
      <c r="M64" s="457"/>
    </row>
    <row r="65" spans="1:13" ht="14" x14ac:dyDescent="0.15">
      <c r="A65" s="12" t="s">
        <v>628</v>
      </c>
      <c r="B65" s="449">
        <v>43819</v>
      </c>
      <c r="C65" s="450">
        <v>43826</v>
      </c>
      <c r="D65" s="451" t="s">
        <v>340</v>
      </c>
      <c r="E65" s="452">
        <v>1000</v>
      </c>
      <c r="F65" s="453" t="s">
        <v>679</v>
      </c>
      <c r="G65" s="454"/>
      <c r="H65" s="455" t="s">
        <v>760</v>
      </c>
      <c r="I65" s="454"/>
      <c r="J65" s="453"/>
      <c r="K65" s="453" t="s">
        <v>38</v>
      </c>
      <c r="L65" s="457">
        <v>18318.64</v>
      </c>
      <c r="M65" s="457"/>
    </row>
    <row r="66" spans="1:13" ht="14" x14ac:dyDescent="0.15">
      <c r="A66" s="18" t="s">
        <v>628</v>
      </c>
      <c r="B66" s="198">
        <v>43819</v>
      </c>
      <c r="C66" s="440">
        <v>43826</v>
      </c>
      <c r="D66" s="441" t="s">
        <v>340</v>
      </c>
      <c r="E66" s="442">
        <v>1000</v>
      </c>
      <c r="F66" s="200" t="s">
        <v>679</v>
      </c>
      <c r="G66" s="443"/>
      <c r="H66" s="445" t="s">
        <v>762</v>
      </c>
      <c r="I66" s="443"/>
      <c r="J66" s="200"/>
      <c r="K66" s="200" t="s">
        <v>38</v>
      </c>
      <c r="L66" s="448">
        <v>18318.64</v>
      </c>
      <c r="M66" s="448"/>
    </row>
    <row r="67" spans="1:13" ht="14" x14ac:dyDescent="0.15">
      <c r="A67" s="18" t="s">
        <v>628</v>
      </c>
      <c r="B67" s="198">
        <v>43819</v>
      </c>
      <c r="C67" s="440">
        <v>43823</v>
      </c>
      <c r="D67" s="441" t="s">
        <v>340</v>
      </c>
      <c r="E67" s="442">
        <v>2800</v>
      </c>
      <c r="F67" s="200" t="s">
        <v>676</v>
      </c>
      <c r="G67" s="443"/>
      <c r="H67" s="445" t="s">
        <v>763</v>
      </c>
      <c r="I67" s="443"/>
      <c r="J67" s="200"/>
      <c r="K67" s="200" t="s">
        <v>38</v>
      </c>
      <c r="L67" s="448">
        <v>51292.2</v>
      </c>
      <c r="M67" s="448"/>
    </row>
    <row r="68" spans="1:13" ht="14" x14ac:dyDescent="0.15">
      <c r="A68" s="12" t="s">
        <v>628</v>
      </c>
      <c r="B68" s="449">
        <v>43819</v>
      </c>
      <c r="C68" s="450">
        <v>43825</v>
      </c>
      <c r="D68" s="451" t="s">
        <v>340</v>
      </c>
      <c r="E68" s="452">
        <v>12000</v>
      </c>
      <c r="F68" s="453" t="s">
        <v>658</v>
      </c>
      <c r="G68" s="454"/>
      <c r="H68" s="455" t="s">
        <v>764</v>
      </c>
      <c r="I68" s="454"/>
      <c r="J68" s="453"/>
      <c r="K68" s="453" t="s">
        <v>38</v>
      </c>
      <c r="L68" s="457">
        <v>219823.73</v>
      </c>
      <c r="M68" s="457"/>
    </row>
    <row r="69" spans="1:13" ht="14" x14ac:dyDescent="0.15">
      <c r="A69" s="12" t="s">
        <v>628</v>
      </c>
      <c r="B69" s="449">
        <v>43819</v>
      </c>
      <c r="C69" s="450">
        <v>43822</v>
      </c>
      <c r="D69" s="451" t="s">
        <v>340</v>
      </c>
      <c r="E69" s="452">
        <v>3850</v>
      </c>
      <c r="F69" s="453" t="s">
        <v>642</v>
      </c>
      <c r="G69" s="454"/>
      <c r="H69" s="455" t="s">
        <v>765</v>
      </c>
      <c r="I69" s="454"/>
      <c r="J69" s="453"/>
      <c r="K69" s="453" t="s">
        <v>38</v>
      </c>
      <c r="L69" s="457">
        <v>70526.78</v>
      </c>
      <c r="M69" s="457"/>
    </row>
    <row r="70" spans="1:13" ht="14" x14ac:dyDescent="0.15">
      <c r="A70" s="18" t="s">
        <v>628</v>
      </c>
      <c r="B70" s="198">
        <v>43819</v>
      </c>
      <c r="C70" s="440">
        <v>43825</v>
      </c>
      <c r="D70" s="441" t="s">
        <v>340</v>
      </c>
      <c r="E70" s="442">
        <v>4018</v>
      </c>
      <c r="F70" s="200" t="s">
        <v>649</v>
      </c>
      <c r="G70" s="443"/>
      <c r="H70" s="445" t="s">
        <v>767</v>
      </c>
      <c r="I70" s="443"/>
      <c r="J70" s="200"/>
      <c r="K70" s="200" t="s">
        <v>38</v>
      </c>
      <c r="L70" s="448">
        <v>73604.31</v>
      </c>
      <c r="M70" s="448"/>
    </row>
    <row r="71" spans="1:13" ht="14" x14ac:dyDescent="0.15">
      <c r="A71" s="430" t="s">
        <v>628</v>
      </c>
      <c r="B71" s="431">
        <v>43819</v>
      </c>
      <c r="C71" s="432"/>
      <c r="D71" s="433" t="s">
        <v>340</v>
      </c>
      <c r="E71" s="434">
        <v>3950</v>
      </c>
      <c r="F71" s="435" t="s">
        <v>636</v>
      </c>
      <c r="G71" s="436"/>
      <c r="H71" s="470" t="s">
        <v>769</v>
      </c>
      <c r="I71" s="436"/>
      <c r="J71" s="435"/>
      <c r="K71" s="464" t="s">
        <v>662</v>
      </c>
      <c r="L71" s="439">
        <v>72358.649999999994</v>
      </c>
      <c r="M71" s="439"/>
    </row>
    <row r="72" spans="1:13" ht="14" x14ac:dyDescent="0.15">
      <c r="A72" s="430" t="s">
        <v>628</v>
      </c>
      <c r="B72" s="431">
        <v>43819</v>
      </c>
      <c r="C72" s="432"/>
      <c r="D72" s="433" t="s">
        <v>340</v>
      </c>
      <c r="E72" s="434">
        <v>3950</v>
      </c>
      <c r="F72" s="435" t="s">
        <v>658</v>
      </c>
      <c r="G72" s="436"/>
      <c r="H72" s="470" t="s">
        <v>770</v>
      </c>
      <c r="I72" s="436"/>
      <c r="J72" s="435"/>
      <c r="K72" s="464" t="s">
        <v>662</v>
      </c>
      <c r="L72" s="439">
        <v>72358.649999999994</v>
      </c>
      <c r="M72" s="439"/>
    </row>
    <row r="73" spans="1:13" ht="14" x14ac:dyDescent="0.15">
      <c r="A73" s="12" t="s">
        <v>628</v>
      </c>
      <c r="B73" s="449">
        <v>43819</v>
      </c>
      <c r="C73" s="450">
        <v>43829</v>
      </c>
      <c r="D73" s="451" t="s">
        <v>340</v>
      </c>
      <c r="E73" s="452">
        <v>3100</v>
      </c>
      <c r="F73" s="453" t="s">
        <v>631</v>
      </c>
      <c r="G73" s="454"/>
      <c r="H73" s="455" t="s">
        <v>771</v>
      </c>
      <c r="I73" s="454"/>
      <c r="J73" s="453"/>
      <c r="K73" s="453" t="s">
        <v>38</v>
      </c>
      <c r="L73" s="457">
        <v>56787.8</v>
      </c>
      <c r="M73" s="457"/>
    </row>
    <row r="74" spans="1:13" ht="14" x14ac:dyDescent="0.15">
      <c r="A74" s="18" t="s">
        <v>628</v>
      </c>
      <c r="B74" s="198">
        <v>43819</v>
      </c>
      <c r="C74" s="440">
        <v>43829</v>
      </c>
      <c r="D74" s="441" t="s">
        <v>340</v>
      </c>
      <c r="E74" s="442">
        <v>6200</v>
      </c>
      <c r="F74" s="200" t="s">
        <v>631</v>
      </c>
      <c r="G74" s="443"/>
      <c r="H74" s="445" t="s">
        <v>772</v>
      </c>
      <c r="I74" s="443"/>
      <c r="J74" s="36"/>
      <c r="K74" s="314" t="s">
        <v>651</v>
      </c>
      <c r="L74" s="448">
        <v>113575.9</v>
      </c>
      <c r="M74" s="448"/>
    </row>
    <row r="75" spans="1:13" ht="14" x14ac:dyDescent="0.15">
      <c r="A75" s="18" t="s">
        <v>628</v>
      </c>
      <c r="B75" s="198">
        <v>43820</v>
      </c>
      <c r="C75" s="440">
        <v>43829</v>
      </c>
      <c r="D75" s="441" t="s">
        <v>340</v>
      </c>
      <c r="E75" s="442">
        <v>6660</v>
      </c>
      <c r="F75" s="200" t="s">
        <v>631</v>
      </c>
      <c r="G75" s="443"/>
      <c r="H75" s="445" t="s">
        <v>774</v>
      </c>
      <c r="I75" s="443"/>
      <c r="J75" s="200"/>
      <c r="K75" s="314" t="s">
        <v>651</v>
      </c>
      <c r="L75" s="448">
        <v>122102.6</v>
      </c>
      <c r="M75" s="448"/>
    </row>
    <row r="76" spans="1:13" ht="14" x14ac:dyDescent="0.15">
      <c r="A76" s="12" t="s">
        <v>628</v>
      </c>
      <c r="B76" s="449">
        <v>43820</v>
      </c>
      <c r="C76" s="450">
        <v>43826</v>
      </c>
      <c r="D76" s="451" t="s">
        <v>340</v>
      </c>
      <c r="E76" s="452">
        <v>8500</v>
      </c>
      <c r="F76" s="453" t="s">
        <v>624</v>
      </c>
      <c r="G76" s="454"/>
      <c r="H76" s="455" t="s">
        <v>775</v>
      </c>
      <c r="I76" s="454"/>
      <c r="J76" s="453"/>
      <c r="K76" s="453" t="s">
        <v>38</v>
      </c>
      <c r="L76" s="457">
        <v>155836.65</v>
      </c>
      <c r="M76" s="457"/>
    </row>
    <row r="77" spans="1:13" ht="14" x14ac:dyDescent="0.15">
      <c r="A77" s="12" t="s">
        <v>628</v>
      </c>
      <c r="B77" s="449">
        <v>43820</v>
      </c>
      <c r="C77" s="450">
        <v>43839</v>
      </c>
      <c r="D77" s="451" t="s">
        <v>340</v>
      </c>
      <c r="E77" s="452">
        <v>1000</v>
      </c>
      <c r="F77" s="453" t="s">
        <v>664</v>
      </c>
      <c r="G77" s="454"/>
      <c r="H77" s="455" t="s">
        <v>777</v>
      </c>
      <c r="I77" s="454"/>
      <c r="J77" s="453"/>
      <c r="K77" s="468" t="s">
        <v>754</v>
      </c>
      <c r="L77" s="457">
        <v>18333.72</v>
      </c>
      <c r="M77" s="457"/>
    </row>
    <row r="78" spans="1:13" ht="14" x14ac:dyDescent="0.15">
      <c r="A78" s="18" t="s">
        <v>628</v>
      </c>
      <c r="B78" s="198">
        <v>43820</v>
      </c>
      <c r="C78" s="440">
        <v>43825</v>
      </c>
      <c r="D78" s="441" t="s">
        <v>340</v>
      </c>
      <c r="E78" s="442">
        <v>10000</v>
      </c>
      <c r="F78" s="200" t="s">
        <v>707</v>
      </c>
      <c r="G78" s="443"/>
      <c r="H78" s="445" t="s">
        <v>778</v>
      </c>
      <c r="I78" s="443"/>
      <c r="J78" s="200"/>
      <c r="K78" s="314" t="s">
        <v>38</v>
      </c>
      <c r="L78" s="448">
        <v>183337.24</v>
      </c>
      <c r="M78" s="448"/>
    </row>
    <row r="79" spans="1:13" ht="14" x14ac:dyDescent="0.15">
      <c r="A79" s="18" t="s">
        <v>628</v>
      </c>
      <c r="B79" s="198">
        <v>43820</v>
      </c>
      <c r="C79" s="501" t="s">
        <v>651</v>
      </c>
      <c r="D79" s="441" t="s">
        <v>340</v>
      </c>
      <c r="E79" s="442">
        <v>3330</v>
      </c>
      <c r="F79" s="200" t="s">
        <v>631</v>
      </c>
      <c r="G79" s="443"/>
      <c r="H79" s="466" t="s">
        <v>779</v>
      </c>
      <c r="I79" s="443"/>
      <c r="J79" s="200"/>
      <c r="K79" s="467" t="s">
        <v>655</v>
      </c>
      <c r="L79" s="448">
        <v>61051.519999999997</v>
      </c>
      <c r="M79" s="448"/>
    </row>
    <row r="80" spans="1:13" ht="14" x14ac:dyDescent="0.15">
      <c r="A80" s="12" t="s">
        <v>628</v>
      </c>
      <c r="B80" s="449">
        <v>43820</v>
      </c>
      <c r="C80" s="450">
        <v>43829</v>
      </c>
      <c r="D80" s="451" t="s">
        <v>340</v>
      </c>
      <c r="E80" s="452">
        <v>9000</v>
      </c>
      <c r="F80" s="453" t="s">
        <v>673</v>
      </c>
      <c r="G80" s="454"/>
      <c r="H80" s="455" t="s">
        <v>781</v>
      </c>
      <c r="I80" s="454"/>
      <c r="J80" s="453"/>
      <c r="K80" s="453" t="s">
        <v>38</v>
      </c>
      <c r="L80" s="457">
        <v>165003.51999999999</v>
      </c>
      <c r="M80" s="457"/>
    </row>
    <row r="81" spans="1:13" ht="14" x14ac:dyDescent="0.15">
      <c r="A81" s="12" t="s">
        <v>628</v>
      </c>
      <c r="B81" s="449">
        <v>43820</v>
      </c>
      <c r="C81" s="450">
        <v>43825</v>
      </c>
      <c r="D81" s="451" t="s">
        <v>340</v>
      </c>
      <c r="E81" s="452">
        <v>10000</v>
      </c>
      <c r="F81" s="453" t="s">
        <v>658</v>
      </c>
      <c r="G81" s="454"/>
      <c r="H81" s="455" t="s">
        <v>783</v>
      </c>
      <c r="I81" s="454"/>
      <c r="J81" s="453"/>
      <c r="K81" s="453" t="s">
        <v>38</v>
      </c>
      <c r="L81" s="457">
        <v>183337.24</v>
      </c>
      <c r="M81" s="457"/>
    </row>
    <row r="82" spans="1:13" ht="14" x14ac:dyDescent="0.15">
      <c r="A82" s="18" t="s">
        <v>628</v>
      </c>
      <c r="B82" s="198">
        <v>43820</v>
      </c>
      <c r="C82" s="440">
        <v>43826</v>
      </c>
      <c r="D82" s="441" t="s">
        <v>340</v>
      </c>
      <c r="E82" s="442">
        <v>2000</v>
      </c>
      <c r="F82" s="200" t="s">
        <v>784</v>
      </c>
      <c r="G82" s="443"/>
      <c r="H82" s="445" t="s">
        <v>785</v>
      </c>
      <c r="I82" s="443"/>
      <c r="J82" s="200"/>
      <c r="K82" s="200" t="s">
        <v>38</v>
      </c>
      <c r="L82" s="448">
        <v>36667.449999999997</v>
      </c>
      <c r="M82" s="448"/>
    </row>
    <row r="83" spans="1:13" ht="14" x14ac:dyDescent="0.15">
      <c r="A83" s="430" t="s">
        <v>628</v>
      </c>
      <c r="B83" s="431">
        <v>43822</v>
      </c>
      <c r="C83" s="432">
        <v>43825</v>
      </c>
      <c r="D83" s="433" t="s">
        <v>340</v>
      </c>
      <c r="E83" s="434">
        <v>10000</v>
      </c>
      <c r="F83" s="435" t="s">
        <v>642</v>
      </c>
      <c r="G83" s="436"/>
      <c r="H83" s="437" t="s">
        <v>786</v>
      </c>
      <c r="I83" s="436"/>
      <c r="J83" s="435"/>
      <c r="K83" s="435" t="s">
        <v>662</v>
      </c>
      <c r="L83" s="439">
        <v>183337.24</v>
      </c>
      <c r="M83" s="439"/>
    </row>
    <row r="84" spans="1:13" ht="14" x14ac:dyDescent="0.15">
      <c r="A84" s="12" t="s">
        <v>628</v>
      </c>
      <c r="B84" s="449">
        <v>43822</v>
      </c>
      <c r="C84" s="450">
        <v>43826</v>
      </c>
      <c r="D84" s="451" t="s">
        <v>340</v>
      </c>
      <c r="E84" s="452">
        <v>4200</v>
      </c>
      <c r="F84" s="453" t="s">
        <v>646</v>
      </c>
      <c r="G84" s="454"/>
      <c r="H84" s="455" t="s">
        <v>787</v>
      </c>
      <c r="I84" s="454"/>
      <c r="J84" s="453"/>
      <c r="K84" s="453" t="s">
        <v>38</v>
      </c>
      <c r="L84" s="457">
        <v>77001.64</v>
      </c>
      <c r="M84" s="457"/>
    </row>
    <row r="85" spans="1:13" ht="14" x14ac:dyDescent="0.15">
      <c r="A85" s="12" t="s">
        <v>628</v>
      </c>
      <c r="B85" s="449">
        <v>43822</v>
      </c>
      <c r="C85" s="450">
        <v>43826</v>
      </c>
      <c r="D85" s="451" t="s">
        <v>340</v>
      </c>
      <c r="E85" s="452">
        <v>4200</v>
      </c>
      <c r="F85" s="453" t="s">
        <v>646</v>
      </c>
      <c r="G85" s="454"/>
      <c r="H85" s="455" t="s">
        <v>789</v>
      </c>
      <c r="I85" s="454"/>
      <c r="J85" s="453"/>
      <c r="K85" s="453" t="s">
        <v>38</v>
      </c>
      <c r="L85" s="457">
        <v>77001.64</v>
      </c>
      <c r="M85" s="457"/>
    </row>
    <row r="86" spans="1:13" ht="14" x14ac:dyDescent="0.15">
      <c r="A86" s="18" t="s">
        <v>628</v>
      </c>
      <c r="B86" s="198">
        <v>43822</v>
      </c>
      <c r="C86" s="440">
        <v>43839</v>
      </c>
      <c r="D86" s="441" t="s">
        <v>340</v>
      </c>
      <c r="E86" s="442">
        <v>500</v>
      </c>
      <c r="F86" s="200" t="s">
        <v>664</v>
      </c>
      <c r="G86" s="443"/>
      <c r="H86" s="445" t="s">
        <v>791</v>
      </c>
      <c r="I86" s="443"/>
      <c r="J86" s="200"/>
      <c r="K86" s="469" t="s">
        <v>692</v>
      </c>
      <c r="L86" s="448">
        <v>9166.86</v>
      </c>
      <c r="M86" s="448"/>
    </row>
    <row r="87" spans="1:13" ht="14" x14ac:dyDescent="0.15">
      <c r="A87" s="18" t="s">
        <v>628</v>
      </c>
      <c r="B87" s="198">
        <v>43822</v>
      </c>
      <c r="C87" s="440">
        <v>43825</v>
      </c>
      <c r="D87" s="441" t="s">
        <v>340</v>
      </c>
      <c r="E87" s="442">
        <v>16100</v>
      </c>
      <c r="F87" s="200" t="s">
        <v>658</v>
      </c>
      <c r="G87" s="443"/>
      <c r="H87" s="445" t="s">
        <v>792</v>
      </c>
      <c r="I87" s="443"/>
      <c r="J87" s="200"/>
      <c r="K87" s="314" t="s">
        <v>38</v>
      </c>
      <c r="L87" s="448">
        <v>295172.96000000002</v>
      </c>
      <c r="M87" s="448"/>
    </row>
    <row r="88" spans="1:13" ht="14" x14ac:dyDescent="0.15">
      <c r="A88" s="12" t="s">
        <v>628</v>
      </c>
      <c r="B88" s="449">
        <v>43822</v>
      </c>
      <c r="C88" s="450">
        <v>43829</v>
      </c>
      <c r="D88" s="451" t="s">
        <v>340</v>
      </c>
      <c r="E88" s="452">
        <v>9500</v>
      </c>
      <c r="F88" s="453" t="s">
        <v>636</v>
      </c>
      <c r="G88" s="454"/>
      <c r="H88" s="455" t="s">
        <v>793</v>
      </c>
      <c r="I88" s="454"/>
      <c r="J88" s="453"/>
      <c r="K88" s="456" t="s">
        <v>38</v>
      </c>
      <c r="L88" s="457">
        <v>174170.38</v>
      </c>
      <c r="M88" s="457"/>
    </row>
    <row r="89" spans="1:13" ht="14" x14ac:dyDescent="0.15">
      <c r="A89" s="12" t="s">
        <v>628</v>
      </c>
      <c r="B89" s="449">
        <v>43826</v>
      </c>
      <c r="C89" s="450">
        <v>43829</v>
      </c>
      <c r="D89" s="451" t="s">
        <v>340</v>
      </c>
      <c r="E89" s="452">
        <v>9500</v>
      </c>
      <c r="F89" s="453" t="s">
        <v>636</v>
      </c>
      <c r="G89" s="454"/>
      <c r="H89" s="455" t="s">
        <v>794</v>
      </c>
      <c r="I89" s="454"/>
      <c r="J89" s="453"/>
      <c r="K89" s="456" t="s">
        <v>38</v>
      </c>
      <c r="L89" s="457">
        <v>17678.22</v>
      </c>
      <c r="M89" s="457"/>
    </row>
    <row r="90" spans="1:13" ht="14" x14ac:dyDescent="0.15">
      <c r="A90" s="18" t="s">
        <v>628</v>
      </c>
      <c r="B90" s="198">
        <v>43826</v>
      </c>
      <c r="C90" s="440">
        <v>43829</v>
      </c>
      <c r="D90" s="441" t="s">
        <v>340</v>
      </c>
      <c r="E90" s="442">
        <v>25000</v>
      </c>
      <c r="F90" s="200" t="s">
        <v>649</v>
      </c>
      <c r="G90" s="443"/>
      <c r="H90" s="445" t="s">
        <v>795</v>
      </c>
      <c r="I90" s="443"/>
      <c r="J90" s="200"/>
      <c r="K90" s="314" t="s">
        <v>38</v>
      </c>
      <c r="L90" s="448">
        <v>465219</v>
      </c>
      <c r="M90" s="448"/>
    </row>
    <row r="91" spans="1:13" ht="14" x14ac:dyDescent="0.15">
      <c r="A91" s="430" t="s">
        <v>628</v>
      </c>
      <c r="B91" s="431">
        <v>43827</v>
      </c>
      <c r="C91" s="432">
        <v>43847</v>
      </c>
      <c r="D91" s="433" t="s">
        <v>340</v>
      </c>
      <c r="E91" s="434">
        <v>6900</v>
      </c>
      <c r="F91" s="435" t="s">
        <v>796</v>
      </c>
      <c r="G91" s="436"/>
      <c r="H91" s="470" t="s">
        <v>797</v>
      </c>
      <c r="I91" s="436"/>
      <c r="J91" s="435"/>
      <c r="K91" s="464" t="s">
        <v>662</v>
      </c>
      <c r="L91" s="439">
        <v>128400.44</v>
      </c>
      <c r="M91" s="439"/>
    </row>
    <row r="92" spans="1:13" ht="14" x14ac:dyDescent="0.15">
      <c r="A92" s="12" t="s">
        <v>628</v>
      </c>
      <c r="B92" s="449">
        <v>43827</v>
      </c>
      <c r="C92" s="450">
        <v>43829</v>
      </c>
      <c r="D92" s="451" t="s">
        <v>340</v>
      </c>
      <c r="E92" s="452">
        <v>80000</v>
      </c>
      <c r="F92" s="453" t="s">
        <v>796</v>
      </c>
      <c r="G92" s="454"/>
      <c r="H92" s="455" t="s">
        <v>798</v>
      </c>
      <c r="I92" s="454"/>
      <c r="J92" s="465"/>
      <c r="K92" s="456" t="s">
        <v>38</v>
      </c>
      <c r="L92" s="457">
        <v>1488700.8</v>
      </c>
      <c r="M92" s="457"/>
    </row>
    <row r="93" spans="1:13" ht="14" x14ac:dyDescent="0.15">
      <c r="A93" s="12" t="s">
        <v>628</v>
      </c>
      <c r="B93" s="449">
        <v>43827</v>
      </c>
      <c r="C93" s="450">
        <v>43830</v>
      </c>
      <c r="D93" s="451" t="s">
        <v>340</v>
      </c>
      <c r="E93" s="452">
        <v>22662.5</v>
      </c>
      <c r="F93" s="453" t="s">
        <v>800</v>
      </c>
      <c r="G93" s="454"/>
      <c r="H93" s="455" t="s">
        <v>801</v>
      </c>
      <c r="I93" s="454"/>
      <c r="J93" s="453"/>
      <c r="K93" s="456" t="s">
        <v>38</v>
      </c>
      <c r="L93" s="457">
        <v>421723.53</v>
      </c>
      <c r="M93" s="457"/>
    </row>
    <row r="94" spans="1:13" ht="14" x14ac:dyDescent="0.15">
      <c r="A94" s="18" t="s">
        <v>628</v>
      </c>
      <c r="B94" s="198">
        <v>43829</v>
      </c>
      <c r="C94" s="440">
        <v>43830</v>
      </c>
      <c r="D94" s="441" t="s">
        <v>340</v>
      </c>
      <c r="E94" s="442">
        <v>9405</v>
      </c>
      <c r="F94" s="200" t="s">
        <v>656</v>
      </c>
      <c r="G94" s="443"/>
      <c r="H94" s="445" t="s">
        <v>803</v>
      </c>
      <c r="I94" s="443"/>
      <c r="J94" s="200"/>
      <c r="K94" s="314" t="s">
        <v>38</v>
      </c>
      <c r="L94" s="448">
        <v>175015.38</v>
      </c>
      <c r="M94" s="448"/>
    </row>
    <row r="95" spans="1:13" ht="14" x14ac:dyDescent="0.15">
      <c r="A95" s="502"/>
      <c r="B95" s="503"/>
      <c r="C95" s="504"/>
      <c r="D95" s="506" t="s">
        <v>804</v>
      </c>
      <c r="E95" s="510" t="e">
        <f>SUM(E4:E94)-E91-E79-E72-E71-E62-E50-E49-E48-E47-E46-E45-E43-E37-E36-E35-E34-#REF!-E28-E22-E18-E14-E11-E4</f>
        <v>#REF!</v>
      </c>
      <c r="F95" s="512"/>
      <c r="G95" s="514"/>
      <c r="H95" s="515"/>
      <c r="I95" s="516"/>
      <c r="J95" s="512"/>
      <c r="K95" s="518"/>
      <c r="L95" s="520"/>
      <c r="M95" s="520"/>
    </row>
    <row r="96" spans="1:13" ht="14" x14ac:dyDescent="0.15">
      <c r="A96" s="502"/>
      <c r="B96" s="503"/>
      <c r="C96" s="504"/>
      <c r="D96" s="506"/>
      <c r="E96" s="510"/>
      <c r="F96" s="512"/>
      <c r="G96" s="514"/>
      <c r="H96" s="515"/>
      <c r="I96" s="516"/>
      <c r="J96" s="512"/>
      <c r="K96" s="518"/>
      <c r="L96" s="520"/>
      <c r="M96" s="520"/>
    </row>
    <row r="97" spans="1:13" ht="14" x14ac:dyDescent="0.15">
      <c r="A97" s="18"/>
      <c r="B97" s="198"/>
      <c r="C97" s="522"/>
      <c r="D97" s="441"/>
      <c r="E97" s="442"/>
      <c r="F97" s="200"/>
      <c r="G97" s="443"/>
      <c r="H97" s="466"/>
      <c r="I97" s="523"/>
      <c r="J97" s="200"/>
      <c r="K97" s="467"/>
      <c r="L97" s="448"/>
      <c r="M97" s="448"/>
    </row>
    <row r="98" spans="1:13" ht="14" x14ac:dyDescent="0.15">
      <c r="A98" s="18" t="s">
        <v>628</v>
      </c>
      <c r="B98" s="198">
        <v>43833</v>
      </c>
      <c r="C98" s="522" t="s">
        <v>651</v>
      </c>
      <c r="D98" s="441" t="s">
        <v>340</v>
      </c>
      <c r="E98" s="442">
        <v>2518</v>
      </c>
      <c r="F98" s="200" t="s">
        <v>649</v>
      </c>
      <c r="G98" s="443">
        <v>9</v>
      </c>
      <c r="H98" s="466" t="s">
        <v>810</v>
      </c>
      <c r="I98" s="523"/>
      <c r="J98" s="200"/>
      <c r="K98" s="467" t="s">
        <v>651</v>
      </c>
      <c r="L98" s="448">
        <v>46395.16</v>
      </c>
      <c r="M98" s="448"/>
    </row>
    <row r="99" spans="1:13" ht="14" x14ac:dyDescent="0.15">
      <c r="A99" s="12" t="s">
        <v>628</v>
      </c>
      <c r="B99" s="449">
        <v>43833</v>
      </c>
      <c r="C99" s="526" t="s">
        <v>651</v>
      </c>
      <c r="D99" s="451" t="s">
        <v>340</v>
      </c>
      <c r="E99" s="452">
        <v>1401</v>
      </c>
      <c r="F99" s="453" t="s">
        <v>656</v>
      </c>
      <c r="G99" s="454">
        <v>10</v>
      </c>
      <c r="H99" s="461" t="s">
        <v>811</v>
      </c>
      <c r="I99" s="528"/>
      <c r="J99" s="453"/>
      <c r="K99" s="462" t="s">
        <v>651</v>
      </c>
      <c r="L99" s="457">
        <v>25813.98</v>
      </c>
      <c r="M99" s="457"/>
    </row>
    <row r="100" spans="1:13" ht="14" x14ac:dyDescent="0.15">
      <c r="A100" s="12" t="s">
        <v>628</v>
      </c>
      <c r="B100" s="449">
        <v>43833</v>
      </c>
      <c r="C100" s="526" t="s">
        <v>651</v>
      </c>
      <c r="D100" s="451" t="s">
        <v>340</v>
      </c>
      <c r="E100" s="452">
        <v>1006</v>
      </c>
      <c r="F100" s="453" t="s">
        <v>646</v>
      </c>
      <c r="G100" s="454">
        <v>13</v>
      </c>
      <c r="H100" s="461" t="s">
        <v>812</v>
      </c>
      <c r="I100" s="528"/>
      <c r="J100" s="465"/>
      <c r="K100" s="462" t="s">
        <v>651</v>
      </c>
      <c r="L100" s="457">
        <v>18535.95</v>
      </c>
      <c r="M100" s="457"/>
    </row>
    <row r="101" spans="1:13" ht="14" x14ac:dyDescent="0.15">
      <c r="A101" s="18" t="s">
        <v>628</v>
      </c>
      <c r="B101" s="198">
        <v>43834</v>
      </c>
      <c r="C101" s="522" t="s">
        <v>813</v>
      </c>
      <c r="D101" s="441" t="s">
        <v>340</v>
      </c>
      <c r="E101" s="442">
        <v>1009.1</v>
      </c>
      <c r="F101" s="200" t="s">
        <v>646</v>
      </c>
      <c r="G101" s="443">
        <v>11</v>
      </c>
      <c r="H101" s="466" t="s">
        <v>814</v>
      </c>
      <c r="I101" s="523"/>
      <c r="J101" s="200"/>
      <c r="K101" s="467" t="s">
        <v>651</v>
      </c>
      <c r="L101" s="448">
        <v>18591.22</v>
      </c>
      <c r="M101" s="448"/>
    </row>
    <row r="102" spans="1:13" ht="14" x14ac:dyDescent="0.15">
      <c r="A102" s="12" t="s">
        <v>628</v>
      </c>
      <c r="B102" s="449">
        <v>43834</v>
      </c>
      <c r="C102" s="526" t="s">
        <v>651</v>
      </c>
      <c r="D102" s="451" t="s">
        <v>340</v>
      </c>
      <c r="E102" s="452">
        <v>1015.5</v>
      </c>
      <c r="F102" s="453" t="s">
        <v>646</v>
      </c>
      <c r="G102" s="454">
        <v>15</v>
      </c>
      <c r="H102" s="461" t="s">
        <v>815</v>
      </c>
      <c r="I102" s="528"/>
      <c r="J102" s="465"/>
      <c r="K102" s="531" t="s">
        <v>651</v>
      </c>
      <c r="L102" s="457">
        <v>18715.060000000001</v>
      </c>
      <c r="M102" s="457"/>
    </row>
    <row r="103" spans="1:13" ht="14" x14ac:dyDescent="0.15">
      <c r="A103" s="533" t="s">
        <v>628</v>
      </c>
      <c r="B103" s="449">
        <v>43834</v>
      </c>
      <c r="C103" s="500">
        <v>43857</v>
      </c>
      <c r="D103" s="534" t="s">
        <v>340</v>
      </c>
      <c r="E103" s="535">
        <v>1000.1</v>
      </c>
      <c r="F103" s="536" t="s">
        <v>664</v>
      </c>
      <c r="G103" s="537">
        <v>14</v>
      </c>
      <c r="H103" s="538" t="s">
        <v>819</v>
      </c>
      <c r="I103" s="539"/>
      <c r="J103" s="536"/>
      <c r="K103" s="540" t="s">
        <v>821</v>
      </c>
      <c r="L103" s="541">
        <v>18429.400000000001</v>
      </c>
      <c r="M103" s="541"/>
    </row>
    <row r="104" spans="1:13" ht="14" x14ac:dyDescent="0.15">
      <c r="A104" s="18" t="s">
        <v>628</v>
      </c>
      <c r="B104" s="198">
        <v>43834</v>
      </c>
      <c r="C104" s="440">
        <v>43845</v>
      </c>
      <c r="D104" s="441" t="s">
        <v>340</v>
      </c>
      <c r="E104" s="442">
        <v>8550.2999999999993</v>
      </c>
      <c r="F104" s="200" t="s">
        <v>673</v>
      </c>
      <c r="G104" s="443">
        <v>16</v>
      </c>
      <c r="H104" s="445" t="s">
        <v>824</v>
      </c>
      <c r="I104" s="523"/>
      <c r="J104" s="200"/>
      <c r="K104" s="314" t="s">
        <v>701</v>
      </c>
      <c r="L104" s="448">
        <v>157576.9</v>
      </c>
      <c r="M104" s="448"/>
    </row>
    <row r="105" spans="1:13" ht="14" x14ac:dyDescent="0.15">
      <c r="A105" s="18" t="s">
        <v>628</v>
      </c>
      <c r="B105" s="198">
        <v>43834</v>
      </c>
      <c r="C105" s="440">
        <v>43846</v>
      </c>
      <c r="D105" s="441" t="s">
        <v>340</v>
      </c>
      <c r="E105" s="442">
        <v>4507.5</v>
      </c>
      <c r="F105" s="200" t="s">
        <v>624</v>
      </c>
      <c r="G105" s="443">
        <v>17</v>
      </c>
      <c r="H105" s="445" t="s">
        <v>825</v>
      </c>
      <c r="I105" s="523"/>
      <c r="J105" s="200"/>
      <c r="K105" s="314" t="s">
        <v>701</v>
      </c>
      <c r="L105" s="448">
        <v>83070.53</v>
      </c>
      <c r="M105" s="448"/>
    </row>
    <row r="106" spans="1:13" ht="14" x14ac:dyDescent="0.15">
      <c r="A106" s="12" t="s">
        <v>628</v>
      </c>
      <c r="B106" s="449">
        <v>43834</v>
      </c>
      <c r="C106" s="450">
        <v>43861</v>
      </c>
      <c r="D106" s="451" t="s">
        <v>340</v>
      </c>
      <c r="E106" s="452">
        <v>1000.7</v>
      </c>
      <c r="F106" s="453" t="s">
        <v>679</v>
      </c>
      <c r="G106" s="454">
        <v>18</v>
      </c>
      <c r="H106" s="455" t="s">
        <v>827</v>
      </c>
      <c r="I106" s="528"/>
      <c r="J106" s="453"/>
      <c r="K106" s="456" t="s">
        <v>701</v>
      </c>
      <c r="L106" s="457">
        <v>18442.3</v>
      </c>
      <c r="M106" s="457"/>
    </row>
    <row r="107" spans="1:13" ht="14" x14ac:dyDescent="0.15">
      <c r="A107" s="12" t="s">
        <v>628</v>
      </c>
      <c r="B107" s="449">
        <v>43834</v>
      </c>
      <c r="C107" s="450">
        <v>43861</v>
      </c>
      <c r="D107" s="451" t="s">
        <v>340</v>
      </c>
      <c r="E107" s="452">
        <v>955</v>
      </c>
      <c r="F107" s="453" t="s">
        <v>679</v>
      </c>
      <c r="G107" s="454">
        <v>19</v>
      </c>
      <c r="H107" s="455" t="s">
        <v>829</v>
      </c>
      <c r="I107" s="528"/>
      <c r="J107" s="465"/>
      <c r="K107" s="456" t="s">
        <v>701</v>
      </c>
      <c r="L107" s="457">
        <v>17600.07</v>
      </c>
      <c r="M107" s="457"/>
    </row>
    <row r="108" spans="1:13" ht="14" x14ac:dyDescent="0.15">
      <c r="A108" s="18" t="s">
        <v>628</v>
      </c>
      <c r="B108" s="198">
        <v>43834</v>
      </c>
      <c r="C108" s="440">
        <v>43844</v>
      </c>
      <c r="D108" s="441" t="s">
        <v>340</v>
      </c>
      <c r="E108" s="442">
        <v>9456</v>
      </c>
      <c r="F108" s="200" t="s">
        <v>658</v>
      </c>
      <c r="G108" s="443">
        <v>20</v>
      </c>
      <c r="H108" s="445" t="s">
        <v>831</v>
      </c>
      <c r="I108" s="443"/>
      <c r="J108" s="200"/>
      <c r="K108" s="314" t="s">
        <v>38</v>
      </c>
      <c r="L108" s="448">
        <v>174268.41</v>
      </c>
      <c r="M108" s="448"/>
    </row>
    <row r="109" spans="1:13" ht="14" x14ac:dyDescent="0.15">
      <c r="A109" s="18" t="s">
        <v>628</v>
      </c>
      <c r="B109" s="198">
        <v>43834</v>
      </c>
      <c r="C109" s="522" t="s">
        <v>651</v>
      </c>
      <c r="D109" s="441" t="s">
        <v>340</v>
      </c>
      <c r="E109" s="442">
        <v>1002</v>
      </c>
      <c r="F109" s="200" t="s">
        <v>646</v>
      </c>
      <c r="G109" s="443">
        <v>21</v>
      </c>
      <c r="H109" s="466" t="s">
        <v>832</v>
      </c>
      <c r="I109" s="443"/>
      <c r="J109" s="200"/>
      <c r="K109" s="543" t="s">
        <v>651</v>
      </c>
      <c r="L109" s="448">
        <v>18466.259999999998</v>
      </c>
      <c r="M109" s="448"/>
    </row>
    <row r="110" spans="1:13" ht="14" x14ac:dyDescent="0.15">
      <c r="A110" s="12" t="s">
        <v>628</v>
      </c>
      <c r="B110" s="449">
        <v>43834</v>
      </c>
      <c r="C110" s="526" t="s">
        <v>651</v>
      </c>
      <c r="D110" s="451" t="s">
        <v>340</v>
      </c>
      <c r="E110" s="452">
        <v>3504.4</v>
      </c>
      <c r="F110" s="453" t="s">
        <v>656</v>
      </c>
      <c r="G110" s="454">
        <v>22</v>
      </c>
      <c r="H110" s="461" t="s">
        <v>834</v>
      </c>
      <c r="I110" s="454"/>
      <c r="J110" s="453"/>
      <c r="K110" s="462" t="s">
        <v>651</v>
      </c>
      <c r="L110" s="457">
        <v>64583.99</v>
      </c>
      <c r="M110" s="457"/>
    </row>
    <row r="111" spans="1:13" ht="14" x14ac:dyDescent="0.15">
      <c r="A111" s="18" t="s">
        <v>628</v>
      </c>
      <c r="B111" s="198">
        <v>43836</v>
      </c>
      <c r="C111" s="522" t="s">
        <v>651</v>
      </c>
      <c r="D111" s="441" t="s">
        <v>340</v>
      </c>
      <c r="E111" s="442">
        <v>2003</v>
      </c>
      <c r="F111" s="200" t="s">
        <v>649</v>
      </c>
      <c r="G111" s="443">
        <v>23</v>
      </c>
      <c r="H111" s="466" t="s">
        <v>835</v>
      </c>
      <c r="I111" s="443"/>
      <c r="J111" s="200"/>
      <c r="K111" s="543" t="s">
        <v>651</v>
      </c>
      <c r="L111" s="448">
        <v>36903.269999999997</v>
      </c>
      <c r="M111" s="448">
        <f t="shared" ref="M111:M276" si="0">L111/E111</f>
        <v>18.423999001497751</v>
      </c>
    </row>
    <row r="112" spans="1:13" ht="14" x14ac:dyDescent="0.15">
      <c r="A112" s="12" t="s">
        <v>628</v>
      </c>
      <c r="B112" s="449">
        <v>43836</v>
      </c>
      <c r="C112" s="450">
        <v>43845</v>
      </c>
      <c r="D112" s="451" t="s">
        <v>340</v>
      </c>
      <c r="E112" s="452">
        <v>21000</v>
      </c>
      <c r="F112" s="453" t="s">
        <v>679</v>
      </c>
      <c r="G112" s="454"/>
      <c r="H112" s="455" t="s">
        <v>837</v>
      </c>
      <c r="I112" s="454"/>
      <c r="J112" s="453"/>
      <c r="K112" s="456" t="s">
        <v>838</v>
      </c>
      <c r="L112" s="457">
        <v>386922.9</v>
      </c>
      <c r="M112" s="457">
        <f t="shared" si="0"/>
        <v>18.424900000000001</v>
      </c>
    </row>
    <row r="113" spans="1:13" ht="14" x14ac:dyDescent="0.15">
      <c r="A113" s="533" t="s">
        <v>628</v>
      </c>
      <c r="B113" s="449">
        <v>43837</v>
      </c>
      <c r="C113" s="549" t="s">
        <v>651</v>
      </c>
      <c r="D113" s="534" t="s">
        <v>340</v>
      </c>
      <c r="E113" s="535">
        <v>1008.1</v>
      </c>
      <c r="F113" s="551" t="s">
        <v>646</v>
      </c>
      <c r="G113" s="537">
        <v>24</v>
      </c>
      <c r="H113" s="552" t="s">
        <v>840</v>
      </c>
      <c r="I113" s="537"/>
      <c r="J113" s="536"/>
      <c r="K113" s="553" t="s">
        <v>651</v>
      </c>
      <c r="L113" s="541">
        <v>18548.03</v>
      </c>
      <c r="M113" s="457">
        <f t="shared" si="0"/>
        <v>18.398998115266341</v>
      </c>
    </row>
    <row r="114" spans="1:13" ht="14" x14ac:dyDescent="0.15">
      <c r="A114" s="533" t="s">
        <v>628</v>
      </c>
      <c r="B114" s="449">
        <v>43837</v>
      </c>
      <c r="C114" s="500">
        <v>43857</v>
      </c>
      <c r="D114" s="534" t="s">
        <v>340</v>
      </c>
      <c r="E114" s="535">
        <v>1010.3</v>
      </c>
      <c r="F114" s="551" t="s">
        <v>664</v>
      </c>
      <c r="G114" s="537">
        <v>25</v>
      </c>
      <c r="H114" s="538" t="s">
        <v>843</v>
      </c>
      <c r="I114" s="537"/>
      <c r="J114" s="536"/>
      <c r="K114" s="540" t="s">
        <v>821</v>
      </c>
      <c r="L114" s="541">
        <v>18588.509999999998</v>
      </c>
      <c r="M114" s="457">
        <f t="shared" si="0"/>
        <v>18.399000296941502</v>
      </c>
    </row>
    <row r="115" spans="1:13" ht="14" x14ac:dyDescent="0.15">
      <c r="A115" s="555" t="s">
        <v>628</v>
      </c>
      <c r="B115" s="198">
        <v>43837</v>
      </c>
      <c r="C115" s="556">
        <v>43857</v>
      </c>
      <c r="D115" s="558" t="s">
        <v>340</v>
      </c>
      <c r="E115" s="560">
        <v>1004</v>
      </c>
      <c r="F115" s="565" t="s">
        <v>664</v>
      </c>
      <c r="G115" s="567">
        <v>27</v>
      </c>
      <c r="H115" s="570" t="s">
        <v>849</v>
      </c>
      <c r="I115" s="567"/>
      <c r="J115" s="572"/>
      <c r="K115" s="574" t="s">
        <v>821</v>
      </c>
      <c r="L115" s="579">
        <v>18472.599999999999</v>
      </c>
      <c r="M115" s="448">
        <f t="shared" si="0"/>
        <v>18.399003984063743</v>
      </c>
    </row>
    <row r="116" spans="1:13" ht="14" x14ac:dyDescent="0.15">
      <c r="A116" s="18" t="s">
        <v>628</v>
      </c>
      <c r="B116" s="198">
        <v>43837</v>
      </c>
      <c r="C116" s="522" t="s">
        <v>651</v>
      </c>
      <c r="D116" s="441" t="s">
        <v>340</v>
      </c>
      <c r="E116" s="442">
        <v>1005.5</v>
      </c>
      <c r="F116" s="584" t="s">
        <v>646</v>
      </c>
      <c r="G116" s="443">
        <v>26</v>
      </c>
      <c r="H116" s="466" t="s">
        <v>859</v>
      </c>
      <c r="I116" s="443"/>
      <c r="J116" s="200"/>
      <c r="K116" s="467" t="s">
        <v>651</v>
      </c>
      <c r="L116" s="448">
        <v>18500.189999999999</v>
      </c>
      <c r="M116" s="448">
        <f t="shared" si="0"/>
        <v>18.39899552461462</v>
      </c>
    </row>
    <row r="117" spans="1:13" ht="14" x14ac:dyDescent="0.15">
      <c r="A117" s="12" t="s">
        <v>628</v>
      </c>
      <c r="B117" s="449">
        <v>43837</v>
      </c>
      <c r="C117" s="526" t="s">
        <v>651</v>
      </c>
      <c r="D117" s="451" t="s">
        <v>340</v>
      </c>
      <c r="E117" s="452">
        <v>2007.5</v>
      </c>
      <c r="F117" s="589" t="s">
        <v>646</v>
      </c>
      <c r="G117" s="454">
        <v>28</v>
      </c>
      <c r="H117" s="591" t="s">
        <v>860</v>
      </c>
      <c r="I117" s="454"/>
      <c r="J117" s="453"/>
      <c r="K117" s="462" t="s">
        <v>651</v>
      </c>
      <c r="L117" s="457">
        <v>36936</v>
      </c>
      <c r="M117" s="457">
        <f t="shared" si="0"/>
        <v>18.399003735990039</v>
      </c>
    </row>
    <row r="118" spans="1:13" ht="14" x14ac:dyDescent="0.15">
      <c r="A118" s="12" t="s">
        <v>628</v>
      </c>
      <c r="B118" s="449">
        <v>43837</v>
      </c>
      <c r="C118" s="526" t="s">
        <v>651</v>
      </c>
      <c r="D118" s="451" t="s">
        <v>340</v>
      </c>
      <c r="E118" s="452">
        <v>3506.1</v>
      </c>
      <c r="F118" s="589" t="s">
        <v>679</v>
      </c>
      <c r="G118" s="454">
        <v>29</v>
      </c>
      <c r="H118" s="461" t="s">
        <v>862</v>
      </c>
      <c r="I118" s="454"/>
      <c r="J118" s="453"/>
      <c r="K118" s="462" t="s">
        <v>651</v>
      </c>
      <c r="L118" s="457">
        <v>64508.73</v>
      </c>
      <c r="M118" s="457">
        <f t="shared" si="0"/>
        <v>18.398998887652951</v>
      </c>
    </row>
    <row r="119" spans="1:13" ht="14" x14ac:dyDescent="0.15">
      <c r="A119" s="18" t="s">
        <v>628</v>
      </c>
      <c r="B119" s="198">
        <v>43837</v>
      </c>
      <c r="C119" s="522" t="s">
        <v>651</v>
      </c>
      <c r="D119" s="441" t="s">
        <v>340</v>
      </c>
      <c r="E119" s="442">
        <v>2502.1</v>
      </c>
      <c r="F119" s="584" t="s">
        <v>649</v>
      </c>
      <c r="G119" s="443">
        <v>30</v>
      </c>
      <c r="H119" s="466" t="s">
        <v>866</v>
      </c>
      <c r="I119" s="443"/>
      <c r="J119" s="200"/>
      <c r="K119" s="543" t="s">
        <v>651</v>
      </c>
      <c r="L119" s="448">
        <v>46036.14</v>
      </c>
      <c r="M119" s="448">
        <f t="shared" si="0"/>
        <v>18.399000839294992</v>
      </c>
    </row>
    <row r="120" spans="1:13" ht="14" x14ac:dyDescent="0.15">
      <c r="A120" s="18" t="s">
        <v>628</v>
      </c>
      <c r="B120" s="198">
        <v>43837</v>
      </c>
      <c r="C120" s="440">
        <v>43845</v>
      </c>
      <c r="D120" s="441" t="s">
        <v>340</v>
      </c>
      <c r="E120" s="442">
        <v>6012.5</v>
      </c>
      <c r="F120" s="584" t="s">
        <v>673</v>
      </c>
      <c r="G120" s="443">
        <v>31</v>
      </c>
      <c r="H120" s="445" t="s">
        <v>867</v>
      </c>
      <c r="I120" s="443"/>
      <c r="J120" s="200"/>
      <c r="K120" s="314" t="s">
        <v>38</v>
      </c>
      <c r="L120" s="448">
        <v>110623.99</v>
      </c>
      <c r="M120" s="448">
        <f t="shared" si="0"/>
        <v>18.399000415800415</v>
      </c>
    </row>
    <row r="121" spans="1:13" ht="14" x14ac:dyDescent="0.15">
      <c r="A121" s="12" t="s">
        <v>628</v>
      </c>
      <c r="B121" s="449">
        <v>43839</v>
      </c>
      <c r="C121" s="450">
        <v>43844</v>
      </c>
      <c r="D121" s="451" t="s">
        <v>340</v>
      </c>
      <c r="E121" s="452">
        <v>9812</v>
      </c>
      <c r="F121" s="453" t="s">
        <v>658</v>
      </c>
      <c r="G121" s="454">
        <v>34</v>
      </c>
      <c r="H121" s="455" t="s">
        <v>868</v>
      </c>
      <c r="I121" s="454"/>
      <c r="J121" s="453"/>
      <c r="K121" s="456" t="s">
        <v>38</v>
      </c>
      <c r="L121" s="457">
        <v>180737.04</v>
      </c>
      <c r="M121" s="457">
        <f t="shared" si="0"/>
        <v>18.420000000000002</v>
      </c>
    </row>
    <row r="122" spans="1:13" ht="14" x14ac:dyDescent="0.15">
      <c r="A122" s="12" t="s">
        <v>628</v>
      </c>
      <c r="B122" s="449">
        <v>43839</v>
      </c>
      <c r="C122" s="450">
        <v>43845</v>
      </c>
      <c r="D122" s="451" t="s">
        <v>340</v>
      </c>
      <c r="E122" s="452">
        <v>8003</v>
      </c>
      <c r="F122" s="453" t="s">
        <v>673</v>
      </c>
      <c r="G122" s="454">
        <v>35</v>
      </c>
      <c r="H122" s="455" t="s">
        <v>869</v>
      </c>
      <c r="I122" s="454"/>
      <c r="J122" s="453"/>
      <c r="K122" s="456" t="s">
        <v>38</v>
      </c>
      <c r="L122" s="457">
        <v>147415.26</v>
      </c>
      <c r="M122" s="457">
        <f t="shared" si="0"/>
        <v>18.420000000000002</v>
      </c>
    </row>
    <row r="123" spans="1:13" ht="14" x14ac:dyDescent="0.15">
      <c r="A123" s="18" t="s">
        <v>628</v>
      </c>
      <c r="B123" s="198">
        <v>43839</v>
      </c>
      <c r="C123" s="440">
        <v>43857</v>
      </c>
      <c r="D123" s="441" t="s">
        <v>340</v>
      </c>
      <c r="E123" s="442">
        <v>1003</v>
      </c>
      <c r="F123" s="200" t="s">
        <v>664</v>
      </c>
      <c r="G123" s="443">
        <v>36</v>
      </c>
      <c r="H123" s="445" t="s">
        <v>870</v>
      </c>
      <c r="I123" s="443"/>
      <c r="J123" s="200"/>
      <c r="K123" s="469" t="s">
        <v>821</v>
      </c>
      <c r="L123" s="448">
        <v>18475.259999999998</v>
      </c>
      <c r="M123" s="448">
        <f t="shared" si="0"/>
        <v>18.419999999999998</v>
      </c>
    </row>
    <row r="124" spans="1:13" ht="14" x14ac:dyDescent="0.15">
      <c r="A124" s="18" t="s">
        <v>628</v>
      </c>
      <c r="B124" s="198">
        <v>43839</v>
      </c>
      <c r="C124" s="440">
        <v>43861</v>
      </c>
      <c r="D124" s="441" t="s">
        <v>340</v>
      </c>
      <c r="E124" s="442">
        <v>18000</v>
      </c>
      <c r="F124" s="200" t="s">
        <v>707</v>
      </c>
      <c r="G124" s="443">
        <v>40</v>
      </c>
      <c r="H124" s="445" t="s">
        <v>872</v>
      </c>
      <c r="I124" s="443"/>
      <c r="J124" s="200"/>
      <c r="K124" s="314" t="s">
        <v>701</v>
      </c>
      <c r="L124" s="448">
        <v>331572.59999999998</v>
      </c>
      <c r="M124" s="448">
        <f t="shared" si="0"/>
        <v>18.4207</v>
      </c>
    </row>
    <row r="125" spans="1:13" ht="14" x14ac:dyDescent="0.15">
      <c r="A125" s="12" t="s">
        <v>628</v>
      </c>
      <c r="B125" s="449">
        <v>43839</v>
      </c>
      <c r="C125" s="526">
        <v>43847</v>
      </c>
      <c r="D125" s="451" t="s">
        <v>340</v>
      </c>
      <c r="E125" s="452">
        <v>2001</v>
      </c>
      <c r="F125" s="453" t="s">
        <v>646</v>
      </c>
      <c r="G125" s="454">
        <v>39</v>
      </c>
      <c r="H125" s="461" t="s">
        <v>875</v>
      </c>
      <c r="I125" s="454"/>
      <c r="J125" s="453"/>
      <c r="K125" s="456" t="s">
        <v>701</v>
      </c>
      <c r="L125" s="457">
        <v>36858.410000000003</v>
      </c>
      <c r="M125" s="457">
        <f t="shared" si="0"/>
        <v>18.419995002498752</v>
      </c>
    </row>
    <row r="126" spans="1:13" ht="14" x14ac:dyDescent="0.15">
      <c r="A126" s="12" t="s">
        <v>628</v>
      </c>
      <c r="B126" s="449">
        <v>43839</v>
      </c>
      <c r="C126" s="450">
        <v>43858</v>
      </c>
      <c r="D126" s="451" t="s">
        <v>340</v>
      </c>
      <c r="E126" s="452">
        <v>2500</v>
      </c>
      <c r="F126" s="453" t="s">
        <v>624</v>
      </c>
      <c r="G126" s="454">
        <v>37</v>
      </c>
      <c r="H126" s="455" t="s">
        <v>878</v>
      </c>
      <c r="I126" s="454"/>
      <c r="J126" s="453"/>
      <c r="K126" s="456" t="s">
        <v>701</v>
      </c>
      <c r="L126" s="457">
        <v>46050</v>
      </c>
      <c r="M126" s="457">
        <f t="shared" si="0"/>
        <v>18.420000000000002</v>
      </c>
    </row>
    <row r="127" spans="1:13" ht="14" x14ac:dyDescent="0.15">
      <c r="A127" s="18" t="s">
        <v>628</v>
      </c>
      <c r="B127" s="198">
        <v>43839</v>
      </c>
      <c r="C127" s="440"/>
      <c r="D127" s="441" t="s">
        <v>340</v>
      </c>
      <c r="E127" s="442">
        <v>3209</v>
      </c>
      <c r="F127" s="200" t="s">
        <v>800</v>
      </c>
      <c r="G127" s="443">
        <v>44</v>
      </c>
      <c r="H127" s="445" t="s">
        <v>879</v>
      </c>
      <c r="I127" s="443"/>
      <c r="J127" s="200"/>
      <c r="K127" s="447"/>
      <c r="L127" s="448">
        <v>59109.78</v>
      </c>
      <c r="M127" s="448">
        <f t="shared" si="0"/>
        <v>18.419999999999998</v>
      </c>
    </row>
    <row r="128" spans="1:13" ht="14" x14ac:dyDescent="0.15">
      <c r="A128" s="12" t="s">
        <v>628</v>
      </c>
      <c r="B128" s="449">
        <v>43839</v>
      </c>
      <c r="C128" s="526" t="s">
        <v>651</v>
      </c>
      <c r="D128" s="451" t="s">
        <v>340</v>
      </c>
      <c r="E128" s="452">
        <v>4999.8999999999996</v>
      </c>
      <c r="F128" s="453" t="s">
        <v>796</v>
      </c>
      <c r="G128" s="454">
        <v>41</v>
      </c>
      <c r="H128" s="461" t="s">
        <v>882</v>
      </c>
      <c r="I128" s="454"/>
      <c r="J128" s="453"/>
      <c r="K128" s="462" t="s">
        <v>651</v>
      </c>
      <c r="L128" s="457">
        <v>92098.16</v>
      </c>
      <c r="M128" s="457">
        <f t="shared" si="0"/>
        <v>18.420000400008004</v>
      </c>
    </row>
    <row r="129" spans="1:13" ht="14" x14ac:dyDescent="0.15">
      <c r="A129" s="18" t="s">
        <v>628</v>
      </c>
      <c r="B129" s="198">
        <v>43839</v>
      </c>
      <c r="C129" s="522">
        <v>43861</v>
      </c>
      <c r="D129" s="441" t="s">
        <v>340</v>
      </c>
      <c r="E129" s="442">
        <v>2405</v>
      </c>
      <c r="F129" s="200" t="s">
        <v>885</v>
      </c>
      <c r="G129" s="443">
        <v>42</v>
      </c>
      <c r="H129" s="445" t="s">
        <v>886</v>
      </c>
      <c r="I129" s="443"/>
      <c r="J129" s="200"/>
      <c r="K129" s="607" t="s">
        <v>51</v>
      </c>
      <c r="L129" s="448">
        <v>44301.79</v>
      </c>
      <c r="M129" s="448">
        <f t="shared" si="0"/>
        <v>18.420702702702702</v>
      </c>
    </row>
    <row r="130" spans="1:13" ht="14" x14ac:dyDescent="0.15">
      <c r="A130" s="18" t="s">
        <v>628</v>
      </c>
      <c r="B130" s="198">
        <v>43839</v>
      </c>
      <c r="C130" s="522" t="s">
        <v>651</v>
      </c>
      <c r="D130" s="441" t="s">
        <v>340</v>
      </c>
      <c r="E130" s="442">
        <v>2001</v>
      </c>
      <c r="F130" s="200" t="s">
        <v>649</v>
      </c>
      <c r="G130" s="443">
        <v>43</v>
      </c>
      <c r="H130" s="466" t="s">
        <v>890</v>
      </c>
      <c r="I130" s="443"/>
      <c r="J130" s="200"/>
      <c r="K130" s="607" t="s">
        <v>651</v>
      </c>
      <c r="L130" s="448">
        <v>36858.42</v>
      </c>
      <c r="M130" s="448">
        <f t="shared" si="0"/>
        <v>18.419999999999998</v>
      </c>
    </row>
    <row r="131" spans="1:13" ht="26" x14ac:dyDescent="0.15">
      <c r="A131" s="12" t="s">
        <v>628</v>
      </c>
      <c r="B131" s="449">
        <v>43843</v>
      </c>
      <c r="C131" s="450">
        <v>43861</v>
      </c>
      <c r="D131" s="451" t="s">
        <v>340</v>
      </c>
      <c r="E131" s="452">
        <v>10007</v>
      </c>
      <c r="F131" s="453" t="s">
        <v>707</v>
      </c>
      <c r="G131" s="454">
        <v>47</v>
      </c>
      <c r="H131" s="608" t="s">
        <v>891</v>
      </c>
      <c r="I131" s="454"/>
      <c r="J131" s="453"/>
      <c r="K131" s="456" t="s">
        <v>701</v>
      </c>
      <c r="L131" s="457">
        <v>184583.12</v>
      </c>
      <c r="M131" s="448">
        <f t="shared" si="0"/>
        <v>18.445400219846107</v>
      </c>
    </row>
    <row r="132" spans="1:13" ht="26" x14ac:dyDescent="0.15">
      <c r="A132" s="18" t="s">
        <v>628</v>
      </c>
      <c r="B132" s="198">
        <v>43843</v>
      </c>
      <c r="C132" s="522" t="s">
        <v>651</v>
      </c>
      <c r="D132" s="441" t="s">
        <v>340</v>
      </c>
      <c r="E132" s="442">
        <v>5001</v>
      </c>
      <c r="F132" s="200" t="s">
        <v>656</v>
      </c>
      <c r="G132" s="443">
        <v>48</v>
      </c>
      <c r="H132" s="609" t="s">
        <v>898</v>
      </c>
      <c r="I132" s="523"/>
      <c r="J132" s="200"/>
      <c r="K132" s="607" t="s">
        <v>701</v>
      </c>
      <c r="L132" s="448">
        <v>92243.44</v>
      </c>
      <c r="M132" s="448">
        <f t="shared" si="0"/>
        <v>18.44499900019996</v>
      </c>
    </row>
    <row r="133" spans="1:13" ht="14" x14ac:dyDescent="0.15">
      <c r="A133" s="12" t="s">
        <v>628</v>
      </c>
      <c r="B133" s="449">
        <v>43844</v>
      </c>
      <c r="C133" s="450">
        <v>43847</v>
      </c>
      <c r="D133" s="451" t="s">
        <v>340</v>
      </c>
      <c r="E133" s="452">
        <v>1002.3</v>
      </c>
      <c r="F133" s="453" t="s">
        <v>646</v>
      </c>
      <c r="G133" s="454">
        <v>49</v>
      </c>
      <c r="H133" s="455" t="s">
        <v>904</v>
      </c>
      <c r="I133" s="528"/>
      <c r="J133" s="453"/>
      <c r="K133" s="456" t="s">
        <v>701</v>
      </c>
      <c r="L133" s="457">
        <v>18323.05</v>
      </c>
      <c r="M133" s="457">
        <f t="shared" si="0"/>
        <v>18.281003691509529</v>
      </c>
    </row>
    <row r="134" spans="1:13" ht="14" x14ac:dyDescent="0.15">
      <c r="A134" s="18" t="s">
        <v>628</v>
      </c>
      <c r="B134" s="198">
        <v>43844</v>
      </c>
      <c r="C134" s="440">
        <v>43847</v>
      </c>
      <c r="D134" s="441" t="s">
        <v>340</v>
      </c>
      <c r="E134" s="442">
        <v>1001.4</v>
      </c>
      <c r="F134" s="200" t="s">
        <v>646</v>
      </c>
      <c r="G134" s="443">
        <v>50</v>
      </c>
      <c r="H134" s="445" t="s">
        <v>907</v>
      </c>
      <c r="I134" s="523"/>
      <c r="J134" s="200"/>
      <c r="K134" s="314" t="s">
        <v>701</v>
      </c>
      <c r="L134" s="448">
        <v>18306.59</v>
      </c>
      <c r="M134" s="448">
        <f t="shared" si="0"/>
        <v>18.280996604753344</v>
      </c>
    </row>
    <row r="135" spans="1:13" ht="14" x14ac:dyDescent="0.15">
      <c r="A135" s="18" t="s">
        <v>628</v>
      </c>
      <c r="B135" s="198">
        <v>43844</v>
      </c>
      <c r="C135" s="440">
        <v>43847</v>
      </c>
      <c r="D135" s="441" t="s">
        <v>340</v>
      </c>
      <c r="E135" s="442">
        <v>999</v>
      </c>
      <c r="F135" s="200" t="s">
        <v>646</v>
      </c>
      <c r="G135" s="443">
        <v>56</v>
      </c>
      <c r="H135" s="445" t="s">
        <v>909</v>
      </c>
      <c r="I135" s="523"/>
      <c r="J135" s="200"/>
      <c r="K135" s="314" t="s">
        <v>701</v>
      </c>
      <c r="L135" s="448">
        <v>18262.72</v>
      </c>
      <c r="M135" s="448">
        <f t="shared" si="0"/>
        <v>18.281001001001002</v>
      </c>
    </row>
    <row r="136" spans="1:13" ht="14" x14ac:dyDescent="0.15">
      <c r="A136" s="12" t="s">
        <v>628</v>
      </c>
      <c r="B136" s="449">
        <v>43844</v>
      </c>
      <c r="C136" s="460" t="s">
        <v>651</v>
      </c>
      <c r="D136" s="451" t="s">
        <v>340</v>
      </c>
      <c r="E136" s="452">
        <v>29.6</v>
      </c>
      <c r="F136" s="453" t="s">
        <v>636</v>
      </c>
      <c r="G136" s="454">
        <v>51</v>
      </c>
      <c r="H136" s="461" t="s">
        <v>911</v>
      </c>
      <c r="I136" s="528"/>
      <c r="J136" s="453"/>
      <c r="K136" s="462" t="s">
        <v>651</v>
      </c>
      <c r="L136" s="457">
        <v>541.12</v>
      </c>
      <c r="M136" s="457">
        <f t="shared" si="0"/>
        <v>18.28108108108108</v>
      </c>
    </row>
    <row r="137" spans="1:13" ht="14" x14ac:dyDescent="0.15">
      <c r="A137" s="12" t="s">
        <v>628</v>
      </c>
      <c r="B137" s="449">
        <v>43844</v>
      </c>
      <c r="C137" s="460" t="s">
        <v>651</v>
      </c>
      <c r="D137" s="451" t="s">
        <v>340</v>
      </c>
      <c r="E137" s="452">
        <v>1971.5</v>
      </c>
      <c r="F137" s="453" t="s">
        <v>636</v>
      </c>
      <c r="G137" s="454">
        <v>55</v>
      </c>
      <c r="H137" s="461" t="s">
        <v>914</v>
      </c>
      <c r="I137" s="528"/>
      <c r="J137" s="465"/>
      <c r="K137" s="462" t="s">
        <v>651</v>
      </c>
      <c r="L137" s="457">
        <v>36040.99</v>
      </c>
      <c r="M137" s="457">
        <f t="shared" si="0"/>
        <v>18.280999239158</v>
      </c>
    </row>
    <row r="138" spans="1:13" ht="14" x14ac:dyDescent="0.15">
      <c r="A138" s="18" t="s">
        <v>628</v>
      </c>
      <c r="B138" s="198">
        <v>43844</v>
      </c>
      <c r="C138" s="440">
        <v>43845</v>
      </c>
      <c r="D138" s="441" t="s">
        <v>340</v>
      </c>
      <c r="E138" s="442">
        <v>8503.6</v>
      </c>
      <c r="F138" s="200" t="s">
        <v>673</v>
      </c>
      <c r="G138" s="443">
        <v>57</v>
      </c>
      <c r="H138" s="445" t="s">
        <v>917</v>
      </c>
      <c r="I138" s="523"/>
      <c r="J138" s="200"/>
      <c r="K138" s="314" t="s">
        <v>821</v>
      </c>
      <c r="L138" s="448">
        <v>155454.32</v>
      </c>
      <c r="M138" s="448">
        <f t="shared" si="0"/>
        <v>18.281000987816924</v>
      </c>
    </row>
    <row r="139" spans="1:13" ht="14" x14ac:dyDescent="0.15">
      <c r="A139" s="18" t="s">
        <v>628</v>
      </c>
      <c r="B139" s="198">
        <v>43844</v>
      </c>
      <c r="C139" s="522" t="s">
        <v>651</v>
      </c>
      <c r="D139" s="441" t="s">
        <v>340</v>
      </c>
      <c r="E139" s="442">
        <v>2002.4</v>
      </c>
      <c r="F139" s="200" t="s">
        <v>649</v>
      </c>
      <c r="G139" s="443">
        <v>58</v>
      </c>
      <c r="H139" s="445" t="s">
        <v>918</v>
      </c>
      <c r="I139" s="523"/>
      <c r="J139" s="200"/>
      <c r="K139" s="467" t="s">
        <v>651</v>
      </c>
      <c r="L139" s="448">
        <v>36605.879999999997</v>
      </c>
      <c r="M139" s="448">
        <f t="shared" si="0"/>
        <v>18.281002796644024</v>
      </c>
    </row>
    <row r="140" spans="1:13" ht="14" x14ac:dyDescent="0.15">
      <c r="A140" s="12" t="s">
        <v>628</v>
      </c>
      <c r="B140" s="449">
        <v>43844</v>
      </c>
      <c r="C140" s="450">
        <v>43847</v>
      </c>
      <c r="D140" s="451" t="s">
        <v>340</v>
      </c>
      <c r="E140" s="452">
        <v>9800</v>
      </c>
      <c r="F140" s="453" t="s">
        <v>658</v>
      </c>
      <c r="G140" s="454">
        <v>59</v>
      </c>
      <c r="H140" s="455" t="s">
        <v>920</v>
      </c>
      <c r="I140" s="528"/>
      <c r="J140" s="453"/>
      <c r="K140" s="456" t="s">
        <v>821</v>
      </c>
      <c r="L140" s="457">
        <v>179153.8</v>
      </c>
      <c r="M140" s="457">
        <f t="shared" si="0"/>
        <v>18.280999999999999</v>
      </c>
    </row>
    <row r="141" spans="1:13" ht="14" x14ac:dyDescent="0.15">
      <c r="A141" s="12" t="s">
        <v>628</v>
      </c>
      <c r="B141" s="449">
        <v>43844</v>
      </c>
      <c r="C141" s="450">
        <v>43847</v>
      </c>
      <c r="D141" s="451" t="s">
        <v>340</v>
      </c>
      <c r="E141" s="452">
        <v>1203.4000000000001</v>
      </c>
      <c r="F141" s="453" t="s">
        <v>646</v>
      </c>
      <c r="G141" s="454">
        <v>60</v>
      </c>
      <c r="H141" s="455" t="s">
        <v>921</v>
      </c>
      <c r="I141" s="528"/>
      <c r="J141" s="465"/>
      <c r="K141" s="456" t="s">
        <v>821</v>
      </c>
      <c r="L141" s="457">
        <v>21999.360000000001</v>
      </c>
      <c r="M141" s="457">
        <f t="shared" si="0"/>
        <v>18.281003822502907</v>
      </c>
    </row>
    <row r="142" spans="1:13" ht="14" x14ac:dyDescent="0.15">
      <c r="A142" s="18" t="s">
        <v>628</v>
      </c>
      <c r="B142" s="198">
        <v>43844</v>
      </c>
      <c r="C142" s="501" t="s">
        <v>651</v>
      </c>
      <c r="D142" s="441" t="s">
        <v>340</v>
      </c>
      <c r="E142" s="442">
        <v>432.2</v>
      </c>
      <c r="F142" s="200" t="s">
        <v>636</v>
      </c>
      <c r="G142" s="443">
        <v>54</v>
      </c>
      <c r="H142" s="466" t="s">
        <v>922</v>
      </c>
      <c r="I142" s="523"/>
      <c r="J142" s="200"/>
      <c r="K142" s="467" t="s">
        <v>651</v>
      </c>
      <c r="L142" s="448">
        <v>7901.04</v>
      </c>
      <c r="M142" s="448">
        <f t="shared" si="0"/>
        <v>18.280981027302175</v>
      </c>
    </row>
    <row r="143" spans="1:13" ht="14" x14ac:dyDescent="0.15">
      <c r="A143" s="18" t="s">
        <v>628</v>
      </c>
      <c r="B143" s="198">
        <v>43844</v>
      </c>
      <c r="C143" s="440">
        <v>43861</v>
      </c>
      <c r="D143" s="441" t="s">
        <v>340</v>
      </c>
      <c r="E143" s="442">
        <v>10003.6</v>
      </c>
      <c r="F143" s="200" t="s">
        <v>707</v>
      </c>
      <c r="G143" s="443">
        <v>62</v>
      </c>
      <c r="H143" s="445" t="s">
        <v>925</v>
      </c>
      <c r="I143" s="523"/>
      <c r="J143" s="200"/>
      <c r="K143" s="314" t="s">
        <v>38</v>
      </c>
      <c r="L143" s="448">
        <v>182883.82</v>
      </c>
      <c r="M143" s="448">
        <f t="shared" si="0"/>
        <v>18.28180055180135</v>
      </c>
    </row>
    <row r="144" spans="1:13" ht="14" x14ac:dyDescent="0.15">
      <c r="A144" s="12" t="s">
        <v>628</v>
      </c>
      <c r="B144" s="449">
        <v>43844</v>
      </c>
      <c r="C144" s="526" t="s">
        <v>651</v>
      </c>
      <c r="D144" s="451" t="s">
        <v>340</v>
      </c>
      <c r="E144" s="452">
        <v>3000</v>
      </c>
      <c r="F144" s="453" t="s">
        <v>796</v>
      </c>
      <c r="G144" s="454">
        <v>61</v>
      </c>
      <c r="H144" s="461" t="s">
        <v>928</v>
      </c>
      <c r="I144" s="528"/>
      <c r="J144" s="453"/>
      <c r="K144" s="621" t="s">
        <v>929</v>
      </c>
      <c r="L144" s="457">
        <v>54843</v>
      </c>
      <c r="M144" s="457">
        <f t="shared" si="0"/>
        <v>18.280999999999999</v>
      </c>
    </row>
    <row r="145" spans="1:13" ht="14" x14ac:dyDescent="0.15">
      <c r="A145" s="12" t="s">
        <v>628</v>
      </c>
      <c r="B145" s="449">
        <v>43844</v>
      </c>
      <c r="C145" s="526">
        <v>43872</v>
      </c>
      <c r="D145" s="451" t="s">
        <v>340</v>
      </c>
      <c r="E145" s="452">
        <v>1204.3</v>
      </c>
      <c r="F145" s="453" t="s">
        <v>679</v>
      </c>
      <c r="G145" s="454">
        <v>50</v>
      </c>
      <c r="H145" s="455" t="s">
        <v>934</v>
      </c>
      <c r="I145" s="528"/>
      <c r="J145" s="465"/>
      <c r="K145" s="622" t="s">
        <v>51</v>
      </c>
      <c r="L145" s="457">
        <v>22015.81</v>
      </c>
      <c r="M145" s="457">
        <f t="shared" si="0"/>
        <v>18.281001411608404</v>
      </c>
    </row>
    <row r="146" spans="1:13" ht="14" x14ac:dyDescent="0.15">
      <c r="A146" s="18" t="s">
        <v>628</v>
      </c>
      <c r="B146" s="198">
        <v>43845</v>
      </c>
      <c r="C146" s="522" t="s">
        <v>651</v>
      </c>
      <c r="D146" s="441" t="s">
        <v>340</v>
      </c>
      <c r="E146" s="442">
        <v>2002</v>
      </c>
      <c r="F146" s="200" t="s">
        <v>649</v>
      </c>
      <c r="G146" s="443">
        <v>63</v>
      </c>
      <c r="H146" s="466" t="s">
        <v>938</v>
      </c>
      <c r="I146" s="523"/>
      <c r="J146" s="200"/>
      <c r="K146" s="623" t="s">
        <v>651</v>
      </c>
      <c r="L146" s="448">
        <v>36422.39</v>
      </c>
      <c r="M146" s="448">
        <f t="shared" si="0"/>
        <v>18.193001998001996</v>
      </c>
    </row>
    <row r="147" spans="1:13" ht="14" x14ac:dyDescent="0.15">
      <c r="A147" s="18" t="s">
        <v>628</v>
      </c>
      <c r="B147" s="198">
        <v>43845</v>
      </c>
      <c r="C147" s="624">
        <v>43872</v>
      </c>
      <c r="D147" s="441" t="s">
        <v>340</v>
      </c>
      <c r="E147" s="442">
        <v>2000</v>
      </c>
      <c r="F147" s="200" t="s">
        <v>679</v>
      </c>
      <c r="G147" s="443">
        <v>66</v>
      </c>
      <c r="H147" s="445" t="s">
        <v>942</v>
      </c>
      <c r="I147" s="523"/>
      <c r="J147" s="200"/>
      <c r="K147" s="623" t="s">
        <v>60</v>
      </c>
      <c r="L147" s="448">
        <v>36386</v>
      </c>
      <c r="M147" s="448">
        <f t="shared" si="0"/>
        <v>18.193000000000001</v>
      </c>
    </row>
    <row r="148" spans="1:13" ht="14" x14ac:dyDescent="0.15">
      <c r="A148" s="533" t="s">
        <v>628</v>
      </c>
      <c r="B148" s="449">
        <v>43845</v>
      </c>
      <c r="C148" s="500">
        <v>43857</v>
      </c>
      <c r="D148" s="534" t="s">
        <v>340</v>
      </c>
      <c r="E148" s="535">
        <v>1003</v>
      </c>
      <c r="F148" s="536" t="s">
        <v>664</v>
      </c>
      <c r="G148" s="537">
        <v>64</v>
      </c>
      <c r="H148" s="538" t="s">
        <v>944</v>
      </c>
      <c r="I148" s="539"/>
      <c r="J148" s="628"/>
      <c r="K148" s="630" t="s">
        <v>701</v>
      </c>
      <c r="L148" s="541">
        <v>18247.57</v>
      </c>
      <c r="M148" s="457">
        <f t="shared" si="0"/>
        <v>18.192991026919241</v>
      </c>
    </row>
    <row r="149" spans="1:13" ht="14" x14ac:dyDescent="0.15">
      <c r="A149" s="18" t="s">
        <v>628</v>
      </c>
      <c r="B149" s="198">
        <v>43845</v>
      </c>
      <c r="C149" s="440">
        <v>43877</v>
      </c>
      <c r="D149" s="441" t="s">
        <v>340</v>
      </c>
      <c r="E149" s="442">
        <v>5125</v>
      </c>
      <c r="F149" s="200" t="s">
        <v>624</v>
      </c>
      <c r="G149" s="443">
        <v>65</v>
      </c>
      <c r="H149" s="445" t="s">
        <v>947</v>
      </c>
      <c r="I149" s="523"/>
      <c r="J149" s="200"/>
      <c r="K149" s="314" t="s">
        <v>701</v>
      </c>
      <c r="L149" s="448">
        <v>93239.12</v>
      </c>
      <c r="M149" s="448">
        <f t="shared" si="0"/>
        <v>18.192999024390243</v>
      </c>
    </row>
    <row r="150" spans="1:13" ht="14" x14ac:dyDescent="0.15">
      <c r="A150" s="12" t="s">
        <v>628</v>
      </c>
      <c r="B150" s="449">
        <v>43846</v>
      </c>
      <c r="C150" s="450">
        <v>43858</v>
      </c>
      <c r="D150" s="451" t="s">
        <v>340</v>
      </c>
      <c r="E150" s="452">
        <v>5199.3999999999996</v>
      </c>
      <c r="F150" s="453" t="s">
        <v>948</v>
      </c>
      <c r="G150" s="454">
        <v>74</v>
      </c>
      <c r="H150" s="455" t="s">
        <v>949</v>
      </c>
      <c r="I150" s="528"/>
      <c r="J150" s="453"/>
      <c r="K150" s="456" t="s">
        <v>701</v>
      </c>
      <c r="L150" s="457">
        <v>94129.94</v>
      </c>
      <c r="M150" s="457">
        <f t="shared" si="0"/>
        <v>18.104000461591724</v>
      </c>
    </row>
    <row r="151" spans="1:13" ht="14" x14ac:dyDescent="0.15">
      <c r="A151" s="12" t="s">
        <v>628</v>
      </c>
      <c r="B151" s="449">
        <v>43846</v>
      </c>
      <c r="C151" s="460" t="s">
        <v>651</v>
      </c>
      <c r="D151" s="451" t="s">
        <v>340</v>
      </c>
      <c r="E151" s="452">
        <v>3303</v>
      </c>
      <c r="F151" s="453" t="s">
        <v>636</v>
      </c>
      <c r="G151" s="454">
        <v>73</v>
      </c>
      <c r="H151" s="461" t="s">
        <v>950</v>
      </c>
      <c r="I151" s="633"/>
      <c r="J151" s="635"/>
      <c r="K151" s="462" t="s">
        <v>651</v>
      </c>
      <c r="L151" s="637">
        <v>59797.51</v>
      </c>
      <c r="M151" s="457">
        <f t="shared" si="0"/>
        <v>18.103999394489858</v>
      </c>
    </row>
    <row r="152" spans="1:13" ht="14" x14ac:dyDescent="0.15">
      <c r="A152" s="343" t="s">
        <v>628</v>
      </c>
      <c r="B152" s="345">
        <v>43846</v>
      </c>
      <c r="C152" s="473"/>
      <c r="D152" s="474" t="s">
        <v>340</v>
      </c>
      <c r="E152" s="475">
        <v>3008</v>
      </c>
      <c r="F152" s="307" t="s">
        <v>656</v>
      </c>
      <c r="G152" s="476">
        <v>75</v>
      </c>
      <c r="H152" s="477" t="s">
        <v>951</v>
      </c>
      <c r="I152" s="640"/>
      <c r="J152" s="307"/>
      <c r="K152" s="642"/>
      <c r="L152" s="479">
        <v>54456.54</v>
      </c>
      <c r="M152" s="448">
        <f t="shared" si="0"/>
        <v>18.103902925531916</v>
      </c>
    </row>
    <row r="153" spans="1:13" ht="14" x14ac:dyDescent="0.15">
      <c r="A153" s="18" t="s">
        <v>628</v>
      </c>
      <c r="B153" s="198">
        <v>43846</v>
      </c>
      <c r="C153" s="440"/>
      <c r="D153" s="441" t="s">
        <v>340</v>
      </c>
      <c r="E153" s="442">
        <v>2002</v>
      </c>
      <c r="F153" s="200" t="s">
        <v>800</v>
      </c>
      <c r="G153" s="443">
        <v>76</v>
      </c>
      <c r="H153" s="445" t="s">
        <v>953</v>
      </c>
      <c r="I153" s="523"/>
      <c r="J153" s="200"/>
      <c r="K153" s="447"/>
      <c r="L153" s="448">
        <v>36244.199999999997</v>
      </c>
      <c r="M153" s="448">
        <f t="shared" si="0"/>
        <v>18.103996003996002</v>
      </c>
    </row>
    <row r="154" spans="1:13" ht="14" x14ac:dyDescent="0.15">
      <c r="A154" s="12" t="s">
        <v>628</v>
      </c>
      <c r="B154" s="449">
        <v>43846</v>
      </c>
      <c r="C154" s="526" t="s">
        <v>651</v>
      </c>
      <c r="D154" s="451" t="s">
        <v>340</v>
      </c>
      <c r="E154" s="452">
        <v>4007</v>
      </c>
      <c r="F154" s="453" t="s">
        <v>679</v>
      </c>
      <c r="G154" s="454">
        <v>77</v>
      </c>
      <c r="H154" s="461" t="s">
        <v>954</v>
      </c>
      <c r="I154" s="528"/>
      <c r="J154" s="453"/>
      <c r="K154" s="462" t="s">
        <v>651</v>
      </c>
      <c r="L154" s="457">
        <v>72542.73</v>
      </c>
      <c r="M154" s="457">
        <f t="shared" si="0"/>
        <v>18.104000499126528</v>
      </c>
    </row>
    <row r="155" spans="1:13" ht="14" x14ac:dyDescent="0.15">
      <c r="A155" s="12" t="s">
        <v>628</v>
      </c>
      <c r="B155" s="449">
        <v>43846</v>
      </c>
      <c r="C155" s="526" t="s">
        <v>651</v>
      </c>
      <c r="D155" s="451" t="s">
        <v>340</v>
      </c>
      <c r="E155" s="452">
        <v>2000</v>
      </c>
      <c r="F155" s="453" t="s">
        <v>649</v>
      </c>
      <c r="G155" s="454">
        <v>79</v>
      </c>
      <c r="H155" s="461" t="s">
        <v>956</v>
      </c>
      <c r="I155" s="528"/>
      <c r="J155" s="465"/>
      <c r="K155" s="462" t="s">
        <v>651</v>
      </c>
      <c r="L155" s="457">
        <v>36208</v>
      </c>
      <c r="M155" s="457">
        <f t="shared" si="0"/>
        <v>18.103999999999999</v>
      </c>
    </row>
    <row r="156" spans="1:13" ht="14" x14ac:dyDescent="0.15">
      <c r="A156" s="18" t="s">
        <v>628</v>
      </c>
      <c r="B156" s="198">
        <v>43846</v>
      </c>
      <c r="C156" s="440">
        <v>43861</v>
      </c>
      <c r="D156" s="441" t="s">
        <v>340</v>
      </c>
      <c r="E156" s="442">
        <v>500.9</v>
      </c>
      <c r="F156" s="200" t="s">
        <v>957</v>
      </c>
      <c r="G156" s="443">
        <v>80</v>
      </c>
      <c r="H156" s="445" t="s">
        <v>958</v>
      </c>
      <c r="I156" s="523"/>
      <c r="J156" s="200"/>
      <c r="K156" s="314" t="s">
        <v>38</v>
      </c>
      <c r="L156" s="448">
        <v>9068.2999999999993</v>
      </c>
      <c r="M156" s="448">
        <f t="shared" si="0"/>
        <v>18.104012777001397</v>
      </c>
    </row>
    <row r="157" spans="1:13" ht="14" x14ac:dyDescent="0.15">
      <c r="A157" s="18" t="s">
        <v>628</v>
      </c>
      <c r="B157" s="198">
        <v>43847</v>
      </c>
      <c r="C157" s="440">
        <v>43854</v>
      </c>
      <c r="D157" s="441" t="s">
        <v>340</v>
      </c>
      <c r="E157" s="442">
        <v>1004</v>
      </c>
      <c r="F157" s="200" t="s">
        <v>960</v>
      </c>
      <c r="G157" s="443">
        <v>82</v>
      </c>
      <c r="H157" s="445" t="s">
        <v>961</v>
      </c>
      <c r="I157" s="523"/>
      <c r="J157" s="200"/>
      <c r="K157" s="314" t="s">
        <v>38</v>
      </c>
      <c r="L157" s="448">
        <v>18051.919999999998</v>
      </c>
      <c r="M157" s="448">
        <f t="shared" si="0"/>
        <v>17.979999999999997</v>
      </c>
    </row>
    <row r="158" spans="1:13" ht="14" x14ac:dyDescent="0.15">
      <c r="A158" s="12" t="s">
        <v>628</v>
      </c>
      <c r="B158" s="449">
        <v>43847</v>
      </c>
      <c r="C158" s="450"/>
      <c r="D158" s="451" t="s">
        <v>340</v>
      </c>
      <c r="E158" s="452">
        <v>5000</v>
      </c>
      <c r="F158" s="453" t="s">
        <v>963</v>
      </c>
      <c r="G158" s="454">
        <v>83</v>
      </c>
      <c r="H158" s="455" t="s">
        <v>964</v>
      </c>
      <c r="I158" s="528"/>
      <c r="J158" s="453"/>
      <c r="K158" s="650"/>
      <c r="L158" s="457">
        <v>89900</v>
      </c>
      <c r="M158" s="457">
        <f t="shared" si="0"/>
        <v>17.98</v>
      </c>
    </row>
    <row r="159" spans="1:13" ht="14" x14ac:dyDescent="0.15">
      <c r="A159" s="12" t="s">
        <v>628</v>
      </c>
      <c r="B159" s="449">
        <v>43847</v>
      </c>
      <c r="C159" s="450">
        <v>43858</v>
      </c>
      <c r="D159" s="451" t="s">
        <v>340</v>
      </c>
      <c r="E159" s="452">
        <v>5502</v>
      </c>
      <c r="F159" s="453" t="s">
        <v>624</v>
      </c>
      <c r="G159" s="454">
        <v>84</v>
      </c>
      <c r="H159" s="455" t="s">
        <v>967</v>
      </c>
      <c r="I159" s="528"/>
      <c r="J159" s="465"/>
      <c r="K159" s="456" t="s">
        <v>701</v>
      </c>
      <c r="L159" s="457">
        <v>98925.96</v>
      </c>
      <c r="M159" s="457">
        <f t="shared" si="0"/>
        <v>17.98</v>
      </c>
    </row>
    <row r="160" spans="1:13" ht="14" x14ac:dyDescent="0.15">
      <c r="A160" s="18" t="s">
        <v>628</v>
      </c>
      <c r="B160" s="198">
        <v>43847</v>
      </c>
      <c r="C160" s="440">
        <v>43858</v>
      </c>
      <c r="D160" s="441" t="s">
        <v>340</v>
      </c>
      <c r="E160" s="442">
        <v>8000</v>
      </c>
      <c r="F160" s="200" t="s">
        <v>673</v>
      </c>
      <c r="G160" s="443">
        <v>85</v>
      </c>
      <c r="H160" s="445" t="s">
        <v>969</v>
      </c>
      <c r="I160" s="523"/>
      <c r="J160" s="200"/>
      <c r="K160" s="314" t="s">
        <v>701</v>
      </c>
      <c r="L160" s="448">
        <v>143840</v>
      </c>
      <c r="M160" s="448">
        <f t="shared" si="0"/>
        <v>17.98</v>
      </c>
    </row>
    <row r="161" spans="1:13" ht="14" x14ac:dyDescent="0.15">
      <c r="A161" s="18" t="s">
        <v>628</v>
      </c>
      <c r="B161" s="198">
        <v>43847</v>
      </c>
      <c r="C161" s="440">
        <v>43854</v>
      </c>
      <c r="D161" s="441" t="s">
        <v>340</v>
      </c>
      <c r="E161" s="442">
        <v>1140.8</v>
      </c>
      <c r="F161" s="200" t="s">
        <v>960</v>
      </c>
      <c r="G161" s="443">
        <v>86</v>
      </c>
      <c r="H161" s="445" t="s">
        <v>971</v>
      </c>
      <c r="I161" s="523"/>
      <c r="J161" s="200"/>
      <c r="K161" s="314" t="s">
        <v>701</v>
      </c>
      <c r="L161" s="448">
        <v>20511.59</v>
      </c>
      <c r="M161" s="448">
        <f t="shared" si="0"/>
        <v>17.980005259467042</v>
      </c>
    </row>
    <row r="162" spans="1:13" ht="14" x14ac:dyDescent="0.15">
      <c r="A162" s="657" t="s">
        <v>628</v>
      </c>
      <c r="B162" s="660">
        <v>43839</v>
      </c>
      <c r="C162" s="661"/>
      <c r="D162" s="663" t="s">
        <v>340</v>
      </c>
      <c r="E162" s="665">
        <v>4499.6000000000004</v>
      </c>
      <c r="F162" s="667" t="s">
        <v>963</v>
      </c>
      <c r="G162" s="668"/>
      <c r="H162" s="669" t="s">
        <v>984</v>
      </c>
      <c r="I162" s="671"/>
      <c r="J162" s="667"/>
      <c r="K162" s="673" t="s">
        <v>988</v>
      </c>
      <c r="L162" s="675">
        <v>82882.64</v>
      </c>
      <c r="M162" s="448">
        <f t="shared" si="0"/>
        <v>18.420001777935816</v>
      </c>
    </row>
    <row r="163" spans="1:13" ht="14" x14ac:dyDescent="0.15">
      <c r="A163" s="657" t="s">
        <v>628</v>
      </c>
      <c r="B163" s="660">
        <v>43839</v>
      </c>
      <c r="C163" s="676"/>
      <c r="D163" s="663" t="s">
        <v>340</v>
      </c>
      <c r="E163" s="665">
        <v>2500.4</v>
      </c>
      <c r="F163" s="667" t="s">
        <v>656</v>
      </c>
      <c r="G163" s="668"/>
      <c r="H163" s="677" t="s">
        <v>999</v>
      </c>
      <c r="I163" s="671"/>
      <c r="J163" s="679"/>
      <c r="K163" s="681"/>
      <c r="L163" s="675">
        <v>46057.347000000002</v>
      </c>
      <c r="M163" s="448">
        <f t="shared" si="0"/>
        <v>18.419991601343785</v>
      </c>
    </row>
    <row r="164" spans="1:13" ht="14" x14ac:dyDescent="0.15">
      <c r="A164" s="18" t="s">
        <v>628</v>
      </c>
      <c r="B164" s="198">
        <v>43850</v>
      </c>
      <c r="C164" s="522" t="s">
        <v>651</v>
      </c>
      <c r="D164" s="441" t="s">
        <v>340</v>
      </c>
      <c r="E164" s="442">
        <v>1999.9</v>
      </c>
      <c r="F164" s="200" t="s">
        <v>649</v>
      </c>
      <c r="G164" s="443">
        <v>101</v>
      </c>
      <c r="H164" s="466" t="s">
        <v>1007</v>
      </c>
      <c r="I164" s="443"/>
      <c r="J164" s="200"/>
      <c r="K164" s="467" t="s">
        <v>651</v>
      </c>
      <c r="L164" s="448">
        <v>37332.14</v>
      </c>
      <c r="M164" s="448">
        <f t="shared" si="0"/>
        <v>18.667003350167509</v>
      </c>
    </row>
    <row r="165" spans="1:13" ht="14" x14ac:dyDescent="0.15">
      <c r="A165" s="18" t="s">
        <v>628</v>
      </c>
      <c r="B165" s="198">
        <v>43850</v>
      </c>
      <c r="C165" s="501" t="s">
        <v>651</v>
      </c>
      <c r="D165" s="441" t="s">
        <v>340</v>
      </c>
      <c r="E165" s="442">
        <v>2808.6</v>
      </c>
      <c r="F165" s="200" t="s">
        <v>636</v>
      </c>
      <c r="G165" s="443">
        <v>99</v>
      </c>
      <c r="H165" s="466" t="s">
        <v>1009</v>
      </c>
      <c r="I165" s="682"/>
      <c r="J165" s="683"/>
      <c r="K165" s="467" t="s">
        <v>651</v>
      </c>
      <c r="L165" s="448">
        <v>52428.14</v>
      </c>
      <c r="M165" s="448">
        <f t="shared" si="0"/>
        <v>18.667001352987253</v>
      </c>
    </row>
    <row r="166" spans="1:13" ht="14" x14ac:dyDescent="0.15">
      <c r="A166" s="12" t="s">
        <v>628</v>
      </c>
      <c r="B166" s="1034">
        <v>43850</v>
      </c>
      <c r="C166" s="460" t="s">
        <v>651</v>
      </c>
      <c r="D166" s="451" t="s">
        <v>340</v>
      </c>
      <c r="E166" s="452">
        <v>1206</v>
      </c>
      <c r="F166" s="453" t="s">
        <v>636</v>
      </c>
      <c r="G166" s="454">
        <v>100</v>
      </c>
      <c r="H166" s="461" t="s">
        <v>1017</v>
      </c>
      <c r="I166" s="684"/>
      <c r="J166" s="685"/>
      <c r="K166" s="462" t="s">
        <v>651</v>
      </c>
      <c r="L166" s="457">
        <v>22512.400000000001</v>
      </c>
      <c r="M166" s="457">
        <f t="shared" si="0"/>
        <v>18.666998341625209</v>
      </c>
    </row>
    <row r="167" spans="1:13" ht="14" x14ac:dyDescent="0.15">
      <c r="A167" s="12" t="s">
        <v>628</v>
      </c>
      <c r="B167" s="963"/>
      <c r="C167" s="460" t="s">
        <v>651</v>
      </c>
      <c r="D167" s="451" t="s">
        <v>340</v>
      </c>
      <c r="E167" s="452">
        <v>2504</v>
      </c>
      <c r="F167" s="453" t="s">
        <v>636</v>
      </c>
      <c r="G167" s="454">
        <v>98</v>
      </c>
      <c r="H167" s="461" t="s">
        <v>1025</v>
      </c>
      <c r="I167" s="684"/>
      <c r="J167" s="685"/>
      <c r="K167" s="462" t="s">
        <v>651</v>
      </c>
      <c r="L167" s="457">
        <v>46742.17</v>
      </c>
      <c r="M167" s="457">
        <f t="shared" si="0"/>
        <v>18.667000798722043</v>
      </c>
    </row>
    <row r="168" spans="1:13" ht="14" x14ac:dyDescent="0.15">
      <c r="A168" s="18" t="s">
        <v>628</v>
      </c>
      <c r="B168" s="1042">
        <v>43850</v>
      </c>
      <c r="C168" s="440">
        <v>43853</v>
      </c>
      <c r="D168" s="441" t="s">
        <v>340</v>
      </c>
      <c r="E168" s="442">
        <v>3008</v>
      </c>
      <c r="F168" s="200" t="s">
        <v>658</v>
      </c>
      <c r="G168" s="443">
        <v>97</v>
      </c>
      <c r="H168" s="445" t="s">
        <v>1027</v>
      </c>
      <c r="I168" s="443"/>
      <c r="J168" s="200"/>
      <c r="K168" s="314" t="s">
        <v>38</v>
      </c>
      <c r="L168" s="448">
        <v>56150.33</v>
      </c>
      <c r="M168" s="448">
        <f t="shared" si="0"/>
        <v>18.666998005319151</v>
      </c>
    </row>
    <row r="169" spans="1:13" ht="14" x14ac:dyDescent="0.15">
      <c r="A169" s="18" t="s">
        <v>628</v>
      </c>
      <c r="B169" s="963"/>
      <c r="C169" s="661"/>
      <c r="D169" s="441" t="s">
        <v>340</v>
      </c>
      <c r="E169" s="442">
        <v>10001</v>
      </c>
      <c r="F169" s="200" t="s">
        <v>707</v>
      </c>
      <c r="G169" s="443">
        <v>96</v>
      </c>
      <c r="H169" s="466" t="s">
        <v>1028</v>
      </c>
      <c r="I169" s="443"/>
      <c r="J169" s="200"/>
      <c r="K169" s="447"/>
      <c r="L169" s="448">
        <v>186698.66</v>
      </c>
      <c r="M169" s="448">
        <f t="shared" si="0"/>
        <v>18.667999200079993</v>
      </c>
    </row>
    <row r="170" spans="1:13" ht="14" x14ac:dyDescent="0.15">
      <c r="A170" s="12" t="s">
        <v>628</v>
      </c>
      <c r="B170" s="449">
        <v>43850</v>
      </c>
      <c r="C170" s="450">
        <v>43872</v>
      </c>
      <c r="D170" s="451" t="s">
        <v>340</v>
      </c>
      <c r="E170" s="452">
        <v>1401</v>
      </c>
      <c r="F170" s="453" t="s">
        <v>800</v>
      </c>
      <c r="G170" s="454">
        <v>95</v>
      </c>
      <c r="H170" s="455" t="s">
        <v>1030</v>
      </c>
      <c r="I170" s="454"/>
      <c r="J170" s="453"/>
      <c r="K170" s="456" t="s">
        <v>38</v>
      </c>
      <c r="L170" s="457">
        <v>26152.47</v>
      </c>
      <c r="M170" s="457">
        <f t="shared" si="0"/>
        <v>18.667002141327625</v>
      </c>
    </row>
    <row r="171" spans="1:13" ht="14" x14ac:dyDescent="0.15">
      <c r="A171" s="12" t="s">
        <v>628</v>
      </c>
      <c r="B171" s="449">
        <v>43850</v>
      </c>
      <c r="C171" s="460" t="s">
        <v>651</v>
      </c>
      <c r="D171" s="451" t="s">
        <v>340</v>
      </c>
      <c r="E171" s="452">
        <v>7357</v>
      </c>
      <c r="F171" s="453" t="s">
        <v>642</v>
      </c>
      <c r="G171" s="454">
        <v>94</v>
      </c>
      <c r="H171" s="461" t="s">
        <v>1031</v>
      </c>
      <c r="I171" s="454"/>
      <c r="J171" s="453"/>
      <c r="K171" s="456" t="s">
        <v>655</v>
      </c>
      <c r="L171" s="457">
        <v>137333.12</v>
      </c>
      <c r="M171" s="457">
        <f t="shared" si="0"/>
        <v>18.667000135924969</v>
      </c>
    </row>
    <row r="172" spans="1:13" ht="14" x14ac:dyDescent="0.15">
      <c r="A172" s="18" t="s">
        <v>628</v>
      </c>
      <c r="B172" s="1042">
        <v>43850</v>
      </c>
      <c r="C172" s="440">
        <v>43853</v>
      </c>
      <c r="D172" s="441" t="s">
        <v>340</v>
      </c>
      <c r="E172" s="442">
        <v>8009</v>
      </c>
      <c r="F172" s="200" t="s">
        <v>658</v>
      </c>
      <c r="G172" s="443">
        <v>93</v>
      </c>
      <c r="H172" s="445" t="s">
        <v>1035</v>
      </c>
      <c r="I172" s="443"/>
      <c r="J172" s="200"/>
      <c r="K172" s="314" t="s">
        <v>38</v>
      </c>
      <c r="L172" s="448">
        <v>149504</v>
      </c>
      <c r="M172" s="448">
        <f t="shared" si="0"/>
        <v>18.666999625421401</v>
      </c>
    </row>
    <row r="173" spans="1:13" ht="14" x14ac:dyDescent="0.15">
      <c r="A173" s="18" t="s">
        <v>628</v>
      </c>
      <c r="B173" s="963"/>
      <c r="C173" s="661"/>
      <c r="D173" s="441" t="s">
        <v>340</v>
      </c>
      <c r="E173" s="442">
        <v>5002.2</v>
      </c>
      <c r="F173" s="200" t="s">
        <v>656</v>
      </c>
      <c r="G173" s="443">
        <v>92</v>
      </c>
      <c r="H173" s="445" t="s">
        <v>1036</v>
      </c>
      <c r="I173" s="443"/>
      <c r="J173" s="200"/>
      <c r="K173" s="447"/>
      <c r="L173" s="448">
        <v>93376.07</v>
      </c>
      <c r="M173" s="448">
        <f t="shared" si="0"/>
        <v>18.667000519771303</v>
      </c>
    </row>
    <row r="174" spans="1:13" ht="14" x14ac:dyDescent="0.15">
      <c r="A174" s="12" t="s">
        <v>628</v>
      </c>
      <c r="B174" s="1034">
        <v>43850</v>
      </c>
      <c r="C174" s="526" t="s">
        <v>651</v>
      </c>
      <c r="D174" s="451" t="s">
        <v>340</v>
      </c>
      <c r="E174" s="452">
        <v>5004</v>
      </c>
      <c r="F174" s="453" t="s">
        <v>679</v>
      </c>
      <c r="G174" s="454">
        <v>91</v>
      </c>
      <c r="H174" s="461" t="s">
        <v>1040</v>
      </c>
      <c r="I174" s="454"/>
      <c r="J174" s="453"/>
      <c r="K174" s="462" t="s">
        <v>651</v>
      </c>
      <c r="L174" s="457">
        <v>93409.66</v>
      </c>
      <c r="M174" s="457">
        <f t="shared" si="0"/>
        <v>18.666998401278978</v>
      </c>
    </row>
    <row r="175" spans="1:13" ht="14" x14ac:dyDescent="0.15">
      <c r="A175" s="12" t="s">
        <v>628</v>
      </c>
      <c r="B175" s="963"/>
      <c r="C175" s="526" t="s">
        <v>651</v>
      </c>
      <c r="D175" s="451" t="s">
        <v>340</v>
      </c>
      <c r="E175" s="452">
        <v>2499.9</v>
      </c>
      <c r="F175" s="453" t="s">
        <v>649</v>
      </c>
      <c r="G175" s="454">
        <v>90</v>
      </c>
      <c r="H175" s="461" t="s">
        <v>1042</v>
      </c>
      <c r="I175" s="454"/>
      <c r="J175" s="453"/>
      <c r="K175" s="462" t="s">
        <v>651</v>
      </c>
      <c r="L175" s="457">
        <v>46665.63</v>
      </c>
      <c r="M175" s="457">
        <f t="shared" si="0"/>
        <v>18.666998679947195</v>
      </c>
    </row>
    <row r="176" spans="1:13" ht="14" x14ac:dyDescent="0.15">
      <c r="A176" s="18" t="s">
        <v>628</v>
      </c>
      <c r="B176" s="198">
        <v>43850</v>
      </c>
      <c r="C176" s="692" t="s">
        <v>651</v>
      </c>
      <c r="D176" s="441" t="s">
        <v>340</v>
      </c>
      <c r="E176" s="442">
        <v>2999.2</v>
      </c>
      <c r="F176" s="200" t="s">
        <v>636</v>
      </c>
      <c r="G176" s="443">
        <v>89</v>
      </c>
      <c r="H176" s="466" t="s">
        <v>1046</v>
      </c>
      <c r="I176" s="682"/>
      <c r="J176" s="683"/>
      <c r="K176" s="467" t="s">
        <v>651</v>
      </c>
      <c r="L176" s="448">
        <v>55986.06</v>
      </c>
      <c r="M176" s="448">
        <f t="shared" si="0"/>
        <v>18.666997866097628</v>
      </c>
    </row>
    <row r="177" spans="1:13" ht="14" x14ac:dyDescent="0.15">
      <c r="A177" s="18" t="s">
        <v>628</v>
      </c>
      <c r="B177" s="198">
        <v>43851</v>
      </c>
      <c r="C177" s="440">
        <v>43861</v>
      </c>
      <c r="D177" s="441" t="s">
        <v>340</v>
      </c>
      <c r="E177" s="442">
        <v>5003.3</v>
      </c>
      <c r="F177" s="200" t="s">
        <v>656</v>
      </c>
      <c r="G177" s="443">
        <v>103</v>
      </c>
      <c r="H177" s="445" t="s">
        <v>1047</v>
      </c>
      <c r="I177" s="443"/>
      <c r="J177" s="200"/>
      <c r="K177" s="314" t="s">
        <v>701</v>
      </c>
      <c r="L177" s="448">
        <v>93161.45</v>
      </c>
      <c r="M177" s="448">
        <f t="shared" si="0"/>
        <v>18.620000799472347</v>
      </c>
    </row>
    <row r="178" spans="1:13" ht="14" x14ac:dyDescent="0.15">
      <c r="A178" s="12" t="s">
        <v>628</v>
      </c>
      <c r="B178" s="1034">
        <v>43851</v>
      </c>
      <c r="C178" s="460" t="s">
        <v>651</v>
      </c>
      <c r="D178" s="451" t="s">
        <v>340</v>
      </c>
      <c r="E178" s="452">
        <v>2800.2</v>
      </c>
      <c r="F178" s="453" t="s">
        <v>636</v>
      </c>
      <c r="G178" s="454">
        <v>105</v>
      </c>
      <c r="H178" s="461" t="s">
        <v>1049</v>
      </c>
      <c r="I178" s="684"/>
      <c r="J178" s="685"/>
      <c r="K178" s="462" t="s">
        <v>651</v>
      </c>
      <c r="L178" s="457">
        <v>52139.73</v>
      </c>
      <c r="M178" s="457">
        <f t="shared" si="0"/>
        <v>18.620002142704095</v>
      </c>
    </row>
    <row r="179" spans="1:13" ht="14" x14ac:dyDescent="0.15">
      <c r="A179" s="12" t="s">
        <v>628</v>
      </c>
      <c r="B179" s="963"/>
      <c r="C179" s="450">
        <v>43861</v>
      </c>
      <c r="D179" s="451" t="s">
        <v>340</v>
      </c>
      <c r="E179" s="452">
        <v>2300.1999999999998</v>
      </c>
      <c r="F179" s="453" t="s">
        <v>957</v>
      </c>
      <c r="G179" s="454">
        <v>107</v>
      </c>
      <c r="H179" s="455" t="s">
        <v>1054</v>
      </c>
      <c r="I179" s="454"/>
      <c r="J179" s="453"/>
      <c r="K179" s="456" t="s">
        <v>701</v>
      </c>
      <c r="L179" s="457">
        <v>42829.73</v>
      </c>
      <c r="M179" s="457">
        <f t="shared" si="0"/>
        <v>18.62000260846883</v>
      </c>
    </row>
    <row r="180" spans="1:13" ht="14" x14ac:dyDescent="0.15">
      <c r="A180" s="18" t="s">
        <v>628</v>
      </c>
      <c r="B180" s="1042">
        <v>43851</v>
      </c>
      <c r="C180" s="501" t="s">
        <v>651</v>
      </c>
      <c r="D180" s="441" t="s">
        <v>340</v>
      </c>
      <c r="E180" s="442">
        <v>1204.8</v>
      </c>
      <c r="F180" s="200" t="s">
        <v>636</v>
      </c>
      <c r="G180" s="443">
        <v>106</v>
      </c>
      <c r="H180" s="466" t="s">
        <v>1058</v>
      </c>
      <c r="I180" s="682"/>
      <c r="J180" s="683"/>
      <c r="K180" s="467" t="s">
        <v>651</v>
      </c>
      <c r="L180" s="448">
        <v>22433.37</v>
      </c>
      <c r="M180" s="448">
        <f t="shared" si="0"/>
        <v>18.619995019920317</v>
      </c>
    </row>
    <row r="181" spans="1:13" ht="14" x14ac:dyDescent="0.15">
      <c r="A181" s="18" t="s">
        <v>628</v>
      </c>
      <c r="B181" s="963"/>
      <c r="C181" s="699" t="s">
        <v>655</v>
      </c>
      <c r="D181" s="441" t="s">
        <v>340</v>
      </c>
      <c r="E181" s="442">
        <v>2001</v>
      </c>
      <c r="F181" s="200" t="s">
        <v>649</v>
      </c>
      <c r="G181" s="443">
        <v>108</v>
      </c>
      <c r="H181" s="466" t="s">
        <v>1059</v>
      </c>
      <c r="I181" s="443"/>
      <c r="J181" s="200"/>
      <c r="K181" s="467" t="s">
        <v>655</v>
      </c>
      <c r="L181" s="448">
        <v>37258.620000000003</v>
      </c>
      <c r="M181" s="448">
        <f t="shared" si="0"/>
        <v>18.62</v>
      </c>
    </row>
    <row r="182" spans="1:13" ht="14" x14ac:dyDescent="0.15">
      <c r="A182" s="12" t="s">
        <v>628</v>
      </c>
      <c r="B182" s="1034">
        <v>43851</v>
      </c>
      <c r="C182" s="526" t="s">
        <v>651</v>
      </c>
      <c r="D182" s="451" t="s">
        <v>340</v>
      </c>
      <c r="E182" s="452">
        <v>3149.8</v>
      </c>
      <c r="F182" s="453" t="s">
        <v>679</v>
      </c>
      <c r="G182" s="454">
        <v>109</v>
      </c>
      <c r="H182" s="461" t="s">
        <v>1060</v>
      </c>
      <c r="I182" s="454"/>
      <c r="J182" s="453"/>
      <c r="K182" s="462" t="s">
        <v>655</v>
      </c>
      <c r="L182" s="457">
        <v>58649.27</v>
      </c>
      <c r="M182" s="457">
        <f t="shared" si="0"/>
        <v>18.619998095117147</v>
      </c>
    </row>
    <row r="183" spans="1:13" ht="14" x14ac:dyDescent="0.15">
      <c r="A183" s="12" t="s">
        <v>628</v>
      </c>
      <c r="B183" s="963"/>
      <c r="C183" s="450">
        <v>43859</v>
      </c>
      <c r="D183" s="451" t="s">
        <v>340</v>
      </c>
      <c r="E183" s="452">
        <v>2009.8</v>
      </c>
      <c r="F183" s="453" t="s">
        <v>646</v>
      </c>
      <c r="G183" s="454">
        <v>110</v>
      </c>
      <c r="H183" s="455" t="s">
        <v>1061</v>
      </c>
      <c r="I183" s="454"/>
      <c r="J183" s="453"/>
      <c r="K183" s="456" t="s">
        <v>701</v>
      </c>
      <c r="L183" s="457">
        <v>37422.47</v>
      </c>
      <c r="M183" s="457">
        <f t="shared" si="0"/>
        <v>18.619997014628321</v>
      </c>
    </row>
    <row r="184" spans="1:13" ht="14" x14ac:dyDescent="0.15">
      <c r="A184" s="18" t="s">
        <v>628</v>
      </c>
      <c r="B184" s="1042">
        <v>43851</v>
      </c>
      <c r="C184" s="699" t="s">
        <v>655</v>
      </c>
      <c r="D184" s="441" t="s">
        <v>340</v>
      </c>
      <c r="E184" s="442">
        <v>2500.9</v>
      </c>
      <c r="F184" s="200" t="s">
        <v>796</v>
      </c>
      <c r="G184" s="443">
        <v>111</v>
      </c>
      <c r="H184" s="466" t="s">
        <v>1064</v>
      </c>
      <c r="I184" s="443"/>
      <c r="J184" s="200"/>
      <c r="K184" s="467" t="s">
        <v>655</v>
      </c>
      <c r="L184" s="448">
        <v>46566.76</v>
      </c>
      <c r="M184" s="448">
        <f t="shared" si="0"/>
        <v>18.620000799712106</v>
      </c>
    </row>
    <row r="185" spans="1:13" ht="14" x14ac:dyDescent="0.15">
      <c r="A185" s="555" t="s">
        <v>628</v>
      </c>
      <c r="B185" s="963"/>
      <c r="C185" s="556">
        <v>43857</v>
      </c>
      <c r="D185" s="558" t="s">
        <v>340</v>
      </c>
      <c r="E185" s="560">
        <v>1000.4</v>
      </c>
      <c r="F185" s="572" t="s">
        <v>664</v>
      </c>
      <c r="G185" s="567">
        <v>112</v>
      </c>
      <c r="H185" s="570" t="s">
        <v>1072</v>
      </c>
      <c r="I185" s="567"/>
      <c r="J185" s="572"/>
      <c r="K185" s="574" t="s">
        <v>701</v>
      </c>
      <c r="L185" s="579">
        <v>18627.45</v>
      </c>
      <c r="M185" s="448">
        <f t="shared" si="0"/>
        <v>18.620001999200323</v>
      </c>
    </row>
    <row r="186" spans="1:13" ht="17.25" customHeight="1" x14ac:dyDescent="0.15">
      <c r="A186" s="12" t="s">
        <v>628</v>
      </c>
      <c r="B186" s="1034">
        <v>43851</v>
      </c>
      <c r="C186" s="450">
        <v>43857</v>
      </c>
      <c r="D186" s="451" t="s">
        <v>340</v>
      </c>
      <c r="E186" s="452">
        <v>1812.1</v>
      </c>
      <c r="F186" s="453" t="s">
        <v>673</v>
      </c>
      <c r="G186" s="454">
        <v>113</v>
      </c>
      <c r="H186" s="455" t="s">
        <v>1076</v>
      </c>
      <c r="I186" s="454"/>
      <c r="J186" s="453"/>
      <c r="K186" s="456" t="s">
        <v>701</v>
      </c>
      <c r="L186" s="457">
        <v>33741.300000000003</v>
      </c>
      <c r="M186" s="457">
        <f t="shared" si="0"/>
        <v>18.619998896308154</v>
      </c>
    </row>
    <row r="187" spans="1:13" ht="14" x14ac:dyDescent="0.15">
      <c r="A187" s="12" t="s">
        <v>628</v>
      </c>
      <c r="B187" s="963"/>
      <c r="C187" s="450">
        <v>43858</v>
      </c>
      <c r="D187" s="451" t="s">
        <v>340</v>
      </c>
      <c r="E187" s="452">
        <v>9500.7000000000007</v>
      </c>
      <c r="F187" s="453" t="s">
        <v>673</v>
      </c>
      <c r="G187" s="454">
        <v>114</v>
      </c>
      <c r="H187" s="455" t="s">
        <v>1077</v>
      </c>
      <c r="I187" s="454"/>
      <c r="J187" s="453"/>
      <c r="K187" s="456" t="s">
        <v>701</v>
      </c>
      <c r="L187" s="457">
        <v>176903.03</v>
      </c>
      <c r="M187" s="457">
        <f t="shared" si="0"/>
        <v>18.619999578978391</v>
      </c>
    </row>
    <row r="188" spans="1:13" ht="14" x14ac:dyDescent="0.15">
      <c r="A188" s="18" t="s">
        <v>628</v>
      </c>
      <c r="B188" s="1042">
        <v>43851</v>
      </c>
      <c r="C188" s="699" t="s">
        <v>655</v>
      </c>
      <c r="D188" s="441" t="s">
        <v>340</v>
      </c>
      <c r="E188" s="442">
        <v>2001</v>
      </c>
      <c r="F188" s="200" t="s">
        <v>649</v>
      </c>
      <c r="G188" s="443">
        <v>115</v>
      </c>
      <c r="H188" s="466" t="s">
        <v>1079</v>
      </c>
      <c r="I188" s="523"/>
      <c r="J188" s="200"/>
      <c r="K188" s="467" t="s">
        <v>655</v>
      </c>
      <c r="L188" s="448">
        <v>37258.620000000003</v>
      </c>
      <c r="M188" s="448">
        <f t="shared" si="0"/>
        <v>18.62</v>
      </c>
    </row>
    <row r="189" spans="1:13" ht="14" x14ac:dyDescent="0.15">
      <c r="A189" s="18" t="s">
        <v>628</v>
      </c>
      <c r="B189" s="963"/>
      <c r="C189" s="440">
        <v>43859</v>
      </c>
      <c r="D189" s="441" t="s">
        <v>340</v>
      </c>
      <c r="E189" s="442">
        <v>2001.1</v>
      </c>
      <c r="F189" s="200" t="s">
        <v>646</v>
      </c>
      <c r="G189" s="443">
        <v>116</v>
      </c>
      <c r="H189" s="445" t="s">
        <v>1080</v>
      </c>
      <c r="I189" s="523"/>
      <c r="J189" s="200"/>
      <c r="K189" s="314" t="s">
        <v>38</v>
      </c>
      <c r="L189" s="448">
        <v>37260.480000000003</v>
      </c>
      <c r="M189" s="448">
        <f t="shared" si="0"/>
        <v>18.619999000549701</v>
      </c>
    </row>
    <row r="190" spans="1:13" ht="14" x14ac:dyDescent="0.15">
      <c r="A190" s="12" t="s">
        <v>628</v>
      </c>
      <c r="B190" s="1034">
        <v>43851</v>
      </c>
      <c r="C190" s="450">
        <v>43861</v>
      </c>
      <c r="D190" s="451" t="s">
        <v>340</v>
      </c>
      <c r="E190" s="452">
        <v>1898.7</v>
      </c>
      <c r="F190" s="453" t="s">
        <v>957</v>
      </c>
      <c r="G190" s="454">
        <v>117</v>
      </c>
      <c r="H190" s="455" t="s">
        <v>1081</v>
      </c>
      <c r="I190" s="528"/>
      <c r="J190" s="453"/>
      <c r="K190" s="456" t="s">
        <v>701</v>
      </c>
      <c r="L190" s="457">
        <v>35353.79</v>
      </c>
      <c r="M190" s="457">
        <f t="shared" si="0"/>
        <v>18.619997893295412</v>
      </c>
    </row>
    <row r="191" spans="1:13" ht="14" x14ac:dyDescent="0.15">
      <c r="A191" s="12" t="s">
        <v>628</v>
      </c>
      <c r="B191" s="963"/>
      <c r="C191" s="450">
        <v>43858</v>
      </c>
      <c r="D191" s="451" t="s">
        <v>340</v>
      </c>
      <c r="E191" s="452">
        <v>8000.3</v>
      </c>
      <c r="F191" s="453" t="s">
        <v>673</v>
      </c>
      <c r="G191" s="454">
        <v>118</v>
      </c>
      <c r="H191" s="455" t="s">
        <v>1083</v>
      </c>
      <c r="I191" s="528"/>
      <c r="J191" s="465"/>
      <c r="K191" s="456" t="s">
        <v>701</v>
      </c>
      <c r="L191" s="457">
        <v>148965.57999999999</v>
      </c>
      <c r="M191" s="457">
        <f t="shared" si="0"/>
        <v>18.619999250028123</v>
      </c>
    </row>
    <row r="192" spans="1:13" ht="14" x14ac:dyDescent="0.15">
      <c r="A192" s="18" t="s">
        <v>628</v>
      </c>
      <c r="B192" s="198">
        <v>43851</v>
      </c>
      <c r="C192" s="501" t="s">
        <v>651</v>
      </c>
      <c r="D192" s="441" t="s">
        <v>340</v>
      </c>
      <c r="E192" s="442">
        <v>999.5</v>
      </c>
      <c r="F192" s="200" t="s">
        <v>636</v>
      </c>
      <c r="G192" s="443">
        <v>119</v>
      </c>
      <c r="H192" s="466" t="s">
        <v>1085</v>
      </c>
      <c r="I192" s="715"/>
      <c r="J192" s="683"/>
      <c r="K192" s="467" t="s">
        <v>651</v>
      </c>
      <c r="L192" s="448">
        <v>18610.689999999999</v>
      </c>
      <c r="M192" s="448">
        <f t="shared" si="0"/>
        <v>18.619999999999997</v>
      </c>
    </row>
    <row r="193" spans="1:13" ht="14" x14ac:dyDescent="0.15">
      <c r="A193" s="18" t="s">
        <v>628</v>
      </c>
      <c r="B193" s="198">
        <v>43852</v>
      </c>
      <c r="C193" s="440">
        <v>43872</v>
      </c>
      <c r="D193" s="441" t="s">
        <v>340</v>
      </c>
      <c r="E193" s="442">
        <v>1213</v>
      </c>
      <c r="F193" s="200" t="s">
        <v>800</v>
      </c>
      <c r="G193" s="443">
        <v>130</v>
      </c>
      <c r="H193" s="445" t="s">
        <v>1088</v>
      </c>
      <c r="I193" s="523"/>
      <c r="J193" s="200"/>
      <c r="K193" s="314" t="s">
        <v>38</v>
      </c>
      <c r="L193" s="448">
        <v>22341.040000000001</v>
      </c>
      <c r="M193" s="448">
        <f t="shared" si="0"/>
        <v>18.418004946413852</v>
      </c>
    </row>
    <row r="194" spans="1:13" ht="14" x14ac:dyDescent="0.15">
      <c r="A194" s="12" t="s">
        <v>628</v>
      </c>
      <c r="B194" s="449">
        <v>43852</v>
      </c>
      <c r="C194" s="450">
        <v>43854</v>
      </c>
      <c r="D194" s="451" t="s">
        <v>340</v>
      </c>
      <c r="E194" s="452">
        <v>800</v>
      </c>
      <c r="F194" s="453" t="s">
        <v>960</v>
      </c>
      <c r="G194" s="454">
        <v>129</v>
      </c>
      <c r="H194" s="455" t="s">
        <v>1091</v>
      </c>
      <c r="I194" s="528"/>
      <c r="J194" s="453"/>
      <c r="K194" s="456" t="s">
        <v>38</v>
      </c>
      <c r="L194" s="457">
        <v>14734.4</v>
      </c>
      <c r="M194" s="457">
        <f t="shared" si="0"/>
        <v>18.417999999999999</v>
      </c>
    </row>
    <row r="195" spans="1:13" ht="14" x14ac:dyDescent="0.15">
      <c r="A195" s="12" t="s">
        <v>628</v>
      </c>
      <c r="B195" s="449">
        <v>43852</v>
      </c>
      <c r="C195" s="450">
        <v>43859</v>
      </c>
      <c r="D195" s="451" t="s">
        <v>340</v>
      </c>
      <c r="E195" s="452">
        <v>200</v>
      </c>
      <c r="F195" s="453" t="s">
        <v>646</v>
      </c>
      <c r="G195" s="454">
        <v>128</v>
      </c>
      <c r="H195" s="455" t="s">
        <v>1094</v>
      </c>
      <c r="I195" s="454"/>
      <c r="J195" s="465"/>
      <c r="K195" s="456" t="s">
        <v>38</v>
      </c>
      <c r="L195" s="457">
        <v>3683.6</v>
      </c>
      <c r="M195" s="457">
        <f t="shared" si="0"/>
        <v>18.417999999999999</v>
      </c>
    </row>
    <row r="196" spans="1:13" ht="14" x14ac:dyDescent="0.15">
      <c r="A196" s="18" t="s">
        <v>628</v>
      </c>
      <c r="B196" s="198">
        <v>43852</v>
      </c>
      <c r="C196" s="440">
        <v>43854</v>
      </c>
      <c r="D196" s="441" t="s">
        <v>340</v>
      </c>
      <c r="E196" s="442">
        <v>1000</v>
      </c>
      <c r="F196" s="200" t="s">
        <v>960</v>
      </c>
      <c r="G196" s="443">
        <v>127</v>
      </c>
      <c r="H196" s="445" t="s">
        <v>1097</v>
      </c>
      <c r="I196" s="523"/>
      <c r="J196" s="200"/>
      <c r="K196" s="314" t="s">
        <v>38</v>
      </c>
      <c r="L196" s="448">
        <v>18418</v>
      </c>
      <c r="M196" s="448">
        <f t="shared" si="0"/>
        <v>18.417999999999999</v>
      </c>
    </row>
    <row r="197" spans="1:13" ht="14" x14ac:dyDescent="0.15">
      <c r="A197" s="18" t="s">
        <v>628</v>
      </c>
      <c r="B197" s="198">
        <v>43852</v>
      </c>
      <c r="C197" s="440">
        <v>43854</v>
      </c>
      <c r="D197" s="441" t="s">
        <v>340</v>
      </c>
      <c r="E197" s="442">
        <v>1000.1</v>
      </c>
      <c r="F197" s="200" t="s">
        <v>960</v>
      </c>
      <c r="G197" s="443">
        <v>126</v>
      </c>
      <c r="H197" s="445" t="s">
        <v>1098</v>
      </c>
      <c r="I197" s="523"/>
      <c r="J197" s="200"/>
      <c r="K197" s="314" t="s">
        <v>38</v>
      </c>
      <c r="L197" s="448">
        <v>18419.84</v>
      </c>
      <c r="M197" s="448">
        <f t="shared" si="0"/>
        <v>18.41799820017998</v>
      </c>
    </row>
    <row r="198" spans="1:13" ht="14" x14ac:dyDescent="0.15">
      <c r="A198" s="533" t="s">
        <v>628</v>
      </c>
      <c r="B198" s="449">
        <v>43852</v>
      </c>
      <c r="C198" s="500">
        <v>43857</v>
      </c>
      <c r="D198" s="534" t="s">
        <v>340</v>
      </c>
      <c r="E198" s="535">
        <v>1000</v>
      </c>
      <c r="F198" s="536" t="s">
        <v>664</v>
      </c>
      <c r="G198" s="537">
        <v>123</v>
      </c>
      <c r="H198" s="538" t="s">
        <v>1101</v>
      </c>
      <c r="I198" s="539"/>
      <c r="J198" s="536"/>
      <c r="K198" s="540" t="s">
        <v>38</v>
      </c>
      <c r="L198" s="541">
        <v>18418</v>
      </c>
      <c r="M198" s="457">
        <f t="shared" si="0"/>
        <v>18.417999999999999</v>
      </c>
    </row>
    <row r="199" spans="1:13" ht="14" x14ac:dyDescent="0.15">
      <c r="A199" s="12" t="s">
        <v>628</v>
      </c>
      <c r="B199" s="449">
        <v>43852</v>
      </c>
      <c r="C199" s="450">
        <v>43853</v>
      </c>
      <c r="D199" s="451" t="s">
        <v>340</v>
      </c>
      <c r="E199" s="452">
        <v>2499.9899999999998</v>
      </c>
      <c r="F199" s="453" t="s">
        <v>658</v>
      </c>
      <c r="G199" s="454">
        <v>125</v>
      </c>
      <c r="H199" s="455" t="s">
        <v>1105</v>
      </c>
      <c r="I199" s="528"/>
      <c r="J199" s="465"/>
      <c r="K199" s="456" t="s">
        <v>821</v>
      </c>
      <c r="L199" s="457">
        <v>46044.82</v>
      </c>
      <c r="M199" s="457">
        <f t="shared" si="0"/>
        <v>18.418001672006689</v>
      </c>
    </row>
    <row r="200" spans="1:13" ht="14" x14ac:dyDescent="0.15">
      <c r="A200" s="18" t="s">
        <v>628</v>
      </c>
      <c r="B200" s="198">
        <v>43852</v>
      </c>
      <c r="C200" s="522" t="s">
        <v>651</v>
      </c>
      <c r="D200" s="441" t="s">
        <v>340</v>
      </c>
      <c r="E200" s="442">
        <v>3500</v>
      </c>
      <c r="F200" s="200" t="s">
        <v>679</v>
      </c>
      <c r="G200" s="443">
        <v>124</v>
      </c>
      <c r="H200" s="466" t="s">
        <v>1112</v>
      </c>
      <c r="I200" s="523"/>
      <c r="J200" s="200"/>
      <c r="K200" s="467" t="s">
        <v>655</v>
      </c>
      <c r="L200" s="448">
        <v>64463</v>
      </c>
      <c r="M200" s="448">
        <f t="shared" si="0"/>
        <v>18.417999999999999</v>
      </c>
    </row>
    <row r="201" spans="1:13" ht="14" x14ac:dyDescent="0.15">
      <c r="A201" s="18" t="s">
        <v>628</v>
      </c>
      <c r="B201" s="198">
        <v>43852</v>
      </c>
      <c r="C201" s="440">
        <v>43861</v>
      </c>
      <c r="D201" s="441" t="s">
        <v>340</v>
      </c>
      <c r="E201" s="442">
        <v>2999.9</v>
      </c>
      <c r="F201" s="200" t="s">
        <v>656</v>
      </c>
      <c r="G201" s="443">
        <v>122</v>
      </c>
      <c r="H201" s="445" t="s">
        <v>1115</v>
      </c>
      <c r="I201" s="523"/>
      <c r="J201" s="200"/>
      <c r="K201" s="314" t="s">
        <v>38</v>
      </c>
      <c r="L201" s="448">
        <v>55252.160000000003</v>
      </c>
      <c r="M201" s="448">
        <f t="shared" si="0"/>
        <v>18.418000600020001</v>
      </c>
    </row>
    <row r="202" spans="1:13" ht="14" x14ac:dyDescent="0.15">
      <c r="A202" s="12" t="s">
        <v>628</v>
      </c>
      <c r="B202" s="449">
        <v>43852</v>
      </c>
      <c r="C202" s="450">
        <v>43861</v>
      </c>
      <c r="D202" s="451" t="s">
        <v>340</v>
      </c>
      <c r="E202" s="452">
        <v>2515.6</v>
      </c>
      <c r="F202" s="453" t="s">
        <v>707</v>
      </c>
      <c r="G202" s="454">
        <v>120</v>
      </c>
      <c r="H202" s="455" t="s">
        <v>1120</v>
      </c>
      <c r="I202" s="528"/>
      <c r="J202" s="453"/>
      <c r="K202" s="456" t="s">
        <v>38</v>
      </c>
      <c r="L202" s="457">
        <v>46332.57</v>
      </c>
      <c r="M202" s="457">
        <f t="shared" si="0"/>
        <v>18.418099061854033</v>
      </c>
    </row>
    <row r="203" spans="1:13" ht="14" x14ac:dyDescent="0.15">
      <c r="A203" s="12" t="s">
        <v>628</v>
      </c>
      <c r="B203" s="449">
        <v>43853</v>
      </c>
      <c r="C203" s="450"/>
      <c r="D203" s="451" t="s">
        <v>340</v>
      </c>
      <c r="E203" s="452">
        <v>5001.7</v>
      </c>
      <c r="F203" s="453" t="s">
        <v>656</v>
      </c>
      <c r="G203" s="454">
        <v>133</v>
      </c>
      <c r="H203" s="455" t="s">
        <v>1126</v>
      </c>
      <c r="I203" s="528"/>
      <c r="J203" s="465"/>
      <c r="K203" s="650"/>
      <c r="L203" s="457">
        <v>91741.18</v>
      </c>
      <c r="M203" s="457">
        <f t="shared" si="0"/>
        <v>18.341999720095167</v>
      </c>
    </row>
    <row r="204" spans="1:13" ht="14" x14ac:dyDescent="0.15">
      <c r="A204" s="18" t="s">
        <v>628</v>
      </c>
      <c r="B204" s="198">
        <v>43853</v>
      </c>
      <c r="C204" s="501" t="s">
        <v>651</v>
      </c>
      <c r="D204" s="441" t="s">
        <v>340</v>
      </c>
      <c r="E204" s="442">
        <v>4201.3999999999996</v>
      </c>
      <c r="F204" s="200" t="s">
        <v>642</v>
      </c>
      <c r="G204" s="443">
        <v>134</v>
      </c>
      <c r="H204" s="466" t="s">
        <v>1129</v>
      </c>
      <c r="I204" s="523"/>
      <c r="J204" s="200"/>
      <c r="K204" s="467" t="s">
        <v>655</v>
      </c>
      <c r="L204" s="448">
        <v>77062.080000000002</v>
      </c>
      <c r="M204" s="448">
        <f t="shared" si="0"/>
        <v>18.342000285619083</v>
      </c>
    </row>
    <row r="205" spans="1:13" ht="14" x14ac:dyDescent="0.15">
      <c r="A205" s="18" t="s">
        <v>628</v>
      </c>
      <c r="B205" s="198">
        <v>43853</v>
      </c>
      <c r="C205" s="501" t="s">
        <v>651</v>
      </c>
      <c r="D205" s="441" t="s">
        <v>340</v>
      </c>
      <c r="E205" s="442">
        <v>4000.7</v>
      </c>
      <c r="F205" s="200" t="s">
        <v>636</v>
      </c>
      <c r="G205" s="443">
        <v>135</v>
      </c>
      <c r="H205" s="466" t="s">
        <v>1131</v>
      </c>
      <c r="I205" s="715"/>
      <c r="J205" s="683"/>
      <c r="K205" s="467" t="s">
        <v>651</v>
      </c>
      <c r="L205" s="448">
        <v>73380.850000000006</v>
      </c>
      <c r="M205" s="448">
        <f t="shared" si="0"/>
        <v>18.342002649536333</v>
      </c>
    </row>
    <row r="206" spans="1:13" ht="14" x14ac:dyDescent="0.15">
      <c r="A206" s="12" t="s">
        <v>628</v>
      </c>
      <c r="B206" s="449">
        <v>43853</v>
      </c>
      <c r="C206" s="450"/>
      <c r="D206" s="451" t="s">
        <v>340</v>
      </c>
      <c r="E206" s="452">
        <v>15001</v>
      </c>
      <c r="F206" s="453" t="s">
        <v>707</v>
      </c>
      <c r="G206" s="454">
        <v>136</v>
      </c>
      <c r="H206" s="455" t="s">
        <v>1132</v>
      </c>
      <c r="I206" s="454"/>
      <c r="J206" s="453"/>
      <c r="K206" s="724"/>
      <c r="L206" s="457">
        <v>275148.34999999998</v>
      </c>
      <c r="M206" s="457">
        <f t="shared" si="0"/>
        <v>18.342000533297778</v>
      </c>
    </row>
    <row r="207" spans="1:13" ht="14" x14ac:dyDescent="0.15">
      <c r="A207" s="12" t="s">
        <v>628</v>
      </c>
      <c r="B207" s="449">
        <v>43853</v>
      </c>
      <c r="C207" s="726" t="s">
        <v>655</v>
      </c>
      <c r="D207" s="451" t="s">
        <v>340</v>
      </c>
      <c r="E207" s="452">
        <v>2502</v>
      </c>
      <c r="F207" s="453" t="s">
        <v>649</v>
      </c>
      <c r="G207" s="454">
        <v>137</v>
      </c>
      <c r="H207" s="461" t="s">
        <v>1141</v>
      </c>
      <c r="I207" s="528"/>
      <c r="J207" s="465"/>
      <c r="K207" s="462" t="s">
        <v>655</v>
      </c>
      <c r="L207" s="457">
        <v>45891.68</v>
      </c>
      <c r="M207" s="457">
        <f t="shared" si="0"/>
        <v>18.341998401278978</v>
      </c>
    </row>
    <row r="208" spans="1:13" ht="14" x14ac:dyDescent="0.15">
      <c r="A208" s="18" t="s">
        <v>628</v>
      </c>
      <c r="B208" s="198">
        <v>43853</v>
      </c>
      <c r="C208" s="522" t="s">
        <v>651</v>
      </c>
      <c r="D208" s="441" t="s">
        <v>340</v>
      </c>
      <c r="E208" s="442">
        <v>1500.7</v>
      </c>
      <c r="F208" s="200" t="s">
        <v>679</v>
      </c>
      <c r="G208" s="443">
        <v>138</v>
      </c>
      <c r="H208" s="466" t="s">
        <v>1147</v>
      </c>
      <c r="I208" s="523"/>
      <c r="J208" s="200"/>
      <c r="K208" s="467" t="s">
        <v>655</v>
      </c>
      <c r="L208" s="448">
        <v>27525.84</v>
      </c>
      <c r="M208" s="448">
        <f t="shared" si="0"/>
        <v>18.342000399813418</v>
      </c>
    </row>
    <row r="209" spans="1:13" ht="14" x14ac:dyDescent="0.15">
      <c r="A209" s="18" t="s">
        <v>628</v>
      </c>
      <c r="B209" s="198">
        <v>43853</v>
      </c>
      <c r="C209" s="440">
        <v>43858</v>
      </c>
      <c r="D209" s="441" t="s">
        <v>340</v>
      </c>
      <c r="E209" s="442">
        <v>7001.9</v>
      </c>
      <c r="F209" s="200" t="s">
        <v>624</v>
      </c>
      <c r="G209" s="443">
        <v>139</v>
      </c>
      <c r="H209" s="445" t="s">
        <v>1151</v>
      </c>
      <c r="I209" s="523"/>
      <c r="J209" s="200"/>
      <c r="K209" s="314" t="s">
        <v>701</v>
      </c>
      <c r="L209" s="448">
        <v>128428.85</v>
      </c>
      <c r="M209" s="448">
        <f t="shared" si="0"/>
        <v>18.342000028563678</v>
      </c>
    </row>
    <row r="210" spans="1:13" ht="14" x14ac:dyDescent="0.15">
      <c r="A210" s="12" t="s">
        <v>628</v>
      </c>
      <c r="B210" s="449">
        <v>43853</v>
      </c>
      <c r="C210" s="450">
        <v>43861</v>
      </c>
      <c r="D210" s="451" t="s">
        <v>340</v>
      </c>
      <c r="E210" s="452">
        <v>2850</v>
      </c>
      <c r="F210" s="453" t="s">
        <v>656</v>
      </c>
      <c r="G210" s="454">
        <v>140</v>
      </c>
      <c r="H210" s="455" t="s">
        <v>1155</v>
      </c>
      <c r="I210" s="528"/>
      <c r="J210" s="453"/>
      <c r="K210" s="456" t="s">
        <v>701</v>
      </c>
      <c r="L210" s="457">
        <v>52274.7</v>
      </c>
      <c r="M210" s="457">
        <f t="shared" si="0"/>
        <v>18.341999999999999</v>
      </c>
    </row>
    <row r="211" spans="1:13" ht="26" x14ac:dyDescent="0.15">
      <c r="A211" s="12" t="s">
        <v>628</v>
      </c>
      <c r="B211" s="449">
        <v>43853</v>
      </c>
      <c r="C211" s="450"/>
      <c r="D211" s="451" t="s">
        <v>340</v>
      </c>
      <c r="E211" s="452">
        <v>4001</v>
      </c>
      <c r="F211" s="453" t="s">
        <v>642</v>
      </c>
      <c r="G211" s="454">
        <v>141</v>
      </c>
      <c r="H211" s="730" t="s">
        <v>1161</v>
      </c>
      <c r="I211" s="528"/>
      <c r="J211" s="465"/>
      <c r="K211" s="456"/>
      <c r="L211" s="457">
        <v>73386.34</v>
      </c>
      <c r="M211" s="457">
        <f t="shared" si="0"/>
        <v>18.341999500124967</v>
      </c>
    </row>
    <row r="212" spans="1:13" ht="14" x14ac:dyDescent="0.15">
      <c r="A212" s="18" t="s">
        <v>628</v>
      </c>
      <c r="B212" s="198">
        <v>43854</v>
      </c>
      <c r="C212" s="440">
        <v>43858</v>
      </c>
      <c r="D212" s="441" t="s">
        <v>340</v>
      </c>
      <c r="E212" s="442">
        <v>2499.9</v>
      </c>
      <c r="F212" s="200" t="s">
        <v>649</v>
      </c>
      <c r="G212" s="443">
        <v>142</v>
      </c>
      <c r="H212" s="445" t="s">
        <v>1168</v>
      </c>
      <c r="I212" s="523"/>
      <c r="J212" s="200"/>
      <c r="K212" s="314" t="s">
        <v>701</v>
      </c>
      <c r="L212" s="448">
        <v>45651.74</v>
      </c>
      <c r="M212" s="448">
        <f t="shared" si="0"/>
        <v>18.261426457058281</v>
      </c>
    </row>
    <row r="213" spans="1:13" ht="14" x14ac:dyDescent="0.15">
      <c r="A213" s="18" t="s">
        <v>628</v>
      </c>
      <c r="B213" s="198">
        <v>43854</v>
      </c>
      <c r="C213" s="661"/>
      <c r="D213" s="441" t="s">
        <v>340</v>
      </c>
      <c r="E213" s="442">
        <v>1000</v>
      </c>
      <c r="F213" s="200" t="s">
        <v>664</v>
      </c>
      <c r="G213" s="443">
        <v>143</v>
      </c>
      <c r="H213" s="445" t="s">
        <v>1171</v>
      </c>
      <c r="I213" s="523"/>
      <c r="J213" s="200"/>
      <c r="K213" s="447"/>
      <c r="L213" s="448">
        <v>18268</v>
      </c>
      <c r="M213" s="448">
        <f t="shared" si="0"/>
        <v>18.268000000000001</v>
      </c>
    </row>
    <row r="214" spans="1:13" ht="14" x14ac:dyDescent="0.15">
      <c r="A214" s="12" t="s">
        <v>628</v>
      </c>
      <c r="B214" s="449">
        <v>43854</v>
      </c>
      <c r="C214" s="526" t="s">
        <v>651</v>
      </c>
      <c r="D214" s="451" t="s">
        <v>340</v>
      </c>
      <c r="E214" s="452">
        <v>1500.4</v>
      </c>
      <c r="F214" s="453" t="s">
        <v>679</v>
      </c>
      <c r="G214" s="454">
        <v>144</v>
      </c>
      <c r="H214" s="730" t="s">
        <v>1173</v>
      </c>
      <c r="I214" s="528"/>
      <c r="J214" s="453"/>
      <c r="K214" s="462" t="s">
        <v>651</v>
      </c>
      <c r="L214" s="457">
        <v>27409.3</v>
      </c>
      <c r="M214" s="457">
        <f t="shared" si="0"/>
        <v>18.267995201279657</v>
      </c>
    </row>
    <row r="215" spans="1:13" ht="26" x14ac:dyDescent="0.15">
      <c r="A215" s="12" t="s">
        <v>628</v>
      </c>
      <c r="B215" s="449">
        <v>43854</v>
      </c>
      <c r="C215" s="526" t="s">
        <v>651</v>
      </c>
      <c r="D215" s="451" t="s">
        <v>340</v>
      </c>
      <c r="E215" s="452">
        <v>2505</v>
      </c>
      <c r="F215" s="453" t="s">
        <v>796</v>
      </c>
      <c r="G215" s="454">
        <v>145</v>
      </c>
      <c r="H215" s="730" t="s">
        <v>1175</v>
      </c>
      <c r="I215" s="528"/>
      <c r="J215" s="465"/>
      <c r="K215" s="462" t="s">
        <v>651</v>
      </c>
      <c r="L215" s="457">
        <v>45761.34</v>
      </c>
      <c r="M215" s="457">
        <f t="shared" si="0"/>
        <v>18.267999999999997</v>
      </c>
    </row>
    <row r="216" spans="1:13" ht="14" x14ac:dyDescent="0.15">
      <c r="A216" s="18" t="s">
        <v>628</v>
      </c>
      <c r="B216" s="198">
        <v>43854</v>
      </c>
      <c r="C216" s="661"/>
      <c r="D216" s="441" t="s">
        <v>340</v>
      </c>
      <c r="E216" s="442">
        <v>23.7</v>
      </c>
      <c r="F216" s="200" t="s">
        <v>707</v>
      </c>
      <c r="G216" s="443">
        <v>148</v>
      </c>
      <c r="H216" s="445" t="s">
        <v>1176</v>
      </c>
      <c r="I216" s="523"/>
      <c r="J216" s="200"/>
      <c r="K216" s="447"/>
      <c r="L216" s="448">
        <v>432.96</v>
      </c>
      <c r="M216" s="448">
        <f t="shared" si="0"/>
        <v>18.268354430379748</v>
      </c>
    </row>
    <row r="217" spans="1:13" ht="14" x14ac:dyDescent="0.15">
      <c r="A217" s="18" t="s">
        <v>628</v>
      </c>
      <c r="B217" s="198">
        <v>43854</v>
      </c>
      <c r="C217" s="661"/>
      <c r="D217" s="441" t="s">
        <v>340</v>
      </c>
      <c r="E217" s="442">
        <v>3301.06</v>
      </c>
      <c r="F217" s="200" t="s">
        <v>707</v>
      </c>
      <c r="G217" s="443">
        <v>146</v>
      </c>
      <c r="H217" s="445" t="s">
        <v>1178</v>
      </c>
      <c r="I217" s="523"/>
      <c r="J217" s="200"/>
      <c r="K217" s="447"/>
      <c r="L217" s="448">
        <v>60305.75</v>
      </c>
      <c r="M217" s="448">
        <f t="shared" si="0"/>
        <v>18.268601600697959</v>
      </c>
    </row>
    <row r="218" spans="1:13" ht="14" x14ac:dyDescent="0.15">
      <c r="A218" s="12" t="s">
        <v>628</v>
      </c>
      <c r="B218" s="449">
        <v>43854</v>
      </c>
      <c r="C218" s="450"/>
      <c r="D218" s="451" t="s">
        <v>340</v>
      </c>
      <c r="E218" s="452">
        <v>675</v>
      </c>
      <c r="F218" s="453" t="s">
        <v>707</v>
      </c>
      <c r="G218" s="454">
        <v>147</v>
      </c>
      <c r="H218" s="455" t="s">
        <v>1180</v>
      </c>
      <c r="I218" s="528"/>
      <c r="J218" s="453"/>
      <c r="K218" s="650"/>
      <c r="L218" s="457">
        <v>12331.3</v>
      </c>
      <c r="M218" s="457">
        <f t="shared" si="0"/>
        <v>18.26859259259259</v>
      </c>
    </row>
    <row r="219" spans="1:13" ht="14" x14ac:dyDescent="0.15">
      <c r="A219" s="12" t="s">
        <v>628</v>
      </c>
      <c r="B219" s="449">
        <v>43854</v>
      </c>
      <c r="C219" s="450">
        <v>43859</v>
      </c>
      <c r="D219" s="451" t="s">
        <v>340</v>
      </c>
      <c r="E219" s="452">
        <v>2099.6999999999998</v>
      </c>
      <c r="F219" s="453" t="s">
        <v>646</v>
      </c>
      <c r="G219" s="454">
        <v>149</v>
      </c>
      <c r="H219" s="455" t="s">
        <v>1184</v>
      </c>
      <c r="I219" s="454"/>
      <c r="J219" s="465"/>
      <c r="K219" s="456" t="s">
        <v>701</v>
      </c>
      <c r="L219" s="457">
        <v>38357.32</v>
      </c>
      <c r="M219" s="457">
        <f t="shared" si="0"/>
        <v>18.268000190503408</v>
      </c>
    </row>
    <row r="220" spans="1:13" ht="14" x14ac:dyDescent="0.15">
      <c r="A220" s="18" t="s">
        <v>628</v>
      </c>
      <c r="B220" s="198">
        <v>43854</v>
      </c>
      <c r="C220" s="440"/>
      <c r="D220" s="441" t="s">
        <v>340</v>
      </c>
      <c r="E220" s="442">
        <v>2087</v>
      </c>
      <c r="F220" s="200" t="s">
        <v>646</v>
      </c>
      <c r="G220" s="443">
        <v>150</v>
      </c>
      <c r="H220" s="445" t="s">
        <v>1187</v>
      </c>
      <c r="I220" s="443"/>
      <c r="J220" s="200"/>
      <c r="K220" s="447"/>
      <c r="L220" s="448">
        <v>38125.32</v>
      </c>
      <c r="M220" s="448">
        <f t="shared" si="0"/>
        <v>18.268001916626737</v>
      </c>
    </row>
    <row r="221" spans="1:13" ht="14" x14ac:dyDescent="0.15">
      <c r="A221" s="18" t="s">
        <v>628</v>
      </c>
      <c r="B221" s="198">
        <v>43854</v>
      </c>
      <c r="C221" s="440"/>
      <c r="D221" s="441" t="s">
        <v>340</v>
      </c>
      <c r="E221" s="442">
        <v>12.8</v>
      </c>
      <c r="F221" s="200" t="s">
        <v>646</v>
      </c>
      <c r="G221" s="443">
        <v>151</v>
      </c>
      <c r="H221" s="445" t="s">
        <v>1189</v>
      </c>
      <c r="I221" s="443"/>
      <c r="J221" s="200"/>
      <c r="K221" s="447"/>
      <c r="L221" s="448">
        <v>233.83</v>
      </c>
      <c r="M221" s="448">
        <f t="shared" si="0"/>
        <v>18.267968750000001</v>
      </c>
    </row>
    <row r="222" spans="1:13" ht="14" x14ac:dyDescent="0.15">
      <c r="A222" s="12" t="s">
        <v>628</v>
      </c>
      <c r="B222" s="449">
        <v>43854</v>
      </c>
      <c r="C222" s="450">
        <v>43858</v>
      </c>
      <c r="D222" s="451" t="s">
        <v>340</v>
      </c>
      <c r="E222" s="452">
        <v>5662.6</v>
      </c>
      <c r="F222" s="453" t="s">
        <v>673</v>
      </c>
      <c r="G222" s="454">
        <v>152</v>
      </c>
      <c r="H222" s="455" t="s">
        <v>1190</v>
      </c>
      <c r="I222" s="454"/>
      <c r="J222" s="453"/>
      <c r="K222" s="456" t="s">
        <v>701</v>
      </c>
      <c r="L222" s="457">
        <v>103444.38</v>
      </c>
      <c r="M222" s="457">
        <f t="shared" si="0"/>
        <v>18.268000565111432</v>
      </c>
    </row>
    <row r="223" spans="1:13" ht="14" x14ac:dyDescent="0.15">
      <c r="A223" s="12" t="s">
        <v>628</v>
      </c>
      <c r="B223" s="449">
        <v>43857</v>
      </c>
      <c r="C223" s="450">
        <v>43861</v>
      </c>
      <c r="D223" s="451" t="s">
        <v>340</v>
      </c>
      <c r="E223" s="452">
        <v>1700.2</v>
      </c>
      <c r="F223" s="453" t="s">
        <v>649</v>
      </c>
      <c r="G223" s="454">
        <v>162</v>
      </c>
      <c r="H223" s="461" t="s">
        <v>1193</v>
      </c>
      <c r="I223" s="454"/>
      <c r="J223" s="453"/>
      <c r="K223" s="456" t="s">
        <v>701</v>
      </c>
      <c r="L223" s="457">
        <v>31373.79</v>
      </c>
      <c r="M223" s="457">
        <f t="shared" si="0"/>
        <v>18.452999647100341</v>
      </c>
    </row>
    <row r="224" spans="1:13" ht="14" x14ac:dyDescent="0.15">
      <c r="A224" s="18" t="s">
        <v>628</v>
      </c>
      <c r="B224" s="198">
        <v>43857</v>
      </c>
      <c r="C224" s="661"/>
      <c r="D224" s="441" t="s">
        <v>340</v>
      </c>
      <c r="E224" s="442">
        <v>10000</v>
      </c>
      <c r="F224" s="200" t="s">
        <v>707</v>
      </c>
      <c r="G224" s="443">
        <v>161</v>
      </c>
      <c r="H224" s="466" t="s">
        <v>1197</v>
      </c>
      <c r="I224" s="523"/>
      <c r="J224" s="200"/>
      <c r="K224" s="314"/>
      <c r="L224" s="448">
        <v>184530</v>
      </c>
      <c r="M224" s="448">
        <f t="shared" si="0"/>
        <v>18.452999999999999</v>
      </c>
    </row>
    <row r="225" spans="1:13" ht="14" x14ac:dyDescent="0.15">
      <c r="A225" s="18" t="s">
        <v>628</v>
      </c>
      <c r="B225" s="198">
        <v>43857</v>
      </c>
      <c r="C225" s="440">
        <v>43861</v>
      </c>
      <c r="D225" s="441" t="s">
        <v>340</v>
      </c>
      <c r="E225" s="442">
        <v>5000.2</v>
      </c>
      <c r="F225" s="200" t="s">
        <v>656</v>
      </c>
      <c r="G225" s="443">
        <v>160</v>
      </c>
      <c r="H225" s="466" t="s">
        <v>1200</v>
      </c>
      <c r="I225" s="523"/>
      <c r="J225" s="200"/>
      <c r="K225" s="314" t="s">
        <v>701</v>
      </c>
      <c r="L225" s="448">
        <v>92268.69</v>
      </c>
      <c r="M225" s="448">
        <f t="shared" si="0"/>
        <v>18.4529998800048</v>
      </c>
    </row>
    <row r="226" spans="1:13" ht="14" x14ac:dyDescent="0.15">
      <c r="A226" s="12" t="s">
        <v>628</v>
      </c>
      <c r="B226" s="449">
        <v>43857</v>
      </c>
      <c r="C226" s="450">
        <v>43860</v>
      </c>
      <c r="D226" s="451" t="s">
        <v>340</v>
      </c>
      <c r="E226" s="452">
        <v>10000</v>
      </c>
      <c r="F226" s="453" t="s">
        <v>658</v>
      </c>
      <c r="G226" s="454">
        <v>159</v>
      </c>
      <c r="H226" s="455" t="s">
        <v>1203</v>
      </c>
      <c r="I226" s="528"/>
      <c r="J226" s="453"/>
      <c r="K226" s="456" t="s">
        <v>701</v>
      </c>
      <c r="L226" s="457">
        <v>184530</v>
      </c>
      <c r="M226" s="457">
        <f t="shared" si="0"/>
        <v>18.452999999999999</v>
      </c>
    </row>
    <row r="227" spans="1:13" ht="14" x14ac:dyDescent="0.15">
      <c r="A227" s="12" t="s">
        <v>628</v>
      </c>
      <c r="B227" s="449">
        <v>43857</v>
      </c>
      <c r="C227" s="460" t="s">
        <v>651</v>
      </c>
      <c r="D227" s="451" t="s">
        <v>340</v>
      </c>
      <c r="E227" s="452">
        <v>3001.1</v>
      </c>
      <c r="F227" s="453" t="s">
        <v>636</v>
      </c>
      <c r="G227" s="454">
        <v>158</v>
      </c>
      <c r="H227" s="461" t="s">
        <v>1205</v>
      </c>
      <c r="I227" s="633"/>
      <c r="J227" s="635"/>
      <c r="K227" s="462" t="s">
        <v>651</v>
      </c>
      <c r="L227" s="457">
        <v>55379.3</v>
      </c>
      <c r="M227" s="457">
        <f t="shared" si="0"/>
        <v>18.453000566458968</v>
      </c>
    </row>
    <row r="228" spans="1:13" ht="14" x14ac:dyDescent="0.15">
      <c r="A228" s="18" t="s">
        <v>628</v>
      </c>
      <c r="B228" s="198">
        <v>43857</v>
      </c>
      <c r="C228" s="440"/>
      <c r="D228" s="441" t="s">
        <v>340</v>
      </c>
      <c r="E228" s="442">
        <v>1401</v>
      </c>
      <c r="F228" s="200" t="s">
        <v>800</v>
      </c>
      <c r="G228" s="443">
        <v>157</v>
      </c>
      <c r="H228" s="466" t="s">
        <v>1208</v>
      </c>
      <c r="I228" s="523"/>
      <c r="J228" s="200"/>
      <c r="K228" s="314"/>
      <c r="L228" s="448">
        <v>25852.65</v>
      </c>
      <c r="M228" s="448">
        <f t="shared" si="0"/>
        <v>18.452997858672379</v>
      </c>
    </row>
    <row r="229" spans="1:13" ht="14" x14ac:dyDescent="0.15">
      <c r="A229" s="18" t="s">
        <v>628</v>
      </c>
      <c r="B229" s="198">
        <v>43857</v>
      </c>
      <c r="C229" s="440">
        <v>43861</v>
      </c>
      <c r="D229" s="441" t="s">
        <v>340</v>
      </c>
      <c r="E229" s="442">
        <v>3002.3</v>
      </c>
      <c r="F229" s="200" t="s">
        <v>679</v>
      </c>
      <c r="G229" s="443">
        <v>156</v>
      </c>
      <c r="H229" s="445" t="s">
        <v>1211</v>
      </c>
      <c r="I229" s="523"/>
      <c r="J229" s="200"/>
      <c r="K229" s="314" t="s">
        <v>701</v>
      </c>
      <c r="L229" s="448">
        <v>55401.440000000002</v>
      </c>
      <c r="M229" s="448">
        <f t="shared" si="0"/>
        <v>18.45299936715185</v>
      </c>
    </row>
    <row r="230" spans="1:13" ht="14" x14ac:dyDescent="0.15">
      <c r="A230" s="12" t="s">
        <v>628</v>
      </c>
      <c r="B230" s="449">
        <v>43857</v>
      </c>
      <c r="C230" s="450">
        <v>43861</v>
      </c>
      <c r="D230" s="451" t="s">
        <v>340</v>
      </c>
      <c r="E230" s="452">
        <v>2012.3</v>
      </c>
      <c r="F230" s="453" t="s">
        <v>649</v>
      </c>
      <c r="G230" s="454">
        <v>155</v>
      </c>
      <c r="H230" s="461" t="s">
        <v>1215</v>
      </c>
      <c r="I230" s="528"/>
      <c r="J230" s="453"/>
      <c r="K230" s="456" t="s">
        <v>701</v>
      </c>
      <c r="L230" s="457">
        <v>37132.97</v>
      </c>
      <c r="M230" s="457">
        <f t="shared" si="0"/>
        <v>18.452999055806789</v>
      </c>
    </row>
    <row r="231" spans="1:13" ht="14" x14ac:dyDescent="0.15">
      <c r="A231" s="12" t="s">
        <v>628</v>
      </c>
      <c r="B231" s="449">
        <v>43858</v>
      </c>
      <c r="C231" s="450">
        <v>43861</v>
      </c>
      <c r="D231" s="451" t="s">
        <v>340</v>
      </c>
      <c r="E231" s="452">
        <v>5496</v>
      </c>
      <c r="F231" s="453" t="s">
        <v>656</v>
      </c>
      <c r="G231" s="454">
        <v>167</v>
      </c>
      <c r="H231" s="461" t="s">
        <v>1218</v>
      </c>
      <c r="I231" s="528"/>
      <c r="J231" s="465"/>
      <c r="K231" s="456" t="s">
        <v>701</v>
      </c>
      <c r="L231" s="457">
        <v>100615.27</v>
      </c>
      <c r="M231" s="457">
        <f t="shared" si="0"/>
        <v>18.306999636098983</v>
      </c>
    </row>
    <row r="232" spans="1:13" ht="14" x14ac:dyDescent="0.15">
      <c r="A232" s="18" t="s">
        <v>628</v>
      </c>
      <c r="B232" s="198">
        <v>43858</v>
      </c>
      <c r="C232" s="440"/>
      <c r="D232" s="441" t="s">
        <v>340</v>
      </c>
      <c r="E232" s="442">
        <v>10000.299999999999</v>
      </c>
      <c r="F232" s="200" t="s">
        <v>673</v>
      </c>
      <c r="G232" s="443">
        <v>163</v>
      </c>
      <c r="H232" s="445" t="s">
        <v>1222</v>
      </c>
      <c r="I232" s="523"/>
      <c r="J232" s="200"/>
      <c r="K232" s="314" t="s">
        <v>1223</v>
      </c>
      <c r="L232" s="448">
        <v>183075.49</v>
      </c>
      <c r="M232" s="448">
        <f t="shared" si="0"/>
        <v>18.306999790006302</v>
      </c>
    </row>
    <row r="233" spans="1:13" ht="14" x14ac:dyDescent="0.15">
      <c r="A233" s="18" t="s">
        <v>628</v>
      </c>
      <c r="B233" s="198">
        <v>43858</v>
      </c>
      <c r="C233" s="440">
        <v>43861</v>
      </c>
      <c r="D233" s="441" t="s">
        <v>340</v>
      </c>
      <c r="E233" s="442">
        <v>3999.8</v>
      </c>
      <c r="F233" s="200" t="s">
        <v>679</v>
      </c>
      <c r="G233" s="443">
        <v>164</v>
      </c>
      <c r="H233" s="445" t="s">
        <v>1225</v>
      </c>
      <c r="I233" s="523"/>
      <c r="J233" s="200"/>
      <c r="K233" s="314" t="s">
        <v>701</v>
      </c>
      <c r="L233" s="448">
        <v>73224.33</v>
      </c>
      <c r="M233" s="448">
        <f t="shared" si="0"/>
        <v>18.306997849892493</v>
      </c>
    </row>
    <row r="234" spans="1:13" ht="26" x14ac:dyDescent="0.15">
      <c r="A234" s="741" t="s">
        <v>628</v>
      </c>
      <c r="B234" s="743">
        <v>43858</v>
      </c>
      <c r="C234" s="526">
        <v>43861</v>
      </c>
      <c r="D234" s="744" t="s">
        <v>340</v>
      </c>
      <c r="E234" s="452">
        <v>1000.8</v>
      </c>
      <c r="F234" s="453" t="s">
        <v>646</v>
      </c>
      <c r="G234" s="454">
        <v>165</v>
      </c>
      <c r="H234" s="608" t="s">
        <v>1234</v>
      </c>
      <c r="I234" s="528"/>
      <c r="J234" s="453"/>
      <c r="K234" s="746" t="s">
        <v>701</v>
      </c>
      <c r="L234" s="747">
        <v>18321.650000000001</v>
      </c>
      <c r="M234" s="457">
        <f t="shared" si="0"/>
        <v>18.307004396482817</v>
      </c>
    </row>
    <row r="235" spans="1:13" ht="26" x14ac:dyDescent="0.15">
      <c r="A235" s="741" t="s">
        <v>628</v>
      </c>
      <c r="B235" s="743">
        <v>43858</v>
      </c>
      <c r="C235" s="526">
        <v>43861</v>
      </c>
      <c r="D235" s="744" t="s">
        <v>340</v>
      </c>
      <c r="E235" s="452">
        <v>2001.1</v>
      </c>
      <c r="F235" s="453" t="s">
        <v>646</v>
      </c>
      <c r="G235" s="454">
        <v>166</v>
      </c>
      <c r="H235" s="748" t="s">
        <v>1243</v>
      </c>
      <c r="I235" s="528"/>
      <c r="J235" s="465"/>
      <c r="K235" s="746" t="s">
        <v>701</v>
      </c>
      <c r="L235" s="747">
        <v>36634.14</v>
      </c>
      <c r="M235" s="457">
        <f t="shared" si="0"/>
        <v>18.307001149367849</v>
      </c>
    </row>
    <row r="236" spans="1:13" ht="14" x14ac:dyDescent="0.15">
      <c r="A236" s="18" t="s">
        <v>628</v>
      </c>
      <c r="B236" s="198">
        <v>43859</v>
      </c>
      <c r="C236" s="440">
        <v>43861</v>
      </c>
      <c r="D236" s="441" t="s">
        <v>340</v>
      </c>
      <c r="E236" s="442">
        <v>2800.6</v>
      </c>
      <c r="F236" s="200" t="s">
        <v>646</v>
      </c>
      <c r="G236" s="443">
        <v>192</v>
      </c>
      <c r="H236" s="466" t="s">
        <v>1248</v>
      </c>
      <c r="I236" s="523"/>
      <c r="J236" s="200"/>
      <c r="K236" s="314" t="s">
        <v>701</v>
      </c>
      <c r="L236" s="448">
        <v>50037.3</v>
      </c>
      <c r="M236" s="448">
        <f t="shared" si="0"/>
        <v>17.86663572091695</v>
      </c>
    </row>
    <row r="237" spans="1:13" ht="14" x14ac:dyDescent="0.15">
      <c r="A237" s="18" t="s">
        <v>628</v>
      </c>
      <c r="B237" s="198">
        <v>43859</v>
      </c>
      <c r="C237" s="440">
        <v>43861</v>
      </c>
      <c r="D237" s="441" t="s">
        <v>340</v>
      </c>
      <c r="E237" s="442">
        <v>4022.8</v>
      </c>
      <c r="F237" s="200" t="s">
        <v>658</v>
      </c>
      <c r="G237" s="443">
        <v>191</v>
      </c>
      <c r="H237" s="445" t="s">
        <v>1251</v>
      </c>
      <c r="I237" s="523"/>
      <c r="J237" s="200"/>
      <c r="K237" s="314" t="s">
        <v>701</v>
      </c>
      <c r="L237" s="448">
        <v>73310.3</v>
      </c>
      <c r="M237" s="448">
        <f t="shared" si="0"/>
        <v>18.223699910510092</v>
      </c>
    </row>
    <row r="238" spans="1:13" ht="14" x14ac:dyDescent="0.15">
      <c r="A238" s="533" t="s">
        <v>628</v>
      </c>
      <c r="B238" s="449">
        <v>43859</v>
      </c>
      <c r="C238" s="500">
        <v>43861</v>
      </c>
      <c r="D238" s="534" t="s">
        <v>340</v>
      </c>
      <c r="E238" s="535">
        <v>4501.3</v>
      </c>
      <c r="F238" s="536" t="s">
        <v>656</v>
      </c>
      <c r="G238" s="537">
        <v>171</v>
      </c>
      <c r="H238" s="552" t="s">
        <v>1253</v>
      </c>
      <c r="I238" s="539"/>
      <c r="J238" s="628"/>
      <c r="K238" s="540" t="s">
        <v>1254</v>
      </c>
      <c r="L238" s="541">
        <v>82030.34</v>
      </c>
      <c r="M238" s="448">
        <f t="shared" si="0"/>
        <v>18.223699820051984</v>
      </c>
    </row>
    <row r="239" spans="1:13" ht="14" x14ac:dyDescent="0.15">
      <c r="A239" s="18" t="s">
        <v>628</v>
      </c>
      <c r="B239" s="198">
        <v>43859</v>
      </c>
      <c r="C239" s="440">
        <v>43872</v>
      </c>
      <c r="D239" s="441" t="s">
        <v>340</v>
      </c>
      <c r="E239" s="442">
        <v>5999.2</v>
      </c>
      <c r="F239" s="200" t="s">
        <v>624</v>
      </c>
      <c r="G239" s="443">
        <v>187</v>
      </c>
      <c r="H239" s="445" t="s">
        <v>1255</v>
      </c>
      <c r="I239" s="523"/>
      <c r="J239" s="200"/>
      <c r="K239" s="314" t="s">
        <v>60</v>
      </c>
      <c r="L239" s="448">
        <v>109327.62</v>
      </c>
      <c r="M239" s="448">
        <f t="shared" si="0"/>
        <v>18.223699826643553</v>
      </c>
    </row>
    <row r="240" spans="1:13" ht="14" x14ac:dyDescent="0.15">
      <c r="A240" s="18" t="s">
        <v>628</v>
      </c>
      <c r="B240" s="198">
        <v>43859</v>
      </c>
      <c r="C240" s="440">
        <v>43860</v>
      </c>
      <c r="D240" s="441" t="s">
        <v>340</v>
      </c>
      <c r="E240" s="442">
        <v>1000.9</v>
      </c>
      <c r="F240" s="200" t="s">
        <v>664</v>
      </c>
      <c r="G240" s="443">
        <v>186</v>
      </c>
      <c r="H240" s="445" t="s">
        <v>1256</v>
      </c>
      <c r="I240" s="523"/>
      <c r="J240" s="200"/>
      <c r="K240" s="314" t="s">
        <v>701</v>
      </c>
      <c r="L240" s="448">
        <v>18240.099999999999</v>
      </c>
      <c r="M240" s="448">
        <f t="shared" si="0"/>
        <v>18.223698671195923</v>
      </c>
    </row>
    <row r="241" spans="1:13" ht="14" x14ac:dyDescent="0.15">
      <c r="A241" s="12" t="s">
        <v>628</v>
      </c>
      <c r="B241" s="449">
        <v>43859</v>
      </c>
      <c r="C241" s="450">
        <v>43861</v>
      </c>
      <c r="D241" s="451" t="s">
        <v>340</v>
      </c>
      <c r="E241" s="452">
        <v>1001.8</v>
      </c>
      <c r="F241" s="453" t="s">
        <v>960</v>
      </c>
      <c r="G241" s="454">
        <v>185</v>
      </c>
      <c r="H241" s="455" t="s">
        <v>1259</v>
      </c>
      <c r="I241" s="528"/>
      <c r="J241" s="453"/>
      <c r="K241" s="456" t="s">
        <v>701</v>
      </c>
      <c r="L241" s="457">
        <v>18256.5</v>
      </c>
      <c r="M241" s="457">
        <f t="shared" si="0"/>
        <v>18.223697344779399</v>
      </c>
    </row>
    <row r="242" spans="1:13" ht="14" x14ac:dyDescent="0.15">
      <c r="A242" s="12" t="s">
        <v>628</v>
      </c>
      <c r="B242" s="449">
        <v>43859</v>
      </c>
      <c r="C242" s="450">
        <v>43861</v>
      </c>
      <c r="D242" s="451" t="s">
        <v>340</v>
      </c>
      <c r="E242" s="452">
        <v>1500.7</v>
      </c>
      <c r="F242" s="453" t="s">
        <v>649</v>
      </c>
      <c r="G242" s="454">
        <v>184</v>
      </c>
      <c r="H242" s="455" t="s">
        <v>1262</v>
      </c>
      <c r="I242" s="528"/>
      <c r="J242" s="465"/>
      <c r="K242" s="456" t="s">
        <v>701</v>
      </c>
      <c r="L242" s="457">
        <v>27348.3</v>
      </c>
      <c r="M242" s="457">
        <f t="shared" si="0"/>
        <v>18.223695608715932</v>
      </c>
    </row>
    <row r="243" spans="1:13" ht="14" x14ac:dyDescent="0.15">
      <c r="A243" s="18" t="s">
        <v>628</v>
      </c>
      <c r="B243" s="198">
        <v>43859</v>
      </c>
      <c r="C243" s="440">
        <v>43861</v>
      </c>
      <c r="D243" s="441" t="s">
        <v>340</v>
      </c>
      <c r="E243" s="442">
        <v>1479.1</v>
      </c>
      <c r="F243" s="200" t="s">
        <v>649</v>
      </c>
      <c r="G243" s="443">
        <v>183</v>
      </c>
      <c r="H243" s="445" t="s">
        <v>1264</v>
      </c>
      <c r="I243" s="523"/>
      <c r="J243" s="200"/>
      <c r="K243" s="314" t="s">
        <v>701</v>
      </c>
      <c r="L243" s="448">
        <v>26954.67</v>
      </c>
      <c r="M243" s="448">
        <f t="shared" si="0"/>
        <v>18.223696842674599</v>
      </c>
    </row>
    <row r="244" spans="1:13" ht="14" x14ac:dyDescent="0.15">
      <c r="A244" s="18" t="s">
        <v>628</v>
      </c>
      <c r="B244" s="198">
        <v>43859</v>
      </c>
      <c r="C244" s="440">
        <v>43861</v>
      </c>
      <c r="D244" s="441" t="s">
        <v>340</v>
      </c>
      <c r="E244" s="442">
        <v>15000.4</v>
      </c>
      <c r="F244" s="200" t="s">
        <v>707</v>
      </c>
      <c r="G244" s="443">
        <v>182</v>
      </c>
      <c r="H244" s="445" t="s">
        <v>1267</v>
      </c>
      <c r="I244" s="523"/>
      <c r="J244" s="200"/>
      <c r="K244" s="314" t="s">
        <v>701</v>
      </c>
      <c r="L244" s="448">
        <v>273362.78999999998</v>
      </c>
      <c r="M244" s="448">
        <f t="shared" si="0"/>
        <v>18.22370003466574</v>
      </c>
    </row>
    <row r="245" spans="1:13" ht="14" x14ac:dyDescent="0.15">
      <c r="A245" s="12" t="s">
        <v>628</v>
      </c>
      <c r="B245" s="449">
        <v>43859</v>
      </c>
      <c r="C245" s="450">
        <v>43861</v>
      </c>
      <c r="D245" s="451" t="s">
        <v>340</v>
      </c>
      <c r="E245" s="452">
        <v>3000.3</v>
      </c>
      <c r="F245" s="453" t="s">
        <v>679</v>
      </c>
      <c r="G245" s="454">
        <v>190</v>
      </c>
      <c r="H245" s="455" t="s">
        <v>1269</v>
      </c>
      <c r="I245" s="528"/>
      <c r="J245" s="453"/>
      <c r="K245" s="456" t="s">
        <v>701</v>
      </c>
      <c r="L245" s="457">
        <v>54676.57</v>
      </c>
      <c r="M245" s="457">
        <f t="shared" si="0"/>
        <v>18.223700963237007</v>
      </c>
    </row>
    <row r="246" spans="1:13" ht="14" x14ac:dyDescent="0.15">
      <c r="A246" s="12" t="s">
        <v>628</v>
      </c>
      <c r="B246" s="449">
        <v>43859</v>
      </c>
      <c r="C246" s="450">
        <v>43861</v>
      </c>
      <c r="D246" s="451" t="s">
        <v>340</v>
      </c>
      <c r="E246" s="452">
        <v>1000.7</v>
      </c>
      <c r="F246" s="453" t="s">
        <v>960</v>
      </c>
      <c r="G246" s="454">
        <v>179</v>
      </c>
      <c r="H246" s="455" t="s">
        <v>1272</v>
      </c>
      <c r="I246" s="528"/>
      <c r="J246" s="465"/>
      <c r="K246" s="456" t="s">
        <v>701</v>
      </c>
      <c r="L246" s="457">
        <v>18236.45</v>
      </c>
      <c r="M246" s="457">
        <f t="shared" si="0"/>
        <v>18.223693414609773</v>
      </c>
    </row>
    <row r="247" spans="1:13" ht="14" x14ac:dyDescent="0.15">
      <c r="A247" s="18" t="s">
        <v>628</v>
      </c>
      <c r="B247" s="198">
        <v>43859</v>
      </c>
      <c r="C247" s="501" t="s">
        <v>651</v>
      </c>
      <c r="D247" s="441" t="s">
        <v>340</v>
      </c>
      <c r="E247" s="442">
        <v>3999.9</v>
      </c>
      <c r="F247" s="200" t="s">
        <v>796</v>
      </c>
      <c r="G247" s="443">
        <v>178</v>
      </c>
      <c r="H247" s="466" t="s">
        <v>1276</v>
      </c>
      <c r="I247" s="523"/>
      <c r="J247" s="200"/>
      <c r="K247" s="467" t="s">
        <v>655</v>
      </c>
      <c r="L247" s="448">
        <v>72892.97</v>
      </c>
      <c r="M247" s="448">
        <f t="shared" si="0"/>
        <v>18.22369809245231</v>
      </c>
    </row>
    <row r="248" spans="1:13" ht="14" x14ac:dyDescent="0.15">
      <c r="A248" s="18" t="s">
        <v>628</v>
      </c>
      <c r="B248" s="198">
        <v>43859</v>
      </c>
      <c r="C248" s="440">
        <v>43861</v>
      </c>
      <c r="D248" s="441" t="s">
        <v>340</v>
      </c>
      <c r="E248" s="442">
        <v>1000.9</v>
      </c>
      <c r="F248" s="200" t="s">
        <v>960</v>
      </c>
      <c r="G248" s="443">
        <v>177</v>
      </c>
      <c r="H248" s="466" t="s">
        <v>1280</v>
      </c>
      <c r="I248" s="523"/>
      <c r="J248" s="200"/>
      <c r="K248" s="314" t="s">
        <v>701</v>
      </c>
      <c r="L248" s="448">
        <v>18240.099999999999</v>
      </c>
      <c r="M248" s="448">
        <f t="shared" si="0"/>
        <v>18.223698671195923</v>
      </c>
    </row>
    <row r="249" spans="1:13" ht="14" x14ac:dyDescent="0.15">
      <c r="A249" s="40" t="s">
        <v>628</v>
      </c>
      <c r="B249" s="99">
        <v>43859</v>
      </c>
      <c r="C249" s="661"/>
      <c r="D249" s="759" t="s">
        <v>340</v>
      </c>
      <c r="E249" s="760">
        <v>3526.4</v>
      </c>
      <c r="F249" s="195" t="s">
        <v>707</v>
      </c>
      <c r="G249" s="761">
        <v>175</v>
      </c>
      <c r="H249" s="763" t="s">
        <v>1290</v>
      </c>
      <c r="I249" s="765"/>
      <c r="J249" s="195"/>
      <c r="K249" s="766"/>
      <c r="L249" s="767">
        <v>64264.06</v>
      </c>
      <c r="M249" s="448">
        <f t="shared" si="0"/>
        <v>18.223701225045371</v>
      </c>
    </row>
    <row r="250" spans="1:13" ht="14" x14ac:dyDescent="0.15">
      <c r="A250" s="40" t="s">
        <v>628</v>
      </c>
      <c r="B250" s="99">
        <v>43859</v>
      </c>
      <c r="C250" s="661"/>
      <c r="D250" s="759" t="s">
        <v>340</v>
      </c>
      <c r="E250" s="760">
        <v>500.8</v>
      </c>
      <c r="F250" s="195" t="s">
        <v>1294</v>
      </c>
      <c r="G250" s="761">
        <v>176</v>
      </c>
      <c r="H250" s="763" t="s">
        <v>1295</v>
      </c>
      <c r="I250" s="765"/>
      <c r="J250" s="195"/>
      <c r="K250" s="766"/>
      <c r="L250" s="767">
        <v>9126.43</v>
      </c>
      <c r="M250" s="448">
        <f t="shared" si="0"/>
        <v>18.223702076677316</v>
      </c>
    </row>
    <row r="251" spans="1:13" ht="14" x14ac:dyDescent="0.15">
      <c r="A251" s="12" t="s">
        <v>628</v>
      </c>
      <c r="B251" s="449">
        <v>43859</v>
      </c>
      <c r="C251" s="460" t="s">
        <v>651</v>
      </c>
      <c r="D251" s="451" t="s">
        <v>340</v>
      </c>
      <c r="E251" s="452">
        <v>3000.3</v>
      </c>
      <c r="F251" s="453" t="s">
        <v>636</v>
      </c>
      <c r="G251" s="454">
        <v>174</v>
      </c>
      <c r="H251" s="461" t="s">
        <v>1297</v>
      </c>
      <c r="I251" s="633"/>
      <c r="J251" s="635"/>
      <c r="K251" s="462" t="s">
        <v>651</v>
      </c>
      <c r="L251" s="457">
        <v>54676.57</v>
      </c>
      <c r="M251" s="457">
        <f t="shared" si="0"/>
        <v>18.223700963237007</v>
      </c>
    </row>
    <row r="252" spans="1:13" ht="14" x14ac:dyDescent="0.15">
      <c r="A252" s="18" t="s">
        <v>628</v>
      </c>
      <c r="B252" s="198">
        <v>43859</v>
      </c>
      <c r="C252" s="440">
        <v>43860</v>
      </c>
      <c r="D252" s="441" t="s">
        <v>340</v>
      </c>
      <c r="E252" s="442">
        <v>1001.4</v>
      </c>
      <c r="F252" s="200" t="s">
        <v>664</v>
      </c>
      <c r="G252" s="443">
        <v>173</v>
      </c>
      <c r="H252" s="445" t="s">
        <v>1300</v>
      </c>
      <c r="I252" s="523"/>
      <c r="J252" s="200"/>
      <c r="K252" s="314" t="s">
        <v>701</v>
      </c>
      <c r="L252" s="448">
        <v>18249.21</v>
      </c>
      <c r="M252" s="448">
        <f t="shared" si="0"/>
        <v>18.223696824445774</v>
      </c>
    </row>
    <row r="253" spans="1:13" ht="14" x14ac:dyDescent="0.15">
      <c r="A253" s="18" t="s">
        <v>628</v>
      </c>
      <c r="B253" s="198">
        <v>43859</v>
      </c>
      <c r="C253" s="440">
        <v>43861</v>
      </c>
      <c r="D253" s="441" t="s">
        <v>340</v>
      </c>
      <c r="E253" s="442">
        <v>2250.1999999999998</v>
      </c>
      <c r="F253" s="200" t="s">
        <v>646</v>
      </c>
      <c r="G253" s="443">
        <v>172</v>
      </c>
      <c r="H253" s="445" t="s">
        <v>1301</v>
      </c>
      <c r="I253" s="523"/>
      <c r="J253" s="200"/>
      <c r="K253" s="314" t="s">
        <v>701</v>
      </c>
      <c r="L253" s="448">
        <v>41006.97</v>
      </c>
      <c r="M253" s="448">
        <f t="shared" si="0"/>
        <v>18.223700115545288</v>
      </c>
    </row>
    <row r="254" spans="1:13" ht="14" x14ac:dyDescent="0.15">
      <c r="A254" s="12" t="s">
        <v>628</v>
      </c>
      <c r="B254" s="449">
        <v>43859</v>
      </c>
      <c r="C254" s="450"/>
      <c r="D254" s="451" t="s">
        <v>340</v>
      </c>
      <c r="E254" s="452">
        <v>8000</v>
      </c>
      <c r="F254" s="453" t="s">
        <v>673</v>
      </c>
      <c r="G254" s="454">
        <v>169</v>
      </c>
      <c r="H254" s="455" t="s">
        <v>1304</v>
      </c>
      <c r="I254" s="528"/>
      <c r="J254" s="453"/>
      <c r="K254" s="456"/>
      <c r="L254" s="457">
        <v>145789.6</v>
      </c>
      <c r="M254" s="457">
        <f t="shared" si="0"/>
        <v>18.223700000000001</v>
      </c>
    </row>
    <row r="255" spans="1:13" ht="14" x14ac:dyDescent="0.15">
      <c r="A255" s="12" t="s">
        <v>628</v>
      </c>
      <c r="B255" s="449">
        <v>43859</v>
      </c>
      <c r="C255" s="450"/>
      <c r="D255" s="451" t="s">
        <v>340</v>
      </c>
      <c r="E255" s="452">
        <v>8000</v>
      </c>
      <c r="F255" s="453" t="s">
        <v>673</v>
      </c>
      <c r="G255" s="454">
        <v>170</v>
      </c>
      <c r="H255" s="455" t="s">
        <v>1305</v>
      </c>
      <c r="I255" s="528"/>
      <c r="J255" s="465"/>
      <c r="K255" s="456" t="s">
        <v>1223</v>
      </c>
      <c r="L255" s="457">
        <v>145789.6</v>
      </c>
      <c r="M255" s="457">
        <f t="shared" si="0"/>
        <v>18.223700000000001</v>
      </c>
    </row>
    <row r="256" spans="1:13" ht="14" x14ac:dyDescent="0.15">
      <c r="A256" s="18" t="s">
        <v>628</v>
      </c>
      <c r="B256" s="198">
        <v>43860</v>
      </c>
      <c r="C256" s="440">
        <v>43861</v>
      </c>
      <c r="D256" s="441" t="s">
        <v>340</v>
      </c>
      <c r="E256" s="442">
        <v>3602</v>
      </c>
      <c r="F256" s="200" t="s">
        <v>679</v>
      </c>
      <c r="G256" s="443">
        <v>193</v>
      </c>
      <c r="H256" s="466" t="s">
        <v>1307</v>
      </c>
      <c r="I256" s="443"/>
      <c r="J256" s="200"/>
      <c r="K256" s="314" t="s">
        <v>701</v>
      </c>
      <c r="L256" s="448">
        <v>65360.09</v>
      </c>
      <c r="M256" s="448">
        <f t="shared" si="0"/>
        <v>18.145499722376456</v>
      </c>
    </row>
    <row r="257" spans="1:13" ht="14" x14ac:dyDescent="0.15">
      <c r="A257" s="18" t="s">
        <v>628</v>
      </c>
      <c r="B257" s="198">
        <v>43860</v>
      </c>
      <c r="C257" s="501" t="s">
        <v>651</v>
      </c>
      <c r="D257" s="441" t="s">
        <v>340</v>
      </c>
      <c r="E257" s="442">
        <v>3999.9</v>
      </c>
      <c r="F257" s="200" t="s">
        <v>796</v>
      </c>
      <c r="G257" s="443">
        <v>194</v>
      </c>
      <c r="H257" s="466" t="s">
        <v>1309</v>
      </c>
      <c r="I257" s="443"/>
      <c r="J257" s="200"/>
      <c r="K257" s="467" t="s">
        <v>655</v>
      </c>
      <c r="L257" s="448">
        <v>72580.179999999993</v>
      </c>
      <c r="M257" s="448">
        <f t="shared" si="0"/>
        <v>18.145498637465934</v>
      </c>
    </row>
    <row r="258" spans="1:13" ht="14" x14ac:dyDescent="0.15">
      <c r="A258" s="12" t="s">
        <v>628</v>
      </c>
      <c r="B258" s="449">
        <v>43860</v>
      </c>
      <c r="C258" s="450">
        <v>43861</v>
      </c>
      <c r="D258" s="451" t="s">
        <v>340</v>
      </c>
      <c r="E258" s="452">
        <v>4001.4</v>
      </c>
      <c r="F258" s="453" t="s">
        <v>656</v>
      </c>
      <c r="G258" s="454">
        <v>195</v>
      </c>
      <c r="H258" s="455" t="s">
        <v>1312</v>
      </c>
      <c r="I258" s="454"/>
      <c r="J258" s="453"/>
      <c r="K258" s="456" t="s">
        <v>701</v>
      </c>
      <c r="L258" s="457">
        <v>72607.399999999994</v>
      </c>
      <c r="M258" s="457">
        <f t="shared" si="0"/>
        <v>18.145499075323634</v>
      </c>
    </row>
    <row r="259" spans="1:13" ht="14" x14ac:dyDescent="0.15">
      <c r="A259" s="12" t="s">
        <v>628</v>
      </c>
      <c r="B259" s="449">
        <v>43860</v>
      </c>
      <c r="C259" s="460" t="s">
        <v>651</v>
      </c>
      <c r="D259" s="451" t="s">
        <v>340</v>
      </c>
      <c r="E259" s="452">
        <v>3000.5</v>
      </c>
      <c r="F259" s="453" t="s">
        <v>636</v>
      </c>
      <c r="G259" s="454">
        <v>196</v>
      </c>
      <c r="H259" s="461" t="s">
        <v>1315</v>
      </c>
      <c r="I259" s="684"/>
      <c r="J259" s="685"/>
      <c r="K259" s="462" t="s">
        <v>651</v>
      </c>
      <c r="L259" s="457">
        <v>54445.57</v>
      </c>
      <c r="M259" s="457">
        <f t="shared" si="0"/>
        <v>18.145499083486087</v>
      </c>
    </row>
    <row r="260" spans="1:13" ht="14" x14ac:dyDescent="0.15">
      <c r="A260" s="18" t="s">
        <v>628</v>
      </c>
      <c r="B260" s="198">
        <v>43860</v>
      </c>
      <c r="C260" s="440">
        <v>43861</v>
      </c>
      <c r="D260" s="441" t="s">
        <v>340</v>
      </c>
      <c r="E260" s="442">
        <v>10000.6</v>
      </c>
      <c r="F260" s="200" t="s">
        <v>707</v>
      </c>
      <c r="G260" s="443">
        <v>197</v>
      </c>
      <c r="H260" s="769" t="s">
        <v>1317</v>
      </c>
      <c r="I260" s="523"/>
      <c r="J260" s="200"/>
      <c r="K260" s="314" t="s">
        <v>701</v>
      </c>
      <c r="L260" s="448">
        <v>181465.89</v>
      </c>
      <c r="M260" s="448">
        <f t="shared" si="0"/>
        <v>18.145500269983803</v>
      </c>
    </row>
    <row r="261" spans="1:13" ht="14" x14ac:dyDescent="0.15">
      <c r="A261" s="18" t="s">
        <v>628</v>
      </c>
      <c r="B261" s="198">
        <v>43860</v>
      </c>
      <c r="C261" s="440">
        <v>43861</v>
      </c>
      <c r="D261" s="441" t="s">
        <v>340</v>
      </c>
      <c r="E261" s="442">
        <v>2001</v>
      </c>
      <c r="F261" s="200" t="s">
        <v>658</v>
      </c>
      <c r="G261" s="443">
        <v>201</v>
      </c>
      <c r="H261" s="445" t="s">
        <v>1321</v>
      </c>
      <c r="I261" s="523"/>
      <c r="J261" s="200"/>
      <c r="K261" s="314" t="s">
        <v>51</v>
      </c>
      <c r="L261" s="448">
        <v>36309.14</v>
      </c>
      <c r="M261" s="448">
        <f t="shared" si="0"/>
        <v>18.145497251374312</v>
      </c>
    </row>
    <row r="262" spans="1:13" ht="14" x14ac:dyDescent="0.15">
      <c r="A262" s="12" t="s">
        <v>628</v>
      </c>
      <c r="B262" s="449">
        <v>43860</v>
      </c>
      <c r="C262" s="450">
        <v>43872</v>
      </c>
      <c r="D262" s="451" t="s">
        <v>340</v>
      </c>
      <c r="E262" s="452">
        <v>4000</v>
      </c>
      <c r="F262" s="453" t="s">
        <v>649</v>
      </c>
      <c r="G262" s="454">
        <v>198</v>
      </c>
      <c r="H262" s="455" t="s">
        <v>1324</v>
      </c>
      <c r="I262" s="528"/>
      <c r="J262" s="453"/>
      <c r="K262" s="456" t="s">
        <v>51</v>
      </c>
      <c r="L262" s="457">
        <v>72582</v>
      </c>
      <c r="M262" s="457">
        <f t="shared" si="0"/>
        <v>18.145499999999998</v>
      </c>
    </row>
    <row r="263" spans="1:13" ht="14" x14ac:dyDescent="0.15">
      <c r="A263" s="12" t="s">
        <v>628</v>
      </c>
      <c r="B263" s="449">
        <v>43860</v>
      </c>
      <c r="C263" s="450">
        <v>43872</v>
      </c>
      <c r="D263" s="451" t="s">
        <v>340</v>
      </c>
      <c r="E263" s="452">
        <v>6014</v>
      </c>
      <c r="F263" s="453" t="s">
        <v>624</v>
      </c>
      <c r="G263" s="454">
        <v>200</v>
      </c>
      <c r="H263" s="455" t="s">
        <v>1326</v>
      </c>
      <c r="I263" s="528"/>
      <c r="J263" s="465"/>
      <c r="K263" s="456" t="s">
        <v>60</v>
      </c>
      <c r="L263" s="457">
        <v>109127.03</v>
      </c>
      <c r="M263" s="457">
        <f t="shared" si="0"/>
        <v>18.145498836049217</v>
      </c>
    </row>
    <row r="264" spans="1:13" ht="26" x14ac:dyDescent="0.15">
      <c r="A264" s="18" t="s">
        <v>628</v>
      </c>
      <c r="B264" s="198">
        <v>43860</v>
      </c>
      <c r="C264" s="440">
        <v>43872</v>
      </c>
      <c r="D264" s="441" t="s">
        <v>340</v>
      </c>
      <c r="E264" s="442">
        <v>3999.8</v>
      </c>
      <c r="F264" s="200" t="s">
        <v>642</v>
      </c>
      <c r="G264" s="443">
        <v>203</v>
      </c>
      <c r="H264" s="773" t="s">
        <v>1328</v>
      </c>
      <c r="I264" s="523"/>
      <c r="J264" s="200"/>
      <c r="K264" s="314" t="s">
        <v>51</v>
      </c>
      <c r="L264" s="448">
        <v>72578.37</v>
      </c>
      <c r="M264" s="448">
        <f t="shared" si="0"/>
        <v>18.145499774988746</v>
      </c>
    </row>
    <row r="265" spans="1:13" ht="26" x14ac:dyDescent="0.15">
      <c r="A265" s="555" t="s">
        <v>628</v>
      </c>
      <c r="B265" s="198">
        <v>43860</v>
      </c>
      <c r="C265" s="556"/>
      <c r="D265" s="558" t="s">
        <v>340</v>
      </c>
      <c r="E265" s="560">
        <v>418.49</v>
      </c>
      <c r="F265" s="572" t="s">
        <v>656</v>
      </c>
      <c r="G265" s="567"/>
      <c r="H265" s="775" t="s">
        <v>1333</v>
      </c>
      <c r="I265" s="776"/>
      <c r="J265" s="572"/>
      <c r="K265" s="574" t="s">
        <v>1336</v>
      </c>
      <c r="L265" s="579">
        <v>7626.14</v>
      </c>
      <c r="M265" s="448">
        <f t="shared" si="0"/>
        <v>18.22299218619322</v>
      </c>
    </row>
    <row r="266" spans="1:13" ht="26" x14ac:dyDescent="0.15">
      <c r="A266" s="533" t="s">
        <v>628</v>
      </c>
      <c r="B266" s="449">
        <v>43860</v>
      </c>
      <c r="C266" s="500"/>
      <c r="D266" s="534" t="s">
        <v>340</v>
      </c>
      <c r="E266" s="535">
        <v>1709.26</v>
      </c>
      <c r="F266" s="536" t="s">
        <v>646</v>
      </c>
      <c r="G266" s="537"/>
      <c r="H266" s="748" t="s">
        <v>1342</v>
      </c>
      <c r="I266" s="539"/>
      <c r="J266" s="536"/>
      <c r="K266" s="540" t="s">
        <v>1343</v>
      </c>
      <c r="L266" s="541">
        <v>31147.85</v>
      </c>
      <c r="M266" s="457">
        <f t="shared" si="0"/>
        <v>18.223002936943473</v>
      </c>
    </row>
    <row r="267" spans="1:13" ht="26" x14ac:dyDescent="0.15">
      <c r="A267" s="533" t="s">
        <v>628</v>
      </c>
      <c r="B267" s="449">
        <v>43860</v>
      </c>
      <c r="C267" s="500">
        <v>43872</v>
      </c>
      <c r="D267" s="534" t="s">
        <v>340</v>
      </c>
      <c r="E267" s="535">
        <v>802.12</v>
      </c>
      <c r="F267" s="536" t="s">
        <v>649</v>
      </c>
      <c r="G267" s="537"/>
      <c r="H267" s="748" t="s">
        <v>1347</v>
      </c>
      <c r="I267" s="539"/>
      <c r="J267" s="536"/>
      <c r="K267" s="540" t="s">
        <v>1348</v>
      </c>
      <c r="L267" s="541">
        <v>14617.04</v>
      </c>
      <c r="M267" s="457">
        <f t="shared" si="0"/>
        <v>18.223009026080888</v>
      </c>
    </row>
    <row r="268" spans="1:13" ht="26" x14ac:dyDescent="0.15">
      <c r="A268" s="555" t="s">
        <v>628</v>
      </c>
      <c r="B268" s="198">
        <v>43860</v>
      </c>
      <c r="C268" s="556">
        <v>43872</v>
      </c>
      <c r="D268" s="558" t="s">
        <v>340</v>
      </c>
      <c r="E268" s="560">
        <v>1184.53</v>
      </c>
      <c r="F268" s="572" t="s">
        <v>679</v>
      </c>
      <c r="G268" s="567"/>
      <c r="H268" s="775" t="s">
        <v>1351</v>
      </c>
      <c r="I268" s="776"/>
      <c r="J268" s="572"/>
      <c r="K268" s="574" t="s">
        <v>1352</v>
      </c>
      <c r="L268" s="579">
        <v>21585.69</v>
      </c>
      <c r="M268" s="448">
        <f t="shared" si="0"/>
        <v>18.222999839598828</v>
      </c>
    </row>
    <row r="269" spans="1:13" ht="14" x14ac:dyDescent="0.15">
      <c r="A269" s="18" t="s">
        <v>628</v>
      </c>
      <c r="B269" s="198">
        <v>43859</v>
      </c>
      <c r="C269" s="440">
        <v>43867</v>
      </c>
      <c r="D269" s="441" t="s">
        <v>340</v>
      </c>
      <c r="E269" s="442">
        <v>1300</v>
      </c>
      <c r="F269" s="200" t="s">
        <v>800</v>
      </c>
      <c r="G269" s="443">
        <v>189</v>
      </c>
      <c r="H269" s="445" t="s">
        <v>1354</v>
      </c>
      <c r="I269" s="523"/>
      <c r="J269" s="200"/>
      <c r="K269" s="314"/>
      <c r="L269" s="448">
        <v>23690.81</v>
      </c>
      <c r="M269" s="448">
        <f t="shared" si="0"/>
        <v>18.223700000000001</v>
      </c>
    </row>
    <row r="270" spans="1:13" ht="14" x14ac:dyDescent="0.15">
      <c r="A270" s="18" t="s">
        <v>628</v>
      </c>
      <c r="B270" s="198">
        <v>43860</v>
      </c>
      <c r="C270" s="440"/>
      <c r="D270" s="441" t="s">
        <v>340</v>
      </c>
      <c r="E270" s="442">
        <v>2000.9</v>
      </c>
      <c r="F270" s="200" t="s">
        <v>957</v>
      </c>
      <c r="G270" s="443">
        <v>199</v>
      </c>
      <c r="H270" s="445" t="s">
        <v>1357</v>
      </c>
      <c r="I270" s="523"/>
      <c r="J270" s="200"/>
      <c r="K270" s="314"/>
      <c r="L270" s="448">
        <v>36307.339999999997</v>
      </c>
      <c r="M270" s="448">
        <f t="shared" si="0"/>
        <v>18.145504522964664</v>
      </c>
    </row>
    <row r="271" spans="1:13" ht="14" x14ac:dyDescent="0.15">
      <c r="A271" s="12" t="s">
        <v>628</v>
      </c>
      <c r="B271" s="449">
        <v>43860</v>
      </c>
      <c r="C271" s="450"/>
      <c r="D271" s="451" t="s">
        <v>340</v>
      </c>
      <c r="E271" s="452">
        <v>769.9</v>
      </c>
      <c r="F271" s="453" t="s">
        <v>957</v>
      </c>
      <c r="G271" s="454">
        <v>202</v>
      </c>
      <c r="H271" s="455" t="s">
        <v>1360</v>
      </c>
      <c r="I271" s="528"/>
      <c r="J271" s="453"/>
      <c r="K271" s="456"/>
      <c r="L271" s="457">
        <v>13970.22</v>
      </c>
      <c r="M271" s="457">
        <f t="shared" si="0"/>
        <v>18.145499415508507</v>
      </c>
    </row>
    <row r="272" spans="1:13" ht="14" x14ac:dyDescent="0.15">
      <c r="A272" s="12" t="s">
        <v>628</v>
      </c>
      <c r="B272" s="449">
        <v>43861</v>
      </c>
      <c r="C272" s="450"/>
      <c r="D272" s="451" t="s">
        <v>340</v>
      </c>
      <c r="E272" s="452">
        <v>1000.4</v>
      </c>
      <c r="F272" s="453" t="s">
        <v>664</v>
      </c>
      <c r="G272" s="454">
        <v>205</v>
      </c>
      <c r="H272" s="455" t="s">
        <v>1363</v>
      </c>
      <c r="I272" s="528"/>
      <c r="J272" s="465"/>
      <c r="K272" s="650"/>
      <c r="L272" s="457">
        <v>18066.82</v>
      </c>
      <c r="M272" s="457">
        <f t="shared" si="0"/>
        <v>18.059596161535385</v>
      </c>
    </row>
    <row r="273" spans="1:13" ht="14" x14ac:dyDescent="0.15">
      <c r="A273" s="18" t="s">
        <v>628</v>
      </c>
      <c r="B273" s="198">
        <v>43861</v>
      </c>
      <c r="C273" s="440">
        <v>43872</v>
      </c>
      <c r="D273" s="441" t="s">
        <v>340</v>
      </c>
      <c r="E273" s="442">
        <v>8901.2000000000007</v>
      </c>
      <c r="F273" s="200" t="s">
        <v>673</v>
      </c>
      <c r="G273" s="443">
        <v>206</v>
      </c>
      <c r="H273" s="445" t="s">
        <v>1366</v>
      </c>
      <c r="I273" s="523"/>
      <c r="J273" s="200"/>
      <c r="K273" s="314" t="s">
        <v>60</v>
      </c>
      <c r="L273" s="448">
        <v>160752.1</v>
      </c>
      <c r="M273" s="448">
        <f t="shared" si="0"/>
        <v>18.059598705792478</v>
      </c>
    </row>
    <row r="274" spans="1:13" ht="14" x14ac:dyDescent="0.15">
      <c r="A274" s="18" t="s">
        <v>628</v>
      </c>
      <c r="B274" s="198">
        <v>43861</v>
      </c>
      <c r="C274" s="440"/>
      <c r="D274" s="441" t="s">
        <v>340</v>
      </c>
      <c r="E274" s="442">
        <v>4000</v>
      </c>
      <c r="F274" s="200" t="s">
        <v>656</v>
      </c>
      <c r="G274" s="443">
        <v>207</v>
      </c>
      <c r="H274" s="445" t="s">
        <v>1367</v>
      </c>
      <c r="I274" s="523"/>
      <c r="J274" s="200"/>
      <c r="K274" s="447"/>
      <c r="L274" s="448">
        <v>72238.399999999994</v>
      </c>
      <c r="M274" s="448">
        <f t="shared" si="0"/>
        <v>18.0596</v>
      </c>
    </row>
    <row r="275" spans="1:13" ht="14" x14ac:dyDescent="0.15">
      <c r="A275" s="12" t="s">
        <v>628</v>
      </c>
      <c r="B275" s="449">
        <v>43861</v>
      </c>
      <c r="C275" s="450">
        <v>43872</v>
      </c>
      <c r="D275" s="451" t="s">
        <v>340</v>
      </c>
      <c r="E275" s="452">
        <v>9503.7999999999993</v>
      </c>
      <c r="F275" s="453" t="s">
        <v>673</v>
      </c>
      <c r="G275" s="454">
        <v>209</v>
      </c>
      <c r="H275" s="455" t="s">
        <v>1371</v>
      </c>
      <c r="I275" s="528"/>
      <c r="J275" s="453"/>
      <c r="K275" s="456" t="s">
        <v>60</v>
      </c>
      <c r="L275" s="457">
        <v>171634.82</v>
      </c>
      <c r="M275" s="457">
        <f t="shared" si="0"/>
        <v>18.059599318167471</v>
      </c>
    </row>
    <row r="276" spans="1:13" ht="14" x14ac:dyDescent="0.15">
      <c r="A276" s="12" t="s">
        <v>628</v>
      </c>
      <c r="B276" s="449">
        <v>43861</v>
      </c>
      <c r="C276" s="450"/>
      <c r="D276" s="451" t="s">
        <v>340</v>
      </c>
      <c r="E276" s="452">
        <v>2003.4</v>
      </c>
      <c r="F276" s="453" t="s">
        <v>646</v>
      </c>
      <c r="G276" s="454">
        <v>210</v>
      </c>
      <c r="H276" s="455" t="s">
        <v>1374</v>
      </c>
      <c r="I276" s="528"/>
      <c r="J276" s="453"/>
      <c r="K276" s="456"/>
      <c r="L276" s="457">
        <v>36180.6</v>
      </c>
      <c r="M276" s="457">
        <f t="shared" si="0"/>
        <v>18.059598682240189</v>
      </c>
    </row>
    <row r="277" spans="1:13" ht="14" x14ac:dyDescent="0.15">
      <c r="A277" s="533" t="s">
        <v>628</v>
      </c>
      <c r="B277" s="449">
        <v>43861</v>
      </c>
      <c r="C277" s="779" t="s">
        <v>655</v>
      </c>
      <c r="D277" s="534" t="s">
        <v>340</v>
      </c>
      <c r="E277" s="780" t="s">
        <v>1378</v>
      </c>
      <c r="F277" s="781" t="s">
        <v>646</v>
      </c>
      <c r="G277" s="537"/>
      <c r="H277" s="552" t="s">
        <v>1382</v>
      </c>
      <c r="I277" s="539"/>
      <c r="J277" s="536"/>
      <c r="K277" s="782" t="s">
        <v>655</v>
      </c>
      <c r="L277" s="541">
        <v>249.29</v>
      </c>
      <c r="M277" s="457"/>
    </row>
    <row r="278" spans="1:13" ht="14" x14ac:dyDescent="0.15">
      <c r="A278" s="18" t="s">
        <v>628</v>
      </c>
      <c r="B278" s="198">
        <v>43861</v>
      </c>
      <c r="C278" s="440"/>
      <c r="D278" s="441" t="s">
        <v>340</v>
      </c>
      <c r="E278" s="442">
        <v>301.39999999999998</v>
      </c>
      <c r="F278" s="200" t="s">
        <v>957</v>
      </c>
      <c r="G278" s="443">
        <v>212</v>
      </c>
      <c r="H278" s="466" t="s">
        <v>1384</v>
      </c>
      <c r="I278" s="523"/>
      <c r="J278" s="36"/>
      <c r="K278" s="314"/>
      <c r="L278" s="448">
        <v>5443.17</v>
      </c>
      <c r="M278" s="448">
        <f t="shared" ref="M278:M295" si="1">L278/E278</f>
        <v>18.059621765096221</v>
      </c>
    </row>
    <row r="279" spans="1:13" ht="14" x14ac:dyDescent="0.15">
      <c r="A279" s="18" t="s">
        <v>628</v>
      </c>
      <c r="B279" s="198">
        <v>43861</v>
      </c>
      <c r="C279" s="440"/>
      <c r="D279" s="441" t="s">
        <v>340</v>
      </c>
      <c r="E279" s="442">
        <v>1001.1</v>
      </c>
      <c r="F279" s="200" t="s">
        <v>664</v>
      </c>
      <c r="G279" s="443">
        <v>213</v>
      </c>
      <c r="H279" s="445" t="s">
        <v>1391</v>
      </c>
      <c r="I279" s="523"/>
      <c r="J279" s="200"/>
      <c r="K279" s="314"/>
      <c r="L279" s="448">
        <v>18079.46</v>
      </c>
      <c r="M279" s="448">
        <f t="shared" si="1"/>
        <v>18.05959444610928</v>
      </c>
    </row>
    <row r="280" spans="1:13" ht="14" x14ac:dyDescent="0.15">
      <c r="A280" s="12" t="s">
        <v>628</v>
      </c>
      <c r="B280" s="449">
        <v>43861</v>
      </c>
      <c r="C280" s="450"/>
      <c r="D280" s="451" t="s">
        <v>340</v>
      </c>
      <c r="E280" s="452">
        <v>2501</v>
      </c>
      <c r="F280" s="453" t="s">
        <v>649</v>
      </c>
      <c r="G280" s="454">
        <v>214</v>
      </c>
      <c r="H280" s="455" t="s">
        <v>1392</v>
      </c>
      <c r="I280" s="528"/>
      <c r="J280" s="453"/>
      <c r="K280" s="650"/>
      <c r="L280" s="457">
        <v>45167.05</v>
      </c>
      <c r="M280" s="457">
        <f t="shared" si="1"/>
        <v>18.059596161535389</v>
      </c>
    </row>
    <row r="281" spans="1:13" ht="14" x14ac:dyDescent="0.15">
      <c r="A281" s="12" t="s">
        <v>628</v>
      </c>
      <c r="B281" s="449">
        <v>43861</v>
      </c>
      <c r="C281" s="450"/>
      <c r="D281" s="451" t="s">
        <v>340</v>
      </c>
      <c r="E281" s="452">
        <v>4901</v>
      </c>
      <c r="F281" s="453" t="s">
        <v>642</v>
      </c>
      <c r="G281" s="454">
        <v>216</v>
      </c>
      <c r="H281" s="455" t="s">
        <v>1394</v>
      </c>
      <c r="I281" s="528"/>
      <c r="J281" s="465"/>
      <c r="K281" s="650"/>
      <c r="L281" s="457">
        <v>88510.1</v>
      </c>
      <c r="M281" s="457">
        <f t="shared" si="1"/>
        <v>18.059600081615997</v>
      </c>
    </row>
    <row r="282" spans="1:13" ht="14" x14ac:dyDescent="0.15">
      <c r="A282" s="18" t="s">
        <v>628</v>
      </c>
      <c r="B282" s="198">
        <v>43861</v>
      </c>
      <c r="C282" s="440"/>
      <c r="D282" s="441" t="s">
        <v>340</v>
      </c>
      <c r="E282" s="442">
        <v>900.5</v>
      </c>
      <c r="F282" s="200" t="s">
        <v>642</v>
      </c>
      <c r="G282" s="443">
        <v>215</v>
      </c>
      <c r="H282" s="445" t="s">
        <v>1396</v>
      </c>
      <c r="I282" s="523"/>
      <c r="J282" s="200"/>
      <c r="K282" s="447"/>
      <c r="L282" s="448">
        <v>16262.67</v>
      </c>
      <c r="M282" s="448">
        <f t="shared" si="1"/>
        <v>18.059600222098833</v>
      </c>
    </row>
    <row r="283" spans="1:13" ht="14" x14ac:dyDescent="0.15">
      <c r="A283" s="18" t="s">
        <v>628</v>
      </c>
      <c r="B283" s="198">
        <v>43861</v>
      </c>
      <c r="C283" s="440">
        <v>43867</v>
      </c>
      <c r="D283" s="441" t="s">
        <v>340</v>
      </c>
      <c r="E283" s="442">
        <v>1055</v>
      </c>
      <c r="F283" s="200" t="s">
        <v>800</v>
      </c>
      <c r="G283" s="443">
        <v>217</v>
      </c>
      <c r="H283" s="445" t="s">
        <v>1398</v>
      </c>
      <c r="I283" s="523"/>
      <c r="J283" s="200"/>
      <c r="K283" s="447"/>
      <c r="L283" s="448">
        <v>19052.88</v>
      </c>
      <c r="M283" s="448">
        <f t="shared" si="1"/>
        <v>18.059601895734598</v>
      </c>
    </row>
    <row r="284" spans="1:13" ht="14" x14ac:dyDescent="0.15">
      <c r="A284" s="12" t="s">
        <v>628</v>
      </c>
      <c r="B284" s="449">
        <v>43861</v>
      </c>
      <c r="C284" s="450">
        <v>43872</v>
      </c>
      <c r="D284" s="451" t="s">
        <v>340</v>
      </c>
      <c r="E284" s="452">
        <v>1001.1</v>
      </c>
      <c r="F284" s="453" t="s">
        <v>679</v>
      </c>
      <c r="G284" s="454">
        <v>218</v>
      </c>
      <c r="H284" s="455" t="s">
        <v>1399</v>
      </c>
      <c r="I284" s="528"/>
      <c r="J284" s="453"/>
      <c r="K284" s="456" t="s">
        <v>60</v>
      </c>
      <c r="L284" s="457">
        <v>18079.46</v>
      </c>
      <c r="M284" s="457">
        <f t="shared" si="1"/>
        <v>18.05959444610928</v>
      </c>
    </row>
    <row r="285" spans="1:13" ht="14" x14ac:dyDescent="0.15">
      <c r="A285" s="12" t="s">
        <v>628</v>
      </c>
      <c r="B285" s="449">
        <v>43861</v>
      </c>
      <c r="C285" s="450"/>
      <c r="D285" s="451" t="s">
        <v>340</v>
      </c>
      <c r="E285" s="452">
        <v>654.20000000000005</v>
      </c>
      <c r="F285" s="453" t="s">
        <v>646</v>
      </c>
      <c r="G285" s="454">
        <v>219</v>
      </c>
      <c r="H285" s="455" t="s">
        <v>1402</v>
      </c>
      <c r="I285" s="528"/>
      <c r="J285" s="465"/>
      <c r="K285" s="650"/>
      <c r="L285" s="457">
        <v>11814.59</v>
      </c>
      <c r="M285" s="457">
        <f t="shared" si="1"/>
        <v>18.059599510852948</v>
      </c>
    </row>
    <row r="286" spans="1:13" ht="14" x14ac:dyDescent="0.15">
      <c r="A286" s="18" t="s">
        <v>628</v>
      </c>
      <c r="B286" s="198">
        <v>43861</v>
      </c>
      <c r="C286" s="440">
        <v>43872</v>
      </c>
      <c r="D286" s="441" t="s">
        <v>340</v>
      </c>
      <c r="E286" s="442">
        <v>7601</v>
      </c>
      <c r="F286" s="200" t="s">
        <v>673</v>
      </c>
      <c r="G286" s="443">
        <v>220</v>
      </c>
      <c r="H286" s="445" t="s">
        <v>1405</v>
      </c>
      <c r="I286" s="523"/>
      <c r="J286" s="200"/>
      <c r="K286" s="314" t="s">
        <v>51</v>
      </c>
      <c r="L286" s="448">
        <v>137271.01999999999</v>
      </c>
      <c r="M286" s="448">
        <f t="shared" si="1"/>
        <v>18.059600052624653</v>
      </c>
    </row>
    <row r="287" spans="1:13" ht="14" x14ac:dyDescent="0.15">
      <c r="A287" s="18" t="s">
        <v>628</v>
      </c>
      <c r="B287" s="198">
        <v>43861</v>
      </c>
      <c r="C287" s="440"/>
      <c r="D287" s="441" t="s">
        <v>340</v>
      </c>
      <c r="E287" s="442">
        <v>653.70000000000005</v>
      </c>
      <c r="F287" s="200" t="s">
        <v>646</v>
      </c>
      <c r="G287" s="443">
        <v>221</v>
      </c>
      <c r="H287" s="445" t="s">
        <v>1408</v>
      </c>
      <c r="I287" s="523"/>
      <c r="J287" s="200"/>
      <c r="K287" s="447"/>
      <c r="L287" s="448">
        <v>11805.56</v>
      </c>
      <c r="M287" s="448">
        <f t="shared" si="1"/>
        <v>18.05959920452807</v>
      </c>
    </row>
    <row r="288" spans="1:13" ht="14" x14ac:dyDescent="0.15">
      <c r="A288" s="12" t="s">
        <v>628</v>
      </c>
      <c r="B288" s="449">
        <v>43861</v>
      </c>
      <c r="C288" s="450"/>
      <c r="D288" s="451" t="s">
        <v>340</v>
      </c>
      <c r="E288" s="452">
        <v>864.7</v>
      </c>
      <c r="F288" s="453" t="s">
        <v>664</v>
      </c>
      <c r="G288" s="454">
        <v>224</v>
      </c>
      <c r="H288" s="455" t="s">
        <v>1410</v>
      </c>
      <c r="I288" s="528"/>
      <c r="J288" s="453"/>
      <c r="K288" s="650"/>
      <c r="L288" s="457">
        <v>15616.13</v>
      </c>
      <c r="M288" s="457">
        <f t="shared" si="1"/>
        <v>18.059592922400832</v>
      </c>
    </row>
    <row r="289" spans="1:13" ht="14" x14ac:dyDescent="0.15">
      <c r="A289" s="12" t="s">
        <v>628</v>
      </c>
      <c r="B289" s="449">
        <v>43861</v>
      </c>
      <c r="C289" s="450">
        <v>43872</v>
      </c>
      <c r="D289" s="451" t="s">
        <v>340</v>
      </c>
      <c r="E289" s="452">
        <v>4999.8999999999996</v>
      </c>
      <c r="F289" s="453" t="s">
        <v>707</v>
      </c>
      <c r="G289" s="454">
        <v>225</v>
      </c>
      <c r="H289" s="455" t="s">
        <v>1412</v>
      </c>
      <c r="I289" s="528"/>
      <c r="J289" s="453"/>
      <c r="K289" s="456" t="s">
        <v>1413</v>
      </c>
      <c r="L289" s="457">
        <v>90296.19</v>
      </c>
      <c r="M289" s="457">
        <f t="shared" si="1"/>
        <v>18.059599191983843</v>
      </c>
    </row>
    <row r="290" spans="1:13" ht="14" x14ac:dyDescent="0.15">
      <c r="A290" s="783" t="s">
        <v>628</v>
      </c>
      <c r="B290" s="784">
        <v>43861</v>
      </c>
      <c r="C290" s="1063" t="s">
        <v>651</v>
      </c>
      <c r="D290" s="785" t="s">
        <v>340</v>
      </c>
      <c r="E290" s="786">
        <v>2600.5</v>
      </c>
      <c r="F290" s="787" t="s">
        <v>636</v>
      </c>
      <c r="G290" s="788">
        <v>223</v>
      </c>
      <c r="H290" s="1059"/>
      <c r="I290" s="790"/>
      <c r="J290" s="787"/>
      <c r="K290" s="1060" t="s">
        <v>651</v>
      </c>
      <c r="L290" s="1061"/>
      <c r="M290" s="448">
        <f t="shared" si="1"/>
        <v>0</v>
      </c>
    </row>
    <row r="291" spans="1:13" ht="14" x14ac:dyDescent="0.15">
      <c r="A291" s="783" t="s">
        <v>628</v>
      </c>
      <c r="B291" s="784">
        <v>43861</v>
      </c>
      <c r="C291" s="963"/>
      <c r="D291" s="785" t="s">
        <v>340</v>
      </c>
      <c r="E291" s="786">
        <v>418.1</v>
      </c>
      <c r="F291" s="787" t="s">
        <v>636</v>
      </c>
      <c r="G291" s="788">
        <v>222</v>
      </c>
      <c r="H291" s="963"/>
      <c r="I291" s="790"/>
      <c r="J291" s="792"/>
      <c r="K291" s="963"/>
      <c r="L291" s="963"/>
      <c r="M291" s="448">
        <f t="shared" si="1"/>
        <v>0</v>
      </c>
    </row>
    <row r="292" spans="1:13" ht="14" x14ac:dyDescent="0.15">
      <c r="A292" s="12" t="s">
        <v>628</v>
      </c>
      <c r="B292" s="449">
        <v>43862</v>
      </c>
      <c r="C292" s="450"/>
      <c r="D292" s="451" t="s">
        <v>340</v>
      </c>
      <c r="E292" s="452">
        <v>1000.3</v>
      </c>
      <c r="F292" s="453" t="s">
        <v>664</v>
      </c>
      <c r="G292" s="454">
        <v>226</v>
      </c>
      <c r="H292" s="455" t="s">
        <v>1433</v>
      </c>
      <c r="I292" s="528"/>
      <c r="J292" s="453"/>
      <c r="K292" s="650"/>
      <c r="L292" s="457">
        <v>17311.39</v>
      </c>
      <c r="M292" s="457">
        <f t="shared" si="1"/>
        <v>17.306198140557832</v>
      </c>
    </row>
    <row r="293" spans="1:13" ht="14" x14ac:dyDescent="0.15">
      <c r="A293" s="12" t="s">
        <v>628</v>
      </c>
      <c r="B293" s="449">
        <v>43862</v>
      </c>
      <c r="C293" s="450"/>
      <c r="D293" s="451" t="s">
        <v>340</v>
      </c>
      <c r="E293" s="452">
        <v>2500</v>
      </c>
      <c r="F293" s="453" t="s">
        <v>649</v>
      </c>
      <c r="G293" s="454">
        <v>227</v>
      </c>
      <c r="H293" s="455" t="s">
        <v>1434</v>
      </c>
      <c r="I293" s="528"/>
      <c r="J293" s="465"/>
      <c r="K293" s="650"/>
      <c r="L293" s="457">
        <v>43265.5</v>
      </c>
      <c r="M293" s="457">
        <f t="shared" si="1"/>
        <v>17.3062</v>
      </c>
    </row>
    <row r="294" spans="1:13" ht="14" x14ac:dyDescent="0.15">
      <c r="A294" s="18" t="s">
        <v>628</v>
      </c>
      <c r="B294" s="198">
        <v>43862</v>
      </c>
      <c r="C294" s="440"/>
      <c r="D294" s="441" t="s">
        <v>340</v>
      </c>
      <c r="E294" s="442">
        <v>2000</v>
      </c>
      <c r="F294" s="200" t="s">
        <v>957</v>
      </c>
      <c r="G294" s="443">
        <v>229</v>
      </c>
      <c r="H294" s="445" t="s">
        <v>1436</v>
      </c>
      <c r="I294" s="443"/>
      <c r="J294" s="200"/>
      <c r="K294" s="447"/>
      <c r="L294" s="448">
        <v>34612.400000000001</v>
      </c>
      <c r="M294" s="448">
        <f t="shared" si="1"/>
        <v>17.3062</v>
      </c>
    </row>
    <row r="295" spans="1:13" ht="14" x14ac:dyDescent="0.15">
      <c r="A295" s="18" t="s">
        <v>628</v>
      </c>
      <c r="B295" s="198">
        <v>43862</v>
      </c>
      <c r="C295" s="440">
        <v>43872</v>
      </c>
      <c r="D295" s="441" t="s">
        <v>340</v>
      </c>
      <c r="E295" s="442">
        <v>5000</v>
      </c>
      <c r="F295" s="200" t="s">
        <v>707</v>
      </c>
      <c r="G295" s="443">
        <v>230</v>
      </c>
      <c r="H295" s="445" t="s">
        <v>1438</v>
      </c>
      <c r="I295" s="443"/>
      <c r="J295" s="200"/>
      <c r="K295" s="314" t="s">
        <v>60</v>
      </c>
      <c r="L295" s="448">
        <v>86531</v>
      </c>
      <c r="M295" s="448">
        <f t="shared" si="1"/>
        <v>17.3062</v>
      </c>
    </row>
    <row r="296" spans="1:13" ht="14" x14ac:dyDescent="0.15">
      <c r="A296" s="12" t="s">
        <v>628</v>
      </c>
      <c r="B296" s="449">
        <v>43865</v>
      </c>
      <c r="C296" s="450">
        <v>43872</v>
      </c>
      <c r="D296" s="451" t="s">
        <v>340</v>
      </c>
      <c r="E296" s="452">
        <v>10001</v>
      </c>
      <c r="F296" s="453" t="s">
        <v>707</v>
      </c>
      <c r="G296" s="454">
        <v>254</v>
      </c>
      <c r="H296" s="455" t="s">
        <v>1441</v>
      </c>
      <c r="I296" s="454"/>
      <c r="J296" s="453"/>
      <c r="K296" s="456" t="s">
        <v>60</v>
      </c>
      <c r="L296" s="457">
        <v>173210.32</v>
      </c>
      <c r="M296" s="457"/>
    </row>
    <row r="297" spans="1:13" ht="14" x14ac:dyDescent="0.15">
      <c r="A297" s="12" t="s">
        <v>628</v>
      </c>
      <c r="B297" s="449">
        <v>43865</v>
      </c>
      <c r="C297" s="450"/>
      <c r="D297" s="451" t="s">
        <v>340</v>
      </c>
      <c r="E297" s="452">
        <v>1000.7</v>
      </c>
      <c r="F297" s="453" t="s">
        <v>646</v>
      </c>
      <c r="G297" s="454">
        <v>253</v>
      </c>
      <c r="H297" s="455" t="s">
        <v>1443</v>
      </c>
      <c r="I297" s="454"/>
      <c r="J297" s="453"/>
      <c r="K297" s="650"/>
      <c r="L297" s="457">
        <v>17331.419999999998</v>
      </c>
      <c r="M297" s="457"/>
    </row>
    <row r="298" spans="1:13" ht="14" x14ac:dyDescent="0.15">
      <c r="A298" s="18" t="s">
        <v>628</v>
      </c>
      <c r="B298" s="198">
        <v>43865</v>
      </c>
      <c r="C298" s="440"/>
      <c r="D298" s="441" t="s">
        <v>340</v>
      </c>
      <c r="E298" s="442">
        <v>253.6</v>
      </c>
      <c r="F298" s="200" t="s">
        <v>646</v>
      </c>
      <c r="G298" s="443">
        <v>252</v>
      </c>
      <c r="H298" s="445" t="s">
        <v>1444</v>
      </c>
      <c r="I298" s="523"/>
      <c r="J298" s="200"/>
      <c r="K298" s="447"/>
      <c r="L298" s="448">
        <v>4392.17</v>
      </c>
      <c r="M298" s="448"/>
    </row>
    <row r="299" spans="1:13" ht="14" x14ac:dyDescent="0.15">
      <c r="A299" s="18" t="s">
        <v>628</v>
      </c>
      <c r="B299" s="198">
        <v>43865</v>
      </c>
      <c r="C299" s="440"/>
      <c r="D299" s="441" t="s">
        <v>340</v>
      </c>
      <c r="E299" s="442">
        <v>1203.3</v>
      </c>
      <c r="F299" s="200" t="s">
        <v>664</v>
      </c>
      <c r="G299" s="443">
        <v>251</v>
      </c>
      <c r="H299" s="445" t="s">
        <v>1447</v>
      </c>
      <c r="I299" s="523"/>
      <c r="J299" s="200"/>
      <c r="K299" s="447"/>
      <c r="L299" s="448">
        <v>20840.310000000001</v>
      </c>
      <c r="M299" s="448"/>
    </row>
    <row r="300" spans="1:13" ht="14" x14ac:dyDescent="0.15">
      <c r="A300" s="12" t="s">
        <v>628</v>
      </c>
      <c r="B300" s="449">
        <v>43865</v>
      </c>
      <c r="C300" s="450"/>
      <c r="D300" s="451" t="s">
        <v>340</v>
      </c>
      <c r="E300" s="452">
        <v>3374.7</v>
      </c>
      <c r="F300" s="453" t="s">
        <v>1450</v>
      </c>
      <c r="G300" s="454">
        <v>250</v>
      </c>
      <c r="H300" s="793"/>
      <c r="I300" s="528"/>
      <c r="J300" s="453"/>
      <c r="K300" s="650"/>
      <c r="L300" s="794"/>
      <c r="M300" s="457"/>
    </row>
    <row r="301" spans="1:13" ht="14" x14ac:dyDescent="0.15">
      <c r="A301" s="12" t="s">
        <v>628</v>
      </c>
      <c r="B301" s="449">
        <v>43865</v>
      </c>
      <c r="C301" s="450"/>
      <c r="D301" s="451" t="s">
        <v>340</v>
      </c>
      <c r="E301" s="452">
        <v>2000.8</v>
      </c>
      <c r="F301" s="453" t="s">
        <v>646</v>
      </c>
      <c r="G301" s="454">
        <v>249</v>
      </c>
      <c r="H301" s="455" t="s">
        <v>1454</v>
      </c>
      <c r="I301" s="528"/>
      <c r="J301" s="465"/>
      <c r="K301" s="650"/>
      <c r="L301" s="457">
        <v>34652.449999999997</v>
      </c>
      <c r="M301" s="457"/>
    </row>
    <row r="302" spans="1:13" ht="14" x14ac:dyDescent="0.15">
      <c r="A302" s="18" t="s">
        <v>628</v>
      </c>
      <c r="B302" s="198">
        <v>43865</v>
      </c>
      <c r="C302" s="440"/>
      <c r="D302" s="441" t="s">
        <v>340</v>
      </c>
      <c r="E302" s="442">
        <v>1002.7</v>
      </c>
      <c r="F302" s="200" t="s">
        <v>646</v>
      </c>
      <c r="G302" s="443">
        <v>245</v>
      </c>
      <c r="H302" s="445" t="s">
        <v>1456</v>
      </c>
      <c r="I302" s="523"/>
      <c r="J302" s="200"/>
      <c r="K302" s="447"/>
      <c r="L302" s="448">
        <v>17366.060000000001</v>
      </c>
      <c r="M302" s="448"/>
    </row>
    <row r="303" spans="1:13" ht="14" x14ac:dyDescent="0.15">
      <c r="A303" s="18" t="s">
        <v>628</v>
      </c>
      <c r="B303" s="198">
        <v>43865</v>
      </c>
      <c r="C303" s="440"/>
      <c r="D303" s="441" t="s">
        <v>340</v>
      </c>
      <c r="E303" s="442">
        <v>1001</v>
      </c>
      <c r="F303" s="200" t="s">
        <v>646</v>
      </c>
      <c r="G303" s="443">
        <v>246</v>
      </c>
      <c r="H303" s="445" t="s">
        <v>1458</v>
      </c>
      <c r="I303" s="523"/>
      <c r="J303" s="200"/>
      <c r="K303" s="447"/>
      <c r="L303" s="448">
        <v>17336.62</v>
      </c>
      <c r="M303" s="448"/>
    </row>
    <row r="304" spans="1:13" ht="14" x14ac:dyDescent="0.15">
      <c r="A304" s="12" t="s">
        <v>628</v>
      </c>
      <c r="B304" s="449">
        <v>43865</v>
      </c>
      <c r="C304" s="450"/>
      <c r="D304" s="451" t="s">
        <v>340</v>
      </c>
      <c r="E304" s="452">
        <v>1201.0999999999999</v>
      </c>
      <c r="F304" s="453" t="s">
        <v>664</v>
      </c>
      <c r="G304" s="454">
        <v>244</v>
      </c>
      <c r="H304" s="455" t="s">
        <v>1459</v>
      </c>
      <c r="I304" s="528"/>
      <c r="J304" s="453"/>
      <c r="K304" s="650"/>
      <c r="L304" s="457">
        <v>20802.21</v>
      </c>
      <c r="M304" s="457"/>
    </row>
    <row r="305" spans="1:13" ht="14" x14ac:dyDescent="0.15">
      <c r="A305" s="783" t="s">
        <v>628</v>
      </c>
      <c r="B305" s="784">
        <v>43865</v>
      </c>
      <c r="C305" s="795" t="s">
        <v>651</v>
      </c>
      <c r="D305" s="785" t="s">
        <v>340</v>
      </c>
      <c r="E305" s="786">
        <v>1003.5</v>
      </c>
      <c r="F305" s="787" t="s">
        <v>796</v>
      </c>
      <c r="G305" s="788">
        <v>243</v>
      </c>
      <c r="H305" s="789"/>
      <c r="I305" s="790"/>
      <c r="J305" s="792"/>
      <c r="K305" s="796" t="s">
        <v>1461</v>
      </c>
      <c r="L305" s="791"/>
      <c r="M305" s="797"/>
    </row>
    <row r="306" spans="1:13" ht="14" x14ac:dyDescent="0.15">
      <c r="A306" s="18" t="s">
        <v>628</v>
      </c>
      <c r="B306" s="198">
        <v>43865</v>
      </c>
      <c r="C306" s="440">
        <v>43872</v>
      </c>
      <c r="D306" s="441" t="s">
        <v>340</v>
      </c>
      <c r="E306" s="442">
        <v>6001</v>
      </c>
      <c r="F306" s="200" t="s">
        <v>679</v>
      </c>
      <c r="G306" s="443">
        <v>242</v>
      </c>
      <c r="H306" s="445" t="s">
        <v>1464</v>
      </c>
      <c r="I306" s="523"/>
      <c r="J306" s="200"/>
      <c r="K306" s="314" t="s">
        <v>51</v>
      </c>
      <c r="L306" s="448">
        <v>103933.12</v>
      </c>
      <c r="M306" s="448"/>
    </row>
    <row r="307" spans="1:13" ht="14" x14ac:dyDescent="0.15">
      <c r="A307" s="18" t="s">
        <v>628</v>
      </c>
      <c r="B307" s="198">
        <v>43865</v>
      </c>
      <c r="C307" s="440"/>
      <c r="D307" s="441" t="s">
        <v>340</v>
      </c>
      <c r="E307" s="442">
        <v>2503</v>
      </c>
      <c r="F307" s="200" t="s">
        <v>649</v>
      </c>
      <c r="G307" s="443">
        <v>241</v>
      </c>
      <c r="H307" s="445" t="s">
        <v>1466</v>
      </c>
      <c r="I307" s="523"/>
      <c r="J307" s="200"/>
      <c r="K307" s="447"/>
      <c r="L307" s="448">
        <v>43350.2</v>
      </c>
      <c r="M307" s="448"/>
    </row>
    <row r="308" spans="1:13" ht="14" x14ac:dyDescent="0.15">
      <c r="A308" s="12" t="s">
        <v>628</v>
      </c>
      <c r="B308" s="449">
        <v>43865</v>
      </c>
      <c r="C308" s="450"/>
      <c r="D308" s="451" t="s">
        <v>340</v>
      </c>
      <c r="E308" s="452">
        <v>897.9</v>
      </c>
      <c r="F308" s="453" t="s">
        <v>1450</v>
      </c>
      <c r="G308" s="454">
        <v>239</v>
      </c>
      <c r="H308" s="793"/>
      <c r="I308" s="528"/>
      <c r="J308" s="465"/>
      <c r="K308" s="650"/>
      <c r="L308" s="794"/>
      <c r="M308" s="457"/>
    </row>
    <row r="309" spans="1:13" ht="14" x14ac:dyDescent="0.15">
      <c r="A309" s="12" t="s">
        <v>628</v>
      </c>
      <c r="B309" s="449">
        <v>43865</v>
      </c>
      <c r="C309" s="450"/>
      <c r="D309" s="451" t="s">
        <v>340</v>
      </c>
      <c r="E309" s="452">
        <v>15000</v>
      </c>
      <c r="F309" s="453" t="s">
        <v>658</v>
      </c>
      <c r="G309" s="454">
        <v>240</v>
      </c>
      <c r="H309" s="455" t="s">
        <v>1469</v>
      </c>
      <c r="I309" s="528"/>
      <c r="J309" s="453"/>
      <c r="K309" s="650"/>
      <c r="L309" s="457">
        <v>259789.51</v>
      </c>
      <c r="M309" s="457"/>
    </row>
    <row r="310" spans="1:13" ht="14" x14ac:dyDescent="0.15">
      <c r="A310" s="18" t="s">
        <v>628</v>
      </c>
      <c r="B310" s="198">
        <v>43865</v>
      </c>
      <c r="C310" s="440"/>
      <c r="D310" s="441" t="s">
        <v>340</v>
      </c>
      <c r="E310" s="442">
        <v>1200.5999999999999</v>
      </c>
      <c r="F310" s="200" t="s">
        <v>664</v>
      </c>
      <c r="G310" s="443">
        <v>238</v>
      </c>
      <c r="H310" s="445" t="s">
        <v>1471</v>
      </c>
      <c r="I310" s="523"/>
      <c r="J310" s="200"/>
      <c r="K310" s="447"/>
      <c r="L310" s="448">
        <v>20793.55</v>
      </c>
      <c r="M310" s="448"/>
    </row>
    <row r="311" spans="1:13" ht="14" x14ac:dyDescent="0.15">
      <c r="A311" s="18" t="s">
        <v>628</v>
      </c>
      <c r="B311" s="198">
        <v>43866</v>
      </c>
      <c r="C311" s="440"/>
      <c r="D311" s="441" t="s">
        <v>340</v>
      </c>
      <c r="E311" s="442">
        <v>2500.6</v>
      </c>
      <c r="F311" s="200" t="s">
        <v>649</v>
      </c>
      <c r="G311" s="443">
        <v>256</v>
      </c>
      <c r="H311" s="445" t="s">
        <v>1474</v>
      </c>
      <c r="I311" s="523"/>
      <c r="J311" s="200"/>
      <c r="K311" s="447"/>
      <c r="L311" s="448">
        <v>43308.639999999999</v>
      </c>
      <c r="M311" s="448"/>
    </row>
    <row r="312" spans="1:13" ht="14" x14ac:dyDescent="0.15">
      <c r="A312" s="12" t="s">
        <v>628</v>
      </c>
      <c r="B312" s="449">
        <v>43866</v>
      </c>
      <c r="C312" s="450">
        <v>43872</v>
      </c>
      <c r="D312" s="451" t="s">
        <v>340</v>
      </c>
      <c r="E312" s="452">
        <v>5001.5</v>
      </c>
      <c r="F312" s="453" t="s">
        <v>679</v>
      </c>
      <c r="G312" s="454">
        <v>257</v>
      </c>
      <c r="H312" s="455" t="s">
        <v>1475</v>
      </c>
      <c r="I312" s="528"/>
      <c r="J312" s="453"/>
      <c r="K312" s="456" t="s">
        <v>60</v>
      </c>
      <c r="L312" s="457">
        <v>86622.48</v>
      </c>
      <c r="M312" s="457"/>
    </row>
    <row r="313" spans="1:13" ht="14" x14ac:dyDescent="0.15">
      <c r="A313" s="12" t="s">
        <v>628</v>
      </c>
      <c r="B313" s="449">
        <v>43866</v>
      </c>
      <c r="C313" s="450"/>
      <c r="D313" s="451" t="s">
        <v>340</v>
      </c>
      <c r="E313" s="452">
        <v>1201.7</v>
      </c>
      <c r="F313" s="453" t="s">
        <v>664</v>
      </c>
      <c r="G313" s="454">
        <v>258</v>
      </c>
      <c r="H313" s="455" t="s">
        <v>1476</v>
      </c>
      <c r="I313" s="528"/>
      <c r="J313" s="465"/>
      <c r="K313" s="650"/>
      <c r="L313" s="457">
        <v>20812.599999999999</v>
      </c>
      <c r="M313" s="457"/>
    </row>
    <row r="314" spans="1:13" ht="14" x14ac:dyDescent="0.15">
      <c r="A314" s="18" t="s">
        <v>628</v>
      </c>
      <c r="B314" s="198">
        <v>43866</v>
      </c>
      <c r="C314" s="440"/>
      <c r="D314" s="441" t="s">
        <v>340</v>
      </c>
      <c r="E314" s="442">
        <v>2000.3</v>
      </c>
      <c r="F314" s="200" t="s">
        <v>646</v>
      </c>
      <c r="G314" s="443">
        <v>261</v>
      </c>
      <c r="H314" s="445" t="s">
        <v>1478</v>
      </c>
      <c r="I314" s="523"/>
      <c r="J314" s="200"/>
      <c r="K314" s="447"/>
      <c r="L314" s="448">
        <v>34643.79</v>
      </c>
      <c r="M314" s="448"/>
    </row>
    <row r="315" spans="1:13" ht="14" x14ac:dyDescent="0.15">
      <c r="A315" s="12" t="s">
        <v>628</v>
      </c>
      <c r="B315" s="449">
        <v>43866</v>
      </c>
      <c r="C315" s="450">
        <v>43872</v>
      </c>
      <c r="D315" s="451" t="s">
        <v>340</v>
      </c>
      <c r="E315" s="452">
        <v>1001.2</v>
      </c>
      <c r="F315" s="453" t="s">
        <v>960</v>
      </c>
      <c r="G315" s="454">
        <v>262</v>
      </c>
      <c r="H315" s="455" t="s">
        <v>1480</v>
      </c>
      <c r="I315" s="528"/>
      <c r="J315" s="453"/>
      <c r="K315" s="456" t="s">
        <v>51</v>
      </c>
      <c r="L315" s="457">
        <v>17340.080000000002</v>
      </c>
      <c r="M315" s="457"/>
    </row>
    <row r="316" spans="1:13" ht="14" x14ac:dyDescent="0.15">
      <c r="A316" s="783" t="s">
        <v>628</v>
      </c>
      <c r="B316" s="784">
        <v>43866</v>
      </c>
      <c r="C316" s="799"/>
      <c r="D316" s="785" t="s">
        <v>340</v>
      </c>
      <c r="E316" s="786">
        <v>2005.2</v>
      </c>
      <c r="F316" s="787" t="s">
        <v>636</v>
      </c>
      <c r="G316" s="788">
        <v>263</v>
      </c>
      <c r="H316" s="789"/>
      <c r="I316" s="790"/>
      <c r="J316" s="792"/>
      <c r="K316" s="1062" t="s">
        <v>1482</v>
      </c>
      <c r="L316" s="791"/>
      <c r="M316" s="797"/>
    </row>
    <row r="317" spans="1:13" ht="14" x14ac:dyDescent="0.15">
      <c r="A317" s="783" t="s">
        <v>628</v>
      </c>
      <c r="B317" s="784">
        <v>43866</v>
      </c>
      <c r="C317" s="799"/>
      <c r="D317" s="785" t="s">
        <v>340</v>
      </c>
      <c r="E317" s="786">
        <v>3261</v>
      </c>
      <c r="F317" s="787" t="s">
        <v>636</v>
      </c>
      <c r="G317" s="788">
        <v>264</v>
      </c>
      <c r="H317" s="789"/>
      <c r="I317" s="790"/>
      <c r="J317" s="787"/>
      <c r="K317" s="963"/>
      <c r="L317" s="791"/>
      <c r="M317" s="797"/>
    </row>
    <row r="318" spans="1:13" ht="14" x14ac:dyDescent="0.15">
      <c r="A318" s="18" t="s">
        <v>628</v>
      </c>
      <c r="B318" s="198">
        <v>43866</v>
      </c>
      <c r="C318" s="440"/>
      <c r="D318" s="441" t="s">
        <v>340</v>
      </c>
      <c r="E318" s="442">
        <v>802.2</v>
      </c>
      <c r="F318" s="200" t="s">
        <v>646</v>
      </c>
      <c r="G318" s="443">
        <v>266</v>
      </c>
      <c r="H318" s="445" t="s">
        <v>1483</v>
      </c>
      <c r="I318" s="523"/>
      <c r="J318" s="200"/>
      <c r="K318" s="447"/>
      <c r="L318" s="448">
        <v>13893.54</v>
      </c>
      <c r="M318" s="448"/>
    </row>
    <row r="319" spans="1:13" ht="14" x14ac:dyDescent="0.15">
      <c r="A319" s="12" t="s">
        <v>628</v>
      </c>
      <c r="B319" s="449">
        <v>43866</v>
      </c>
      <c r="C319" s="450"/>
      <c r="D319" s="451" t="s">
        <v>340</v>
      </c>
      <c r="E319" s="452">
        <v>2044.5</v>
      </c>
      <c r="F319" s="453" t="s">
        <v>957</v>
      </c>
      <c r="G319" s="454">
        <v>267</v>
      </c>
      <c r="H319" s="455" t="s">
        <v>1484</v>
      </c>
      <c r="I319" s="528"/>
      <c r="J319" s="453"/>
      <c r="K319" s="650"/>
      <c r="L319" s="457">
        <v>35409.31</v>
      </c>
      <c r="M319" s="457"/>
    </row>
    <row r="320" spans="1:13" ht="14" x14ac:dyDescent="0.15">
      <c r="A320" s="12" t="s">
        <v>628</v>
      </c>
      <c r="B320" s="449">
        <v>43866</v>
      </c>
      <c r="C320" s="450"/>
      <c r="D320" s="451" t="s">
        <v>340</v>
      </c>
      <c r="E320" s="452">
        <v>1202</v>
      </c>
      <c r="F320" s="453" t="s">
        <v>664</v>
      </c>
      <c r="G320" s="454">
        <v>268</v>
      </c>
      <c r="H320" s="455" t="s">
        <v>1485</v>
      </c>
      <c r="I320" s="528"/>
      <c r="J320" s="465"/>
      <c r="K320" s="650"/>
      <c r="L320" s="457">
        <v>20817.79</v>
      </c>
      <c r="M320" s="457"/>
    </row>
    <row r="321" spans="1:13" ht="14" x14ac:dyDescent="0.15">
      <c r="A321" s="18" t="s">
        <v>628</v>
      </c>
      <c r="B321" s="198">
        <v>43866</v>
      </c>
      <c r="C321" s="440">
        <v>43872</v>
      </c>
      <c r="D321" s="441" t="s">
        <v>340</v>
      </c>
      <c r="E321" s="442">
        <v>1001.1</v>
      </c>
      <c r="F321" s="200" t="s">
        <v>960</v>
      </c>
      <c r="G321" s="443">
        <v>270</v>
      </c>
      <c r="H321" s="445" t="s">
        <v>1486</v>
      </c>
      <c r="I321" s="523"/>
      <c r="J321" s="200"/>
      <c r="K321" s="314" t="s">
        <v>51</v>
      </c>
      <c r="L321" s="448">
        <v>17338.349999999999</v>
      </c>
      <c r="M321" s="448">
        <f t="shared" ref="M321:M329" si="2">L321/E321</f>
        <v>17.319298771351512</v>
      </c>
    </row>
    <row r="322" spans="1:13" ht="14" x14ac:dyDescent="0.15">
      <c r="A322" s="783" t="s">
        <v>628</v>
      </c>
      <c r="B322" s="784">
        <v>43866</v>
      </c>
      <c r="C322" s="799"/>
      <c r="D322" s="785" t="s">
        <v>340</v>
      </c>
      <c r="E322" s="786">
        <v>2620.5</v>
      </c>
      <c r="F322" s="787" t="s">
        <v>631</v>
      </c>
      <c r="G322" s="788">
        <v>271</v>
      </c>
      <c r="H322" s="789"/>
      <c r="I322" s="790"/>
      <c r="J322" s="787"/>
      <c r="K322" s="796" t="s">
        <v>1487</v>
      </c>
      <c r="L322" s="791"/>
      <c r="M322" s="797">
        <f t="shared" si="2"/>
        <v>0</v>
      </c>
    </row>
    <row r="323" spans="1:13" ht="14" x14ac:dyDescent="0.15">
      <c r="A323" s="12" t="s">
        <v>628</v>
      </c>
      <c r="B323" s="449">
        <v>43866</v>
      </c>
      <c r="C323" s="450"/>
      <c r="D323" s="451" t="s">
        <v>340</v>
      </c>
      <c r="E323" s="452">
        <v>7014.4</v>
      </c>
      <c r="F323" s="453" t="s">
        <v>656</v>
      </c>
      <c r="G323" s="454">
        <v>272</v>
      </c>
      <c r="H323" s="455" t="s">
        <v>1488</v>
      </c>
      <c r="I323" s="528"/>
      <c r="J323" s="453"/>
      <c r="K323" s="650"/>
      <c r="L323" s="457">
        <v>121484.5</v>
      </c>
      <c r="M323" s="457">
        <f t="shared" si="2"/>
        <v>17.319300296532848</v>
      </c>
    </row>
    <row r="324" spans="1:13" ht="14" x14ac:dyDescent="0.15">
      <c r="A324" s="12" t="s">
        <v>628</v>
      </c>
      <c r="B324" s="449">
        <v>43866</v>
      </c>
      <c r="C324" s="450"/>
      <c r="D324" s="451" t="s">
        <v>340</v>
      </c>
      <c r="E324" s="452">
        <v>604</v>
      </c>
      <c r="F324" s="453" t="s">
        <v>664</v>
      </c>
      <c r="G324" s="454">
        <v>273</v>
      </c>
      <c r="H324" s="455" t="s">
        <v>1490</v>
      </c>
      <c r="I324" s="528"/>
      <c r="J324" s="465"/>
      <c r="K324" s="650"/>
      <c r="L324" s="457">
        <v>10460.86</v>
      </c>
      <c r="M324" s="457">
        <f t="shared" si="2"/>
        <v>17.31930463576159</v>
      </c>
    </row>
    <row r="325" spans="1:13" ht="14" x14ac:dyDescent="0.15">
      <c r="A325" s="18" t="s">
        <v>628</v>
      </c>
      <c r="B325" s="198">
        <v>43866</v>
      </c>
      <c r="C325" s="440"/>
      <c r="D325" s="441" t="s">
        <v>340</v>
      </c>
      <c r="E325" s="442">
        <v>2003</v>
      </c>
      <c r="F325" s="200" t="s">
        <v>957</v>
      </c>
      <c r="G325" s="443">
        <v>274</v>
      </c>
      <c r="H325" s="445" t="s">
        <v>1493</v>
      </c>
      <c r="I325" s="523"/>
      <c r="J325" s="200"/>
      <c r="K325" s="447"/>
      <c r="L325" s="448">
        <v>34690.559999999998</v>
      </c>
      <c r="M325" s="448">
        <f t="shared" si="2"/>
        <v>17.319301048427359</v>
      </c>
    </row>
    <row r="326" spans="1:13" ht="14" x14ac:dyDescent="0.15">
      <c r="A326" s="18" t="s">
        <v>628</v>
      </c>
      <c r="B326" s="198">
        <v>43866</v>
      </c>
      <c r="C326" s="440">
        <v>43872</v>
      </c>
      <c r="D326" s="441" t="s">
        <v>340</v>
      </c>
      <c r="E326" s="442">
        <v>800.1</v>
      </c>
      <c r="F326" s="200" t="s">
        <v>960</v>
      </c>
      <c r="G326" s="443">
        <v>275</v>
      </c>
      <c r="H326" s="445" t="s">
        <v>1494</v>
      </c>
      <c r="I326" s="523"/>
      <c r="J326" s="200"/>
      <c r="K326" s="314" t="s">
        <v>51</v>
      </c>
      <c r="L326" s="448">
        <v>13857.17</v>
      </c>
      <c r="M326" s="448">
        <f t="shared" si="2"/>
        <v>17.319297587801525</v>
      </c>
    </row>
    <row r="327" spans="1:13" ht="14" x14ac:dyDescent="0.15">
      <c r="A327" s="12" t="s">
        <v>628</v>
      </c>
      <c r="B327" s="449">
        <v>43866</v>
      </c>
      <c r="C327" s="450"/>
      <c r="D327" s="451" t="s">
        <v>340</v>
      </c>
      <c r="E327" s="452">
        <v>1000.4</v>
      </c>
      <c r="F327" s="453" t="s">
        <v>957</v>
      </c>
      <c r="G327" s="454">
        <v>276</v>
      </c>
      <c r="H327" s="455" t="s">
        <v>1496</v>
      </c>
      <c r="I327" s="528"/>
      <c r="J327" s="453"/>
      <c r="K327" s="650"/>
      <c r="L327" s="457">
        <v>17326.23</v>
      </c>
      <c r="M327" s="457">
        <f t="shared" si="2"/>
        <v>17.319302279088365</v>
      </c>
    </row>
    <row r="328" spans="1:13" ht="14" x14ac:dyDescent="0.15">
      <c r="A328" s="12" t="s">
        <v>628</v>
      </c>
      <c r="B328" s="449">
        <v>43866</v>
      </c>
      <c r="C328" s="450">
        <v>43872</v>
      </c>
      <c r="D328" s="451" t="s">
        <v>340</v>
      </c>
      <c r="E328" s="452">
        <v>15000.5</v>
      </c>
      <c r="F328" s="453" t="s">
        <v>673</v>
      </c>
      <c r="G328" s="454">
        <v>277</v>
      </c>
      <c r="H328" s="455" t="s">
        <v>1498</v>
      </c>
      <c r="I328" s="528"/>
      <c r="J328" s="465"/>
      <c r="K328" s="456" t="s">
        <v>51</v>
      </c>
      <c r="L328" s="457">
        <v>259798.17</v>
      </c>
      <c r="M328" s="457">
        <f t="shared" si="2"/>
        <v>17.319300689977002</v>
      </c>
    </row>
    <row r="329" spans="1:13" ht="14" x14ac:dyDescent="0.15">
      <c r="A329" s="18" t="s">
        <v>628</v>
      </c>
      <c r="B329" s="198">
        <v>43866</v>
      </c>
      <c r="C329" s="440"/>
      <c r="D329" s="441" t="s">
        <v>340</v>
      </c>
      <c r="E329" s="442">
        <v>6652.2</v>
      </c>
      <c r="F329" s="200" t="s">
        <v>624</v>
      </c>
      <c r="G329" s="443">
        <v>278</v>
      </c>
      <c r="H329" s="445" t="s">
        <v>1500</v>
      </c>
      <c r="I329" s="443"/>
      <c r="J329" s="200"/>
      <c r="K329" s="447"/>
      <c r="L329" s="448">
        <v>115211.45</v>
      </c>
      <c r="M329" s="448">
        <f t="shared" si="2"/>
        <v>17.319300381828569</v>
      </c>
    </row>
    <row r="330" spans="1:13" ht="14" x14ac:dyDescent="0.15">
      <c r="A330" s="18" t="s">
        <v>628</v>
      </c>
      <c r="B330" s="198">
        <v>43866</v>
      </c>
      <c r="C330" s="440"/>
      <c r="D330" s="441" t="s">
        <v>340</v>
      </c>
      <c r="E330" s="442">
        <v>2142.9</v>
      </c>
      <c r="F330" s="200" t="s">
        <v>1450</v>
      </c>
      <c r="G330" s="443">
        <v>260</v>
      </c>
      <c r="H330" s="793"/>
      <c r="I330" s="523"/>
      <c r="J330" s="200"/>
      <c r="K330" s="447"/>
      <c r="L330" s="800"/>
      <c r="M330" s="448"/>
    </row>
    <row r="331" spans="1:13" ht="14" x14ac:dyDescent="0.15">
      <c r="A331" s="18" t="s">
        <v>628</v>
      </c>
      <c r="B331" s="198">
        <v>43835</v>
      </c>
      <c r="C331" s="440"/>
      <c r="D331" s="441" t="s">
        <v>340</v>
      </c>
      <c r="E331" s="442">
        <v>9000.7999999999993</v>
      </c>
      <c r="F331" s="200" t="s">
        <v>673</v>
      </c>
      <c r="G331" s="443">
        <v>259</v>
      </c>
      <c r="H331" s="445" t="s">
        <v>1503</v>
      </c>
      <c r="I331" s="523"/>
      <c r="J331" s="36"/>
      <c r="K331" s="447"/>
      <c r="L331" s="448">
        <v>155887.56</v>
      </c>
      <c r="M331" s="448"/>
    </row>
    <row r="332" spans="1:13" ht="14" x14ac:dyDescent="0.15">
      <c r="A332" s="12" t="s">
        <v>628</v>
      </c>
      <c r="B332" s="449">
        <v>43866</v>
      </c>
      <c r="C332" s="450"/>
      <c r="D332" s="451" t="s">
        <v>340</v>
      </c>
      <c r="E332" s="452">
        <v>15005</v>
      </c>
      <c r="F332" s="453" t="s">
        <v>707</v>
      </c>
      <c r="G332" s="454">
        <v>280</v>
      </c>
      <c r="H332" s="455" t="s">
        <v>1504</v>
      </c>
      <c r="I332" s="454"/>
      <c r="J332" s="453"/>
      <c r="K332" s="650"/>
      <c r="L332" s="457">
        <v>259876.1</v>
      </c>
      <c r="M332" s="801"/>
    </row>
    <row r="333" spans="1:13" ht="14" x14ac:dyDescent="0.15">
      <c r="A333" s="12" t="s">
        <v>628</v>
      </c>
      <c r="B333" s="449">
        <v>43867</v>
      </c>
      <c r="C333" s="450"/>
      <c r="D333" s="451" t="s">
        <v>340</v>
      </c>
      <c r="E333" s="452">
        <v>10060</v>
      </c>
      <c r="F333" s="453" t="s">
        <v>707</v>
      </c>
      <c r="G333" s="454">
        <v>291</v>
      </c>
      <c r="H333" s="455" t="s">
        <v>1507</v>
      </c>
      <c r="I333" s="454"/>
      <c r="J333" s="453"/>
      <c r="K333" s="650"/>
      <c r="L333" s="457">
        <v>170436.52</v>
      </c>
      <c r="M333" s="457"/>
    </row>
    <row r="334" spans="1:13" ht="14" x14ac:dyDescent="0.15">
      <c r="A334" s="18" t="s">
        <v>628</v>
      </c>
      <c r="B334" s="198">
        <v>43867</v>
      </c>
      <c r="C334" s="440"/>
      <c r="D334" s="441" t="s">
        <v>340</v>
      </c>
      <c r="E334" s="442">
        <v>6649.9</v>
      </c>
      <c r="F334" s="200" t="s">
        <v>624</v>
      </c>
      <c r="G334" s="443">
        <v>290</v>
      </c>
      <c r="H334" s="445" t="s">
        <v>1508</v>
      </c>
      <c r="I334" s="523"/>
      <c r="J334" s="200"/>
      <c r="K334" s="447"/>
      <c r="L334" s="448">
        <v>112662.6</v>
      </c>
      <c r="M334" s="448"/>
    </row>
    <row r="335" spans="1:13" ht="14" x14ac:dyDescent="0.15">
      <c r="A335" s="18" t="s">
        <v>628</v>
      </c>
      <c r="B335" s="198">
        <v>43867</v>
      </c>
      <c r="C335" s="440"/>
      <c r="D335" s="441" t="s">
        <v>340</v>
      </c>
      <c r="E335" s="442">
        <v>2501</v>
      </c>
      <c r="F335" s="200" t="s">
        <v>649</v>
      </c>
      <c r="G335" s="443">
        <v>289</v>
      </c>
      <c r="H335" s="445" t="s">
        <v>1509</v>
      </c>
      <c r="I335" s="523"/>
      <c r="J335" s="200"/>
      <c r="K335" s="447"/>
      <c r="L335" s="448">
        <v>42371.94</v>
      </c>
      <c r="M335" s="448"/>
    </row>
    <row r="336" spans="1:13" ht="14" x14ac:dyDescent="0.15">
      <c r="A336" s="783" t="s">
        <v>628</v>
      </c>
      <c r="B336" s="784">
        <v>43867</v>
      </c>
      <c r="C336" s="799"/>
      <c r="D336" s="785" t="s">
        <v>340</v>
      </c>
      <c r="E336" s="786">
        <v>501.1</v>
      </c>
      <c r="F336" s="787" t="s">
        <v>796</v>
      </c>
      <c r="G336" s="788">
        <v>288</v>
      </c>
      <c r="H336" s="789"/>
      <c r="I336" s="790"/>
      <c r="J336" s="787"/>
      <c r="K336" s="796" t="s">
        <v>1487</v>
      </c>
      <c r="L336" s="791"/>
      <c r="M336" s="797"/>
    </row>
    <row r="337" spans="1:13" ht="14" x14ac:dyDescent="0.15">
      <c r="A337" s="12" t="s">
        <v>628</v>
      </c>
      <c r="B337" s="449">
        <v>43867</v>
      </c>
      <c r="C337" s="450"/>
      <c r="D337" s="451" t="s">
        <v>340</v>
      </c>
      <c r="E337" s="452">
        <v>5000.5</v>
      </c>
      <c r="F337" s="453" t="s">
        <v>679</v>
      </c>
      <c r="G337" s="454">
        <v>287</v>
      </c>
      <c r="H337" s="455" t="s">
        <v>1512</v>
      </c>
      <c r="I337" s="528"/>
      <c r="J337" s="465"/>
      <c r="K337" s="650"/>
      <c r="L337" s="457">
        <v>84718.47</v>
      </c>
      <c r="M337" s="457"/>
    </row>
    <row r="338" spans="1:13" ht="14" x14ac:dyDescent="0.15">
      <c r="A338" s="783" t="s">
        <v>628</v>
      </c>
      <c r="B338" s="784">
        <v>43867</v>
      </c>
      <c r="C338" s="799"/>
      <c r="D338" s="785" t="s">
        <v>340</v>
      </c>
      <c r="E338" s="786">
        <v>751</v>
      </c>
      <c r="F338" s="787" t="s">
        <v>636</v>
      </c>
      <c r="G338" s="788">
        <v>286</v>
      </c>
      <c r="H338" s="789"/>
      <c r="I338" s="790"/>
      <c r="J338" s="787"/>
      <c r="K338" s="796" t="s">
        <v>1513</v>
      </c>
      <c r="L338" s="791"/>
      <c r="M338" s="791"/>
    </row>
    <row r="339" spans="1:13" ht="14" x14ac:dyDescent="0.15">
      <c r="A339" s="18" t="s">
        <v>628</v>
      </c>
      <c r="B339" s="198">
        <v>43867</v>
      </c>
      <c r="C339" s="440"/>
      <c r="D339" s="441" t="s">
        <v>340</v>
      </c>
      <c r="E339" s="442">
        <v>2503</v>
      </c>
      <c r="F339" s="200" t="s">
        <v>649</v>
      </c>
      <c r="G339" s="443">
        <v>284</v>
      </c>
      <c r="H339" s="445" t="s">
        <v>1515</v>
      </c>
      <c r="I339" s="523"/>
      <c r="J339" s="200"/>
      <c r="K339" s="447"/>
      <c r="L339" s="448">
        <v>42405.82</v>
      </c>
      <c r="M339" s="800"/>
    </row>
    <row r="340" spans="1:13" ht="14" x14ac:dyDescent="0.15">
      <c r="A340" s="12" t="s">
        <v>628</v>
      </c>
      <c r="B340" s="449">
        <v>43867</v>
      </c>
      <c r="C340" s="450"/>
      <c r="D340" s="451" t="s">
        <v>340</v>
      </c>
      <c r="E340" s="452">
        <v>5000</v>
      </c>
      <c r="F340" s="453" t="s">
        <v>656</v>
      </c>
      <c r="G340" s="454">
        <v>283</v>
      </c>
      <c r="H340" s="455" t="s">
        <v>1517</v>
      </c>
      <c r="I340" s="528"/>
      <c r="J340" s="453"/>
      <c r="K340" s="650"/>
      <c r="L340" s="457">
        <v>84710</v>
      </c>
      <c r="M340" s="794"/>
    </row>
    <row r="341" spans="1:13" ht="14" x14ac:dyDescent="0.15">
      <c r="A341" s="783" t="s">
        <v>628</v>
      </c>
      <c r="B341" s="784">
        <v>43867</v>
      </c>
      <c r="C341" s="799"/>
      <c r="D341" s="785" t="s">
        <v>340</v>
      </c>
      <c r="E341" s="786">
        <v>2503.5</v>
      </c>
      <c r="F341" s="787" t="s">
        <v>796</v>
      </c>
      <c r="G341" s="788">
        <v>282</v>
      </c>
      <c r="H341" s="789"/>
      <c r="I341" s="790"/>
      <c r="J341" s="792"/>
      <c r="K341" s="796" t="s">
        <v>1487</v>
      </c>
      <c r="L341" s="791"/>
      <c r="M341" s="791"/>
    </row>
    <row r="342" spans="1:13" ht="14" x14ac:dyDescent="0.15">
      <c r="A342" s="18" t="s">
        <v>628</v>
      </c>
      <c r="B342" s="198">
        <v>43867</v>
      </c>
      <c r="C342" s="440"/>
      <c r="D342" s="441" t="s">
        <v>340</v>
      </c>
      <c r="E342" s="442">
        <v>4270.8</v>
      </c>
      <c r="F342" s="200" t="s">
        <v>1450</v>
      </c>
      <c r="G342" s="443">
        <v>281</v>
      </c>
      <c r="H342" s="793"/>
      <c r="I342" s="523"/>
      <c r="J342" s="200"/>
      <c r="K342" s="447"/>
      <c r="L342" s="800"/>
      <c r="M342" s="800"/>
    </row>
    <row r="343" spans="1:13" ht="14" x14ac:dyDescent="0.15">
      <c r="A343" s="18" t="s">
        <v>628</v>
      </c>
      <c r="B343" s="198">
        <v>43868</v>
      </c>
      <c r="C343" s="440"/>
      <c r="D343" s="441" t="s">
        <v>340</v>
      </c>
      <c r="E343" s="442">
        <v>3840.8</v>
      </c>
      <c r="F343" s="200" t="s">
        <v>707</v>
      </c>
      <c r="G343" s="443">
        <v>304</v>
      </c>
      <c r="H343" s="445" t="s">
        <v>1520</v>
      </c>
      <c r="I343" s="523"/>
      <c r="J343" s="200"/>
      <c r="K343" s="447"/>
      <c r="L343" s="448">
        <v>66549.16</v>
      </c>
      <c r="M343" s="800"/>
    </row>
    <row r="344" spans="1:13" ht="14" x14ac:dyDescent="0.15">
      <c r="A344" s="12" t="s">
        <v>628</v>
      </c>
      <c r="B344" s="802">
        <v>43868</v>
      </c>
      <c r="C344" s="450"/>
      <c r="D344" s="451" t="s">
        <v>340</v>
      </c>
      <c r="E344" s="452">
        <v>6310</v>
      </c>
      <c r="F344" s="453" t="s">
        <v>642</v>
      </c>
      <c r="G344" s="454">
        <v>303</v>
      </c>
      <c r="H344" s="455" t="s">
        <v>1522</v>
      </c>
      <c r="I344" s="528"/>
      <c r="J344" s="453"/>
      <c r="K344" s="650"/>
      <c r="L344" s="457">
        <v>109332.74</v>
      </c>
      <c r="M344" s="794"/>
    </row>
    <row r="345" spans="1:13" ht="14" x14ac:dyDescent="0.15">
      <c r="A345" s="12" t="s">
        <v>628</v>
      </c>
      <c r="B345" s="449">
        <v>43868</v>
      </c>
      <c r="C345" s="450"/>
      <c r="D345" s="451" t="s">
        <v>340</v>
      </c>
      <c r="E345" s="452">
        <v>14999.6</v>
      </c>
      <c r="F345" s="453" t="s">
        <v>673</v>
      </c>
      <c r="G345" s="454">
        <v>302</v>
      </c>
      <c r="H345" s="455" t="s">
        <v>1524</v>
      </c>
      <c r="I345" s="528"/>
      <c r="J345" s="465"/>
      <c r="K345" s="650"/>
      <c r="L345" s="457">
        <v>259896.58</v>
      </c>
      <c r="M345" s="794"/>
    </row>
    <row r="346" spans="1:13" ht="14" x14ac:dyDescent="0.15">
      <c r="A346" s="18" t="s">
        <v>628</v>
      </c>
      <c r="B346" s="198">
        <v>43868</v>
      </c>
      <c r="C346" s="440"/>
      <c r="D346" s="441" t="s">
        <v>340</v>
      </c>
      <c r="E346" s="442">
        <v>175.3</v>
      </c>
      <c r="F346" s="200" t="s">
        <v>646</v>
      </c>
      <c r="G346" s="443">
        <v>301</v>
      </c>
      <c r="H346" s="445" t="s">
        <v>1525</v>
      </c>
      <c r="I346" s="523"/>
      <c r="J346" s="200"/>
      <c r="K346" s="447"/>
      <c r="L346" s="448">
        <v>3037.41</v>
      </c>
      <c r="M346" s="800"/>
    </row>
    <row r="347" spans="1:13" ht="14" x14ac:dyDescent="0.15">
      <c r="A347" s="18" t="s">
        <v>628</v>
      </c>
      <c r="B347" s="198">
        <v>43868</v>
      </c>
      <c r="C347" s="440"/>
      <c r="D347" s="441" t="s">
        <v>340</v>
      </c>
      <c r="E347" s="442">
        <v>1001</v>
      </c>
      <c r="F347" s="200" t="s">
        <v>646</v>
      </c>
      <c r="G347" s="443">
        <v>300</v>
      </c>
      <c r="H347" s="445" t="s">
        <v>1526</v>
      </c>
      <c r="I347" s="523"/>
      <c r="J347" s="200"/>
      <c r="K347" s="447"/>
      <c r="L347" s="448">
        <v>17344.22</v>
      </c>
      <c r="M347" s="800"/>
    </row>
    <row r="348" spans="1:13" ht="14" x14ac:dyDescent="0.15">
      <c r="A348" s="18" t="s">
        <v>628</v>
      </c>
      <c r="B348" s="198">
        <v>43868</v>
      </c>
      <c r="C348" s="440"/>
      <c r="D348" s="441" t="s">
        <v>340</v>
      </c>
      <c r="E348" s="442">
        <v>3500</v>
      </c>
      <c r="F348" s="200" t="s">
        <v>642</v>
      </c>
      <c r="G348" s="443">
        <v>299</v>
      </c>
      <c r="H348" s="445" t="s">
        <v>1527</v>
      </c>
      <c r="I348" s="523"/>
      <c r="J348" s="200"/>
      <c r="K348" s="447"/>
      <c r="L348" s="448">
        <v>60644.15</v>
      </c>
      <c r="M348" s="800"/>
    </row>
    <row r="349" spans="1:13" ht="14" x14ac:dyDescent="0.15">
      <c r="A349" s="12" t="s">
        <v>628</v>
      </c>
      <c r="B349" s="449">
        <v>43868</v>
      </c>
      <c r="C349" s="450"/>
      <c r="D349" s="451" t="s">
        <v>340</v>
      </c>
      <c r="E349" s="452">
        <v>2074.5</v>
      </c>
      <c r="F349" s="453" t="s">
        <v>646</v>
      </c>
      <c r="G349" s="454">
        <v>298</v>
      </c>
      <c r="H349" s="455" t="s">
        <v>1528</v>
      </c>
      <c r="I349" s="528"/>
      <c r="J349" s="465"/>
      <c r="K349" s="650"/>
      <c r="L349" s="457">
        <v>35944.660000000003</v>
      </c>
      <c r="M349" s="794"/>
    </row>
    <row r="350" spans="1:13" ht="14" x14ac:dyDescent="0.15">
      <c r="A350" s="18" t="s">
        <v>628</v>
      </c>
      <c r="B350" s="198">
        <v>43868</v>
      </c>
      <c r="C350" s="440"/>
      <c r="D350" s="441" t="s">
        <v>340</v>
      </c>
      <c r="E350" s="442">
        <v>1999.9</v>
      </c>
      <c r="F350" s="200" t="s">
        <v>646</v>
      </c>
      <c r="G350" s="443">
        <v>297</v>
      </c>
      <c r="H350" s="445" t="s">
        <v>1529</v>
      </c>
      <c r="I350" s="523"/>
      <c r="J350" s="200"/>
      <c r="K350" s="447"/>
      <c r="L350" s="448">
        <v>34652.07</v>
      </c>
      <c r="M350" s="800"/>
    </row>
    <row r="351" spans="1:13" ht="14" x14ac:dyDescent="0.15">
      <c r="A351" s="18" t="s">
        <v>628</v>
      </c>
      <c r="B351" s="198">
        <v>43868</v>
      </c>
      <c r="C351" s="440"/>
      <c r="D351" s="441" t="s">
        <v>340</v>
      </c>
      <c r="E351" s="442">
        <v>3000</v>
      </c>
      <c r="F351" s="200" t="s">
        <v>679</v>
      </c>
      <c r="G351" s="443">
        <v>295</v>
      </c>
      <c r="H351" s="445" t="s">
        <v>1530</v>
      </c>
      <c r="I351" s="523"/>
      <c r="J351" s="200"/>
      <c r="K351" s="447"/>
      <c r="L351" s="448">
        <v>51980.7</v>
      </c>
      <c r="M351" s="800"/>
    </row>
    <row r="352" spans="1:13" ht="14" x14ac:dyDescent="0.15">
      <c r="A352" s="12" t="s">
        <v>628</v>
      </c>
      <c r="B352" s="449">
        <v>43868</v>
      </c>
      <c r="C352" s="450"/>
      <c r="D352" s="451" t="s">
        <v>340</v>
      </c>
      <c r="E352" s="452">
        <v>4503.3</v>
      </c>
      <c r="F352" s="453" t="s">
        <v>957</v>
      </c>
      <c r="G352" s="454">
        <v>294</v>
      </c>
      <c r="H352" s="455" t="s">
        <v>1532</v>
      </c>
      <c r="I352" s="528"/>
      <c r="J352" s="453"/>
      <c r="K352" s="650"/>
      <c r="L352" s="457">
        <v>78028.23</v>
      </c>
      <c r="M352" s="794"/>
    </row>
    <row r="353" spans="1:13" ht="14" x14ac:dyDescent="0.15">
      <c r="A353" s="783" t="s">
        <v>628</v>
      </c>
      <c r="B353" s="784">
        <v>43868</v>
      </c>
      <c r="C353" s="799"/>
      <c r="D353" s="785" t="s">
        <v>340</v>
      </c>
      <c r="E353" s="786">
        <v>2001</v>
      </c>
      <c r="F353" s="787" t="s">
        <v>796</v>
      </c>
      <c r="G353" s="788">
        <v>296</v>
      </c>
      <c r="H353" s="789"/>
      <c r="I353" s="790"/>
      <c r="J353" s="792"/>
      <c r="K353" s="796" t="s">
        <v>1487</v>
      </c>
      <c r="L353" s="791"/>
      <c r="M353" s="791"/>
    </row>
    <row r="354" spans="1:13" ht="14" x14ac:dyDescent="0.15">
      <c r="A354" s="18" t="s">
        <v>628</v>
      </c>
      <c r="B354" s="198">
        <v>43868</v>
      </c>
      <c r="C354" s="440"/>
      <c r="D354" s="441" t="s">
        <v>340</v>
      </c>
      <c r="E354" s="442">
        <v>9003.7999999999993</v>
      </c>
      <c r="F354" s="200" t="s">
        <v>673</v>
      </c>
      <c r="G354" s="443">
        <v>293</v>
      </c>
      <c r="H354" s="445" t="s">
        <v>1534</v>
      </c>
      <c r="I354" s="523"/>
      <c r="J354" s="200"/>
      <c r="K354" s="447"/>
      <c r="L354" s="448">
        <v>156007.94</v>
      </c>
      <c r="M354" s="800"/>
    </row>
    <row r="355" spans="1:13" ht="14" x14ac:dyDescent="0.15">
      <c r="A355" s="12" t="s">
        <v>628</v>
      </c>
      <c r="B355" s="449">
        <v>43872</v>
      </c>
      <c r="C355" s="450"/>
      <c r="D355" s="451" t="s">
        <v>340</v>
      </c>
      <c r="E355" s="452">
        <v>2001.5</v>
      </c>
      <c r="F355" s="453" t="s">
        <v>646</v>
      </c>
      <c r="G355" s="454">
        <v>307</v>
      </c>
      <c r="H355" s="803"/>
      <c r="I355" s="528"/>
      <c r="J355" s="465"/>
      <c r="K355" s="650"/>
      <c r="L355" s="794"/>
      <c r="M355" s="794"/>
    </row>
    <row r="356" spans="1:13" ht="14" x14ac:dyDescent="0.15">
      <c r="A356" s="12" t="s">
        <v>628</v>
      </c>
      <c r="B356" s="449">
        <v>43872</v>
      </c>
      <c r="C356" s="450"/>
      <c r="D356" s="451" t="s">
        <v>340</v>
      </c>
      <c r="E356" s="452">
        <v>2100</v>
      </c>
      <c r="F356" s="453" t="s">
        <v>1450</v>
      </c>
      <c r="G356" s="454">
        <v>308</v>
      </c>
      <c r="H356" s="793"/>
      <c r="I356" s="528"/>
      <c r="J356" s="453"/>
      <c r="K356" s="650"/>
      <c r="L356" s="794"/>
      <c r="M356" s="794"/>
    </row>
    <row r="357" spans="1:13" ht="14" x14ac:dyDescent="0.15">
      <c r="A357" s="18" t="s">
        <v>628</v>
      </c>
      <c r="B357" s="198">
        <v>43872</v>
      </c>
      <c r="C357" s="440"/>
      <c r="D357" s="441" t="s">
        <v>340</v>
      </c>
      <c r="E357" s="442">
        <v>2126.1999999999998</v>
      </c>
      <c r="F357" s="200" t="s">
        <v>656</v>
      </c>
      <c r="G357" s="443">
        <v>309</v>
      </c>
      <c r="H357" s="804"/>
      <c r="I357" s="523"/>
      <c r="J357" s="200"/>
      <c r="K357" s="447"/>
      <c r="L357" s="800"/>
      <c r="M357" s="800"/>
    </row>
    <row r="358" spans="1:13" ht="14" x14ac:dyDescent="0.15">
      <c r="A358" s="783" t="s">
        <v>628</v>
      </c>
      <c r="B358" s="784">
        <v>43872</v>
      </c>
      <c r="C358" s="799"/>
      <c r="D358" s="785" t="s">
        <v>340</v>
      </c>
      <c r="E358" s="786">
        <v>4000</v>
      </c>
      <c r="F358" s="787" t="s">
        <v>796</v>
      </c>
      <c r="G358" s="788">
        <v>310</v>
      </c>
      <c r="H358" s="789"/>
      <c r="I358" s="790"/>
      <c r="J358" s="787"/>
      <c r="K358" s="796" t="s">
        <v>1513</v>
      </c>
      <c r="L358" s="791"/>
      <c r="M358" s="791"/>
    </row>
    <row r="359" spans="1:13" ht="14" x14ac:dyDescent="0.15">
      <c r="A359" s="12" t="s">
        <v>628</v>
      </c>
      <c r="B359" s="449">
        <v>43872</v>
      </c>
      <c r="C359" s="450"/>
      <c r="D359" s="451" t="s">
        <v>340</v>
      </c>
      <c r="E359" s="452">
        <v>2003.2</v>
      </c>
      <c r="F359" s="453" t="s">
        <v>646</v>
      </c>
      <c r="G359" s="454">
        <v>311</v>
      </c>
      <c r="H359" s="803"/>
      <c r="I359" s="528"/>
      <c r="J359" s="465"/>
      <c r="K359" s="650"/>
      <c r="L359" s="794"/>
      <c r="M359" s="794"/>
    </row>
    <row r="360" spans="1:13" ht="14" x14ac:dyDescent="0.15">
      <c r="A360" s="12" t="s">
        <v>628</v>
      </c>
      <c r="B360" s="449">
        <v>43872</v>
      </c>
      <c r="C360" s="450"/>
      <c r="D360" s="451" t="s">
        <v>340</v>
      </c>
      <c r="E360" s="452">
        <v>2000</v>
      </c>
      <c r="F360" s="453" t="s">
        <v>649</v>
      </c>
      <c r="G360" s="454">
        <v>312</v>
      </c>
      <c r="H360" s="803"/>
      <c r="I360" s="528"/>
      <c r="J360" s="453"/>
      <c r="K360" s="650"/>
      <c r="L360" s="794"/>
      <c r="M360" s="794"/>
    </row>
    <row r="361" spans="1:13" ht="14" x14ac:dyDescent="0.15">
      <c r="A361" s="18" t="s">
        <v>628</v>
      </c>
      <c r="B361" s="198">
        <v>43872</v>
      </c>
      <c r="C361" s="440"/>
      <c r="D361" s="441" t="s">
        <v>340</v>
      </c>
      <c r="E361" s="442">
        <v>4001.2</v>
      </c>
      <c r="F361" s="200" t="s">
        <v>658</v>
      </c>
      <c r="G361" s="443">
        <v>313</v>
      </c>
      <c r="H361" s="804"/>
      <c r="I361" s="523"/>
      <c r="J361" s="200"/>
      <c r="K361" s="447"/>
      <c r="L361" s="800"/>
      <c r="M361" s="800"/>
    </row>
    <row r="362" spans="1:13" ht="14" x14ac:dyDescent="0.15">
      <c r="A362" s="18" t="s">
        <v>628</v>
      </c>
      <c r="B362" s="198">
        <v>43872</v>
      </c>
      <c r="C362" s="440"/>
      <c r="D362" s="441" t="s">
        <v>340</v>
      </c>
      <c r="E362" s="442">
        <v>500.5</v>
      </c>
      <c r="F362" s="200" t="s">
        <v>646</v>
      </c>
      <c r="G362" s="443">
        <v>314</v>
      </c>
      <c r="H362" s="804"/>
      <c r="I362" s="523"/>
      <c r="J362" s="200"/>
      <c r="K362" s="447"/>
      <c r="L362" s="800"/>
      <c r="M362" s="800"/>
    </row>
    <row r="363" spans="1:13" ht="14" x14ac:dyDescent="0.15">
      <c r="A363" s="12" t="s">
        <v>628</v>
      </c>
      <c r="B363" s="449">
        <v>43872</v>
      </c>
      <c r="C363" s="450"/>
      <c r="D363" s="451" t="s">
        <v>340</v>
      </c>
      <c r="E363" s="452">
        <v>9000</v>
      </c>
      <c r="F363" s="453" t="s">
        <v>673</v>
      </c>
      <c r="G363" s="454">
        <v>315</v>
      </c>
      <c r="H363" s="803"/>
      <c r="I363" s="528"/>
      <c r="J363" s="465"/>
      <c r="K363" s="650"/>
      <c r="L363" s="794"/>
      <c r="M363" s="794"/>
    </row>
    <row r="364" spans="1:13" ht="14" x14ac:dyDescent="0.15">
      <c r="A364" s="488" t="s">
        <v>628</v>
      </c>
      <c r="B364" s="489">
        <v>43872</v>
      </c>
      <c r="C364" s="490"/>
      <c r="D364" s="491" t="s">
        <v>340</v>
      </c>
      <c r="E364" s="492">
        <v>4000</v>
      </c>
      <c r="F364" s="493" t="s">
        <v>679</v>
      </c>
      <c r="G364" s="495">
        <v>316</v>
      </c>
      <c r="H364" s="805"/>
      <c r="I364" s="806"/>
      <c r="J364" s="493"/>
      <c r="K364" s="497" t="s">
        <v>1548</v>
      </c>
      <c r="L364" s="807"/>
      <c r="M364" s="807"/>
    </row>
    <row r="365" spans="1:13" ht="14" x14ac:dyDescent="0.15">
      <c r="A365" s="18" t="s">
        <v>628</v>
      </c>
      <c r="B365" s="198">
        <v>43872</v>
      </c>
      <c r="C365" s="440"/>
      <c r="D365" s="441" t="s">
        <v>340</v>
      </c>
      <c r="E365" s="442">
        <v>4955.5</v>
      </c>
      <c r="F365" s="200" t="s">
        <v>673</v>
      </c>
      <c r="G365" s="443">
        <v>317</v>
      </c>
      <c r="H365" s="804"/>
      <c r="I365" s="523"/>
      <c r="J365" s="200"/>
      <c r="K365" s="447"/>
      <c r="L365" s="800"/>
      <c r="M365" s="800"/>
    </row>
    <row r="366" spans="1:13" ht="14" x14ac:dyDescent="0.15">
      <c r="A366" s="18" t="s">
        <v>628</v>
      </c>
      <c r="B366" s="198">
        <v>43872</v>
      </c>
      <c r="C366" s="440"/>
      <c r="D366" s="441" t="s">
        <v>340</v>
      </c>
      <c r="E366" s="442">
        <v>7500.6</v>
      </c>
      <c r="F366" s="200" t="s">
        <v>673</v>
      </c>
      <c r="G366" s="443">
        <v>318</v>
      </c>
      <c r="H366" s="445"/>
      <c r="I366" s="443"/>
      <c r="J366" s="200"/>
      <c r="K366" s="447"/>
      <c r="L366" s="800"/>
      <c r="M366" s="800"/>
    </row>
    <row r="367" spans="1:13" ht="14" x14ac:dyDescent="0.15">
      <c r="A367" s="12" t="s">
        <v>628</v>
      </c>
      <c r="B367" s="449">
        <v>43872</v>
      </c>
      <c r="C367" s="450"/>
      <c r="D367" s="451" t="s">
        <v>340</v>
      </c>
      <c r="E367" s="452">
        <v>10000.5</v>
      </c>
      <c r="F367" s="453" t="s">
        <v>707</v>
      </c>
      <c r="G367" s="454">
        <v>319</v>
      </c>
      <c r="H367" s="455"/>
      <c r="I367" s="454"/>
      <c r="J367" s="453"/>
      <c r="K367" s="650"/>
      <c r="L367" s="794"/>
      <c r="M367" s="794"/>
    </row>
    <row r="368" spans="1:13" ht="14" x14ac:dyDescent="0.15">
      <c r="A368" s="12" t="s">
        <v>628</v>
      </c>
      <c r="B368" s="449">
        <v>43872</v>
      </c>
      <c r="C368" s="450"/>
      <c r="D368" s="451" t="s">
        <v>340</v>
      </c>
      <c r="E368" s="452">
        <v>5000</v>
      </c>
      <c r="F368" s="453" t="s">
        <v>707</v>
      </c>
      <c r="G368" s="454">
        <v>320</v>
      </c>
      <c r="H368" s="455"/>
      <c r="I368" s="454"/>
      <c r="J368" s="453"/>
      <c r="K368" s="650"/>
      <c r="L368" s="794"/>
      <c r="M368" s="794"/>
    </row>
    <row r="369" spans="1:13" ht="14" x14ac:dyDescent="0.15">
      <c r="A369" s="18"/>
      <c r="B369" s="198"/>
      <c r="C369" s="440"/>
      <c r="D369" s="441"/>
      <c r="E369" s="808"/>
      <c r="F369" s="36"/>
      <c r="G369" s="523"/>
      <c r="H369" s="804"/>
      <c r="I369" s="523"/>
      <c r="J369" s="200"/>
      <c r="K369" s="447"/>
      <c r="L369" s="800"/>
      <c r="M369" s="800"/>
    </row>
    <row r="370" spans="1:13" ht="14" x14ac:dyDescent="0.15">
      <c r="A370" s="18"/>
      <c r="B370" s="198"/>
      <c r="C370" s="440"/>
      <c r="D370" s="441"/>
      <c r="E370" s="808"/>
      <c r="F370" s="36"/>
      <c r="G370" s="523"/>
      <c r="H370" s="804"/>
      <c r="I370" s="523"/>
      <c r="J370" s="200"/>
      <c r="K370" s="447"/>
      <c r="L370" s="800"/>
      <c r="M370" s="800"/>
    </row>
    <row r="371" spans="1:13" ht="14" x14ac:dyDescent="0.15">
      <c r="A371" s="12"/>
      <c r="B371" s="449"/>
      <c r="C371" s="450"/>
      <c r="D371" s="451"/>
      <c r="E371" s="809"/>
      <c r="F371" s="465"/>
      <c r="G371" s="528"/>
      <c r="H371" s="803"/>
      <c r="I371" s="528"/>
      <c r="J371" s="453"/>
      <c r="K371" s="650"/>
      <c r="L371" s="794"/>
      <c r="M371" s="794"/>
    </row>
    <row r="372" spans="1:13" ht="14" x14ac:dyDescent="0.15">
      <c r="A372" s="12"/>
      <c r="B372" s="13"/>
      <c r="C372" s="450"/>
      <c r="D372" s="811"/>
      <c r="E372" s="809"/>
      <c r="F372" s="465"/>
      <c r="G372" s="528"/>
      <c r="H372" s="803"/>
      <c r="I372" s="528"/>
      <c r="J372" s="465"/>
      <c r="K372" s="650"/>
      <c r="L372" s="794"/>
      <c r="M372" s="794"/>
    </row>
    <row r="373" spans="1:13" ht="14" x14ac:dyDescent="0.15">
      <c r="A373" s="18"/>
      <c r="B373" s="198"/>
      <c r="C373" s="440"/>
      <c r="D373" s="441"/>
      <c r="E373" s="808"/>
      <c r="F373" s="36"/>
      <c r="G373" s="523"/>
      <c r="H373" s="804"/>
      <c r="I373" s="523"/>
      <c r="J373" s="200"/>
      <c r="K373" s="447"/>
      <c r="L373" s="800"/>
      <c r="M373" s="800"/>
    </row>
    <row r="374" spans="1:13" ht="14" x14ac:dyDescent="0.15">
      <c r="A374" s="18"/>
      <c r="B374" s="198"/>
      <c r="C374" s="440"/>
      <c r="D374" s="441"/>
      <c r="E374" s="808"/>
      <c r="F374" s="36"/>
      <c r="G374" s="523"/>
      <c r="H374" s="804"/>
      <c r="I374" s="523"/>
      <c r="J374" s="200"/>
      <c r="K374" s="447"/>
      <c r="L374" s="800"/>
      <c r="M374" s="800"/>
    </row>
    <row r="375" spans="1:13" ht="14" x14ac:dyDescent="0.15">
      <c r="A375" s="12"/>
      <c r="B375" s="449"/>
      <c r="C375" s="450"/>
      <c r="D375" s="451"/>
      <c r="E375" s="809"/>
      <c r="F375" s="465"/>
      <c r="G375" s="528"/>
      <c r="H375" s="803"/>
      <c r="I375" s="528"/>
      <c r="J375" s="453"/>
      <c r="K375" s="650"/>
      <c r="L375" s="794"/>
      <c r="M375" s="794"/>
    </row>
    <row r="376" spans="1:13" ht="14" x14ac:dyDescent="0.15">
      <c r="A376" s="12"/>
      <c r="B376" s="13"/>
      <c r="C376" s="450"/>
      <c r="D376" s="811"/>
      <c r="E376" s="809"/>
      <c r="F376" s="465"/>
      <c r="G376" s="528"/>
      <c r="H376" s="803"/>
      <c r="I376" s="528"/>
      <c r="J376" s="465"/>
      <c r="K376" s="650"/>
      <c r="L376" s="794"/>
      <c r="M376" s="794"/>
    </row>
    <row r="377" spans="1:13" ht="14" x14ac:dyDescent="0.15">
      <c r="A377" s="18"/>
      <c r="B377" s="198"/>
      <c r="C377" s="440"/>
      <c r="D377" s="441"/>
      <c r="E377" s="808"/>
      <c r="F377" s="36"/>
      <c r="G377" s="523"/>
      <c r="H377" s="804"/>
      <c r="I377" s="523"/>
      <c r="J377" s="200"/>
      <c r="K377" s="447"/>
      <c r="L377" s="800"/>
      <c r="M377" s="800"/>
    </row>
    <row r="378" spans="1:13" ht="14" x14ac:dyDescent="0.15">
      <c r="A378" s="18"/>
      <c r="B378" s="198"/>
      <c r="C378" s="440"/>
      <c r="D378" s="441"/>
      <c r="E378" s="808"/>
      <c r="F378" s="36"/>
      <c r="G378" s="523"/>
      <c r="H378" s="804"/>
      <c r="I378" s="523"/>
      <c r="J378" s="200"/>
      <c r="K378" s="447"/>
      <c r="L378" s="800"/>
      <c r="M378" s="800"/>
    </row>
    <row r="379" spans="1:13" ht="14" x14ac:dyDescent="0.15">
      <c r="A379" s="12"/>
      <c r="B379" s="449"/>
      <c r="C379" s="450"/>
      <c r="D379" s="451"/>
      <c r="E379" s="809"/>
      <c r="F379" s="465"/>
      <c r="G379" s="528"/>
      <c r="H379" s="803"/>
      <c r="I379" s="528"/>
      <c r="J379" s="453"/>
      <c r="K379" s="650"/>
      <c r="L379" s="794"/>
      <c r="M379" s="794"/>
    </row>
    <row r="380" spans="1:13" ht="14" x14ac:dyDescent="0.15">
      <c r="A380" s="12"/>
      <c r="B380" s="13"/>
      <c r="C380" s="450"/>
      <c r="D380" s="811"/>
      <c r="E380" s="809"/>
      <c r="F380" s="465"/>
      <c r="G380" s="528"/>
      <c r="H380" s="803"/>
      <c r="I380" s="528"/>
      <c r="J380" s="465"/>
      <c r="K380" s="650"/>
      <c r="L380" s="794"/>
      <c r="M380" s="794"/>
    </row>
    <row r="381" spans="1:13" ht="14" x14ac:dyDescent="0.15">
      <c r="A381" s="18"/>
      <c r="B381" s="198"/>
      <c r="C381" s="440"/>
      <c r="D381" s="441"/>
      <c r="E381" s="808"/>
      <c r="F381" s="36"/>
      <c r="G381" s="523"/>
      <c r="H381" s="804"/>
      <c r="I381" s="523"/>
      <c r="J381" s="200"/>
      <c r="K381" s="447"/>
      <c r="L381" s="800"/>
      <c r="M381" s="800"/>
    </row>
    <row r="382" spans="1:13" ht="14" x14ac:dyDescent="0.15">
      <c r="A382" s="18"/>
      <c r="B382" s="198"/>
      <c r="C382" s="440"/>
      <c r="D382" s="441"/>
      <c r="E382" s="808"/>
      <c r="F382" s="36"/>
      <c r="G382" s="523"/>
      <c r="H382" s="804"/>
      <c r="I382" s="523"/>
      <c r="J382" s="200"/>
      <c r="K382" s="447"/>
      <c r="L382" s="800"/>
      <c r="M382" s="800"/>
    </row>
    <row r="383" spans="1:13" ht="14" x14ac:dyDescent="0.15">
      <c r="A383" s="12"/>
      <c r="B383" s="449"/>
      <c r="C383" s="450"/>
      <c r="D383" s="451"/>
      <c r="E383" s="809"/>
      <c r="F383" s="465"/>
      <c r="G383" s="528"/>
      <c r="H383" s="803"/>
      <c r="I383" s="528"/>
      <c r="J383" s="453"/>
      <c r="K383" s="650"/>
      <c r="L383" s="794"/>
      <c r="M383" s="794"/>
    </row>
    <row r="384" spans="1:13" ht="14" x14ac:dyDescent="0.15">
      <c r="A384" s="12"/>
      <c r="B384" s="13"/>
      <c r="C384" s="450"/>
      <c r="D384" s="811"/>
      <c r="E384" s="809"/>
      <c r="F384" s="465"/>
      <c r="G384" s="528"/>
      <c r="H384" s="803"/>
      <c r="I384" s="528"/>
      <c r="J384" s="465"/>
      <c r="K384" s="650"/>
      <c r="L384" s="794"/>
      <c r="M384" s="794"/>
    </row>
    <row r="385" spans="1:13" ht="14" x14ac:dyDescent="0.15">
      <c r="A385" s="18"/>
      <c r="B385" s="198"/>
      <c r="C385" s="440"/>
      <c r="D385" s="441"/>
      <c r="E385" s="808"/>
      <c r="F385" s="36"/>
      <c r="G385" s="523"/>
      <c r="H385" s="804"/>
      <c r="I385" s="523"/>
      <c r="J385" s="200"/>
      <c r="K385" s="447"/>
      <c r="L385" s="800"/>
      <c r="M385" s="800"/>
    </row>
    <row r="386" spans="1:13" ht="14" x14ac:dyDescent="0.15">
      <c r="A386" s="18"/>
      <c r="B386" s="198"/>
      <c r="C386" s="440"/>
      <c r="D386" s="441"/>
      <c r="E386" s="808"/>
      <c r="F386" s="36"/>
      <c r="G386" s="523"/>
      <c r="H386" s="804"/>
      <c r="I386" s="523"/>
      <c r="J386" s="200"/>
      <c r="K386" s="447"/>
      <c r="L386" s="800"/>
      <c r="M386" s="800"/>
    </row>
    <row r="387" spans="1:13" ht="14" x14ac:dyDescent="0.15">
      <c r="A387" s="12"/>
      <c r="B387" s="449"/>
      <c r="C387" s="450"/>
      <c r="D387" s="451"/>
      <c r="E387" s="809"/>
      <c r="F387" s="465"/>
      <c r="G387" s="528"/>
      <c r="H387" s="803"/>
      <c r="I387" s="528"/>
      <c r="J387" s="453"/>
      <c r="K387" s="650"/>
      <c r="L387" s="794"/>
      <c r="M387" s="794"/>
    </row>
    <row r="388" spans="1:13" ht="14" x14ac:dyDescent="0.15">
      <c r="A388" s="12"/>
      <c r="B388" s="13"/>
      <c r="C388" s="450"/>
      <c r="D388" s="811"/>
      <c r="E388" s="809"/>
      <c r="F388" s="465"/>
      <c r="G388" s="528"/>
      <c r="H388" s="803"/>
      <c r="I388" s="528"/>
      <c r="J388" s="465"/>
      <c r="K388" s="650"/>
      <c r="L388" s="794"/>
      <c r="M388" s="794"/>
    </row>
    <row r="389" spans="1:13" ht="14" x14ac:dyDescent="0.15">
      <c r="A389" s="18"/>
      <c r="B389" s="198"/>
      <c r="C389" s="440"/>
      <c r="D389" s="441"/>
      <c r="E389" s="808"/>
      <c r="F389" s="36"/>
      <c r="G389" s="523"/>
      <c r="H389" s="804"/>
      <c r="I389" s="523"/>
      <c r="J389" s="200"/>
      <c r="K389" s="447"/>
      <c r="L389" s="800"/>
      <c r="M389" s="800"/>
    </row>
    <row r="390" spans="1:13" ht="14" x14ac:dyDescent="0.15">
      <c r="A390" s="18"/>
      <c r="B390" s="198"/>
      <c r="C390" s="440"/>
      <c r="D390" s="441"/>
      <c r="E390" s="808"/>
      <c r="F390" s="36"/>
      <c r="G390" s="523"/>
      <c r="H390" s="804"/>
      <c r="I390" s="523"/>
      <c r="J390" s="200"/>
      <c r="K390" s="447"/>
      <c r="L390" s="800"/>
      <c r="M390" s="800"/>
    </row>
    <row r="391" spans="1:13" ht="14" x14ac:dyDescent="0.15">
      <c r="A391" s="12"/>
      <c r="B391" s="449"/>
      <c r="C391" s="450"/>
      <c r="D391" s="451"/>
      <c r="E391" s="809"/>
      <c r="F391" s="465"/>
      <c r="G391" s="528"/>
      <c r="H391" s="803"/>
      <c r="I391" s="528"/>
      <c r="J391" s="453"/>
      <c r="K391" s="650"/>
      <c r="L391" s="794"/>
      <c r="M391" s="794"/>
    </row>
    <row r="392" spans="1:13" ht="14" x14ac:dyDescent="0.15">
      <c r="A392" s="12"/>
      <c r="B392" s="13"/>
      <c r="C392" s="450"/>
      <c r="D392" s="811"/>
      <c r="E392" s="809"/>
      <c r="F392" s="465"/>
      <c r="G392" s="528"/>
      <c r="H392" s="803"/>
      <c r="I392" s="528"/>
      <c r="J392" s="465"/>
      <c r="K392" s="650"/>
      <c r="L392" s="794"/>
      <c r="M392" s="794"/>
    </row>
    <row r="393" spans="1:13" ht="14" x14ac:dyDescent="0.15">
      <c r="A393" s="18"/>
      <c r="B393" s="198"/>
      <c r="C393" s="440"/>
      <c r="D393" s="441"/>
      <c r="E393" s="808"/>
      <c r="F393" s="36"/>
      <c r="G393" s="523"/>
      <c r="H393" s="804"/>
      <c r="I393" s="523"/>
      <c r="J393" s="200"/>
      <c r="K393" s="447"/>
      <c r="L393" s="800"/>
      <c r="M393" s="800"/>
    </row>
    <row r="394" spans="1:13" ht="14" x14ac:dyDescent="0.15">
      <c r="A394" s="18"/>
      <c r="B394" s="198"/>
      <c r="C394" s="440"/>
      <c r="D394" s="441"/>
      <c r="E394" s="808"/>
      <c r="F394" s="36"/>
      <c r="G394" s="523"/>
      <c r="H394" s="804"/>
      <c r="I394" s="523"/>
      <c r="J394" s="200"/>
      <c r="K394" s="447"/>
      <c r="L394" s="800"/>
      <c r="M394" s="800"/>
    </row>
    <row r="395" spans="1:13" ht="14" x14ac:dyDescent="0.15">
      <c r="A395" s="12"/>
      <c r="B395" s="449"/>
      <c r="C395" s="450"/>
      <c r="D395" s="451"/>
      <c r="E395" s="809"/>
      <c r="F395" s="465"/>
      <c r="G395" s="528"/>
      <c r="H395" s="803"/>
      <c r="I395" s="528"/>
      <c r="J395" s="453"/>
      <c r="K395" s="650"/>
      <c r="L395" s="794"/>
      <c r="M395" s="794"/>
    </row>
    <row r="396" spans="1:13" ht="14" x14ac:dyDescent="0.15">
      <c r="A396" s="12"/>
      <c r="B396" s="13"/>
      <c r="C396" s="450"/>
      <c r="D396" s="811"/>
      <c r="E396" s="809"/>
      <c r="F396" s="465"/>
      <c r="G396" s="528"/>
      <c r="H396" s="803"/>
      <c r="I396" s="528"/>
      <c r="J396" s="465"/>
      <c r="K396" s="650"/>
      <c r="L396" s="794"/>
      <c r="M396" s="794"/>
    </row>
    <row r="397" spans="1:13" ht="14" x14ac:dyDescent="0.15">
      <c r="A397" s="18"/>
      <c r="B397" s="198"/>
      <c r="C397" s="440"/>
      <c r="D397" s="441"/>
      <c r="E397" s="808"/>
      <c r="F397" s="36"/>
      <c r="G397" s="523"/>
      <c r="H397" s="804"/>
      <c r="I397" s="523"/>
      <c r="J397" s="200"/>
      <c r="K397" s="447"/>
      <c r="L397" s="800"/>
      <c r="M397" s="800"/>
    </row>
    <row r="398" spans="1:13" ht="14" x14ac:dyDescent="0.15">
      <c r="A398" s="18"/>
      <c r="B398" s="198"/>
      <c r="C398" s="440"/>
      <c r="D398" s="441"/>
      <c r="E398" s="808"/>
      <c r="F398" s="36"/>
      <c r="G398" s="523"/>
      <c r="H398" s="804"/>
      <c r="I398" s="523"/>
      <c r="J398" s="200"/>
      <c r="K398" s="447"/>
      <c r="L398" s="800"/>
      <c r="M398" s="800"/>
    </row>
    <row r="399" spans="1:13" ht="14" x14ac:dyDescent="0.15">
      <c r="A399" s="12"/>
      <c r="B399" s="449"/>
      <c r="C399" s="450"/>
      <c r="D399" s="451"/>
      <c r="E399" s="809"/>
      <c r="F399" s="465"/>
      <c r="G399" s="528"/>
      <c r="H399" s="803"/>
      <c r="I399" s="528"/>
      <c r="J399" s="453"/>
      <c r="K399" s="650"/>
      <c r="L399" s="794"/>
      <c r="M399" s="794"/>
    </row>
    <row r="400" spans="1:13" ht="14" x14ac:dyDescent="0.15">
      <c r="A400" s="12"/>
      <c r="B400" s="13"/>
      <c r="C400" s="450"/>
      <c r="D400" s="811"/>
      <c r="E400" s="809"/>
      <c r="F400" s="465"/>
      <c r="G400" s="528"/>
      <c r="H400" s="803"/>
      <c r="I400" s="528"/>
      <c r="J400" s="465"/>
      <c r="K400" s="650"/>
      <c r="L400" s="794"/>
      <c r="M400" s="794"/>
    </row>
    <row r="401" spans="1:13" ht="14" x14ac:dyDescent="0.15">
      <c r="A401" s="18"/>
      <c r="B401" s="198"/>
      <c r="C401" s="440"/>
      <c r="D401" s="814"/>
      <c r="E401" s="442"/>
      <c r="F401" s="200"/>
      <c r="G401" s="443"/>
      <c r="H401" s="445"/>
      <c r="I401" s="443"/>
      <c r="J401" s="200"/>
      <c r="K401" s="447"/>
      <c r="L401" s="800"/>
      <c r="M401" s="800"/>
    </row>
    <row r="402" spans="1:13" ht="14" x14ac:dyDescent="0.15">
      <c r="A402" s="18"/>
      <c r="B402" s="198"/>
      <c r="C402" s="440"/>
      <c r="D402" s="814"/>
      <c r="E402" s="442"/>
      <c r="F402" s="200"/>
      <c r="G402" s="443"/>
      <c r="H402" s="445"/>
      <c r="I402" s="443"/>
      <c r="J402" s="200"/>
      <c r="K402" s="447"/>
      <c r="L402" s="800"/>
      <c r="M402" s="800"/>
    </row>
    <row r="403" spans="1:13" ht="14" x14ac:dyDescent="0.15">
      <c r="A403" s="12"/>
      <c r="B403" s="449"/>
      <c r="C403" s="450"/>
      <c r="D403" s="451"/>
      <c r="E403" s="452"/>
      <c r="F403" s="453"/>
      <c r="G403" s="454"/>
      <c r="H403" s="455"/>
      <c r="I403" s="454"/>
      <c r="J403" s="453"/>
      <c r="K403" s="650"/>
      <c r="L403" s="794"/>
      <c r="M403" s="794"/>
    </row>
    <row r="404" spans="1:13" ht="14" x14ac:dyDescent="0.15">
      <c r="A404" s="12"/>
      <c r="B404" s="449"/>
      <c r="C404" s="450"/>
      <c r="D404" s="811"/>
      <c r="E404" s="452"/>
      <c r="F404" s="453"/>
      <c r="G404" s="454"/>
      <c r="H404" s="455"/>
      <c r="I404" s="454"/>
      <c r="J404" s="453"/>
      <c r="K404" s="650"/>
      <c r="L404" s="794"/>
      <c r="M404" s="794"/>
    </row>
    <row r="405" spans="1:13" ht="14" x14ac:dyDescent="0.15">
      <c r="A405" s="18"/>
      <c r="B405" s="198"/>
      <c r="C405" s="440"/>
      <c r="D405" s="441"/>
      <c r="E405" s="808"/>
      <c r="F405" s="36"/>
      <c r="G405" s="523"/>
      <c r="H405" s="804"/>
      <c r="I405" s="523"/>
      <c r="J405" s="200"/>
      <c r="K405" s="447"/>
      <c r="L405" s="800"/>
      <c r="M405" s="800"/>
    </row>
    <row r="406" spans="1:13" ht="14" x14ac:dyDescent="0.15">
      <c r="A406" s="18"/>
      <c r="B406" s="198"/>
      <c r="C406" s="440"/>
      <c r="D406" s="441"/>
      <c r="E406" s="808"/>
      <c r="F406" s="36"/>
      <c r="G406" s="523"/>
      <c r="H406" s="804"/>
      <c r="I406" s="523"/>
      <c r="J406" s="200"/>
      <c r="K406" s="447"/>
      <c r="L406" s="800"/>
      <c r="M406" s="800"/>
    </row>
    <row r="407" spans="1:13" ht="14" x14ac:dyDescent="0.15">
      <c r="A407" s="12"/>
      <c r="B407" s="449"/>
      <c r="C407" s="450"/>
      <c r="D407" s="451"/>
      <c r="E407" s="809"/>
      <c r="F407" s="465"/>
      <c r="G407" s="528"/>
      <c r="H407" s="803"/>
      <c r="I407" s="528"/>
      <c r="J407" s="453"/>
      <c r="K407" s="650"/>
      <c r="L407" s="794"/>
      <c r="M407" s="794"/>
    </row>
    <row r="408" spans="1:13" ht="14" x14ac:dyDescent="0.15">
      <c r="A408" s="12"/>
      <c r="B408" s="13"/>
      <c r="C408" s="450"/>
      <c r="D408" s="811"/>
      <c r="E408" s="809"/>
      <c r="F408" s="465"/>
      <c r="G408" s="528"/>
      <c r="H408" s="803"/>
      <c r="I408" s="528"/>
      <c r="J408" s="465"/>
      <c r="K408" s="650"/>
      <c r="L408" s="794"/>
      <c r="M408" s="794"/>
    </row>
    <row r="409" spans="1:13" ht="14" x14ac:dyDescent="0.15">
      <c r="A409" s="18"/>
      <c r="B409" s="198"/>
      <c r="C409" s="440"/>
      <c r="D409" s="441"/>
      <c r="E409" s="808"/>
      <c r="F409" s="36"/>
      <c r="G409" s="523"/>
      <c r="H409" s="804"/>
      <c r="I409" s="523"/>
      <c r="J409" s="200"/>
      <c r="K409" s="447"/>
      <c r="L409" s="800"/>
      <c r="M409" s="800"/>
    </row>
    <row r="410" spans="1:13" ht="14" x14ac:dyDescent="0.15">
      <c r="A410" s="18"/>
      <c r="B410" s="198"/>
      <c r="C410" s="440"/>
      <c r="D410" s="441"/>
      <c r="E410" s="808"/>
      <c r="F410" s="36"/>
      <c r="G410" s="523"/>
      <c r="H410" s="804"/>
      <c r="I410" s="523"/>
      <c r="J410" s="200"/>
      <c r="K410" s="447"/>
      <c r="L410" s="800"/>
      <c r="M410" s="800"/>
    </row>
    <row r="411" spans="1:13" ht="14" x14ac:dyDescent="0.15">
      <c r="A411" s="12"/>
      <c r="B411" s="449"/>
      <c r="C411" s="450"/>
      <c r="D411" s="451"/>
      <c r="E411" s="809"/>
      <c r="F411" s="465"/>
      <c r="G411" s="528"/>
      <c r="H411" s="803"/>
      <c r="I411" s="528"/>
      <c r="J411" s="453"/>
      <c r="K411" s="650"/>
      <c r="L411" s="794"/>
      <c r="M411" s="794"/>
    </row>
    <row r="412" spans="1:13" ht="14" x14ac:dyDescent="0.15">
      <c r="A412" s="12"/>
      <c r="B412" s="13"/>
      <c r="C412" s="450"/>
      <c r="D412" s="811"/>
      <c r="E412" s="809"/>
      <c r="F412" s="465"/>
      <c r="G412" s="528"/>
      <c r="H412" s="803"/>
      <c r="I412" s="528"/>
      <c r="J412" s="465"/>
      <c r="K412" s="650"/>
      <c r="L412" s="794"/>
      <c r="M412" s="794"/>
    </row>
    <row r="413" spans="1:13" ht="14" x14ac:dyDescent="0.15">
      <c r="A413" s="18"/>
      <c r="B413" s="198"/>
      <c r="C413" s="440"/>
      <c r="D413" s="441"/>
      <c r="E413" s="808"/>
      <c r="F413" s="36"/>
      <c r="G413" s="523"/>
      <c r="H413" s="804"/>
      <c r="I413" s="523"/>
      <c r="J413" s="200"/>
      <c r="K413" s="447"/>
      <c r="L413" s="800"/>
      <c r="M413" s="800"/>
    </row>
    <row r="414" spans="1:13" ht="14" x14ac:dyDescent="0.15">
      <c r="A414" s="18"/>
      <c r="B414" s="198"/>
      <c r="C414" s="440"/>
      <c r="D414" s="441"/>
      <c r="E414" s="808"/>
      <c r="F414" s="36"/>
      <c r="G414" s="523"/>
      <c r="H414" s="804"/>
      <c r="I414" s="523"/>
      <c r="J414" s="200"/>
      <c r="K414" s="447"/>
      <c r="L414" s="800"/>
      <c r="M414" s="800"/>
    </row>
    <row r="415" spans="1:13" ht="14" x14ac:dyDescent="0.15">
      <c r="A415" s="12"/>
      <c r="B415" s="449"/>
      <c r="C415" s="450"/>
      <c r="D415" s="451"/>
      <c r="E415" s="809"/>
      <c r="F415" s="465"/>
      <c r="G415" s="528"/>
      <c r="H415" s="803"/>
      <c r="I415" s="528"/>
      <c r="J415" s="453"/>
      <c r="K415" s="650"/>
      <c r="L415" s="794"/>
      <c r="M415" s="794"/>
    </row>
    <row r="416" spans="1:13" ht="14" x14ac:dyDescent="0.15">
      <c r="A416" s="12"/>
      <c r="B416" s="13"/>
      <c r="C416" s="450"/>
      <c r="D416" s="811"/>
      <c r="E416" s="809"/>
      <c r="F416" s="465"/>
      <c r="G416" s="528"/>
      <c r="H416" s="803"/>
      <c r="I416" s="528"/>
      <c r="J416" s="465"/>
      <c r="K416" s="650"/>
      <c r="L416" s="794"/>
      <c r="M416" s="794"/>
    </row>
    <row r="417" spans="1:13" ht="14" x14ac:dyDescent="0.15">
      <c r="A417" s="18"/>
      <c r="B417" s="198"/>
      <c r="C417" s="440"/>
      <c r="D417" s="441"/>
      <c r="E417" s="808"/>
      <c r="F417" s="36"/>
      <c r="G417" s="523"/>
      <c r="H417" s="804"/>
      <c r="I417" s="523"/>
      <c r="J417" s="200"/>
      <c r="K417" s="447"/>
      <c r="L417" s="800"/>
      <c r="M417" s="800"/>
    </row>
    <row r="418" spans="1:13" ht="14" x14ac:dyDescent="0.15">
      <c r="A418" s="18"/>
      <c r="B418" s="198"/>
      <c r="C418" s="440"/>
      <c r="D418" s="441"/>
      <c r="E418" s="808"/>
      <c r="F418" s="36"/>
      <c r="G418" s="523"/>
      <c r="H418" s="804"/>
      <c r="I418" s="523"/>
      <c r="J418" s="200"/>
      <c r="K418" s="447"/>
      <c r="L418" s="800"/>
      <c r="M418" s="800"/>
    </row>
    <row r="419" spans="1:13" ht="14" x14ac:dyDescent="0.15">
      <c r="A419" s="12"/>
      <c r="B419" s="449"/>
      <c r="C419" s="450"/>
      <c r="D419" s="451"/>
      <c r="E419" s="809"/>
      <c r="F419" s="465"/>
      <c r="G419" s="528"/>
      <c r="H419" s="803"/>
      <c r="I419" s="528"/>
      <c r="J419" s="453"/>
      <c r="K419" s="650"/>
      <c r="L419" s="794"/>
      <c r="M419" s="794"/>
    </row>
    <row r="420" spans="1:13" ht="14" x14ac:dyDescent="0.15">
      <c r="A420" s="12"/>
      <c r="B420" s="13"/>
      <c r="C420" s="450"/>
      <c r="D420" s="811"/>
      <c r="E420" s="809"/>
      <c r="F420" s="465"/>
      <c r="G420" s="528"/>
      <c r="H420" s="803"/>
      <c r="I420" s="528"/>
      <c r="J420" s="465"/>
      <c r="K420" s="650"/>
      <c r="L420" s="794"/>
      <c r="M420" s="794"/>
    </row>
    <row r="421" spans="1:13" ht="14" x14ac:dyDescent="0.15">
      <c r="A421" s="18"/>
      <c r="B421" s="198"/>
      <c r="C421" s="440"/>
      <c r="D421" s="441"/>
      <c r="E421" s="808"/>
      <c r="F421" s="36"/>
      <c r="G421" s="523"/>
      <c r="H421" s="804"/>
      <c r="I421" s="523"/>
      <c r="J421" s="200"/>
      <c r="K421" s="447"/>
      <c r="L421" s="800"/>
      <c r="M421" s="800"/>
    </row>
    <row r="422" spans="1:13" ht="14" x14ac:dyDescent="0.15">
      <c r="A422" s="18"/>
      <c r="B422" s="198"/>
      <c r="C422" s="440"/>
      <c r="D422" s="441"/>
      <c r="E422" s="808"/>
      <c r="F422" s="36"/>
      <c r="G422" s="523"/>
      <c r="H422" s="804"/>
      <c r="I422" s="523"/>
      <c r="J422" s="200"/>
      <c r="K422" s="447"/>
      <c r="L422" s="800"/>
      <c r="M422" s="800"/>
    </row>
    <row r="423" spans="1:13" ht="14" x14ac:dyDescent="0.15">
      <c r="A423" s="12"/>
      <c r="B423" s="449"/>
      <c r="C423" s="450"/>
      <c r="D423" s="451"/>
      <c r="E423" s="809"/>
      <c r="F423" s="465"/>
      <c r="G423" s="528"/>
      <c r="H423" s="803"/>
      <c r="I423" s="528"/>
      <c r="J423" s="453"/>
      <c r="K423" s="650"/>
      <c r="L423" s="794"/>
      <c r="M423" s="794"/>
    </row>
    <row r="424" spans="1:13" ht="14" x14ac:dyDescent="0.15">
      <c r="A424" s="12"/>
      <c r="B424" s="13"/>
      <c r="C424" s="450"/>
      <c r="D424" s="811"/>
      <c r="E424" s="809"/>
      <c r="F424" s="465"/>
      <c r="G424" s="528"/>
      <c r="H424" s="803"/>
      <c r="I424" s="528"/>
      <c r="J424" s="465"/>
      <c r="K424" s="650"/>
      <c r="L424" s="794"/>
      <c r="M424" s="794"/>
    </row>
    <row r="425" spans="1:13" ht="14" x14ac:dyDescent="0.15">
      <c r="A425" s="18"/>
      <c r="B425" s="198"/>
      <c r="C425" s="440"/>
      <c r="D425" s="441"/>
      <c r="E425" s="808"/>
      <c r="F425" s="36"/>
      <c r="G425" s="523"/>
      <c r="H425" s="804"/>
      <c r="I425" s="523"/>
      <c r="J425" s="200"/>
      <c r="K425" s="447"/>
      <c r="L425" s="800"/>
      <c r="M425" s="800"/>
    </row>
    <row r="426" spans="1:13" ht="14" x14ac:dyDescent="0.15">
      <c r="A426" s="18"/>
      <c r="B426" s="198"/>
      <c r="C426" s="440"/>
      <c r="D426" s="441"/>
      <c r="E426" s="808"/>
      <c r="F426" s="36"/>
      <c r="G426" s="523"/>
      <c r="H426" s="804"/>
      <c r="I426" s="523"/>
      <c r="J426" s="200"/>
      <c r="K426" s="447"/>
      <c r="L426" s="800"/>
      <c r="M426" s="800"/>
    </row>
    <row r="427" spans="1:13" ht="14" x14ac:dyDescent="0.15">
      <c r="A427" s="12"/>
      <c r="B427" s="449"/>
      <c r="C427" s="450"/>
      <c r="D427" s="451"/>
      <c r="E427" s="809"/>
      <c r="F427" s="465"/>
      <c r="G427" s="528"/>
      <c r="H427" s="803"/>
      <c r="I427" s="528"/>
      <c r="J427" s="453"/>
      <c r="K427" s="650"/>
      <c r="L427" s="794"/>
      <c r="M427" s="794"/>
    </row>
    <row r="428" spans="1:13" ht="14" x14ac:dyDescent="0.15">
      <c r="A428" s="12"/>
      <c r="B428" s="13"/>
      <c r="C428" s="450"/>
      <c r="D428" s="811"/>
      <c r="E428" s="809"/>
      <c r="F428" s="465"/>
      <c r="G428" s="528"/>
      <c r="H428" s="803"/>
      <c r="I428" s="528"/>
      <c r="J428" s="465"/>
      <c r="K428" s="650"/>
      <c r="L428" s="794"/>
      <c r="M428" s="794"/>
    </row>
    <row r="429" spans="1:13" ht="14" x14ac:dyDescent="0.15">
      <c r="A429" s="18"/>
      <c r="B429" s="198"/>
      <c r="C429" s="440"/>
      <c r="D429" s="441"/>
      <c r="E429" s="808"/>
      <c r="F429" s="36"/>
      <c r="G429" s="523"/>
      <c r="H429" s="804"/>
      <c r="I429" s="523"/>
      <c r="J429" s="200"/>
      <c r="K429" s="447"/>
      <c r="L429" s="800"/>
      <c r="M429" s="800"/>
    </row>
    <row r="430" spans="1:13" ht="14" x14ac:dyDescent="0.15">
      <c r="A430" s="18"/>
      <c r="B430" s="198"/>
      <c r="C430" s="440"/>
      <c r="D430" s="441"/>
      <c r="E430" s="808"/>
      <c r="F430" s="36"/>
      <c r="G430" s="523"/>
      <c r="H430" s="804"/>
      <c r="I430" s="523"/>
      <c r="J430" s="200"/>
      <c r="K430" s="447"/>
      <c r="L430" s="800"/>
      <c r="M430" s="800"/>
    </row>
    <row r="431" spans="1:13" ht="14" x14ac:dyDescent="0.15">
      <c r="A431" s="12"/>
      <c r="B431" s="449"/>
      <c r="C431" s="450"/>
      <c r="D431" s="451"/>
      <c r="E431" s="809"/>
      <c r="F431" s="465"/>
      <c r="G431" s="528"/>
      <c r="H431" s="803"/>
      <c r="I431" s="528"/>
      <c r="J431" s="453"/>
      <c r="K431" s="650"/>
      <c r="L431" s="794"/>
      <c r="M431" s="794"/>
    </row>
    <row r="432" spans="1:13" ht="14" x14ac:dyDescent="0.15">
      <c r="A432" s="12"/>
      <c r="B432" s="13"/>
      <c r="C432" s="450"/>
      <c r="D432" s="811"/>
      <c r="E432" s="809"/>
      <c r="F432" s="465"/>
      <c r="G432" s="528"/>
      <c r="H432" s="803"/>
      <c r="I432" s="528"/>
      <c r="J432" s="465"/>
      <c r="K432" s="650"/>
      <c r="L432" s="794"/>
      <c r="M432" s="794"/>
    </row>
    <row r="433" spans="1:13" ht="14" x14ac:dyDescent="0.15">
      <c r="A433" s="18"/>
      <c r="B433" s="198"/>
      <c r="C433" s="440"/>
      <c r="D433" s="441"/>
      <c r="E433" s="808"/>
      <c r="F433" s="36"/>
      <c r="G433" s="523"/>
      <c r="H433" s="804"/>
      <c r="I433" s="523"/>
      <c r="J433" s="200"/>
      <c r="K433" s="447"/>
      <c r="L433" s="800"/>
      <c r="M433" s="800"/>
    </row>
    <row r="434" spans="1:13" ht="14" x14ac:dyDescent="0.15">
      <c r="A434" s="18"/>
      <c r="B434" s="198"/>
      <c r="C434" s="440"/>
      <c r="D434" s="441"/>
      <c r="E434" s="808"/>
      <c r="F434" s="36"/>
      <c r="G434" s="523"/>
      <c r="H434" s="804"/>
      <c r="I434" s="523"/>
      <c r="J434" s="200"/>
      <c r="K434" s="447"/>
      <c r="L434" s="800"/>
      <c r="M434" s="800"/>
    </row>
    <row r="435" spans="1:13" ht="14" x14ac:dyDescent="0.15">
      <c r="A435" s="12"/>
      <c r="B435" s="449"/>
      <c r="C435" s="450"/>
      <c r="D435" s="451"/>
      <c r="E435" s="809"/>
      <c r="F435" s="465"/>
      <c r="G435" s="528"/>
      <c r="H435" s="803"/>
      <c r="I435" s="528"/>
      <c r="J435" s="453"/>
      <c r="K435" s="650"/>
      <c r="L435" s="794"/>
      <c r="M435" s="794"/>
    </row>
    <row r="436" spans="1:13" ht="14" x14ac:dyDescent="0.15">
      <c r="A436" s="12"/>
      <c r="B436" s="13"/>
      <c r="C436" s="450"/>
      <c r="D436" s="811"/>
      <c r="E436" s="809"/>
      <c r="F436" s="465"/>
      <c r="G436" s="528"/>
      <c r="H436" s="803"/>
      <c r="I436" s="528"/>
      <c r="J436" s="465"/>
      <c r="K436" s="650"/>
      <c r="L436" s="794"/>
      <c r="M436" s="794"/>
    </row>
    <row r="437" spans="1:13" ht="14" x14ac:dyDescent="0.15">
      <c r="A437" s="18"/>
      <c r="B437" s="198"/>
      <c r="C437" s="440"/>
      <c r="D437" s="814"/>
      <c r="E437" s="442"/>
      <c r="F437" s="200"/>
      <c r="G437" s="443"/>
      <c r="H437" s="445"/>
      <c r="I437" s="443"/>
      <c r="J437" s="200"/>
      <c r="K437" s="447"/>
      <c r="L437" s="800"/>
      <c r="M437" s="800"/>
    </row>
    <row r="438" spans="1:13" ht="14" x14ac:dyDescent="0.15">
      <c r="A438" s="18"/>
      <c r="B438" s="198"/>
      <c r="C438" s="440"/>
      <c r="D438" s="814"/>
      <c r="E438" s="442"/>
      <c r="F438" s="200"/>
      <c r="G438" s="443"/>
      <c r="H438" s="445"/>
      <c r="I438" s="443"/>
      <c r="J438" s="200"/>
      <c r="K438" s="447"/>
      <c r="L438" s="800"/>
      <c r="M438" s="800"/>
    </row>
    <row r="439" spans="1:13" ht="14" x14ac:dyDescent="0.15">
      <c r="A439" s="12"/>
      <c r="B439" s="449"/>
      <c r="C439" s="450"/>
      <c r="D439" s="451"/>
      <c r="E439" s="452"/>
      <c r="F439" s="453"/>
      <c r="G439" s="454"/>
      <c r="H439" s="455"/>
      <c r="I439" s="454"/>
      <c r="J439" s="453"/>
      <c r="K439" s="650"/>
      <c r="L439" s="794"/>
      <c r="M439" s="794"/>
    </row>
    <row r="440" spans="1:13" ht="14" x14ac:dyDescent="0.15">
      <c r="A440" s="12"/>
      <c r="B440" s="449"/>
      <c r="C440" s="450"/>
      <c r="D440" s="811"/>
      <c r="E440" s="452"/>
      <c r="F440" s="453"/>
      <c r="G440" s="454"/>
      <c r="H440" s="455"/>
      <c r="I440" s="454"/>
      <c r="J440" s="453"/>
      <c r="K440" s="650"/>
      <c r="L440" s="794"/>
      <c r="M440" s="794"/>
    </row>
    <row r="441" spans="1:13" ht="14" x14ac:dyDescent="0.15">
      <c r="A441" s="18"/>
      <c r="B441" s="198"/>
      <c r="C441" s="440"/>
      <c r="D441" s="441"/>
      <c r="E441" s="808"/>
      <c r="F441" s="36"/>
      <c r="G441" s="523"/>
      <c r="H441" s="804"/>
      <c r="I441" s="523"/>
      <c r="J441" s="200"/>
      <c r="K441" s="447"/>
      <c r="L441" s="800"/>
      <c r="M441" s="800"/>
    </row>
    <row r="442" spans="1:13" ht="14" x14ac:dyDescent="0.15">
      <c r="A442" s="18"/>
      <c r="B442" s="198"/>
      <c r="C442" s="440"/>
      <c r="D442" s="441"/>
      <c r="E442" s="808"/>
      <c r="F442" s="36"/>
      <c r="G442" s="523"/>
      <c r="H442" s="804"/>
      <c r="I442" s="523"/>
      <c r="J442" s="200"/>
      <c r="K442" s="447"/>
      <c r="L442" s="800"/>
      <c r="M442" s="800"/>
    </row>
    <row r="443" spans="1:13" ht="14" x14ac:dyDescent="0.15">
      <c r="A443" s="12"/>
      <c r="B443" s="449"/>
      <c r="C443" s="450"/>
      <c r="D443" s="451"/>
      <c r="E443" s="809"/>
      <c r="F443" s="465"/>
      <c r="G443" s="528"/>
      <c r="H443" s="803"/>
      <c r="I443" s="528"/>
      <c r="J443" s="453"/>
      <c r="K443" s="650"/>
      <c r="L443" s="794"/>
      <c r="M443" s="794"/>
    </row>
    <row r="444" spans="1:13" ht="14" x14ac:dyDescent="0.15">
      <c r="A444" s="12"/>
      <c r="B444" s="13"/>
      <c r="C444" s="450"/>
      <c r="D444" s="811"/>
      <c r="E444" s="809"/>
      <c r="F444" s="465"/>
      <c r="G444" s="528"/>
      <c r="H444" s="803"/>
      <c r="I444" s="528"/>
      <c r="J444" s="465"/>
      <c r="K444" s="650"/>
      <c r="L444" s="794"/>
      <c r="M444" s="794"/>
    </row>
    <row r="445" spans="1:13" ht="14" x14ac:dyDescent="0.15">
      <c r="A445" s="18"/>
      <c r="B445" s="198"/>
      <c r="C445" s="440"/>
      <c r="D445" s="441"/>
      <c r="E445" s="808"/>
      <c r="F445" s="36"/>
      <c r="G445" s="523"/>
      <c r="H445" s="804"/>
      <c r="I445" s="523"/>
      <c r="J445" s="200"/>
      <c r="K445" s="447"/>
      <c r="L445" s="800"/>
      <c r="M445" s="800"/>
    </row>
    <row r="446" spans="1:13" ht="14" x14ac:dyDescent="0.15">
      <c r="A446" s="18"/>
      <c r="B446" s="198"/>
      <c r="C446" s="440"/>
      <c r="D446" s="441"/>
      <c r="E446" s="808"/>
      <c r="F446" s="36"/>
      <c r="G446" s="523"/>
      <c r="H446" s="804"/>
      <c r="I446" s="523"/>
      <c r="J446" s="200"/>
      <c r="K446" s="447"/>
      <c r="L446" s="800"/>
      <c r="M446" s="800"/>
    </row>
    <row r="447" spans="1:13" ht="14" x14ac:dyDescent="0.15">
      <c r="A447" s="12"/>
      <c r="B447" s="449"/>
      <c r="C447" s="450"/>
      <c r="D447" s="451"/>
      <c r="E447" s="809"/>
      <c r="F447" s="465"/>
      <c r="G447" s="528"/>
      <c r="H447" s="803"/>
      <c r="I447" s="528"/>
      <c r="J447" s="453"/>
      <c r="K447" s="650"/>
      <c r="L447" s="794"/>
      <c r="M447" s="794"/>
    </row>
    <row r="448" spans="1:13" ht="14" x14ac:dyDescent="0.15">
      <c r="A448" s="12"/>
      <c r="B448" s="13"/>
      <c r="C448" s="450"/>
      <c r="D448" s="811"/>
      <c r="E448" s="809"/>
      <c r="F448" s="465"/>
      <c r="G448" s="528"/>
      <c r="H448" s="803"/>
      <c r="I448" s="528"/>
      <c r="J448" s="465"/>
      <c r="K448" s="650"/>
      <c r="L448" s="794"/>
      <c r="M448" s="794"/>
    </row>
    <row r="449" spans="1:13" ht="14" x14ac:dyDescent="0.15">
      <c r="A449" s="18"/>
      <c r="B449" s="198"/>
      <c r="C449" s="440"/>
      <c r="D449" s="441"/>
      <c r="E449" s="808"/>
      <c r="F449" s="36"/>
      <c r="G449" s="523"/>
      <c r="H449" s="804"/>
      <c r="I449" s="523"/>
      <c r="J449" s="200"/>
      <c r="K449" s="447"/>
      <c r="L449" s="800"/>
      <c r="M449" s="800"/>
    </row>
    <row r="450" spans="1:13" ht="14" x14ac:dyDescent="0.15">
      <c r="A450" s="18"/>
      <c r="B450" s="198"/>
      <c r="C450" s="440"/>
      <c r="D450" s="441"/>
      <c r="E450" s="808"/>
      <c r="F450" s="36"/>
      <c r="G450" s="523"/>
      <c r="H450" s="804"/>
      <c r="I450" s="523"/>
      <c r="J450" s="200"/>
      <c r="K450" s="447"/>
      <c r="L450" s="800"/>
      <c r="M450" s="800"/>
    </row>
    <row r="451" spans="1:13" ht="14" x14ac:dyDescent="0.15">
      <c r="A451" s="12"/>
      <c r="B451" s="449"/>
      <c r="C451" s="450"/>
      <c r="D451" s="451"/>
      <c r="E451" s="809"/>
      <c r="F451" s="465"/>
      <c r="G451" s="528"/>
      <c r="H451" s="803"/>
      <c r="I451" s="528"/>
      <c r="J451" s="453"/>
      <c r="K451" s="650"/>
      <c r="L451" s="794"/>
      <c r="M451" s="794"/>
    </row>
    <row r="452" spans="1:13" ht="14" x14ac:dyDescent="0.15">
      <c r="A452" s="12"/>
      <c r="B452" s="13"/>
      <c r="C452" s="450"/>
      <c r="D452" s="811"/>
      <c r="E452" s="809"/>
      <c r="F452" s="465"/>
      <c r="G452" s="528"/>
      <c r="H452" s="803"/>
      <c r="I452" s="528"/>
      <c r="J452" s="465"/>
      <c r="K452" s="650"/>
      <c r="L452" s="794"/>
      <c r="M452" s="794"/>
    </row>
    <row r="453" spans="1:13" ht="14" x14ac:dyDescent="0.15">
      <c r="A453" s="18"/>
      <c r="B453" s="198"/>
      <c r="C453" s="440"/>
      <c r="D453" s="441"/>
      <c r="E453" s="808"/>
      <c r="F453" s="36"/>
      <c r="G453" s="523"/>
      <c r="H453" s="804"/>
      <c r="I453" s="523"/>
      <c r="J453" s="200"/>
      <c r="K453" s="447"/>
      <c r="L453" s="800"/>
      <c r="M453" s="800"/>
    </row>
    <row r="454" spans="1:13" ht="14" x14ac:dyDescent="0.15">
      <c r="A454" s="18"/>
      <c r="B454" s="198"/>
      <c r="C454" s="440"/>
      <c r="D454" s="441"/>
      <c r="E454" s="808"/>
      <c r="F454" s="36"/>
      <c r="G454" s="523"/>
      <c r="H454" s="804"/>
      <c r="I454" s="523"/>
      <c r="J454" s="200"/>
      <c r="K454" s="447"/>
      <c r="L454" s="800"/>
      <c r="M454" s="800"/>
    </row>
    <row r="455" spans="1:13" ht="14" x14ac:dyDescent="0.15">
      <c r="A455" s="12"/>
      <c r="B455" s="449"/>
      <c r="C455" s="450"/>
      <c r="D455" s="451"/>
      <c r="E455" s="809"/>
      <c r="F455" s="465"/>
      <c r="G455" s="528"/>
      <c r="H455" s="803"/>
      <c r="I455" s="528"/>
      <c r="J455" s="453"/>
      <c r="K455" s="650"/>
      <c r="L455" s="794"/>
      <c r="M455" s="794"/>
    </row>
    <row r="456" spans="1:13" ht="14" x14ac:dyDescent="0.15">
      <c r="A456" s="12"/>
      <c r="B456" s="13"/>
      <c r="C456" s="450"/>
      <c r="D456" s="811"/>
      <c r="E456" s="809"/>
      <c r="F456" s="465"/>
      <c r="G456" s="528"/>
      <c r="H456" s="803"/>
      <c r="I456" s="528"/>
      <c r="J456" s="465"/>
      <c r="K456" s="650"/>
      <c r="L456" s="794"/>
      <c r="M456" s="794"/>
    </row>
    <row r="457" spans="1:13" ht="14" x14ac:dyDescent="0.15">
      <c r="A457" s="18"/>
      <c r="B457" s="198"/>
      <c r="C457" s="440"/>
      <c r="D457" s="441"/>
      <c r="E457" s="808"/>
      <c r="F457" s="36"/>
      <c r="G457" s="523"/>
      <c r="H457" s="804"/>
      <c r="I457" s="523"/>
      <c r="J457" s="200"/>
      <c r="K457" s="447"/>
      <c r="L457" s="800"/>
      <c r="M457" s="800"/>
    </row>
    <row r="458" spans="1:13" ht="14" x14ac:dyDescent="0.15">
      <c r="A458" s="18"/>
      <c r="B458" s="198"/>
      <c r="C458" s="440"/>
      <c r="D458" s="441"/>
      <c r="E458" s="808"/>
      <c r="F458" s="36"/>
      <c r="G458" s="523"/>
      <c r="H458" s="804"/>
      <c r="I458" s="523"/>
      <c r="J458" s="200"/>
      <c r="K458" s="447"/>
      <c r="L458" s="800"/>
      <c r="M458" s="800"/>
    </row>
    <row r="459" spans="1:13" ht="14" x14ac:dyDescent="0.15">
      <c r="A459" s="12"/>
      <c r="B459" s="449"/>
      <c r="C459" s="450"/>
      <c r="D459" s="451"/>
      <c r="E459" s="809"/>
      <c r="F459" s="465"/>
      <c r="G459" s="528"/>
      <c r="H459" s="803"/>
      <c r="I459" s="528"/>
      <c r="J459" s="453"/>
      <c r="K459" s="650"/>
      <c r="L459" s="794"/>
      <c r="M459" s="794"/>
    </row>
    <row r="460" spans="1:13" ht="14" x14ac:dyDescent="0.15">
      <c r="A460" s="12"/>
      <c r="B460" s="13"/>
      <c r="C460" s="450"/>
      <c r="D460" s="811"/>
      <c r="E460" s="809"/>
      <c r="F460" s="465"/>
      <c r="G460" s="528"/>
      <c r="H460" s="803"/>
      <c r="I460" s="528"/>
      <c r="J460" s="465"/>
      <c r="K460" s="650"/>
      <c r="L460" s="794"/>
      <c r="M460" s="794"/>
    </row>
    <row r="461" spans="1:13" ht="14" x14ac:dyDescent="0.15">
      <c r="A461" s="18"/>
      <c r="B461" s="198"/>
      <c r="C461" s="440"/>
      <c r="D461" s="441"/>
      <c r="E461" s="808"/>
      <c r="F461" s="36"/>
      <c r="G461" s="523"/>
      <c r="H461" s="804"/>
      <c r="I461" s="523"/>
      <c r="J461" s="200"/>
      <c r="K461" s="447"/>
      <c r="L461" s="800"/>
      <c r="M461" s="800"/>
    </row>
    <row r="462" spans="1:13" ht="14" x14ac:dyDescent="0.15">
      <c r="A462" s="18"/>
      <c r="B462" s="198"/>
      <c r="C462" s="440"/>
      <c r="D462" s="441"/>
      <c r="E462" s="808"/>
      <c r="F462" s="36"/>
      <c r="G462" s="523"/>
      <c r="H462" s="804"/>
      <c r="I462" s="523"/>
      <c r="J462" s="200"/>
      <c r="K462" s="447"/>
      <c r="L462" s="800"/>
      <c r="M462" s="800"/>
    </row>
    <row r="463" spans="1:13" ht="14" x14ac:dyDescent="0.15">
      <c r="A463" s="12"/>
      <c r="B463" s="449"/>
      <c r="C463" s="450"/>
      <c r="D463" s="451"/>
      <c r="E463" s="809"/>
      <c r="F463" s="465"/>
      <c r="G463" s="528"/>
      <c r="H463" s="803"/>
      <c r="I463" s="528"/>
      <c r="J463" s="453"/>
      <c r="K463" s="650"/>
      <c r="L463" s="794"/>
      <c r="M463" s="794"/>
    </row>
    <row r="464" spans="1:13" ht="14" x14ac:dyDescent="0.15">
      <c r="A464" s="12"/>
      <c r="B464" s="13"/>
      <c r="C464" s="450"/>
      <c r="D464" s="811"/>
      <c r="E464" s="809"/>
      <c r="F464" s="465"/>
      <c r="G464" s="528"/>
      <c r="H464" s="803"/>
      <c r="I464" s="528"/>
      <c r="J464" s="465"/>
      <c r="K464" s="650"/>
      <c r="L464" s="794"/>
      <c r="M464" s="794"/>
    </row>
    <row r="465" spans="1:13" ht="14" x14ac:dyDescent="0.15">
      <c r="A465" s="18"/>
      <c r="B465" s="198"/>
      <c r="C465" s="440"/>
      <c r="D465" s="441"/>
      <c r="E465" s="808"/>
      <c r="F465" s="36"/>
      <c r="G465" s="523"/>
      <c r="H465" s="804"/>
      <c r="I465" s="523"/>
      <c r="J465" s="200"/>
      <c r="K465" s="447"/>
      <c r="L465" s="800"/>
      <c r="M465" s="800"/>
    </row>
    <row r="466" spans="1:13" ht="14" x14ac:dyDescent="0.15">
      <c r="A466" s="18"/>
      <c r="B466" s="198"/>
      <c r="C466" s="440"/>
      <c r="D466" s="441"/>
      <c r="E466" s="808"/>
      <c r="F466" s="36"/>
      <c r="G466" s="523"/>
      <c r="H466" s="804"/>
      <c r="I466" s="523"/>
      <c r="J466" s="200"/>
      <c r="K466" s="447"/>
      <c r="L466" s="800"/>
      <c r="M466" s="800"/>
    </row>
    <row r="467" spans="1:13" ht="14" x14ac:dyDescent="0.15">
      <c r="A467" s="12"/>
      <c r="B467" s="449"/>
      <c r="C467" s="450"/>
      <c r="D467" s="451"/>
      <c r="E467" s="809"/>
      <c r="F467" s="465"/>
      <c r="G467" s="528"/>
      <c r="H467" s="803"/>
      <c r="I467" s="528"/>
      <c r="J467" s="453"/>
      <c r="K467" s="650"/>
      <c r="L467" s="794"/>
      <c r="M467" s="794"/>
    </row>
    <row r="468" spans="1:13" ht="14" x14ac:dyDescent="0.15">
      <c r="A468" s="12"/>
      <c r="B468" s="13"/>
      <c r="C468" s="450"/>
      <c r="D468" s="811"/>
      <c r="E468" s="809"/>
      <c r="F468" s="465"/>
      <c r="G468" s="528"/>
      <c r="H468" s="803"/>
      <c r="I468" s="528"/>
      <c r="J468" s="465"/>
      <c r="K468" s="650"/>
      <c r="L468" s="794"/>
      <c r="M468" s="794"/>
    </row>
    <row r="469" spans="1:13" ht="14" x14ac:dyDescent="0.15">
      <c r="A469" s="18"/>
      <c r="B469" s="198"/>
      <c r="C469" s="440"/>
      <c r="D469" s="441"/>
      <c r="E469" s="808"/>
      <c r="F469" s="36"/>
      <c r="G469" s="523"/>
      <c r="H469" s="804"/>
      <c r="I469" s="523"/>
      <c r="J469" s="200"/>
      <c r="K469" s="447"/>
      <c r="L469" s="800"/>
      <c r="M469" s="800"/>
    </row>
    <row r="470" spans="1:13" ht="14" x14ac:dyDescent="0.15">
      <c r="A470" s="18"/>
      <c r="B470" s="198"/>
      <c r="C470" s="440"/>
      <c r="D470" s="441"/>
      <c r="E470" s="808"/>
      <c r="F470" s="36"/>
      <c r="G470" s="523"/>
      <c r="H470" s="804"/>
      <c r="I470" s="523"/>
      <c r="J470" s="200"/>
      <c r="K470" s="447"/>
      <c r="L470" s="800"/>
      <c r="M470" s="800"/>
    </row>
    <row r="471" spans="1:13" ht="14" x14ac:dyDescent="0.15">
      <c r="A471" s="12"/>
      <c r="B471" s="449"/>
      <c r="C471" s="450"/>
      <c r="D471" s="451"/>
      <c r="E471" s="809"/>
      <c r="F471" s="465"/>
      <c r="G471" s="528"/>
      <c r="H471" s="803"/>
      <c r="I471" s="528"/>
      <c r="J471" s="453"/>
      <c r="K471" s="650"/>
      <c r="L471" s="794"/>
      <c r="M471" s="794"/>
    </row>
    <row r="472" spans="1:13" ht="14" x14ac:dyDescent="0.15">
      <c r="A472" s="12"/>
      <c r="B472" s="13"/>
      <c r="C472" s="450"/>
      <c r="D472" s="811"/>
      <c r="E472" s="809"/>
      <c r="F472" s="465"/>
      <c r="G472" s="528"/>
      <c r="H472" s="803"/>
      <c r="I472" s="528"/>
      <c r="J472" s="465"/>
      <c r="K472" s="650"/>
      <c r="L472" s="794"/>
      <c r="M472" s="794"/>
    </row>
    <row r="473" spans="1:13" ht="14" x14ac:dyDescent="0.15">
      <c r="B473" s="818"/>
      <c r="C473" s="819"/>
      <c r="D473" s="820"/>
      <c r="E473" s="410"/>
      <c r="G473" s="821"/>
      <c r="H473" s="822"/>
      <c r="I473" s="821"/>
      <c r="K473" s="408"/>
      <c r="L473" s="823"/>
      <c r="M473" s="823"/>
    </row>
    <row r="474" spans="1:13" ht="14" x14ac:dyDescent="0.15">
      <c r="B474" s="818"/>
      <c r="C474" s="819"/>
      <c r="D474" s="820"/>
      <c r="E474" s="410"/>
      <c r="G474" s="821"/>
      <c r="H474" s="822"/>
      <c r="I474" s="821"/>
      <c r="K474" s="408"/>
      <c r="L474" s="823"/>
      <c r="M474" s="823"/>
    </row>
    <row r="475" spans="1:13" ht="14" x14ac:dyDescent="0.15">
      <c r="B475" s="818"/>
      <c r="C475" s="819"/>
      <c r="D475" s="820"/>
      <c r="E475" s="410"/>
      <c r="G475" s="821"/>
      <c r="H475" s="822"/>
      <c r="I475" s="821"/>
      <c r="K475" s="408"/>
      <c r="L475" s="823"/>
      <c r="M475" s="823"/>
    </row>
    <row r="476" spans="1:13" ht="14" x14ac:dyDescent="0.15">
      <c r="B476" s="818"/>
      <c r="C476" s="819"/>
      <c r="D476" s="820"/>
      <c r="E476" s="410"/>
      <c r="G476" s="821"/>
      <c r="H476" s="822"/>
      <c r="I476" s="821"/>
      <c r="K476" s="408"/>
      <c r="L476" s="823"/>
      <c r="M476" s="823"/>
    </row>
    <row r="477" spans="1:13" ht="14" x14ac:dyDescent="0.15">
      <c r="B477" s="818"/>
      <c r="C477" s="819"/>
      <c r="D477" s="820"/>
      <c r="E477" s="410"/>
      <c r="G477" s="821"/>
      <c r="H477" s="822"/>
      <c r="I477" s="821"/>
      <c r="K477" s="408"/>
      <c r="L477" s="823"/>
      <c r="M477" s="823"/>
    </row>
    <row r="478" spans="1:13" ht="14" x14ac:dyDescent="0.15">
      <c r="B478" s="818"/>
      <c r="C478" s="819"/>
      <c r="D478" s="820"/>
      <c r="E478" s="410"/>
      <c r="G478" s="821"/>
      <c r="H478" s="822"/>
      <c r="I478" s="821"/>
      <c r="K478" s="408"/>
      <c r="L478" s="823"/>
      <c r="M478" s="823"/>
    </row>
    <row r="479" spans="1:13" ht="14" x14ac:dyDescent="0.15">
      <c r="B479" s="818"/>
      <c r="C479" s="819"/>
      <c r="D479" s="820"/>
      <c r="E479" s="410"/>
      <c r="G479" s="821"/>
      <c r="H479" s="822"/>
      <c r="I479" s="821"/>
      <c r="K479" s="408"/>
      <c r="L479" s="823"/>
      <c r="M479" s="823"/>
    </row>
    <row r="480" spans="1:13" ht="14" x14ac:dyDescent="0.15">
      <c r="B480" s="818"/>
      <c r="C480" s="819"/>
      <c r="D480" s="820"/>
      <c r="E480" s="410"/>
      <c r="G480" s="821"/>
      <c r="H480" s="822"/>
      <c r="I480" s="821"/>
      <c r="K480" s="408"/>
      <c r="L480" s="823"/>
      <c r="M480" s="823"/>
    </row>
    <row r="481" spans="2:13" ht="14" x14ac:dyDescent="0.15">
      <c r="B481" s="818"/>
      <c r="C481" s="819"/>
      <c r="D481" s="820"/>
      <c r="E481" s="410"/>
      <c r="G481" s="821"/>
      <c r="H481" s="822"/>
      <c r="I481" s="821"/>
      <c r="K481" s="408"/>
      <c r="L481" s="823"/>
      <c r="M481" s="823"/>
    </row>
    <row r="482" spans="2:13" ht="14" x14ac:dyDescent="0.15">
      <c r="B482" s="818"/>
      <c r="C482" s="819"/>
      <c r="D482" s="820"/>
      <c r="E482" s="410"/>
      <c r="G482" s="821"/>
      <c r="H482" s="822"/>
      <c r="I482" s="821"/>
      <c r="K482" s="408"/>
      <c r="L482" s="823"/>
      <c r="M482" s="823"/>
    </row>
    <row r="483" spans="2:13" ht="14" x14ac:dyDescent="0.15">
      <c r="B483" s="818"/>
      <c r="C483" s="819"/>
      <c r="D483" s="820"/>
      <c r="E483" s="410"/>
      <c r="G483" s="821"/>
      <c r="H483" s="822"/>
      <c r="I483" s="821"/>
      <c r="K483" s="408"/>
      <c r="L483" s="823"/>
      <c r="M483" s="823"/>
    </row>
    <row r="484" spans="2:13" ht="14" x14ac:dyDescent="0.15">
      <c r="B484" s="818"/>
      <c r="C484" s="819"/>
      <c r="D484" s="820"/>
      <c r="E484" s="410"/>
      <c r="G484" s="821"/>
      <c r="H484" s="822"/>
      <c r="I484" s="821"/>
      <c r="K484" s="408"/>
      <c r="L484" s="823"/>
      <c r="M484" s="823"/>
    </row>
    <row r="485" spans="2:13" ht="14" x14ac:dyDescent="0.15">
      <c r="B485" s="818"/>
      <c r="C485" s="819"/>
      <c r="D485" s="820"/>
      <c r="E485" s="410"/>
      <c r="G485" s="821"/>
      <c r="H485" s="822"/>
      <c r="I485" s="821"/>
      <c r="K485" s="408"/>
      <c r="L485" s="823"/>
      <c r="M485" s="823"/>
    </row>
    <row r="486" spans="2:13" ht="14" x14ac:dyDescent="0.15">
      <c r="B486" s="818"/>
      <c r="C486" s="819"/>
      <c r="D486" s="820"/>
      <c r="E486" s="410"/>
      <c r="G486" s="821"/>
      <c r="H486" s="822"/>
      <c r="I486" s="821"/>
      <c r="K486" s="408"/>
      <c r="L486" s="823"/>
      <c r="M486" s="823"/>
    </row>
    <row r="487" spans="2:13" ht="14" x14ac:dyDescent="0.15">
      <c r="B487" s="818"/>
      <c r="C487" s="819"/>
      <c r="D487" s="820"/>
      <c r="E487" s="410"/>
      <c r="G487" s="821"/>
      <c r="H487" s="822"/>
      <c r="I487" s="821"/>
      <c r="K487" s="408"/>
      <c r="L487" s="823"/>
      <c r="M487" s="823"/>
    </row>
    <row r="488" spans="2:13" ht="14" x14ac:dyDescent="0.15">
      <c r="B488" s="818"/>
      <c r="C488" s="819"/>
      <c r="D488" s="820"/>
      <c r="E488" s="410"/>
      <c r="G488" s="821"/>
      <c r="H488" s="822"/>
      <c r="I488" s="821"/>
      <c r="K488" s="408"/>
      <c r="L488" s="823"/>
      <c r="M488" s="823"/>
    </row>
    <row r="489" spans="2:13" ht="14" x14ac:dyDescent="0.15">
      <c r="B489" s="818"/>
      <c r="C489" s="819"/>
      <c r="D489" s="820"/>
      <c r="E489" s="410"/>
      <c r="G489" s="821"/>
      <c r="H489" s="822"/>
      <c r="I489" s="821"/>
      <c r="K489" s="408"/>
      <c r="L489" s="823"/>
      <c r="M489" s="823"/>
    </row>
    <row r="490" spans="2:13" ht="14" x14ac:dyDescent="0.15">
      <c r="B490" s="818"/>
      <c r="C490" s="819"/>
      <c r="D490" s="820"/>
      <c r="E490" s="410"/>
      <c r="G490" s="821"/>
      <c r="H490" s="822"/>
      <c r="I490" s="821"/>
      <c r="K490" s="408"/>
      <c r="L490" s="823"/>
      <c r="M490" s="823"/>
    </row>
    <row r="491" spans="2:13" ht="14" x14ac:dyDescent="0.15">
      <c r="B491" s="818"/>
      <c r="C491" s="819"/>
      <c r="D491" s="820"/>
      <c r="E491" s="410"/>
      <c r="G491" s="821"/>
      <c r="H491" s="822"/>
      <c r="I491" s="821"/>
      <c r="K491" s="408"/>
      <c r="L491" s="823"/>
      <c r="M491" s="823"/>
    </row>
    <row r="492" spans="2:13" ht="14" x14ac:dyDescent="0.15">
      <c r="B492" s="818"/>
      <c r="C492" s="819"/>
      <c r="D492" s="820"/>
      <c r="E492" s="410"/>
      <c r="G492" s="821"/>
      <c r="H492" s="822"/>
      <c r="I492" s="821"/>
      <c r="K492" s="408"/>
      <c r="L492" s="823"/>
      <c r="M492" s="823"/>
    </row>
    <row r="493" spans="2:13" ht="14" x14ac:dyDescent="0.15">
      <c r="B493" s="818"/>
      <c r="C493" s="819"/>
      <c r="D493" s="820"/>
      <c r="E493" s="410"/>
      <c r="G493" s="821"/>
      <c r="H493" s="822"/>
      <c r="I493" s="821"/>
      <c r="K493" s="408"/>
      <c r="L493" s="823"/>
      <c r="M493" s="823"/>
    </row>
    <row r="494" spans="2:13" ht="14" x14ac:dyDescent="0.15">
      <c r="B494" s="818"/>
      <c r="C494" s="819"/>
      <c r="D494" s="820"/>
      <c r="E494" s="410"/>
      <c r="G494" s="821"/>
      <c r="H494" s="822"/>
      <c r="I494" s="821"/>
      <c r="K494" s="408"/>
      <c r="L494" s="823"/>
      <c r="M494" s="823"/>
    </row>
    <row r="495" spans="2:13" ht="14" x14ac:dyDescent="0.15">
      <c r="B495" s="818"/>
      <c r="C495" s="819"/>
      <c r="D495" s="820"/>
      <c r="E495" s="410"/>
      <c r="G495" s="821"/>
      <c r="H495" s="822"/>
      <c r="I495" s="821"/>
      <c r="K495" s="408"/>
      <c r="L495" s="823"/>
      <c r="M495" s="823"/>
    </row>
    <row r="496" spans="2:13" ht="14" x14ac:dyDescent="0.15">
      <c r="B496" s="818"/>
      <c r="C496" s="819"/>
      <c r="D496" s="820"/>
      <c r="E496" s="410"/>
      <c r="G496" s="821"/>
      <c r="H496" s="822"/>
      <c r="I496" s="821"/>
      <c r="K496" s="408"/>
      <c r="L496" s="823"/>
      <c r="M496" s="823"/>
    </row>
    <row r="497" spans="2:13" ht="14" x14ac:dyDescent="0.15">
      <c r="B497" s="818"/>
      <c r="C497" s="819"/>
      <c r="D497" s="820"/>
      <c r="E497" s="410"/>
      <c r="G497" s="821"/>
      <c r="H497" s="822"/>
      <c r="I497" s="821"/>
      <c r="K497" s="408"/>
      <c r="L497" s="823"/>
      <c r="M497" s="823"/>
    </row>
    <row r="498" spans="2:13" ht="14" x14ac:dyDescent="0.15">
      <c r="B498" s="818"/>
      <c r="C498" s="819"/>
      <c r="D498" s="820"/>
      <c r="E498" s="410"/>
      <c r="G498" s="821"/>
      <c r="H498" s="822"/>
      <c r="I498" s="821"/>
      <c r="K498" s="408"/>
      <c r="L498" s="823"/>
      <c r="M498" s="823"/>
    </row>
    <row r="499" spans="2:13" ht="14" x14ac:dyDescent="0.15">
      <c r="B499" s="818"/>
      <c r="C499" s="819"/>
      <c r="D499" s="820"/>
      <c r="E499" s="410"/>
      <c r="G499" s="821"/>
      <c r="H499" s="822"/>
      <c r="I499" s="821"/>
      <c r="K499" s="408"/>
      <c r="L499" s="823"/>
      <c r="M499" s="823"/>
    </row>
    <row r="500" spans="2:13" ht="14" x14ac:dyDescent="0.15">
      <c r="B500" s="818"/>
      <c r="C500" s="819"/>
      <c r="D500" s="820"/>
      <c r="E500" s="410"/>
      <c r="G500" s="821"/>
      <c r="H500" s="822"/>
      <c r="I500" s="821"/>
      <c r="K500" s="408"/>
      <c r="L500" s="823"/>
      <c r="M500" s="823"/>
    </row>
    <row r="501" spans="2:13" ht="14" x14ac:dyDescent="0.15">
      <c r="B501" s="818"/>
      <c r="C501" s="819"/>
      <c r="D501" s="820"/>
      <c r="E501" s="410"/>
      <c r="G501" s="821"/>
      <c r="H501" s="822"/>
      <c r="I501" s="821"/>
      <c r="K501" s="408"/>
      <c r="L501" s="823"/>
      <c r="M501" s="823"/>
    </row>
    <row r="502" spans="2:13" ht="14" x14ac:dyDescent="0.15">
      <c r="B502" s="818"/>
      <c r="C502" s="819"/>
      <c r="D502" s="820"/>
      <c r="E502" s="410"/>
      <c r="G502" s="821"/>
      <c r="H502" s="822"/>
      <c r="I502" s="821"/>
      <c r="K502" s="408"/>
      <c r="L502" s="823"/>
      <c r="M502" s="823"/>
    </row>
    <row r="503" spans="2:13" ht="14" x14ac:dyDescent="0.15">
      <c r="B503" s="818"/>
      <c r="C503" s="819"/>
      <c r="D503" s="820"/>
      <c r="E503" s="410"/>
      <c r="G503" s="821"/>
      <c r="H503" s="822"/>
      <c r="I503" s="821"/>
      <c r="K503" s="408"/>
      <c r="L503" s="823"/>
      <c r="M503" s="823"/>
    </row>
    <row r="504" spans="2:13" ht="14" x14ac:dyDescent="0.15">
      <c r="B504" s="818"/>
      <c r="C504" s="819"/>
      <c r="D504" s="820"/>
      <c r="E504" s="410"/>
      <c r="G504" s="821"/>
      <c r="H504" s="822"/>
      <c r="I504" s="821"/>
      <c r="K504" s="408"/>
      <c r="L504" s="823"/>
      <c r="M504" s="823"/>
    </row>
    <row r="505" spans="2:13" ht="14" x14ac:dyDescent="0.15">
      <c r="B505" s="818"/>
      <c r="C505" s="819"/>
      <c r="D505" s="820"/>
      <c r="E505" s="410"/>
      <c r="G505" s="821"/>
      <c r="H505" s="822"/>
      <c r="I505" s="821"/>
      <c r="K505" s="408"/>
      <c r="L505" s="823"/>
      <c r="M505" s="823"/>
    </row>
    <row r="506" spans="2:13" ht="14" x14ac:dyDescent="0.15">
      <c r="B506" s="818"/>
      <c r="C506" s="819"/>
      <c r="D506" s="820"/>
      <c r="E506" s="410"/>
      <c r="G506" s="821"/>
      <c r="H506" s="822"/>
      <c r="I506" s="821"/>
      <c r="K506" s="408"/>
      <c r="L506" s="823"/>
      <c r="M506" s="823"/>
    </row>
    <row r="507" spans="2:13" ht="14" x14ac:dyDescent="0.15">
      <c r="B507" s="818"/>
      <c r="C507" s="819"/>
      <c r="D507" s="820"/>
      <c r="E507" s="410"/>
      <c r="G507" s="821"/>
      <c r="H507" s="822"/>
      <c r="I507" s="821"/>
      <c r="K507" s="408"/>
      <c r="L507" s="823"/>
      <c r="M507" s="823"/>
    </row>
    <row r="508" spans="2:13" ht="14" x14ac:dyDescent="0.15">
      <c r="B508" s="818"/>
      <c r="C508" s="819"/>
      <c r="D508" s="820"/>
      <c r="E508" s="410"/>
      <c r="G508" s="821"/>
      <c r="H508" s="822"/>
      <c r="I508" s="821"/>
      <c r="K508" s="408"/>
      <c r="L508" s="823"/>
      <c r="M508" s="823"/>
    </row>
    <row r="509" spans="2:13" ht="14" x14ac:dyDescent="0.15">
      <c r="B509" s="818"/>
      <c r="C509" s="819"/>
      <c r="D509" s="820"/>
      <c r="E509" s="410"/>
      <c r="G509" s="821"/>
      <c r="H509" s="822"/>
      <c r="I509" s="821"/>
      <c r="K509" s="408"/>
      <c r="L509" s="823"/>
      <c r="M509" s="823"/>
    </row>
    <row r="510" spans="2:13" ht="14" x14ac:dyDescent="0.15">
      <c r="B510" s="818"/>
      <c r="C510" s="819"/>
      <c r="D510" s="820"/>
      <c r="E510" s="410"/>
      <c r="G510" s="821"/>
      <c r="H510" s="822"/>
      <c r="I510" s="821"/>
      <c r="K510" s="408"/>
      <c r="L510" s="823"/>
      <c r="M510" s="823"/>
    </row>
    <row r="511" spans="2:13" ht="14" x14ac:dyDescent="0.15">
      <c r="B511" s="818"/>
      <c r="C511" s="819"/>
      <c r="D511" s="820"/>
      <c r="E511" s="410"/>
      <c r="G511" s="821"/>
      <c r="H511" s="822"/>
      <c r="I511" s="821"/>
      <c r="K511" s="408"/>
      <c r="L511" s="823"/>
      <c r="M511" s="823"/>
    </row>
    <row r="512" spans="2:13" ht="14" x14ac:dyDescent="0.15">
      <c r="B512" s="818"/>
      <c r="C512" s="819"/>
      <c r="D512" s="820"/>
      <c r="E512" s="410"/>
      <c r="G512" s="821"/>
      <c r="H512" s="822"/>
      <c r="I512" s="821"/>
      <c r="K512" s="408"/>
      <c r="L512" s="823"/>
      <c r="M512" s="823"/>
    </row>
    <row r="513" spans="2:13" ht="14" x14ac:dyDescent="0.15">
      <c r="B513" s="818"/>
      <c r="C513" s="819"/>
      <c r="D513" s="820"/>
      <c r="E513" s="410"/>
      <c r="G513" s="821"/>
      <c r="H513" s="822"/>
      <c r="I513" s="821"/>
      <c r="K513" s="408"/>
      <c r="L513" s="823"/>
      <c r="M513" s="823"/>
    </row>
    <row r="514" spans="2:13" ht="14" x14ac:dyDescent="0.15">
      <c r="B514" s="818"/>
      <c r="C514" s="819"/>
      <c r="D514" s="820"/>
      <c r="E514" s="410"/>
      <c r="G514" s="821"/>
      <c r="H514" s="822"/>
      <c r="I514" s="821"/>
      <c r="K514" s="408"/>
      <c r="L514" s="823"/>
      <c r="M514" s="823"/>
    </row>
    <row r="515" spans="2:13" ht="14" x14ac:dyDescent="0.15">
      <c r="B515" s="818"/>
      <c r="C515" s="819"/>
      <c r="D515" s="820"/>
      <c r="E515" s="410"/>
      <c r="G515" s="821"/>
      <c r="H515" s="822"/>
      <c r="I515" s="821"/>
      <c r="K515" s="408"/>
      <c r="L515" s="823"/>
      <c r="M515" s="823"/>
    </row>
    <row r="516" spans="2:13" ht="14" x14ac:dyDescent="0.15">
      <c r="B516" s="818"/>
      <c r="C516" s="819"/>
      <c r="D516" s="820"/>
      <c r="E516" s="410"/>
      <c r="G516" s="821"/>
      <c r="H516" s="822"/>
      <c r="I516" s="821"/>
      <c r="K516" s="408"/>
      <c r="L516" s="823"/>
      <c r="M516" s="823"/>
    </row>
    <row r="517" spans="2:13" ht="14" x14ac:dyDescent="0.15">
      <c r="B517" s="818"/>
      <c r="C517" s="819"/>
      <c r="D517" s="820"/>
      <c r="E517" s="410"/>
      <c r="G517" s="821"/>
      <c r="H517" s="822"/>
      <c r="I517" s="821"/>
      <c r="K517" s="408"/>
      <c r="L517" s="823"/>
      <c r="M517" s="823"/>
    </row>
    <row r="518" spans="2:13" ht="14" x14ac:dyDescent="0.15">
      <c r="B518" s="818"/>
      <c r="C518" s="819"/>
      <c r="D518" s="820"/>
      <c r="E518" s="410"/>
      <c r="G518" s="821"/>
      <c r="H518" s="822"/>
      <c r="I518" s="821"/>
      <c r="K518" s="408"/>
      <c r="L518" s="823"/>
      <c r="M518" s="823"/>
    </row>
    <row r="519" spans="2:13" ht="14" x14ac:dyDescent="0.15">
      <c r="B519" s="818"/>
      <c r="C519" s="819"/>
      <c r="D519" s="820"/>
      <c r="E519" s="410"/>
      <c r="G519" s="821"/>
      <c r="H519" s="822"/>
      <c r="I519" s="821"/>
      <c r="K519" s="408"/>
      <c r="L519" s="823"/>
      <c r="M519" s="823"/>
    </row>
    <row r="520" spans="2:13" ht="14" x14ac:dyDescent="0.15">
      <c r="B520" s="818"/>
      <c r="C520" s="819"/>
      <c r="D520" s="820"/>
      <c r="E520" s="410"/>
      <c r="G520" s="821"/>
      <c r="H520" s="822"/>
      <c r="I520" s="821"/>
      <c r="K520" s="408"/>
      <c r="L520" s="823"/>
      <c r="M520" s="823"/>
    </row>
    <row r="521" spans="2:13" ht="14" x14ac:dyDescent="0.15">
      <c r="B521" s="818"/>
      <c r="C521" s="819"/>
      <c r="D521" s="820"/>
      <c r="E521" s="410"/>
      <c r="G521" s="821"/>
      <c r="H521" s="822"/>
      <c r="I521" s="821"/>
      <c r="K521" s="408"/>
      <c r="L521" s="823"/>
      <c r="M521" s="823"/>
    </row>
    <row r="522" spans="2:13" ht="14" x14ac:dyDescent="0.15">
      <c r="B522" s="818"/>
      <c r="C522" s="819"/>
      <c r="D522" s="820"/>
      <c r="E522" s="410"/>
      <c r="G522" s="821"/>
      <c r="H522" s="822"/>
      <c r="I522" s="821"/>
      <c r="K522" s="408"/>
      <c r="L522" s="823"/>
      <c r="M522" s="823"/>
    </row>
    <row r="523" spans="2:13" ht="14" x14ac:dyDescent="0.15">
      <c r="B523" s="818"/>
      <c r="C523" s="819"/>
      <c r="D523" s="820"/>
      <c r="E523" s="410"/>
      <c r="G523" s="821"/>
      <c r="H523" s="822"/>
      <c r="I523" s="821"/>
      <c r="K523" s="408"/>
      <c r="L523" s="823"/>
      <c r="M523" s="823"/>
    </row>
    <row r="524" spans="2:13" ht="14" x14ac:dyDescent="0.15">
      <c r="B524" s="818"/>
      <c r="C524" s="819"/>
      <c r="D524" s="820"/>
      <c r="E524" s="410"/>
      <c r="G524" s="821"/>
      <c r="H524" s="822"/>
      <c r="I524" s="821"/>
      <c r="K524" s="408"/>
      <c r="L524" s="823"/>
      <c r="M524" s="823"/>
    </row>
    <row r="525" spans="2:13" ht="14" x14ac:dyDescent="0.15">
      <c r="B525" s="818"/>
      <c r="C525" s="819"/>
      <c r="D525" s="820"/>
      <c r="E525" s="410"/>
      <c r="G525" s="821"/>
      <c r="H525" s="822"/>
      <c r="I525" s="821"/>
      <c r="K525" s="408"/>
      <c r="L525" s="823"/>
      <c r="M525" s="823"/>
    </row>
    <row r="526" spans="2:13" ht="14" x14ac:dyDescent="0.15">
      <c r="B526" s="818"/>
      <c r="C526" s="819"/>
      <c r="D526" s="820"/>
      <c r="E526" s="410"/>
      <c r="G526" s="821"/>
      <c r="H526" s="822"/>
      <c r="I526" s="821"/>
      <c r="K526" s="408"/>
      <c r="L526" s="823"/>
      <c r="M526" s="823"/>
    </row>
    <row r="527" spans="2:13" ht="14" x14ac:dyDescent="0.15">
      <c r="B527" s="818"/>
      <c r="C527" s="819"/>
      <c r="D527" s="820"/>
      <c r="E527" s="410"/>
      <c r="G527" s="821"/>
      <c r="H527" s="822"/>
      <c r="I527" s="821"/>
      <c r="K527" s="408"/>
      <c r="L527" s="823"/>
      <c r="M527" s="823"/>
    </row>
    <row r="528" spans="2:13" ht="14" x14ac:dyDescent="0.15">
      <c r="B528" s="818"/>
      <c r="C528" s="819"/>
      <c r="D528" s="820"/>
      <c r="E528" s="410"/>
      <c r="G528" s="821"/>
      <c r="H528" s="822"/>
      <c r="I528" s="821"/>
      <c r="K528" s="408"/>
      <c r="L528" s="823"/>
      <c r="M528" s="823"/>
    </row>
    <row r="529" spans="2:13" ht="14" x14ac:dyDescent="0.15">
      <c r="B529" s="818"/>
      <c r="C529" s="819"/>
      <c r="D529" s="820"/>
      <c r="E529" s="410"/>
      <c r="G529" s="821"/>
      <c r="H529" s="822"/>
      <c r="I529" s="821"/>
      <c r="K529" s="408"/>
      <c r="L529" s="823"/>
      <c r="M529" s="823"/>
    </row>
    <row r="530" spans="2:13" ht="14" x14ac:dyDescent="0.15">
      <c r="B530" s="818"/>
      <c r="C530" s="819"/>
      <c r="D530" s="820"/>
      <c r="E530" s="410"/>
      <c r="G530" s="821"/>
      <c r="H530" s="822"/>
      <c r="I530" s="821"/>
      <c r="K530" s="408"/>
      <c r="L530" s="823"/>
      <c r="M530" s="823"/>
    </row>
    <row r="531" spans="2:13" ht="14" x14ac:dyDescent="0.15">
      <c r="B531" s="818"/>
      <c r="C531" s="819"/>
      <c r="D531" s="820"/>
      <c r="E531" s="410"/>
      <c r="G531" s="821"/>
      <c r="H531" s="822"/>
      <c r="I531" s="821"/>
      <c r="K531" s="408"/>
      <c r="L531" s="823"/>
      <c r="M531" s="823"/>
    </row>
    <row r="532" spans="2:13" ht="14" x14ac:dyDescent="0.15">
      <c r="B532" s="818"/>
      <c r="C532" s="819"/>
      <c r="D532" s="820"/>
      <c r="E532" s="410"/>
      <c r="G532" s="821"/>
      <c r="H532" s="822"/>
      <c r="I532" s="821"/>
      <c r="K532" s="408"/>
      <c r="L532" s="823"/>
      <c r="M532" s="823"/>
    </row>
    <row r="533" spans="2:13" ht="14" x14ac:dyDescent="0.15">
      <c r="B533" s="818"/>
      <c r="C533" s="819"/>
      <c r="D533" s="820"/>
      <c r="E533" s="410"/>
      <c r="G533" s="821"/>
      <c r="H533" s="822"/>
      <c r="I533" s="821"/>
      <c r="K533" s="408"/>
      <c r="L533" s="823"/>
      <c r="M533" s="823"/>
    </row>
    <row r="534" spans="2:13" ht="14" x14ac:dyDescent="0.15">
      <c r="B534" s="818"/>
      <c r="C534" s="819"/>
      <c r="D534" s="820"/>
      <c r="E534" s="410"/>
      <c r="G534" s="821"/>
      <c r="H534" s="822"/>
      <c r="I534" s="821"/>
      <c r="K534" s="408"/>
      <c r="L534" s="823"/>
      <c r="M534" s="823"/>
    </row>
    <row r="535" spans="2:13" ht="14" x14ac:dyDescent="0.15">
      <c r="B535" s="818"/>
      <c r="C535" s="819"/>
      <c r="D535" s="820"/>
      <c r="E535" s="410"/>
      <c r="G535" s="821"/>
      <c r="H535" s="822"/>
      <c r="I535" s="821"/>
      <c r="K535" s="408"/>
      <c r="L535" s="823"/>
      <c r="M535" s="823"/>
    </row>
    <row r="536" spans="2:13" ht="14" x14ac:dyDescent="0.15">
      <c r="B536" s="818"/>
      <c r="C536" s="819"/>
      <c r="D536" s="820"/>
      <c r="E536" s="410"/>
      <c r="G536" s="821"/>
      <c r="H536" s="822"/>
      <c r="I536" s="821"/>
      <c r="K536" s="408"/>
      <c r="L536" s="823"/>
      <c r="M536" s="823"/>
    </row>
    <row r="537" spans="2:13" ht="14" x14ac:dyDescent="0.15">
      <c r="B537" s="818"/>
      <c r="C537" s="819"/>
      <c r="D537" s="820"/>
      <c r="E537" s="410"/>
      <c r="G537" s="821"/>
      <c r="H537" s="822"/>
      <c r="I537" s="821"/>
      <c r="K537" s="408"/>
      <c r="L537" s="823"/>
      <c r="M537" s="823"/>
    </row>
    <row r="538" spans="2:13" ht="14" x14ac:dyDescent="0.15">
      <c r="B538" s="818"/>
      <c r="C538" s="819"/>
      <c r="D538" s="820"/>
      <c r="E538" s="410"/>
      <c r="G538" s="821"/>
      <c r="H538" s="822"/>
      <c r="I538" s="821"/>
      <c r="K538" s="408"/>
      <c r="L538" s="823"/>
      <c r="M538" s="823"/>
    </row>
    <row r="539" spans="2:13" ht="14" x14ac:dyDescent="0.15">
      <c r="B539" s="818"/>
      <c r="C539" s="819"/>
      <c r="D539" s="820"/>
      <c r="E539" s="410"/>
      <c r="G539" s="821"/>
      <c r="H539" s="822"/>
      <c r="I539" s="821"/>
      <c r="K539" s="408"/>
      <c r="L539" s="823"/>
      <c r="M539" s="823"/>
    </row>
    <row r="540" spans="2:13" ht="14" x14ac:dyDescent="0.15">
      <c r="B540" s="818"/>
      <c r="C540" s="819"/>
      <c r="D540" s="820"/>
      <c r="E540" s="410"/>
      <c r="G540" s="821"/>
      <c r="H540" s="822"/>
      <c r="I540" s="821"/>
      <c r="K540" s="408"/>
      <c r="L540" s="823"/>
      <c r="M540" s="823"/>
    </row>
    <row r="541" spans="2:13" ht="14" x14ac:dyDescent="0.15">
      <c r="B541" s="818"/>
      <c r="C541" s="819"/>
      <c r="D541" s="820"/>
      <c r="E541" s="410"/>
      <c r="G541" s="821"/>
      <c r="H541" s="822"/>
      <c r="I541" s="821"/>
      <c r="K541" s="408"/>
      <c r="L541" s="823"/>
      <c r="M541" s="823"/>
    </row>
    <row r="542" spans="2:13" ht="14" x14ac:dyDescent="0.15">
      <c r="B542" s="818"/>
      <c r="C542" s="819"/>
      <c r="D542" s="820"/>
      <c r="E542" s="410"/>
      <c r="G542" s="821"/>
      <c r="H542" s="822"/>
      <c r="I542" s="821"/>
      <c r="K542" s="408"/>
      <c r="L542" s="823"/>
      <c r="M542" s="823"/>
    </row>
    <row r="543" spans="2:13" ht="14" x14ac:dyDescent="0.15">
      <c r="B543" s="818"/>
      <c r="C543" s="819"/>
      <c r="D543" s="820"/>
      <c r="E543" s="410"/>
      <c r="G543" s="821"/>
      <c r="H543" s="822"/>
      <c r="I543" s="821"/>
      <c r="K543" s="408"/>
      <c r="L543" s="823"/>
      <c r="M543" s="823"/>
    </row>
    <row r="544" spans="2:13" ht="14" x14ac:dyDescent="0.15">
      <c r="B544" s="818"/>
      <c r="C544" s="819"/>
      <c r="D544" s="820"/>
      <c r="E544" s="410"/>
      <c r="G544" s="821"/>
      <c r="H544" s="822"/>
      <c r="I544" s="821"/>
      <c r="K544" s="408"/>
      <c r="L544" s="823"/>
      <c r="M544" s="823"/>
    </row>
    <row r="545" spans="2:13" ht="14" x14ac:dyDescent="0.15">
      <c r="B545" s="818"/>
      <c r="C545" s="819"/>
      <c r="D545" s="820"/>
      <c r="E545" s="410"/>
      <c r="G545" s="821"/>
      <c r="H545" s="822"/>
      <c r="I545" s="821"/>
      <c r="K545" s="408"/>
      <c r="L545" s="823"/>
      <c r="M545" s="823"/>
    </row>
    <row r="546" spans="2:13" ht="14" x14ac:dyDescent="0.15">
      <c r="B546" s="818"/>
      <c r="C546" s="819"/>
      <c r="D546" s="820"/>
      <c r="E546" s="410"/>
      <c r="G546" s="821"/>
      <c r="H546" s="822"/>
      <c r="I546" s="821"/>
      <c r="K546" s="408"/>
      <c r="L546" s="823"/>
      <c r="M546" s="823"/>
    </row>
    <row r="547" spans="2:13" ht="14" x14ac:dyDescent="0.15">
      <c r="B547" s="818"/>
      <c r="C547" s="819"/>
      <c r="D547" s="820"/>
      <c r="E547" s="410"/>
      <c r="G547" s="821"/>
      <c r="H547" s="822"/>
      <c r="I547" s="821"/>
      <c r="K547" s="408"/>
      <c r="L547" s="823"/>
      <c r="M547" s="823"/>
    </row>
    <row r="548" spans="2:13" ht="14" x14ac:dyDescent="0.15">
      <c r="B548" s="818"/>
      <c r="C548" s="819"/>
      <c r="D548" s="820"/>
      <c r="E548" s="410"/>
      <c r="G548" s="821"/>
      <c r="H548" s="822"/>
      <c r="I548" s="821"/>
      <c r="K548" s="408"/>
      <c r="L548" s="823"/>
      <c r="M548" s="823"/>
    </row>
    <row r="549" spans="2:13" ht="14" x14ac:dyDescent="0.15">
      <c r="B549" s="818"/>
      <c r="C549" s="819"/>
      <c r="D549" s="820"/>
      <c r="E549" s="410"/>
      <c r="G549" s="821"/>
      <c r="H549" s="822"/>
      <c r="I549" s="821"/>
      <c r="K549" s="408"/>
      <c r="L549" s="823"/>
      <c r="M549" s="823"/>
    </row>
    <row r="550" spans="2:13" ht="14" x14ac:dyDescent="0.15">
      <c r="B550" s="818"/>
      <c r="C550" s="819"/>
      <c r="D550" s="820"/>
      <c r="E550" s="410"/>
      <c r="G550" s="821"/>
      <c r="H550" s="822"/>
      <c r="I550" s="821"/>
      <c r="K550" s="408"/>
      <c r="L550" s="823"/>
      <c r="M550" s="823"/>
    </row>
    <row r="551" spans="2:13" ht="14" x14ac:dyDescent="0.15">
      <c r="B551" s="818"/>
      <c r="C551" s="819"/>
      <c r="D551" s="820"/>
      <c r="E551" s="410"/>
      <c r="G551" s="821"/>
      <c r="H551" s="822"/>
      <c r="I551" s="821"/>
      <c r="K551" s="408"/>
      <c r="L551" s="823"/>
      <c r="M551" s="823"/>
    </row>
    <row r="552" spans="2:13" ht="14" x14ac:dyDescent="0.15">
      <c r="B552" s="818"/>
      <c r="C552" s="819"/>
      <c r="D552" s="820"/>
      <c r="E552" s="410"/>
      <c r="G552" s="821"/>
      <c r="H552" s="822"/>
      <c r="I552" s="821"/>
      <c r="K552" s="408"/>
      <c r="L552" s="823"/>
      <c r="M552" s="823"/>
    </row>
    <row r="553" spans="2:13" ht="14" x14ac:dyDescent="0.15">
      <c r="B553" s="818"/>
      <c r="C553" s="819"/>
      <c r="D553" s="820"/>
      <c r="E553" s="410"/>
      <c r="G553" s="821"/>
      <c r="H553" s="822"/>
      <c r="I553" s="821"/>
      <c r="K553" s="408"/>
      <c r="L553" s="823"/>
      <c r="M553" s="823"/>
    </row>
    <row r="554" spans="2:13" ht="14" x14ac:dyDescent="0.15">
      <c r="B554" s="818"/>
      <c r="C554" s="819"/>
      <c r="D554" s="820"/>
      <c r="E554" s="410"/>
      <c r="G554" s="821"/>
      <c r="H554" s="822"/>
      <c r="I554" s="821"/>
      <c r="K554" s="408"/>
      <c r="L554" s="823"/>
      <c r="M554" s="823"/>
    </row>
    <row r="555" spans="2:13" ht="14" x14ac:dyDescent="0.15">
      <c r="B555" s="818"/>
      <c r="C555" s="819"/>
      <c r="D555" s="820"/>
      <c r="E555" s="410"/>
      <c r="G555" s="821"/>
      <c r="H555" s="822"/>
      <c r="I555" s="821"/>
      <c r="K555" s="408"/>
      <c r="L555" s="823"/>
      <c r="M555" s="823"/>
    </row>
    <row r="556" spans="2:13" ht="14" x14ac:dyDescent="0.15">
      <c r="B556" s="818"/>
      <c r="C556" s="819"/>
      <c r="D556" s="820"/>
      <c r="E556" s="410"/>
      <c r="G556" s="821"/>
      <c r="H556" s="822"/>
      <c r="I556" s="821"/>
      <c r="K556" s="408"/>
      <c r="L556" s="823"/>
      <c r="M556" s="823"/>
    </row>
    <row r="557" spans="2:13" ht="14" x14ac:dyDescent="0.15">
      <c r="B557" s="818"/>
      <c r="C557" s="819"/>
      <c r="D557" s="820"/>
      <c r="E557" s="410"/>
      <c r="G557" s="821"/>
      <c r="H557" s="822"/>
      <c r="I557" s="821"/>
      <c r="K557" s="408"/>
      <c r="L557" s="823"/>
      <c r="M557" s="823"/>
    </row>
    <row r="558" spans="2:13" ht="14" x14ac:dyDescent="0.15">
      <c r="B558" s="818"/>
      <c r="C558" s="819"/>
      <c r="D558" s="820"/>
      <c r="E558" s="410"/>
      <c r="G558" s="821"/>
      <c r="H558" s="822"/>
      <c r="I558" s="821"/>
      <c r="K558" s="408"/>
      <c r="L558" s="823"/>
      <c r="M558" s="823"/>
    </row>
    <row r="559" spans="2:13" ht="14" x14ac:dyDescent="0.15">
      <c r="B559" s="818"/>
      <c r="C559" s="819"/>
      <c r="D559" s="820"/>
      <c r="E559" s="410"/>
      <c r="G559" s="821"/>
      <c r="H559" s="822"/>
      <c r="I559" s="821"/>
      <c r="K559" s="408"/>
      <c r="L559" s="823"/>
      <c r="M559" s="823"/>
    </row>
    <row r="560" spans="2:13" ht="14" x14ac:dyDescent="0.15">
      <c r="B560" s="818"/>
      <c r="C560" s="819"/>
      <c r="D560" s="820"/>
      <c r="E560" s="410"/>
      <c r="G560" s="821"/>
      <c r="H560" s="822"/>
      <c r="I560" s="821"/>
      <c r="K560" s="408"/>
      <c r="L560" s="823"/>
      <c r="M560" s="823"/>
    </row>
    <row r="561" spans="2:13" ht="14" x14ac:dyDescent="0.15">
      <c r="B561" s="818"/>
      <c r="C561" s="819"/>
      <c r="D561" s="820"/>
      <c r="E561" s="410"/>
      <c r="G561" s="821"/>
      <c r="H561" s="822"/>
      <c r="I561" s="821"/>
      <c r="K561" s="408"/>
      <c r="L561" s="823"/>
      <c r="M561" s="823"/>
    </row>
    <row r="562" spans="2:13" ht="14" x14ac:dyDescent="0.15">
      <c r="B562" s="818"/>
      <c r="C562" s="819"/>
      <c r="D562" s="820"/>
      <c r="E562" s="410"/>
      <c r="G562" s="821"/>
      <c r="H562" s="822"/>
      <c r="I562" s="821"/>
      <c r="K562" s="408"/>
      <c r="L562" s="823"/>
      <c r="M562" s="823"/>
    </row>
    <row r="563" spans="2:13" ht="14" x14ac:dyDescent="0.15">
      <c r="B563" s="818"/>
      <c r="C563" s="819"/>
      <c r="D563" s="820"/>
      <c r="E563" s="410"/>
      <c r="G563" s="821"/>
      <c r="H563" s="822"/>
      <c r="I563" s="821"/>
      <c r="K563" s="408"/>
      <c r="L563" s="823"/>
      <c r="M563" s="823"/>
    </row>
    <row r="564" spans="2:13" ht="14" x14ac:dyDescent="0.15">
      <c r="B564" s="818"/>
      <c r="C564" s="819"/>
      <c r="D564" s="820"/>
      <c r="E564" s="410"/>
      <c r="G564" s="821"/>
      <c r="H564" s="822"/>
      <c r="I564" s="821"/>
      <c r="K564" s="408"/>
      <c r="L564" s="823"/>
      <c r="M564" s="823"/>
    </row>
    <row r="565" spans="2:13" ht="14" x14ac:dyDescent="0.15">
      <c r="B565" s="818"/>
      <c r="C565" s="819"/>
      <c r="D565" s="820"/>
      <c r="E565" s="410"/>
      <c r="G565" s="821"/>
      <c r="H565" s="822"/>
      <c r="I565" s="821"/>
      <c r="K565" s="408"/>
      <c r="L565" s="823"/>
      <c r="M565" s="823"/>
    </row>
    <row r="566" spans="2:13" ht="14" x14ac:dyDescent="0.15">
      <c r="B566" s="818"/>
      <c r="C566" s="819"/>
      <c r="D566" s="820"/>
      <c r="E566" s="410"/>
      <c r="G566" s="821"/>
      <c r="H566" s="822"/>
      <c r="I566" s="821"/>
      <c r="K566" s="408"/>
      <c r="L566" s="823"/>
      <c r="M566" s="823"/>
    </row>
    <row r="567" spans="2:13" ht="14" x14ac:dyDescent="0.15">
      <c r="B567" s="818"/>
      <c r="C567" s="819"/>
      <c r="D567" s="820"/>
      <c r="E567" s="410"/>
      <c r="G567" s="821"/>
      <c r="H567" s="822"/>
      <c r="I567" s="821"/>
      <c r="K567" s="408"/>
      <c r="L567" s="823"/>
      <c r="M567" s="823"/>
    </row>
    <row r="568" spans="2:13" ht="14" x14ac:dyDescent="0.15">
      <c r="B568" s="818"/>
      <c r="C568" s="819"/>
      <c r="D568" s="820"/>
      <c r="E568" s="410"/>
      <c r="G568" s="821"/>
      <c r="H568" s="822"/>
      <c r="I568" s="821"/>
      <c r="K568" s="408"/>
      <c r="L568" s="823"/>
      <c r="M568" s="823"/>
    </row>
    <row r="569" spans="2:13" ht="14" x14ac:dyDescent="0.15">
      <c r="B569" s="818"/>
      <c r="C569" s="819"/>
      <c r="D569" s="820"/>
      <c r="E569" s="410"/>
      <c r="G569" s="821"/>
      <c r="H569" s="822"/>
      <c r="I569" s="821"/>
      <c r="K569" s="408"/>
      <c r="L569" s="823"/>
      <c r="M569" s="823"/>
    </row>
    <row r="570" spans="2:13" ht="14" x14ac:dyDescent="0.15">
      <c r="B570" s="818"/>
      <c r="C570" s="819"/>
      <c r="D570" s="820"/>
      <c r="E570" s="410"/>
      <c r="G570" s="821"/>
      <c r="H570" s="822"/>
      <c r="I570" s="821"/>
      <c r="K570" s="408"/>
      <c r="L570" s="823"/>
      <c r="M570" s="823"/>
    </row>
    <row r="571" spans="2:13" ht="14" x14ac:dyDescent="0.15">
      <c r="B571" s="818"/>
      <c r="C571" s="819"/>
      <c r="D571" s="820"/>
      <c r="E571" s="410"/>
      <c r="G571" s="821"/>
      <c r="H571" s="822"/>
      <c r="I571" s="821"/>
      <c r="K571" s="408"/>
      <c r="L571" s="823"/>
      <c r="M571" s="823"/>
    </row>
    <row r="572" spans="2:13" ht="14" x14ac:dyDescent="0.15">
      <c r="B572" s="818"/>
      <c r="C572" s="819"/>
      <c r="D572" s="820"/>
      <c r="E572" s="410"/>
      <c r="G572" s="821"/>
      <c r="H572" s="822"/>
      <c r="I572" s="821"/>
      <c r="K572" s="408"/>
      <c r="L572" s="823"/>
      <c r="M572" s="823"/>
    </row>
    <row r="573" spans="2:13" ht="14" x14ac:dyDescent="0.15">
      <c r="B573" s="818"/>
      <c r="C573" s="819"/>
      <c r="D573" s="820"/>
      <c r="E573" s="410"/>
      <c r="G573" s="821"/>
      <c r="H573" s="822"/>
      <c r="I573" s="821"/>
      <c r="K573" s="408"/>
      <c r="L573" s="823"/>
      <c r="M573" s="823"/>
    </row>
    <row r="574" spans="2:13" ht="14" x14ac:dyDescent="0.15">
      <c r="B574" s="818"/>
      <c r="C574" s="819"/>
      <c r="D574" s="820"/>
      <c r="E574" s="410"/>
      <c r="G574" s="821"/>
      <c r="H574" s="822"/>
      <c r="I574" s="821"/>
      <c r="K574" s="408"/>
      <c r="L574" s="823"/>
      <c r="M574" s="823"/>
    </row>
    <row r="575" spans="2:13" ht="14" x14ac:dyDescent="0.15">
      <c r="B575" s="818"/>
      <c r="C575" s="819"/>
      <c r="D575" s="820"/>
      <c r="E575" s="410"/>
      <c r="G575" s="821"/>
      <c r="H575" s="822"/>
      <c r="I575" s="821"/>
      <c r="K575" s="408"/>
      <c r="L575" s="823"/>
      <c r="M575" s="823"/>
    </row>
    <row r="576" spans="2:13" ht="14" x14ac:dyDescent="0.15">
      <c r="B576" s="818"/>
      <c r="C576" s="819"/>
      <c r="D576" s="820"/>
      <c r="E576" s="410"/>
      <c r="G576" s="821"/>
      <c r="H576" s="822"/>
      <c r="I576" s="821"/>
      <c r="K576" s="408"/>
      <c r="L576" s="823"/>
      <c r="M576" s="823"/>
    </row>
    <row r="577" spans="2:13" ht="14" x14ac:dyDescent="0.15">
      <c r="B577" s="818"/>
      <c r="C577" s="819"/>
      <c r="D577" s="820"/>
      <c r="E577" s="410"/>
      <c r="G577" s="821"/>
      <c r="H577" s="822"/>
      <c r="I577" s="821"/>
      <c r="K577" s="408"/>
      <c r="L577" s="823"/>
      <c r="M577" s="823"/>
    </row>
    <row r="578" spans="2:13" ht="14" x14ac:dyDescent="0.15">
      <c r="B578" s="818"/>
      <c r="C578" s="819"/>
      <c r="D578" s="820"/>
      <c r="E578" s="410"/>
      <c r="G578" s="821"/>
      <c r="H578" s="822"/>
      <c r="I578" s="821"/>
      <c r="K578" s="408"/>
      <c r="L578" s="823"/>
      <c r="M578" s="823"/>
    </row>
    <row r="579" spans="2:13" ht="14" x14ac:dyDescent="0.15">
      <c r="B579" s="818"/>
      <c r="C579" s="819"/>
      <c r="D579" s="820"/>
      <c r="E579" s="410"/>
      <c r="G579" s="821"/>
      <c r="H579" s="822"/>
      <c r="I579" s="821"/>
      <c r="K579" s="408"/>
      <c r="L579" s="823"/>
      <c r="M579" s="823"/>
    </row>
    <row r="580" spans="2:13" ht="14" x14ac:dyDescent="0.15">
      <c r="B580" s="818"/>
      <c r="C580" s="819"/>
      <c r="D580" s="820"/>
      <c r="E580" s="410"/>
      <c r="G580" s="821"/>
      <c r="H580" s="822"/>
      <c r="I580" s="821"/>
      <c r="K580" s="408"/>
      <c r="L580" s="823"/>
      <c r="M580" s="823"/>
    </row>
    <row r="581" spans="2:13" ht="14" x14ac:dyDescent="0.15">
      <c r="B581" s="818"/>
      <c r="C581" s="819"/>
      <c r="D581" s="820"/>
      <c r="E581" s="410"/>
      <c r="G581" s="821"/>
      <c r="H581" s="822"/>
      <c r="I581" s="821"/>
      <c r="K581" s="408"/>
      <c r="L581" s="823"/>
      <c r="M581" s="823"/>
    </row>
    <row r="582" spans="2:13" ht="14" x14ac:dyDescent="0.15">
      <c r="B582" s="818"/>
      <c r="C582" s="819"/>
      <c r="D582" s="820"/>
      <c r="E582" s="410"/>
      <c r="G582" s="821"/>
      <c r="H582" s="822"/>
      <c r="I582" s="821"/>
      <c r="K582" s="408"/>
      <c r="L582" s="823"/>
      <c r="M582" s="823"/>
    </row>
    <row r="583" spans="2:13" ht="14" x14ac:dyDescent="0.15">
      <c r="B583" s="818"/>
      <c r="C583" s="819"/>
      <c r="D583" s="820"/>
      <c r="E583" s="410"/>
      <c r="G583" s="821"/>
      <c r="H583" s="822"/>
      <c r="I583" s="821"/>
      <c r="K583" s="408"/>
      <c r="L583" s="823"/>
      <c r="M583" s="823"/>
    </row>
    <row r="584" spans="2:13" ht="14" x14ac:dyDescent="0.15">
      <c r="B584" s="818"/>
      <c r="C584" s="819"/>
      <c r="D584" s="820"/>
      <c r="E584" s="410"/>
      <c r="G584" s="821"/>
      <c r="H584" s="822"/>
      <c r="I584" s="821"/>
      <c r="K584" s="408"/>
      <c r="L584" s="823"/>
      <c r="M584" s="823"/>
    </row>
    <row r="585" spans="2:13" ht="14" x14ac:dyDescent="0.15">
      <c r="B585" s="818"/>
      <c r="C585" s="819"/>
      <c r="D585" s="820"/>
      <c r="E585" s="410"/>
      <c r="G585" s="821"/>
      <c r="H585" s="822"/>
      <c r="I585" s="821"/>
      <c r="K585" s="408"/>
      <c r="L585" s="823"/>
      <c r="M585" s="823"/>
    </row>
    <row r="586" spans="2:13" ht="14" x14ac:dyDescent="0.15">
      <c r="B586" s="818"/>
      <c r="C586" s="819"/>
      <c r="D586" s="820"/>
      <c r="E586" s="410"/>
      <c r="G586" s="821"/>
      <c r="H586" s="822"/>
      <c r="I586" s="821"/>
      <c r="K586" s="408"/>
      <c r="L586" s="823"/>
      <c r="M586" s="823"/>
    </row>
    <row r="587" spans="2:13" ht="14" x14ac:dyDescent="0.15">
      <c r="B587" s="818"/>
      <c r="C587" s="819"/>
      <c r="D587" s="820"/>
      <c r="E587" s="410"/>
      <c r="G587" s="821"/>
      <c r="H587" s="822"/>
      <c r="I587" s="821"/>
      <c r="K587" s="408"/>
      <c r="L587" s="823"/>
      <c r="M587" s="823"/>
    </row>
    <row r="588" spans="2:13" ht="14" x14ac:dyDescent="0.15">
      <c r="B588" s="818"/>
      <c r="C588" s="819"/>
      <c r="D588" s="820"/>
      <c r="E588" s="410"/>
      <c r="G588" s="821"/>
      <c r="H588" s="822"/>
      <c r="I588" s="821"/>
      <c r="K588" s="408"/>
      <c r="L588" s="823"/>
      <c r="M588" s="823"/>
    </row>
    <row r="589" spans="2:13" ht="14" x14ac:dyDescent="0.15">
      <c r="B589" s="818"/>
      <c r="C589" s="819"/>
      <c r="D589" s="820"/>
      <c r="E589" s="410"/>
      <c r="G589" s="821"/>
      <c r="H589" s="822"/>
      <c r="I589" s="821"/>
      <c r="K589" s="408"/>
      <c r="L589" s="823"/>
      <c r="M589" s="823"/>
    </row>
    <row r="590" spans="2:13" ht="14" x14ac:dyDescent="0.15">
      <c r="B590" s="818"/>
      <c r="C590" s="819"/>
      <c r="D590" s="820"/>
      <c r="E590" s="410"/>
      <c r="G590" s="821"/>
      <c r="H590" s="822"/>
      <c r="I590" s="821"/>
      <c r="K590" s="408"/>
      <c r="L590" s="823"/>
      <c r="M590" s="823"/>
    </row>
    <row r="591" spans="2:13" ht="14" x14ac:dyDescent="0.15">
      <c r="B591" s="818"/>
      <c r="C591" s="819"/>
      <c r="D591" s="820"/>
      <c r="E591" s="410"/>
      <c r="G591" s="821"/>
      <c r="H591" s="822"/>
      <c r="I591" s="821"/>
      <c r="K591" s="408"/>
      <c r="L591" s="823"/>
      <c r="M591" s="823"/>
    </row>
    <row r="592" spans="2:13" ht="14" x14ac:dyDescent="0.15">
      <c r="B592" s="818"/>
      <c r="C592" s="819"/>
      <c r="D592" s="820"/>
      <c r="E592" s="410"/>
      <c r="G592" s="821"/>
      <c r="H592" s="822"/>
      <c r="I592" s="821"/>
      <c r="K592" s="408"/>
      <c r="L592" s="823"/>
      <c r="M592" s="823"/>
    </row>
    <row r="593" spans="2:13" ht="14" x14ac:dyDescent="0.15">
      <c r="B593" s="818"/>
      <c r="C593" s="819"/>
      <c r="D593" s="820"/>
      <c r="E593" s="410"/>
      <c r="G593" s="821"/>
      <c r="H593" s="822"/>
      <c r="I593" s="821"/>
      <c r="K593" s="408"/>
      <c r="L593" s="823"/>
      <c r="M593" s="823"/>
    </row>
    <row r="594" spans="2:13" ht="14" x14ac:dyDescent="0.15">
      <c r="B594" s="818"/>
      <c r="C594" s="819"/>
      <c r="D594" s="820"/>
      <c r="E594" s="410"/>
      <c r="G594" s="821"/>
      <c r="H594" s="822"/>
      <c r="I594" s="821"/>
      <c r="K594" s="408"/>
      <c r="L594" s="823"/>
      <c r="M594" s="823"/>
    </row>
    <row r="595" spans="2:13" ht="14" x14ac:dyDescent="0.15">
      <c r="B595" s="818"/>
      <c r="C595" s="819"/>
      <c r="D595" s="820"/>
      <c r="E595" s="410"/>
      <c r="G595" s="821"/>
      <c r="H595" s="822"/>
      <c r="I595" s="821"/>
      <c r="K595" s="408"/>
      <c r="L595" s="823"/>
      <c r="M595" s="823"/>
    </row>
    <row r="596" spans="2:13" ht="14" x14ac:dyDescent="0.15">
      <c r="B596" s="818"/>
      <c r="C596" s="819"/>
      <c r="D596" s="820"/>
      <c r="E596" s="410"/>
      <c r="G596" s="821"/>
      <c r="H596" s="822"/>
      <c r="I596" s="821"/>
      <c r="K596" s="408"/>
      <c r="L596" s="823"/>
      <c r="M596" s="823"/>
    </row>
    <row r="597" spans="2:13" ht="14" x14ac:dyDescent="0.15">
      <c r="B597" s="818"/>
      <c r="C597" s="819"/>
      <c r="D597" s="820"/>
      <c r="E597" s="410"/>
      <c r="G597" s="821"/>
      <c r="H597" s="822"/>
      <c r="I597" s="821"/>
      <c r="K597" s="408"/>
      <c r="L597" s="823"/>
      <c r="M597" s="823"/>
    </row>
    <row r="598" spans="2:13" ht="14" x14ac:dyDescent="0.15">
      <c r="B598" s="818"/>
      <c r="C598" s="819"/>
      <c r="D598" s="820"/>
      <c r="E598" s="410"/>
      <c r="G598" s="821"/>
      <c r="H598" s="822"/>
      <c r="I598" s="821"/>
      <c r="K598" s="408"/>
      <c r="L598" s="823"/>
      <c r="M598" s="823"/>
    </row>
    <row r="599" spans="2:13" ht="14" x14ac:dyDescent="0.15">
      <c r="B599" s="818"/>
      <c r="C599" s="819"/>
      <c r="D599" s="820"/>
      <c r="E599" s="410"/>
      <c r="G599" s="821"/>
      <c r="H599" s="822"/>
      <c r="I599" s="821"/>
      <c r="K599" s="408"/>
      <c r="L599" s="823"/>
      <c r="M599" s="823"/>
    </row>
    <row r="600" spans="2:13" ht="14" x14ac:dyDescent="0.15">
      <c r="B600" s="818"/>
      <c r="C600" s="819"/>
      <c r="D600" s="820"/>
      <c r="E600" s="410"/>
      <c r="G600" s="821"/>
      <c r="H600" s="822"/>
      <c r="I600" s="821"/>
      <c r="K600" s="408"/>
      <c r="L600" s="823"/>
      <c r="M600" s="823"/>
    </row>
    <row r="601" spans="2:13" ht="14" x14ac:dyDescent="0.15">
      <c r="B601" s="818"/>
      <c r="C601" s="819"/>
      <c r="D601" s="820"/>
      <c r="E601" s="410"/>
      <c r="G601" s="821"/>
      <c r="H601" s="822"/>
      <c r="I601" s="821"/>
      <c r="K601" s="408"/>
      <c r="L601" s="823"/>
      <c r="M601" s="823"/>
    </row>
    <row r="602" spans="2:13" ht="14" x14ac:dyDescent="0.15">
      <c r="B602" s="818"/>
      <c r="C602" s="819"/>
      <c r="D602" s="820"/>
      <c r="E602" s="410"/>
      <c r="G602" s="821"/>
      <c r="H602" s="822"/>
      <c r="I602" s="821"/>
      <c r="K602" s="408"/>
      <c r="L602" s="823"/>
      <c r="M602" s="823"/>
    </row>
    <row r="603" spans="2:13" ht="14" x14ac:dyDescent="0.15">
      <c r="B603" s="818"/>
      <c r="C603" s="819"/>
      <c r="D603" s="820"/>
      <c r="E603" s="410"/>
      <c r="G603" s="821"/>
      <c r="H603" s="822"/>
      <c r="I603" s="821"/>
      <c r="K603" s="408"/>
      <c r="L603" s="823"/>
      <c r="M603" s="823"/>
    </row>
    <row r="604" spans="2:13" ht="14" x14ac:dyDescent="0.15">
      <c r="B604" s="818"/>
      <c r="C604" s="819"/>
      <c r="D604" s="820"/>
      <c r="E604" s="410"/>
      <c r="G604" s="821"/>
      <c r="H604" s="822"/>
      <c r="I604" s="821"/>
      <c r="K604" s="408"/>
      <c r="L604" s="823"/>
      <c r="M604" s="823"/>
    </row>
    <row r="605" spans="2:13" ht="14" x14ac:dyDescent="0.15">
      <c r="B605" s="818"/>
      <c r="C605" s="819"/>
      <c r="D605" s="820"/>
      <c r="E605" s="410"/>
      <c r="G605" s="821"/>
      <c r="H605" s="822"/>
      <c r="I605" s="821"/>
      <c r="K605" s="408"/>
      <c r="L605" s="823"/>
      <c r="M605" s="823"/>
    </row>
    <row r="606" spans="2:13" ht="14" x14ac:dyDescent="0.15">
      <c r="B606" s="818"/>
      <c r="C606" s="819"/>
      <c r="D606" s="820"/>
      <c r="E606" s="410"/>
      <c r="G606" s="821"/>
      <c r="H606" s="822"/>
      <c r="I606" s="821"/>
      <c r="K606" s="408"/>
      <c r="L606" s="823"/>
      <c r="M606" s="823"/>
    </row>
    <row r="607" spans="2:13" ht="14" x14ac:dyDescent="0.15">
      <c r="B607" s="818"/>
      <c r="C607" s="819"/>
      <c r="D607" s="820"/>
      <c r="E607" s="410"/>
      <c r="G607" s="821"/>
      <c r="H607" s="822"/>
      <c r="I607" s="821"/>
      <c r="K607" s="408"/>
      <c r="L607" s="823"/>
      <c r="M607" s="823"/>
    </row>
    <row r="608" spans="2:13" ht="14" x14ac:dyDescent="0.15">
      <c r="B608" s="818"/>
      <c r="C608" s="819"/>
      <c r="D608" s="820"/>
      <c r="E608" s="410"/>
      <c r="G608" s="821"/>
      <c r="H608" s="822"/>
      <c r="I608" s="821"/>
      <c r="K608" s="408"/>
      <c r="L608" s="823"/>
      <c r="M608" s="823"/>
    </row>
    <row r="609" spans="2:13" ht="14" x14ac:dyDescent="0.15">
      <c r="B609" s="818"/>
      <c r="C609" s="819"/>
      <c r="D609" s="820"/>
      <c r="E609" s="410"/>
      <c r="G609" s="821"/>
      <c r="H609" s="822"/>
      <c r="I609" s="821"/>
      <c r="K609" s="408"/>
      <c r="L609" s="823"/>
      <c r="M609" s="823"/>
    </row>
    <row r="610" spans="2:13" ht="14" x14ac:dyDescent="0.15">
      <c r="B610" s="818"/>
      <c r="C610" s="819"/>
      <c r="D610" s="820"/>
      <c r="E610" s="410"/>
      <c r="G610" s="821"/>
      <c r="H610" s="822"/>
      <c r="I610" s="821"/>
      <c r="K610" s="408"/>
      <c r="L610" s="823"/>
      <c r="M610" s="823"/>
    </row>
    <row r="611" spans="2:13" ht="14" x14ac:dyDescent="0.15">
      <c r="B611" s="818"/>
      <c r="C611" s="819"/>
      <c r="D611" s="820"/>
      <c r="E611" s="410"/>
      <c r="G611" s="821"/>
      <c r="H611" s="822"/>
      <c r="I611" s="821"/>
      <c r="K611" s="408"/>
      <c r="L611" s="823"/>
      <c r="M611" s="823"/>
    </row>
    <row r="612" spans="2:13" ht="14" x14ac:dyDescent="0.15">
      <c r="B612" s="818"/>
      <c r="C612" s="819"/>
      <c r="D612" s="820"/>
      <c r="E612" s="410"/>
      <c r="G612" s="821"/>
      <c r="H612" s="822"/>
      <c r="I612" s="821"/>
      <c r="K612" s="408"/>
      <c r="L612" s="823"/>
      <c r="M612" s="823"/>
    </row>
    <row r="613" spans="2:13" ht="14" x14ac:dyDescent="0.15">
      <c r="B613" s="818"/>
      <c r="C613" s="819"/>
      <c r="D613" s="820"/>
      <c r="E613" s="410"/>
      <c r="G613" s="821"/>
      <c r="H613" s="822"/>
      <c r="I613" s="821"/>
      <c r="K613" s="408"/>
      <c r="L613" s="823"/>
      <c r="M613" s="823"/>
    </row>
    <row r="614" spans="2:13" ht="14" x14ac:dyDescent="0.15">
      <c r="B614" s="818"/>
      <c r="C614" s="819"/>
      <c r="D614" s="820"/>
      <c r="E614" s="410"/>
      <c r="G614" s="821"/>
      <c r="H614" s="822"/>
      <c r="I614" s="821"/>
      <c r="K614" s="408"/>
      <c r="L614" s="823"/>
      <c r="M614" s="823"/>
    </row>
    <row r="615" spans="2:13" ht="14" x14ac:dyDescent="0.15">
      <c r="B615" s="818"/>
      <c r="C615" s="819"/>
      <c r="D615" s="820"/>
      <c r="E615" s="410"/>
      <c r="G615" s="821"/>
      <c r="H615" s="822"/>
      <c r="I615" s="821"/>
      <c r="K615" s="408"/>
      <c r="L615" s="823"/>
      <c r="M615" s="823"/>
    </row>
    <row r="616" spans="2:13" ht="14" x14ac:dyDescent="0.15">
      <c r="B616" s="818"/>
      <c r="C616" s="819"/>
      <c r="D616" s="820"/>
      <c r="E616" s="410"/>
      <c r="G616" s="821"/>
      <c r="H616" s="822"/>
      <c r="I616" s="821"/>
      <c r="K616" s="408"/>
      <c r="L616" s="823"/>
      <c r="M616" s="823"/>
    </row>
    <row r="617" spans="2:13" ht="14" x14ac:dyDescent="0.15">
      <c r="B617" s="818"/>
      <c r="C617" s="819"/>
      <c r="D617" s="820"/>
      <c r="E617" s="410"/>
      <c r="G617" s="821"/>
      <c r="H617" s="822"/>
      <c r="I617" s="821"/>
      <c r="K617" s="408"/>
      <c r="L617" s="823"/>
      <c r="M617" s="823"/>
    </row>
    <row r="618" spans="2:13" ht="14" x14ac:dyDescent="0.15">
      <c r="B618" s="818"/>
      <c r="C618" s="819"/>
      <c r="D618" s="820"/>
      <c r="E618" s="410"/>
      <c r="G618" s="821"/>
      <c r="H618" s="822"/>
      <c r="I618" s="821"/>
      <c r="K618" s="408"/>
      <c r="L618" s="823"/>
      <c r="M618" s="823"/>
    </row>
    <row r="619" spans="2:13" ht="14" x14ac:dyDescent="0.15">
      <c r="B619" s="818"/>
      <c r="C619" s="819"/>
      <c r="D619" s="820"/>
      <c r="E619" s="410"/>
      <c r="G619" s="821"/>
      <c r="H619" s="822"/>
      <c r="I619" s="821"/>
      <c r="K619" s="408"/>
      <c r="L619" s="823"/>
      <c r="M619" s="823"/>
    </row>
    <row r="620" spans="2:13" ht="14" x14ac:dyDescent="0.15">
      <c r="B620" s="818"/>
      <c r="C620" s="819"/>
      <c r="D620" s="820"/>
      <c r="E620" s="410"/>
      <c r="G620" s="821"/>
      <c r="H620" s="822"/>
      <c r="I620" s="821"/>
      <c r="K620" s="408"/>
      <c r="L620" s="823"/>
      <c r="M620" s="823"/>
    </row>
    <row r="621" spans="2:13" ht="14" x14ac:dyDescent="0.15">
      <c r="B621" s="818"/>
      <c r="C621" s="819"/>
      <c r="D621" s="820"/>
      <c r="E621" s="410"/>
      <c r="G621" s="821"/>
      <c r="H621" s="822"/>
      <c r="I621" s="821"/>
      <c r="K621" s="408"/>
      <c r="L621" s="823"/>
      <c r="M621" s="823"/>
    </row>
    <row r="622" spans="2:13" ht="14" x14ac:dyDescent="0.15">
      <c r="B622" s="818"/>
      <c r="C622" s="819"/>
      <c r="D622" s="820"/>
      <c r="E622" s="410"/>
      <c r="G622" s="821"/>
      <c r="H622" s="822"/>
      <c r="I622" s="821"/>
      <c r="K622" s="408"/>
      <c r="L622" s="823"/>
      <c r="M622" s="823"/>
    </row>
    <row r="623" spans="2:13" ht="14" x14ac:dyDescent="0.15">
      <c r="B623" s="818"/>
      <c r="C623" s="819"/>
      <c r="D623" s="820"/>
      <c r="E623" s="410"/>
      <c r="G623" s="821"/>
      <c r="H623" s="822"/>
      <c r="I623" s="821"/>
      <c r="K623" s="408"/>
      <c r="L623" s="823"/>
      <c r="M623" s="823"/>
    </row>
    <row r="624" spans="2:13" ht="14" x14ac:dyDescent="0.15">
      <c r="B624" s="818"/>
      <c r="C624" s="819"/>
      <c r="D624" s="820"/>
      <c r="E624" s="410"/>
      <c r="G624" s="821"/>
      <c r="H624" s="822"/>
      <c r="I624" s="821"/>
      <c r="K624" s="408"/>
      <c r="L624" s="823"/>
      <c r="M624" s="823"/>
    </row>
    <row r="625" spans="2:13" ht="14" x14ac:dyDescent="0.15">
      <c r="B625" s="818"/>
      <c r="C625" s="819"/>
      <c r="D625" s="820"/>
      <c r="E625" s="410"/>
      <c r="G625" s="821"/>
      <c r="H625" s="822"/>
      <c r="I625" s="821"/>
      <c r="K625" s="408"/>
      <c r="L625" s="823"/>
      <c r="M625" s="823"/>
    </row>
    <row r="626" spans="2:13" ht="14" x14ac:dyDescent="0.15">
      <c r="B626" s="818"/>
      <c r="C626" s="819"/>
      <c r="D626" s="820"/>
      <c r="E626" s="410"/>
      <c r="G626" s="821"/>
      <c r="H626" s="822"/>
      <c r="I626" s="821"/>
      <c r="K626" s="408"/>
      <c r="L626" s="823"/>
      <c r="M626" s="823"/>
    </row>
    <row r="627" spans="2:13" ht="14" x14ac:dyDescent="0.15">
      <c r="B627" s="818"/>
      <c r="C627" s="819"/>
      <c r="D627" s="820"/>
      <c r="E627" s="410"/>
      <c r="G627" s="821"/>
      <c r="H627" s="822"/>
      <c r="I627" s="821"/>
      <c r="K627" s="408"/>
      <c r="L627" s="823"/>
      <c r="M627" s="823"/>
    </row>
    <row r="628" spans="2:13" ht="14" x14ac:dyDescent="0.15">
      <c r="B628" s="818"/>
      <c r="C628" s="819"/>
      <c r="D628" s="820"/>
      <c r="E628" s="410"/>
      <c r="G628" s="821"/>
      <c r="H628" s="822"/>
      <c r="I628" s="821"/>
      <c r="K628" s="408"/>
      <c r="L628" s="823"/>
      <c r="M628" s="823"/>
    </row>
    <row r="629" spans="2:13" ht="14" x14ac:dyDescent="0.15">
      <c r="B629" s="818"/>
      <c r="C629" s="819"/>
      <c r="D629" s="820"/>
      <c r="E629" s="410"/>
      <c r="G629" s="821"/>
      <c r="H629" s="822"/>
      <c r="I629" s="821"/>
      <c r="K629" s="408"/>
      <c r="L629" s="823"/>
      <c r="M629" s="823"/>
    </row>
    <row r="630" spans="2:13" ht="14" x14ac:dyDescent="0.15">
      <c r="B630" s="818"/>
      <c r="C630" s="819"/>
      <c r="D630" s="820"/>
      <c r="E630" s="410"/>
      <c r="G630" s="821"/>
      <c r="H630" s="822"/>
      <c r="I630" s="821"/>
      <c r="K630" s="408"/>
      <c r="L630" s="823"/>
      <c r="M630" s="823"/>
    </row>
    <row r="631" spans="2:13" ht="14" x14ac:dyDescent="0.15">
      <c r="B631" s="818"/>
      <c r="C631" s="819"/>
      <c r="D631" s="820"/>
      <c r="E631" s="410"/>
      <c r="G631" s="821"/>
      <c r="H631" s="822"/>
      <c r="I631" s="821"/>
      <c r="K631" s="408"/>
      <c r="L631" s="823"/>
      <c r="M631" s="823"/>
    </row>
    <row r="632" spans="2:13" ht="14" x14ac:dyDescent="0.15">
      <c r="B632" s="818"/>
      <c r="C632" s="819"/>
      <c r="D632" s="820"/>
      <c r="E632" s="410"/>
      <c r="G632" s="821"/>
      <c r="H632" s="822"/>
      <c r="I632" s="821"/>
      <c r="K632" s="408"/>
      <c r="L632" s="823"/>
      <c r="M632" s="823"/>
    </row>
    <row r="633" spans="2:13" ht="14" x14ac:dyDescent="0.15">
      <c r="B633" s="818"/>
      <c r="C633" s="819"/>
      <c r="D633" s="820"/>
      <c r="E633" s="410"/>
      <c r="G633" s="821"/>
      <c r="H633" s="822"/>
      <c r="I633" s="821"/>
      <c r="K633" s="408"/>
      <c r="L633" s="823"/>
      <c r="M633" s="823"/>
    </row>
    <row r="634" spans="2:13" ht="14" x14ac:dyDescent="0.15">
      <c r="B634" s="818"/>
      <c r="C634" s="819"/>
      <c r="D634" s="820"/>
      <c r="E634" s="410"/>
      <c r="G634" s="821"/>
      <c r="H634" s="822"/>
      <c r="I634" s="821"/>
      <c r="K634" s="408"/>
      <c r="L634" s="823"/>
      <c r="M634" s="823"/>
    </row>
    <row r="635" spans="2:13" ht="14" x14ac:dyDescent="0.15">
      <c r="B635" s="818"/>
      <c r="C635" s="819"/>
      <c r="D635" s="820"/>
      <c r="E635" s="410"/>
      <c r="G635" s="821"/>
      <c r="H635" s="822"/>
      <c r="I635" s="821"/>
      <c r="K635" s="408"/>
      <c r="L635" s="823"/>
      <c r="M635" s="823"/>
    </row>
    <row r="636" spans="2:13" ht="14" x14ac:dyDescent="0.15">
      <c r="B636" s="818"/>
      <c r="C636" s="819"/>
      <c r="D636" s="820"/>
      <c r="E636" s="410"/>
      <c r="G636" s="821"/>
      <c r="H636" s="822"/>
      <c r="I636" s="821"/>
      <c r="K636" s="408"/>
      <c r="L636" s="823"/>
      <c r="M636" s="823"/>
    </row>
    <row r="637" spans="2:13" ht="14" x14ac:dyDescent="0.15">
      <c r="B637" s="818"/>
      <c r="C637" s="819"/>
      <c r="D637" s="820"/>
      <c r="E637" s="410"/>
      <c r="G637" s="821"/>
      <c r="H637" s="822"/>
      <c r="I637" s="821"/>
      <c r="K637" s="408"/>
      <c r="L637" s="823"/>
      <c r="M637" s="823"/>
    </row>
    <row r="638" spans="2:13" ht="14" x14ac:dyDescent="0.15">
      <c r="B638" s="818"/>
      <c r="C638" s="819"/>
      <c r="D638" s="820"/>
      <c r="E638" s="410"/>
      <c r="G638" s="821"/>
      <c r="H638" s="822"/>
      <c r="I638" s="821"/>
      <c r="K638" s="408"/>
      <c r="L638" s="823"/>
      <c r="M638" s="823"/>
    </row>
    <row r="639" spans="2:13" ht="14" x14ac:dyDescent="0.15">
      <c r="B639" s="818"/>
      <c r="C639" s="819"/>
      <c r="D639" s="820"/>
      <c r="E639" s="410"/>
      <c r="G639" s="821"/>
      <c r="H639" s="822"/>
      <c r="I639" s="821"/>
      <c r="K639" s="408"/>
      <c r="L639" s="823"/>
      <c r="M639" s="823"/>
    </row>
    <row r="640" spans="2:13" ht="14" x14ac:dyDescent="0.15">
      <c r="B640" s="818"/>
      <c r="C640" s="819"/>
      <c r="D640" s="820"/>
      <c r="E640" s="410"/>
      <c r="G640" s="821"/>
      <c r="H640" s="822"/>
      <c r="I640" s="821"/>
      <c r="K640" s="408"/>
      <c r="L640" s="823"/>
      <c r="M640" s="823"/>
    </row>
    <row r="641" spans="2:13" ht="14" x14ac:dyDescent="0.15">
      <c r="B641" s="818"/>
      <c r="C641" s="819"/>
      <c r="D641" s="820"/>
      <c r="E641" s="410"/>
      <c r="G641" s="821"/>
      <c r="H641" s="822"/>
      <c r="I641" s="821"/>
      <c r="K641" s="408"/>
      <c r="L641" s="823"/>
      <c r="M641" s="823"/>
    </row>
    <row r="642" spans="2:13" ht="14" x14ac:dyDescent="0.15">
      <c r="B642" s="818"/>
      <c r="C642" s="819"/>
      <c r="D642" s="820"/>
      <c r="E642" s="410"/>
      <c r="G642" s="821"/>
      <c r="H642" s="822"/>
      <c r="I642" s="821"/>
      <c r="K642" s="408"/>
      <c r="L642" s="823"/>
      <c r="M642" s="823"/>
    </row>
    <row r="643" spans="2:13" ht="14" x14ac:dyDescent="0.15">
      <c r="B643" s="818"/>
      <c r="C643" s="819"/>
      <c r="D643" s="820"/>
      <c r="E643" s="410"/>
      <c r="G643" s="821"/>
      <c r="H643" s="822"/>
      <c r="I643" s="821"/>
      <c r="K643" s="408"/>
      <c r="L643" s="823"/>
      <c r="M643" s="823"/>
    </row>
    <row r="644" spans="2:13" ht="14" x14ac:dyDescent="0.15">
      <c r="B644" s="818"/>
      <c r="C644" s="819"/>
      <c r="D644" s="820"/>
      <c r="E644" s="410"/>
      <c r="G644" s="821"/>
      <c r="H644" s="822"/>
      <c r="I644" s="821"/>
      <c r="K644" s="408"/>
      <c r="L644" s="823"/>
      <c r="M644" s="823"/>
    </row>
    <row r="645" spans="2:13" ht="14" x14ac:dyDescent="0.15">
      <c r="B645" s="818"/>
      <c r="C645" s="819"/>
      <c r="D645" s="820"/>
      <c r="E645" s="410"/>
      <c r="G645" s="821"/>
      <c r="H645" s="822"/>
      <c r="I645" s="821"/>
      <c r="K645" s="408"/>
      <c r="L645" s="823"/>
      <c r="M645" s="823"/>
    </row>
    <row r="646" spans="2:13" ht="14" x14ac:dyDescent="0.15">
      <c r="B646" s="818"/>
      <c r="C646" s="819"/>
      <c r="D646" s="820"/>
      <c r="E646" s="410"/>
      <c r="G646" s="821"/>
      <c r="H646" s="822"/>
      <c r="I646" s="821"/>
      <c r="K646" s="408"/>
      <c r="L646" s="823"/>
      <c r="M646" s="823"/>
    </row>
    <row r="647" spans="2:13" ht="14" x14ac:dyDescent="0.15">
      <c r="B647" s="818"/>
      <c r="C647" s="819"/>
      <c r="D647" s="820"/>
      <c r="E647" s="410"/>
      <c r="G647" s="821"/>
      <c r="H647" s="822"/>
      <c r="I647" s="821"/>
      <c r="K647" s="408"/>
      <c r="L647" s="823"/>
      <c r="M647" s="823"/>
    </row>
    <row r="648" spans="2:13" ht="14" x14ac:dyDescent="0.15">
      <c r="B648" s="818"/>
      <c r="C648" s="819"/>
      <c r="D648" s="820"/>
      <c r="E648" s="410"/>
      <c r="G648" s="821"/>
      <c r="H648" s="822"/>
      <c r="I648" s="821"/>
      <c r="K648" s="408"/>
      <c r="L648" s="823"/>
      <c r="M648" s="823"/>
    </row>
    <row r="649" spans="2:13" ht="14" x14ac:dyDescent="0.15">
      <c r="B649" s="818"/>
      <c r="C649" s="819"/>
      <c r="D649" s="820"/>
      <c r="E649" s="410"/>
      <c r="G649" s="821"/>
      <c r="H649" s="822"/>
      <c r="I649" s="821"/>
      <c r="K649" s="408"/>
      <c r="L649" s="823"/>
      <c r="M649" s="823"/>
    </row>
    <row r="650" spans="2:13" ht="14" x14ac:dyDescent="0.15">
      <c r="B650" s="818"/>
      <c r="C650" s="819"/>
      <c r="D650" s="820"/>
      <c r="E650" s="410"/>
      <c r="G650" s="821"/>
      <c r="H650" s="822"/>
      <c r="I650" s="821"/>
      <c r="K650" s="408"/>
      <c r="L650" s="823"/>
      <c r="M650" s="823"/>
    </row>
    <row r="651" spans="2:13" ht="14" x14ac:dyDescent="0.15">
      <c r="B651" s="818"/>
      <c r="C651" s="819"/>
      <c r="D651" s="820"/>
      <c r="E651" s="410"/>
      <c r="G651" s="821"/>
      <c r="H651" s="822"/>
      <c r="I651" s="821"/>
      <c r="K651" s="408"/>
      <c r="L651" s="823"/>
      <c r="M651" s="823"/>
    </row>
    <row r="652" spans="2:13" ht="14" x14ac:dyDescent="0.15">
      <c r="B652" s="818"/>
      <c r="C652" s="819"/>
      <c r="D652" s="820"/>
      <c r="E652" s="410"/>
      <c r="G652" s="821"/>
      <c r="H652" s="822"/>
      <c r="I652" s="821"/>
      <c r="K652" s="408"/>
      <c r="L652" s="823"/>
      <c r="M652" s="823"/>
    </row>
    <row r="653" spans="2:13" ht="14" x14ac:dyDescent="0.15">
      <c r="B653" s="818"/>
      <c r="C653" s="819"/>
      <c r="D653" s="820"/>
      <c r="E653" s="410"/>
      <c r="G653" s="821"/>
      <c r="H653" s="822"/>
      <c r="I653" s="821"/>
      <c r="K653" s="408"/>
      <c r="L653" s="823"/>
      <c r="M653" s="823"/>
    </row>
    <row r="654" spans="2:13" ht="14" x14ac:dyDescent="0.15">
      <c r="B654" s="818"/>
      <c r="C654" s="819"/>
      <c r="D654" s="820"/>
      <c r="E654" s="410"/>
      <c r="G654" s="821"/>
      <c r="H654" s="822"/>
      <c r="I654" s="821"/>
      <c r="K654" s="408"/>
      <c r="L654" s="823"/>
      <c r="M654" s="823"/>
    </row>
    <row r="655" spans="2:13" ht="14" x14ac:dyDescent="0.15">
      <c r="B655" s="818"/>
      <c r="C655" s="819"/>
      <c r="D655" s="820"/>
      <c r="E655" s="410"/>
      <c r="G655" s="821"/>
      <c r="H655" s="822"/>
      <c r="I655" s="821"/>
      <c r="K655" s="408"/>
      <c r="L655" s="823"/>
      <c r="M655" s="823"/>
    </row>
    <row r="656" spans="2:13" ht="14" x14ac:dyDescent="0.15">
      <c r="B656" s="818"/>
      <c r="C656" s="819"/>
      <c r="D656" s="820"/>
      <c r="E656" s="410"/>
      <c r="G656" s="821"/>
      <c r="H656" s="822"/>
      <c r="I656" s="821"/>
      <c r="K656" s="408"/>
      <c r="L656" s="823"/>
      <c r="M656" s="823"/>
    </row>
    <row r="657" spans="2:13" ht="14" x14ac:dyDescent="0.15">
      <c r="B657" s="818"/>
      <c r="C657" s="819"/>
      <c r="D657" s="820"/>
      <c r="E657" s="410"/>
      <c r="G657" s="821"/>
      <c r="H657" s="822"/>
      <c r="I657" s="821"/>
      <c r="K657" s="408"/>
      <c r="L657" s="823"/>
      <c r="M657" s="823"/>
    </row>
    <row r="658" spans="2:13" ht="14" x14ac:dyDescent="0.15">
      <c r="B658" s="818"/>
      <c r="C658" s="819"/>
      <c r="D658" s="820"/>
      <c r="E658" s="410"/>
      <c r="G658" s="821"/>
      <c r="H658" s="822"/>
      <c r="I658" s="821"/>
      <c r="K658" s="408"/>
      <c r="L658" s="823"/>
      <c r="M658" s="823"/>
    </row>
    <row r="659" spans="2:13" ht="14" x14ac:dyDescent="0.15">
      <c r="B659" s="818"/>
      <c r="C659" s="819"/>
      <c r="D659" s="820"/>
      <c r="E659" s="410"/>
      <c r="G659" s="821"/>
      <c r="H659" s="822"/>
      <c r="I659" s="821"/>
      <c r="K659" s="408"/>
      <c r="L659" s="823"/>
      <c r="M659" s="823"/>
    </row>
    <row r="660" spans="2:13" ht="14" x14ac:dyDescent="0.15">
      <c r="B660" s="818"/>
      <c r="C660" s="819"/>
      <c r="D660" s="820"/>
      <c r="E660" s="410"/>
      <c r="G660" s="821"/>
      <c r="H660" s="822"/>
      <c r="I660" s="821"/>
      <c r="K660" s="408"/>
      <c r="L660" s="823"/>
      <c r="M660" s="823"/>
    </row>
    <row r="661" spans="2:13" ht="14" x14ac:dyDescent="0.15">
      <c r="B661" s="818"/>
      <c r="C661" s="819"/>
      <c r="D661" s="820"/>
      <c r="E661" s="410"/>
      <c r="G661" s="821"/>
      <c r="H661" s="822"/>
      <c r="I661" s="821"/>
      <c r="K661" s="408"/>
      <c r="L661" s="823"/>
      <c r="M661" s="823"/>
    </row>
    <row r="662" spans="2:13" ht="14" x14ac:dyDescent="0.15">
      <c r="B662" s="818"/>
      <c r="C662" s="819"/>
      <c r="D662" s="820"/>
      <c r="E662" s="410"/>
      <c r="G662" s="821"/>
      <c r="H662" s="822"/>
      <c r="I662" s="821"/>
      <c r="K662" s="408"/>
      <c r="L662" s="823"/>
      <c r="M662" s="823"/>
    </row>
    <row r="663" spans="2:13" ht="14" x14ac:dyDescent="0.15">
      <c r="B663" s="818"/>
      <c r="C663" s="819"/>
      <c r="D663" s="820"/>
      <c r="E663" s="410"/>
      <c r="G663" s="821"/>
      <c r="H663" s="822"/>
      <c r="I663" s="821"/>
      <c r="K663" s="408"/>
      <c r="L663" s="823"/>
      <c r="M663" s="823"/>
    </row>
    <row r="664" spans="2:13" ht="14" x14ac:dyDescent="0.15">
      <c r="B664" s="818"/>
      <c r="C664" s="819"/>
      <c r="D664" s="820"/>
      <c r="E664" s="410"/>
      <c r="G664" s="821"/>
      <c r="H664" s="822"/>
      <c r="I664" s="821"/>
      <c r="K664" s="408"/>
      <c r="L664" s="823"/>
      <c r="M664" s="823"/>
    </row>
    <row r="665" spans="2:13" ht="14" x14ac:dyDescent="0.15">
      <c r="B665" s="818"/>
      <c r="C665" s="819"/>
      <c r="D665" s="820"/>
      <c r="E665" s="410"/>
      <c r="G665" s="821"/>
      <c r="H665" s="822"/>
      <c r="I665" s="821"/>
      <c r="K665" s="408"/>
      <c r="L665" s="823"/>
      <c r="M665" s="823"/>
    </row>
    <row r="666" spans="2:13" ht="14" x14ac:dyDescent="0.15">
      <c r="B666" s="818"/>
      <c r="C666" s="819"/>
      <c r="D666" s="820"/>
      <c r="E666" s="410"/>
      <c r="G666" s="821"/>
      <c r="H666" s="822"/>
      <c r="I666" s="821"/>
      <c r="K666" s="408"/>
      <c r="L666" s="823"/>
      <c r="M666" s="823"/>
    </row>
    <row r="667" spans="2:13" ht="14" x14ac:dyDescent="0.15">
      <c r="B667" s="818"/>
      <c r="C667" s="819"/>
      <c r="D667" s="820"/>
      <c r="E667" s="410"/>
      <c r="G667" s="821"/>
      <c r="H667" s="822"/>
      <c r="I667" s="821"/>
      <c r="K667" s="408"/>
      <c r="L667" s="823"/>
      <c r="M667" s="823"/>
    </row>
    <row r="668" spans="2:13" ht="14" x14ac:dyDescent="0.15">
      <c r="B668" s="818"/>
      <c r="C668" s="819"/>
      <c r="D668" s="820"/>
      <c r="E668" s="410"/>
      <c r="G668" s="821"/>
      <c r="H668" s="822"/>
      <c r="I668" s="821"/>
      <c r="K668" s="408"/>
      <c r="L668" s="823"/>
      <c r="M668" s="823"/>
    </row>
    <row r="669" spans="2:13" ht="14" x14ac:dyDescent="0.15">
      <c r="B669" s="818"/>
      <c r="C669" s="819"/>
      <c r="D669" s="820"/>
      <c r="E669" s="410"/>
      <c r="G669" s="821"/>
      <c r="H669" s="822"/>
      <c r="I669" s="821"/>
      <c r="K669" s="408"/>
      <c r="L669" s="823"/>
      <c r="M669" s="823"/>
    </row>
    <row r="670" spans="2:13" ht="14" x14ac:dyDescent="0.15">
      <c r="B670" s="818"/>
      <c r="C670" s="819"/>
      <c r="D670" s="820"/>
      <c r="E670" s="410"/>
      <c r="G670" s="821"/>
      <c r="H670" s="822"/>
      <c r="I670" s="821"/>
      <c r="K670" s="408"/>
      <c r="L670" s="823"/>
      <c r="M670" s="823"/>
    </row>
    <row r="671" spans="2:13" ht="14" x14ac:dyDescent="0.15">
      <c r="B671" s="818"/>
      <c r="C671" s="819"/>
      <c r="D671" s="820"/>
      <c r="E671" s="410"/>
      <c r="G671" s="821"/>
      <c r="H671" s="822"/>
      <c r="I671" s="821"/>
      <c r="K671" s="408"/>
      <c r="L671" s="823"/>
      <c r="M671" s="823"/>
    </row>
    <row r="672" spans="2:13" ht="14" x14ac:dyDescent="0.15">
      <c r="B672" s="818"/>
      <c r="C672" s="819"/>
      <c r="D672" s="820"/>
      <c r="E672" s="410"/>
      <c r="G672" s="821"/>
      <c r="H672" s="822"/>
      <c r="I672" s="821"/>
      <c r="K672" s="408"/>
      <c r="L672" s="823"/>
      <c r="M672" s="823"/>
    </row>
    <row r="673" spans="2:13" ht="14" x14ac:dyDescent="0.15">
      <c r="B673" s="818"/>
      <c r="C673" s="819"/>
      <c r="D673" s="820"/>
      <c r="E673" s="410"/>
      <c r="G673" s="821"/>
      <c r="H673" s="822"/>
      <c r="I673" s="821"/>
      <c r="K673" s="408"/>
      <c r="L673" s="823"/>
      <c r="M673" s="823"/>
    </row>
    <row r="674" spans="2:13" ht="14" x14ac:dyDescent="0.15">
      <c r="B674" s="818"/>
      <c r="C674" s="819"/>
      <c r="D674" s="820"/>
      <c r="E674" s="410"/>
      <c r="G674" s="821"/>
      <c r="H674" s="822"/>
      <c r="I674" s="821"/>
      <c r="K674" s="408"/>
      <c r="L674" s="823"/>
      <c r="M674" s="823"/>
    </row>
    <row r="675" spans="2:13" ht="14" x14ac:dyDescent="0.15">
      <c r="B675" s="818"/>
      <c r="C675" s="819"/>
      <c r="D675" s="820"/>
      <c r="E675" s="410"/>
      <c r="G675" s="821"/>
      <c r="H675" s="822"/>
      <c r="I675" s="821"/>
      <c r="K675" s="408"/>
      <c r="L675" s="823"/>
      <c r="M675" s="823"/>
    </row>
    <row r="676" spans="2:13" ht="14" x14ac:dyDescent="0.15">
      <c r="B676" s="818"/>
      <c r="C676" s="819"/>
      <c r="D676" s="820"/>
      <c r="E676" s="410"/>
      <c r="G676" s="821"/>
      <c r="H676" s="822"/>
      <c r="I676" s="821"/>
      <c r="K676" s="408"/>
      <c r="L676" s="823"/>
      <c r="M676" s="823"/>
    </row>
    <row r="677" spans="2:13" ht="14" x14ac:dyDescent="0.15">
      <c r="B677" s="818"/>
      <c r="C677" s="819"/>
      <c r="D677" s="820"/>
      <c r="E677" s="410"/>
      <c r="G677" s="821"/>
      <c r="H677" s="822"/>
      <c r="I677" s="821"/>
      <c r="K677" s="408"/>
      <c r="L677" s="823"/>
      <c r="M677" s="823"/>
    </row>
    <row r="678" spans="2:13" ht="14" x14ac:dyDescent="0.15">
      <c r="B678" s="818"/>
      <c r="C678" s="819"/>
      <c r="D678" s="820"/>
      <c r="E678" s="410"/>
      <c r="G678" s="821"/>
      <c r="H678" s="822"/>
      <c r="I678" s="821"/>
      <c r="K678" s="408"/>
      <c r="L678" s="823"/>
      <c r="M678" s="823"/>
    </row>
    <row r="679" spans="2:13" ht="14" x14ac:dyDescent="0.15">
      <c r="B679" s="818"/>
      <c r="C679" s="819"/>
      <c r="D679" s="820"/>
      <c r="E679" s="410"/>
      <c r="G679" s="821"/>
      <c r="H679" s="822"/>
      <c r="I679" s="821"/>
      <c r="K679" s="408"/>
      <c r="L679" s="823"/>
      <c r="M679" s="823"/>
    </row>
    <row r="680" spans="2:13" ht="14" x14ac:dyDescent="0.15">
      <c r="B680" s="818"/>
      <c r="C680" s="819"/>
      <c r="D680" s="820"/>
      <c r="E680" s="410"/>
      <c r="G680" s="821"/>
      <c r="H680" s="822"/>
      <c r="I680" s="821"/>
      <c r="K680" s="408"/>
      <c r="L680" s="823"/>
      <c r="M680" s="823"/>
    </row>
    <row r="681" spans="2:13" ht="14" x14ac:dyDescent="0.15">
      <c r="B681" s="818"/>
      <c r="C681" s="819"/>
      <c r="D681" s="820"/>
      <c r="E681" s="410"/>
      <c r="G681" s="821"/>
      <c r="H681" s="822"/>
      <c r="I681" s="821"/>
      <c r="K681" s="408"/>
      <c r="L681" s="823"/>
      <c r="M681" s="823"/>
    </row>
    <row r="682" spans="2:13" ht="14" x14ac:dyDescent="0.15">
      <c r="B682" s="818"/>
      <c r="C682" s="819"/>
      <c r="D682" s="820"/>
      <c r="E682" s="410"/>
      <c r="G682" s="821"/>
      <c r="H682" s="822"/>
      <c r="I682" s="821"/>
      <c r="K682" s="408"/>
      <c r="L682" s="823"/>
      <c r="M682" s="823"/>
    </row>
    <row r="683" spans="2:13" ht="14" x14ac:dyDescent="0.15">
      <c r="B683" s="818"/>
      <c r="C683" s="819"/>
      <c r="D683" s="820"/>
      <c r="E683" s="410"/>
      <c r="G683" s="821"/>
      <c r="H683" s="822"/>
      <c r="I683" s="821"/>
      <c r="K683" s="408"/>
      <c r="L683" s="823"/>
      <c r="M683" s="823"/>
    </row>
    <row r="684" spans="2:13" ht="14" x14ac:dyDescent="0.15">
      <c r="B684" s="818"/>
      <c r="C684" s="819"/>
      <c r="D684" s="820"/>
      <c r="E684" s="410"/>
      <c r="G684" s="821"/>
      <c r="H684" s="822"/>
      <c r="I684" s="821"/>
      <c r="K684" s="408"/>
      <c r="L684" s="823"/>
      <c r="M684" s="823"/>
    </row>
    <row r="685" spans="2:13" ht="14" x14ac:dyDescent="0.15">
      <c r="B685" s="818"/>
      <c r="C685" s="819"/>
      <c r="D685" s="820"/>
      <c r="E685" s="410"/>
      <c r="G685" s="821"/>
      <c r="H685" s="822"/>
      <c r="I685" s="821"/>
      <c r="K685" s="408"/>
      <c r="L685" s="823"/>
      <c r="M685" s="823"/>
    </row>
    <row r="686" spans="2:13" ht="14" x14ac:dyDescent="0.15">
      <c r="B686" s="818"/>
      <c r="C686" s="819"/>
      <c r="D686" s="820"/>
      <c r="E686" s="410"/>
      <c r="G686" s="821"/>
      <c r="H686" s="822"/>
      <c r="I686" s="821"/>
      <c r="K686" s="408"/>
      <c r="L686" s="823"/>
      <c r="M686" s="823"/>
    </row>
    <row r="687" spans="2:13" ht="14" x14ac:dyDescent="0.15">
      <c r="B687" s="818"/>
      <c r="C687" s="819"/>
      <c r="D687" s="820"/>
      <c r="E687" s="410"/>
      <c r="G687" s="821"/>
      <c r="H687" s="822"/>
      <c r="I687" s="821"/>
      <c r="K687" s="408"/>
      <c r="L687" s="823"/>
      <c r="M687" s="823"/>
    </row>
    <row r="688" spans="2:13" ht="14" x14ac:dyDescent="0.15">
      <c r="B688" s="818"/>
      <c r="C688" s="819"/>
      <c r="D688" s="820"/>
      <c r="E688" s="410"/>
      <c r="G688" s="821"/>
      <c r="H688" s="822"/>
      <c r="I688" s="821"/>
      <c r="K688" s="408"/>
      <c r="L688" s="823"/>
      <c r="M688" s="823"/>
    </row>
    <row r="689" spans="2:13" ht="14" x14ac:dyDescent="0.15">
      <c r="B689" s="818"/>
      <c r="C689" s="819"/>
      <c r="D689" s="820"/>
      <c r="E689" s="410"/>
      <c r="G689" s="821"/>
      <c r="H689" s="822"/>
      <c r="I689" s="821"/>
      <c r="K689" s="408"/>
      <c r="L689" s="823"/>
      <c r="M689" s="823"/>
    </row>
    <row r="690" spans="2:13" ht="14" x14ac:dyDescent="0.15">
      <c r="B690" s="818"/>
      <c r="C690" s="819"/>
      <c r="D690" s="820"/>
      <c r="E690" s="410"/>
      <c r="G690" s="821"/>
      <c r="H690" s="822"/>
      <c r="I690" s="821"/>
      <c r="K690" s="408"/>
      <c r="L690" s="823"/>
      <c r="M690" s="823"/>
    </row>
    <row r="691" spans="2:13" ht="14" x14ac:dyDescent="0.15">
      <c r="B691" s="818"/>
      <c r="C691" s="819"/>
      <c r="D691" s="820"/>
      <c r="E691" s="410"/>
      <c r="G691" s="821"/>
      <c r="H691" s="822"/>
      <c r="I691" s="821"/>
      <c r="K691" s="408"/>
      <c r="L691" s="823"/>
      <c r="M691" s="823"/>
    </row>
    <row r="692" spans="2:13" ht="14" x14ac:dyDescent="0.15">
      <c r="B692" s="818"/>
      <c r="C692" s="819"/>
      <c r="D692" s="820"/>
      <c r="E692" s="410"/>
      <c r="G692" s="821"/>
      <c r="H692" s="822"/>
      <c r="I692" s="821"/>
      <c r="K692" s="408"/>
      <c r="L692" s="823"/>
      <c r="M692" s="823"/>
    </row>
    <row r="693" spans="2:13" ht="14" x14ac:dyDescent="0.15">
      <c r="B693" s="818"/>
      <c r="C693" s="819"/>
      <c r="D693" s="820"/>
      <c r="E693" s="410"/>
      <c r="G693" s="821"/>
      <c r="H693" s="822"/>
      <c r="I693" s="821"/>
      <c r="K693" s="408"/>
      <c r="L693" s="823"/>
      <c r="M693" s="823"/>
    </row>
    <row r="694" spans="2:13" ht="14" x14ac:dyDescent="0.15">
      <c r="B694" s="818"/>
      <c r="C694" s="819"/>
      <c r="D694" s="820"/>
      <c r="E694" s="410"/>
      <c r="G694" s="821"/>
      <c r="H694" s="822"/>
      <c r="I694" s="821"/>
      <c r="K694" s="408"/>
      <c r="L694" s="823"/>
      <c r="M694" s="823"/>
    </row>
    <row r="695" spans="2:13" ht="14" x14ac:dyDescent="0.15">
      <c r="B695" s="818"/>
      <c r="C695" s="819"/>
      <c r="D695" s="820"/>
      <c r="E695" s="410"/>
      <c r="G695" s="821"/>
      <c r="H695" s="822"/>
      <c r="I695" s="821"/>
      <c r="K695" s="408"/>
      <c r="L695" s="823"/>
      <c r="M695" s="823"/>
    </row>
    <row r="696" spans="2:13" ht="14" x14ac:dyDescent="0.15">
      <c r="B696" s="818"/>
      <c r="C696" s="819"/>
      <c r="D696" s="820"/>
      <c r="E696" s="410"/>
      <c r="G696" s="821"/>
      <c r="H696" s="822"/>
      <c r="I696" s="821"/>
      <c r="K696" s="408"/>
      <c r="L696" s="823"/>
      <c r="M696" s="823"/>
    </row>
    <row r="697" spans="2:13" ht="14" x14ac:dyDescent="0.15">
      <c r="B697" s="818"/>
      <c r="C697" s="819"/>
      <c r="D697" s="820"/>
      <c r="E697" s="410"/>
      <c r="G697" s="821"/>
      <c r="H697" s="822"/>
      <c r="I697" s="821"/>
      <c r="K697" s="408"/>
      <c r="L697" s="823"/>
      <c r="M697" s="823"/>
    </row>
    <row r="698" spans="2:13" ht="14" x14ac:dyDescent="0.15">
      <c r="B698" s="818"/>
      <c r="C698" s="819"/>
      <c r="D698" s="820"/>
      <c r="E698" s="410"/>
      <c r="G698" s="821"/>
      <c r="H698" s="822"/>
      <c r="I698" s="821"/>
      <c r="K698" s="408"/>
      <c r="L698" s="823"/>
      <c r="M698" s="823"/>
    </row>
    <row r="699" spans="2:13" ht="14" x14ac:dyDescent="0.15">
      <c r="B699" s="818"/>
      <c r="C699" s="819"/>
      <c r="D699" s="820"/>
      <c r="E699" s="410"/>
      <c r="G699" s="821"/>
      <c r="H699" s="822"/>
      <c r="I699" s="821"/>
      <c r="K699" s="408"/>
      <c r="L699" s="823"/>
      <c r="M699" s="823"/>
    </row>
    <row r="700" spans="2:13" ht="14" x14ac:dyDescent="0.15">
      <c r="B700" s="818"/>
      <c r="C700" s="819"/>
      <c r="D700" s="820"/>
      <c r="E700" s="410"/>
      <c r="G700" s="821"/>
      <c r="H700" s="822"/>
      <c r="I700" s="821"/>
      <c r="K700" s="408"/>
      <c r="L700" s="823"/>
      <c r="M700" s="823"/>
    </row>
    <row r="701" spans="2:13" ht="14" x14ac:dyDescent="0.15">
      <c r="B701" s="818"/>
      <c r="C701" s="819"/>
      <c r="D701" s="820"/>
      <c r="E701" s="410"/>
      <c r="G701" s="821"/>
      <c r="H701" s="822"/>
      <c r="I701" s="821"/>
      <c r="K701" s="408"/>
      <c r="L701" s="823"/>
      <c r="M701" s="823"/>
    </row>
    <row r="702" spans="2:13" ht="14" x14ac:dyDescent="0.15">
      <c r="B702" s="818"/>
      <c r="C702" s="819"/>
      <c r="D702" s="820"/>
      <c r="E702" s="410"/>
      <c r="G702" s="821"/>
      <c r="H702" s="822"/>
      <c r="I702" s="821"/>
      <c r="K702" s="408"/>
      <c r="L702" s="823"/>
      <c r="M702" s="823"/>
    </row>
    <row r="703" spans="2:13" ht="14" x14ac:dyDescent="0.15">
      <c r="B703" s="818"/>
      <c r="C703" s="819"/>
      <c r="D703" s="820"/>
      <c r="E703" s="410"/>
      <c r="G703" s="821"/>
      <c r="H703" s="822"/>
      <c r="I703" s="821"/>
      <c r="K703" s="408"/>
      <c r="L703" s="823"/>
      <c r="M703" s="823"/>
    </row>
    <row r="704" spans="2:13" ht="14" x14ac:dyDescent="0.15">
      <c r="B704" s="818"/>
      <c r="C704" s="819"/>
      <c r="D704" s="820"/>
      <c r="E704" s="410"/>
      <c r="G704" s="821"/>
      <c r="H704" s="822"/>
      <c r="I704" s="821"/>
      <c r="K704" s="408"/>
      <c r="L704" s="823"/>
      <c r="M704" s="823"/>
    </row>
    <row r="705" spans="2:13" ht="14" x14ac:dyDescent="0.15">
      <c r="B705" s="818"/>
      <c r="C705" s="819"/>
      <c r="D705" s="820"/>
      <c r="E705" s="410"/>
      <c r="G705" s="821"/>
      <c r="H705" s="822"/>
      <c r="I705" s="821"/>
      <c r="K705" s="408"/>
      <c r="L705" s="823"/>
      <c r="M705" s="823"/>
    </row>
    <row r="706" spans="2:13" ht="14" x14ac:dyDescent="0.15">
      <c r="B706" s="818"/>
      <c r="C706" s="819"/>
      <c r="D706" s="820"/>
      <c r="E706" s="410"/>
      <c r="G706" s="821"/>
      <c r="H706" s="822"/>
      <c r="I706" s="821"/>
      <c r="K706" s="408"/>
      <c r="L706" s="823"/>
      <c r="M706" s="823"/>
    </row>
    <row r="707" spans="2:13" ht="14" x14ac:dyDescent="0.15">
      <c r="B707" s="818"/>
      <c r="C707" s="819"/>
      <c r="D707" s="820"/>
      <c r="E707" s="410"/>
      <c r="G707" s="821"/>
      <c r="H707" s="822"/>
      <c r="I707" s="821"/>
      <c r="K707" s="408"/>
      <c r="L707" s="823"/>
      <c r="M707" s="823"/>
    </row>
    <row r="708" spans="2:13" ht="14" x14ac:dyDescent="0.15">
      <c r="B708" s="818"/>
      <c r="C708" s="819"/>
      <c r="D708" s="820"/>
      <c r="E708" s="410"/>
      <c r="G708" s="821"/>
      <c r="H708" s="822"/>
      <c r="I708" s="821"/>
      <c r="K708" s="408"/>
      <c r="L708" s="823"/>
      <c r="M708" s="823"/>
    </row>
    <row r="709" spans="2:13" ht="14" x14ac:dyDescent="0.15">
      <c r="B709" s="818"/>
      <c r="C709" s="819"/>
      <c r="D709" s="820"/>
      <c r="E709" s="410"/>
      <c r="G709" s="821"/>
      <c r="H709" s="822"/>
      <c r="I709" s="821"/>
      <c r="K709" s="408"/>
      <c r="L709" s="823"/>
      <c r="M709" s="823"/>
    </row>
    <row r="710" spans="2:13" ht="14" x14ac:dyDescent="0.15">
      <c r="B710" s="818"/>
      <c r="C710" s="819"/>
      <c r="D710" s="820"/>
      <c r="E710" s="410"/>
      <c r="G710" s="821"/>
      <c r="H710" s="822"/>
      <c r="I710" s="821"/>
      <c r="K710" s="408"/>
      <c r="L710" s="823"/>
      <c r="M710" s="823"/>
    </row>
    <row r="711" spans="2:13" ht="14" x14ac:dyDescent="0.15">
      <c r="B711" s="818"/>
      <c r="C711" s="819"/>
      <c r="D711" s="820"/>
      <c r="E711" s="410"/>
      <c r="G711" s="821"/>
      <c r="H711" s="822"/>
      <c r="I711" s="821"/>
      <c r="K711" s="408"/>
      <c r="L711" s="823"/>
      <c r="M711" s="823"/>
    </row>
    <row r="712" spans="2:13" ht="14" x14ac:dyDescent="0.15">
      <c r="B712" s="818"/>
      <c r="C712" s="819"/>
      <c r="D712" s="820"/>
      <c r="E712" s="410"/>
      <c r="G712" s="821"/>
      <c r="H712" s="822"/>
      <c r="I712" s="821"/>
      <c r="K712" s="408"/>
      <c r="L712" s="823"/>
      <c r="M712" s="823"/>
    </row>
    <row r="713" spans="2:13" ht="14" x14ac:dyDescent="0.15">
      <c r="B713" s="818"/>
      <c r="C713" s="819"/>
      <c r="D713" s="820"/>
      <c r="E713" s="410"/>
      <c r="G713" s="821"/>
      <c r="H713" s="822"/>
      <c r="I713" s="821"/>
      <c r="K713" s="408"/>
      <c r="L713" s="823"/>
      <c r="M713" s="823"/>
    </row>
    <row r="714" spans="2:13" ht="14" x14ac:dyDescent="0.15">
      <c r="B714" s="818"/>
      <c r="C714" s="819"/>
      <c r="D714" s="820"/>
      <c r="E714" s="410"/>
      <c r="G714" s="821"/>
      <c r="H714" s="822"/>
      <c r="I714" s="821"/>
      <c r="K714" s="408"/>
      <c r="L714" s="823"/>
      <c r="M714" s="823"/>
    </row>
    <row r="715" spans="2:13" ht="14" x14ac:dyDescent="0.15">
      <c r="B715" s="818"/>
      <c r="C715" s="819"/>
      <c r="D715" s="820"/>
      <c r="E715" s="410"/>
      <c r="G715" s="821"/>
      <c r="H715" s="822"/>
      <c r="I715" s="821"/>
      <c r="K715" s="408"/>
      <c r="L715" s="823"/>
      <c r="M715" s="823"/>
    </row>
    <row r="716" spans="2:13" ht="14" x14ac:dyDescent="0.15">
      <c r="B716" s="818"/>
      <c r="C716" s="819"/>
      <c r="D716" s="820"/>
      <c r="E716" s="410"/>
      <c r="G716" s="821"/>
      <c r="H716" s="822"/>
      <c r="I716" s="821"/>
      <c r="K716" s="408"/>
      <c r="L716" s="823"/>
      <c r="M716" s="823"/>
    </row>
    <row r="717" spans="2:13" ht="14" x14ac:dyDescent="0.15">
      <c r="B717" s="818"/>
      <c r="C717" s="819"/>
      <c r="D717" s="820"/>
      <c r="E717" s="410"/>
      <c r="G717" s="821"/>
      <c r="H717" s="822"/>
      <c r="I717" s="821"/>
      <c r="K717" s="408"/>
      <c r="L717" s="823"/>
      <c r="M717" s="823"/>
    </row>
    <row r="718" spans="2:13" ht="14" x14ac:dyDescent="0.15">
      <c r="B718" s="818"/>
      <c r="C718" s="819"/>
      <c r="D718" s="820"/>
      <c r="E718" s="410"/>
      <c r="G718" s="821"/>
      <c r="H718" s="822"/>
      <c r="I718" s="821"/>
      <c r="K718" s="408"/>
      <c r="L718" s="823"/>
      <c r="M718" s="823"/>
    </row>
    <row r="719" spans="2:13" ht="14" x14ac:dyDescent="0.15">
      <c r="B719" s="818"/>
      <c r="C719" s="819"/>
      <c r="D719" s="820"/>
      <c r="E719" s="410"/>
      <c r="G719" s="821"/>
      <c r="H719" s="822"/>
      <c r="I719" s="821"/>
      <c r="K719" s="408"/>
      <c r="L719" s="823"/>
      <c r="M719" s="823"/>
    </row>
    <row r="720" spans="2:13" ht="14" x14ac:dyDescent="0.15">
      <c r="B720" s="818"/>
      <c r="C720" s="819"/>
      <c r="D720" s="820"/>
      <c r="E720" s="410"/>
      <c r="G720" s="821"/>
      <c r="H720" s="822"/>
      <c r="I720" s="821"/>
      <c r="K720" s="408"/>
      <c r="L720" s="823"/>
      <c r="M720" s="823"/>
    </row>
    <row r="721" spans="2:13" ht="14" x14ac:dyDescent="0.15">
      <c r="B721" s="818"/>
      <c r="C721" s="819"/>
      <c r="D721" s="820"/>
      <c r="E721" s="410"/>
      <c r="G721" s="821"/>
      <c r="H721" s="822"/>
      <c r="I721" s="821"/>
      <c r="K721" s="408"/>
      <c r="L721" s="823"/>
      <c r="M721" s="823"/>
    </row>
    <row r="722" spans="2:13" ht="14" x14ac:dyDescent="0.15">
      <c r="B722" s="818"/>
      <c r="C722" s="819"/>
      <c r="D722" s="820"/>
      <c r="E722" s="410"/>
      <c r="G722" s="821"/>
      <c r="H722" s="822"/>
      <c r="I722" s="821"/>
      <c r="K722" s="408"/>
      <c r="L722" s="823"/>
      <c r="M722" s="823"/>
    </row>
    <row r="723" spans="2:13" ht="14" x14ac:dyDescent="0.15">
      <c r="B723" s="818"/>
      <c r="C723" s="819"/>
      <c r="D723" s="820"/>
      <c r="E723" s="410"/>
      <c r="G723" s="821"/>
      <c r="H723" s="822"/>
      <c r="I723" s="821"/>
      <c r="K723" s="408"/>
      <c r="L723" s="823"/>
      <c r="M723" s="823"/>
    </row>
    <row r="724" spans="2:13" ht="14" x14ac:dyDescent="0.15">
      <c r="B724" s="818"/>
      <c r="C724" s="819"/>
      <c r="D724" s="820"/>
      <c r="E724" s="410"/>
      <c r="G724" s="821"/>
      <c r="H724" s="822"/>
      <c r="I724" s="821"/>
      <c r="K724" s="408"/>
      <c r="L724" s="823"/>
      <c r="M724" s="823"/>
    </row>
    <row r="725" spans="2:13" ht="14" x14ac:dyDescent="0.15">
      <c r="B725" s="818"/>
      <c r="C725" s="819"/>
      <c r="D725" s="820"/>
      <c r="E725" s="410"/>
      <c r="G725" s="821"/>
      <c r="H725" s="822"/>
      <c r="I725" s="821"/>
      <c r="K725" s="408"/>
      <c r="L725" s="823"/>
      <c r="M725" s="823"/>
    </row>
    <row r="726" spans="2:13" ht="14" x14ac:dyDescent="0.15">
      <c r="B726" s="818"/>
      <c r="C726" s="819"/>
      <c r="D726" s="820"/>
      <c r="E726" s="410"/>
      <c r="G726" s="821"/>
      <c r="H726" s="822"/>
      <c r="I726" s="821"/>
      <c r="K726" s="408"/>
      <c r="L726" s="823"/>
      <c r="M726" s="823"/>
    </row>
    <row r="727" spans="2:13" ht="14" x14ac:dyDescent="0.15">
      <c r="B727" s="818"/>
      <c r="C727" s="819"/>
      <c r="D727" s="820"/>
      <c r="E727" s="410"/>
      <c r="G727" s="821"/>
      <c r="H727" s="822"/>
      <c r="I727" s="821"/>
      <c r="K727" s="408"/>
      <c r="L727" s="823"/>
      <c r="M727" s="823"/>
    </row>
    <row r="728" spans="2:13" ht="14" x14ac:dyDescent="0.15">
      <c r="B728" s="818"/>
      <c r="C728" s="819"/>
      <c r="D728" s="820"/>
      <c r="E728" s="410"/>
      <c r="G728" s="821"/>
      <c r="H728" s="822"/>
      <c r="I728" s="821"/>
      <c r="K728" s="408"/>
      <c r="L728" s="823"/>
      <c r="M728" s="823"/>
    </row>
    <row r="729" spans="2:13" ht="14" x14ac:dyDescent="0.15">
      <c r="B729" s="818"/>
      <c r="C729" s="819"/>
      <c r="D729" s="820"/>
      <c r="E729" s="410"/>
      <c r="G729" s="821"/>
      <c r="H729" s="822"/>
      <c r="I729" s="821"/>
      <c r="K729" s="408"/>
      <c r="L729" s="823"/>
      <c r="M729" s="823"/>
    </row>
    <row r="730" spans="2:13" ht="14" x14ac:dyDescent="0.15">
      <c r="B730" s="818"/>
      <c r="C730" s="819"/>
      <c r="D730" s="820"/>
      <c r="E730" s="410"/>
      <c r="G730" s="821"/>
      <c r="H730" s="822"/>
      <c r="I730" s="821"/>
      <c r="K730" s="408"/>
      <c r="L730" s="823"/>
      <c r="M730" s="823"/>
    </row>
    <row r="731" spans="2:13" ht="14" x14ac:dyDescent="0.15">
      <c r="B731" s="818"/>
      <c r="C731" s="819"/>
      <c r="D731" s="820"/>
      <c r="E731" s="410"/>
      <c r="G731" s="821"/>
      <c r="H731" s="822"/>
      <c r="I731" s="821"/>
      <c r="K731" s="408"/>
      <c r="L731" s="823"/>
      <c r="M731" s="823"/>
    </row>
    <row r="732" spans="2:13" ht="14" x14ac:dyDescent="0.15">
      <c r="B732" s="818"/>
      <c r="C732" s="819"/>
      <c r="D732" s="820"/>
      <c r="E732" s="410"/>
      <c r="G732" s="821"/>
      <c r="H732" s="822"/>
      <c r="I732" s="821"/>
      <c r="K732" s="408"/>
      <c r="L732" s="823"/>
      <c r="M732" s="823"/>
    </row>
    <row r="733" spans="2:13" ht="14" x14ac:dyDescent="0.15">
      <c r="B733" s="818"/>
      <c r="C733" s="819"/>
      <c r="D733" s="820"/>
      <c r="E733" s="410"/>
      <c r="G733" s="821"/>
      <c r="H733" s="822"/>
      <c r="I733" s="821"/>
      <c r="K733" s="408"/>
      <c r="L733" s="823"/>
      <c r="M733" s="823"/>
    </row>
    <row r="734" spans="2:13" ht="14" x14ac:dyDescent="0.15">
      <c r="B734" s="818"/>
      <c r="C734" s="819"/>
      <c r="D734" s="820"/>
      <c r="E734" s="410"/>
      <c r="G734" s="821"/>
      <c r="H734" s="822"/>
      <c r="I734" s="821"/>
      <c r="K734" s="408"/>
      <c r="L734" s="823"/>
      <c r="M734" s="823"/>
    </row>
    <row r="735" spans="2:13" ht="14" x14ac:dyDescent="0.15">
      <c r="B735" s="818"/>
      <c r="C735" s="819"/>
      <c r="D735" s="820"/>
      <c r="E735" s="410"/>
      <c r="G735" s="821"/>
      <c r="H735" s="822"/>
      <c r="I735" s="821"/>
      <c r="K735" s="408"/>
      <c r="L735" s="823"/>
      <c r="M735" s="823"/>
    </row>
    <row r="736" spans="2:13" ht="14" x14ac:dyDescent="0.15">
      <c r="B736" s="818"/>
      <c r="C736" s="819"/>
      <c r="D736" s="820"/>
      <c r="E736" s="410"/>
      <c r="G736" s="821"/>
      <c r="H736" s="822"/>
      <c r="I736" s="821"/>
      <c r="K736" s="408"/>
      <c r="L736" s="823"/>
      <c r="M736" s="823"/>
    </row>
    <row r="737" spans="2:13" ht="14" x14ac:dyDescent="0.15">
      <c r="B737" s="818"/>
      <c r="C737" s="819"/>
      <c r="D737" s="820"/>
      <c r="E737" s="410"/>
      <c r="G737" s="821"/>
      <c r="H737" s="822"/>
      <c r="I737" s="821"/>
      <c r="K737" s="408"/>
      <c r="L737" s="823"/>
      <c r="M737" s="823"/>
    </row>
    <row r="738" spans="2:13" ht="14" x14ac:dyDescent="0.15">
      <c r="B738" s="818"/>
      <c r="C738" s="819"/>
      <c r="D738" s="820"/>
      <c r="E738" s="410"/>
      <c r="G738" s="821"/>
      <c r="H738" s="822"/>
      <c r="I738" s="821"/>
      <c r="K738" s="408"/>
      <c r="L738" s="823"/>
      <c r="M738" s="823"/>
    </row>
    <row r="739" spans="2:13" ht="14" x14ac:dyDescent="0.15">
      <c r="B739" s="818"/>
      <c r="C739" s="819"/>
      <c r="D739" s="820"/>
      <c r="E739" s="410"/>
      <c r="G739" s="821"/>
      <c r="H739" s="822"/>
      <c r="I739" s="821"/>
      <c r="K739" s="408"/>
      <c r="L739" s="823"/>
      <c r="M739" s="823"/>
    </row>
    <row r="740" spans="2:13" ht="14" x14ac:dyDescent="0.15">
      <c r="B740" s="818"/>
      <c r="C740" s="819"/>
      <c r="D740" s="820"/>
      <c r="E740" s="410"/>
      <c r="G740" s="821"/>
      <c r="H740" s="822"/>
      <c r="I740" s="821"/>
      <c r="K740" s="408"/>
      <c r="L740" s="823"/>
      <c r="M740" s="823"/>
    </row>
    <row r="741" spans="2:13" ht="14" x14ac:dyDescent="0.15">
      <c r="B741" s="818"/>
      <c r="C741" s="819"/>
      <c r="D741" s="820"/>
      <c r="E741" s="410"/>
      <c r="G741" s="821"/>
      <c r="H741" s="822"/>
      <c r="I741" s="821"/>
      <c r="K741" s="408"/>
      <c r="L741" s="823"/>
      <c r="M741" s="823"/>
    </row>
    <row r="742" spans="2:13" ht="14" x14ac:dyDescent="0.15">
      <c r="B742" s="818"/>
      <c r="C742" s="819"/>
      <c r="D742" s="820"/>
      <c r="E742" s="410"/>
      <c r="G742" s="821"/>
      <c r="H742" s="822"/>
      <c r="I742" s="821"/>
      <c r="K742" s="408"/>
      <c r="L742" s="823"/>
      <c r="M742" s="823"/>
    </row>
    <row r="743" spans="2:13" ht="14" x14ac:dyDescent="0.15">
      <c r="B743" s="818"/>
      <c r="C743" s="819"/>
      <c r="D743" s="820"/>
      <c r="E743" s="410"/>
      <c r="G743" s="821"/>
      <c r="H743" s="822"/>
      <c r="I743" s="821"/>
      <c r="K743" s="408"/>
      <c r="L743" s="823"/>
      <c r="M743" s="823"/>
    </row>
    <row r="744" spans="2:13" ht="14" x14ac:dyDescent="0.15">
      <c r="B744" s="818"/>
      <c r="C744" s="819"/>
      <c r="D744" s="820"/>
      <c r="E744" s="410"/>
      <c r="G744" s="821"/>
      <c r="H744" s="822"/>
      <c r="I744" s="821"/>
      <c r="K744" s="408"/>
      <c r="L744" s="823"/>
      <c r="M744" s="823"/>
    </row>
    <row r="745" spans="2:13" ht="14" x14ac:dyDescent="0.15">
      <c r="B745" s="818"/>
      <c r="C745" s="819"/>
      <c r="D745" s="820"/>
      <c r="E745" s="410"/>
      <c r="G745" s="821"/>
      <c r="H745" s="822"/>
      <c r="I745" s="821"/>
      <c r="K745" s="408"/>
      <c r="L745" s="823"/>
      <c r="M745" s="823"/>
    </row>
    <row r="746" spans="2:13" ht="14" x14ac:dyDescent="0.15">
      <c r="B746" s="818"/>
      <c r="C746" s="819"/>
      <c r="D746" s="820"/>
      <c r="E746" s="410"/>
      <c r="G746" s="821"/>
      <c r="H746" s="822"/>
      <c r="I746" s="821"/>
      <c r="K746" s="408"/>
      <c r="L746" s="823"/>
      <c r="M746" s="823"/>
    </row>
    <row r="747" spans="2:13" ht="14" x14ac:dyDescent="0.15">
      <c r="B747" s="818"/>
      <c r="C747" s="819"/>
      <c r="D747" s="820"/>
      <c r="E747" s="410"/>
      <c r="G747" s="821"/>
      <c r="H747" s="822"/>
      <c r="I747" s="821"/>
      <c r="K747" s="408"/>
      <c r="L747" s="823"/>
      <c r="M747" s="823"/>
    </row>
    <row r="748" spans="2:13" ht="14" x14ac:dyDescent="0.15">
      <c r="B748" s="818"/>
      <c r="C748" s="819"/>
      <c r="D748" s="820"/>
      <c r="E748" s="410"/>
      <c r="G748" s="821"/>
      <c r="H748" s="822"/>
      <c r="I748" s="821"/>
      <c r="K748" s="408"/>
      <c r="L748" s="823"/>
      <c r="M748" s="823"/>
    </row>
    <row r="749" spans="2:13" ht="14" x14ac:dyDescent="0.15">
      <c r="B749" s="818"/>
      <c r="C749" s="819"/>
      <c r="D749" s="820"/>
      <c r="E749" s="410"/>
      <c r="G749" s="821"/>
      <c r="H749" s="822"/>
      <c r="I749" s="821"/>
      <c r="K749" s="408"/>
      <c r="L749" s="823"/>
      <c r="M749" s="823"/>
    </row>
    <row r="750" spans="2:13" ht="14" x14ac:dyDescent="0.15">
      <c r="B750" s="818"/>
      <c r="C750" s="819"/>
      <c r="D750" s="820"/>
      <c r="E750" s="410"/>
      <c r="G750" s="821"/>
      <c r="H750" s="822"/>
      <c r="I750" s="821"/>
      <c r="K750" s="408"/>
      <c r="L750" s="823"/>
      <c r="M750" s="823"/>
    </row>
    <row r="751" spans="2:13" ht="14" x14ac:dyDescent="0.15">
      <c r="B751" s="818"/>
      <c r="C751" s="819"/>
      <c r="D751" s="820"/>
      <c r="E751" s="410"/>
      <c r="G751" s="821"/>
      <c r="H751" s="822"/>
      <c r="I751" s="821"/>
      <c r="K751" s="408"/>
      <c r="L751" s="823"/>
      <c r="M751" s="823"/>
    </row>
    <row r="752" spans="2:13" ht="14" x14ac:dyDescent="0.15">
      <c r="B752" s="818"/>
      <c r="C752" s="819"/>
      <c r="D752" s="820"/>
      <c r="E752" s="410"/>
      <c r="G752" s="821"/>
      <c r="H752" s="822"/>
      <c r="I752" s="821"/>
      <c r="K752" s="408"/>
      <c r="L752" s="823"/>
      <c r="M752" s="823"/>
    </row>
    <row r="753" spans="2:13" ht="14" x14ac:dyDescent="0.15">
      <c r="B753" s="818"/>
      <c r="C753" s="819"/>
      <c r="D753" s="820"/>
      <c r="E753" s="410"/>
      <c r="G753" s="821"/>
      <c r="H753" s="822"/>
      <c r="I753" s="821"/>
      <c r="K753" s="408"/>
      <c r="L753" s="823"/>
      <c r="M753" s="823"/>
    </row>
    <row r="754" spans="2:13" ht="14" x14ac:dyDescent="0.15">
      <c r="B754" s="818"/>
      <c r="C754" s="819"/>
      <c r="D754" s="820"/>
      <c r="E754" s="410"/>
      <c r="G754" s="821"/>
      <c r="H754" s="822"/>
      <c r="I754" s="821"/>
      <c r="K754" s="408"/>
      <c r="L754" s="823"/>
      <c r="M754" s="823"/>
    </row>
    <row r="755" spans="2:13" ht="14" x14ac:dyDescent="0.15">
      <c r="B755" s="818"/>
      <c r="C755" s="819"/>
      <c r="D755" s="820"/>
      <c r="E755" s="410"/>
      <c r="G755" s="821"/>
      <c r="H755" s="822"/>
      <c r="I755" s="821"/>
      <c r="K755" s="408"/>
      <c r="L755" s="823"/>
      <c r="M755" s="823"/>
    </row>
    <row r="756" spans="2:13" ht="14" x14ac:dyDescent="0.15">
      <c r="B756" s="818"/>
      <c r="C756" s="819"/>
      <c r="D756" s="820"/>
      <c r="E756" s="410"/>
      <c r="G756" s="821"/>
      <c r="H756" s="822"/>
      <c r="I756" s="821"/>
      <c r="K756" s="408"/>
      <c r="L756" s="823"/>
      <c r="M756" s="823"/>
    </row>
    <row r="757" spans="2:13" ht="14" x14ac:dyDescent="0.15">
      <c r="B757" s="818"/>
      <c r="C757" s="819"/>
      <c r="D757" s="820"/>
      <c r="E757" s="410"/>
      <c r="G757" s="821"/>
      <c r="H757" s="822"/>
      <c r="I757" s="821"/>
      <c r="K757" s="408"/>
      <c r="L757" s="823"/>
      <c r="M757" s="823"/>
    </row>
    <row r="758" spans="2:13" ht="14" x14ac:dyDescent="0.15">
      <c r="B758" s="818"/>
      <c r="C758" s="819"/>
      <c r="D758" s="820"/>
      <c r="E758" s="410"/>
      <c r="G758" s="821"/>
      <c r="H758" s="822"/>
      <c r="I758" s="821"/>
      <c r="K758" s="408"/>
      <c r="L758" s="823"/>
      <c r="M758" s="823"/>
    </row>
    <row r="759" spans="2:13" ht="14" x14ac:dyDescent="0.15">
      <c r="B759" s="818"/>
      <c r="C759" s="819"/>
      <c r="D759" s="820"/>
      <c r="E759" s="410"/>
      <c r="G759" s="821"/>
      <c r="H759" s="822"/>
      <c r="I759" s="821"/>
      <c r="K759" s="408"/>
      <c r="L759" s="823"/>
      <c r="M759" s="823"/>
    </row>
    <row r="760" spans="2:13" ht="14" x14ac:dyDescent="0.15">
      <c r="B760" s="818"/>
      <c r="C760" s="819"/>
      <c r="D760" s="820"/>
      <c r="E760" s="410"/>
      <c r="G760" s="821"/>
      <c r="H760" s="822"/>
      <c r="I760" s="821"/>
      <c r="K760" s="408"/>
      <c r="L760" s="823"/>
      <c r="M760" s="823"/>
    </row>
    <row r="761" spans="2:13" ht="14" x14ac:dyDescent="0.15">
      <c r="B761" s="818"/>
      <c r="C761" s="819"/>
      <c r="D761" s="820"/>
      <c r="E761" s="410"/>
      <c r="G761" s="821"/>
      <c r="H761" s="822"/>
      <c r="I761" s="821"/>
      <c r="K761" s="408"/>
      <c r="L761" s="823"/>
      <c r="M761" s="823"/>
    </row>
    <row r="762" spans="2:13" ht="14" x14ac:dyDescent="0.15">
      <c r="B762" s="818"/>
      <c r="C762" s="819"/>
      <c r="D762" s="820"/>
      <c r="E762" s="410"/>
      <c r="G762" s="821"/>
      <c r="H762" s="822"/>
      <c r="I762" s="821"/>
      <c r="K762" s="408"/>
      <c r="L762" s="823"/>
      <c r="M762" s="823"/>
    </row>
    <row r="763" spans="2:13" ht="14" x14ac:dyDescent="0.15">
      <c r="B763" s="818"/>
      <c r="C763" s="819"/>
      <c r="D763" s="820"/>
      <c r="E763" s="410"/>
      <c r="G763" s="821"/>
      <c r="H763" s="822"/>
      <c r="I763" s="821"/>
      <c r="K763" s="408"/>
      <c r="L763" s="823"/>
      <c r="M763" s="823"/>
    </row>
    <row r="764" spans="2:13" ht="14" x14ac:dyDescent="0.15">
      <c r="B764" s="818"/>
      <c r="C764" s="819"/>
      <c r="D764" s="820"/>
      <c r="E764" s="410"/>
      <c r="G764" s="821"/>
      <c r="H764" s="822"/>
      <c r="I764" s="821"/>
      <c r="K764" s="408"/>
      <c r="L764" s="823"/>
      <c r="M764" s="823"/>
    </row>
    <row r="765" spans="2:13" ht="14" x14ac:dyDescent="0.15">
      <c r="B765" s="818"/>
      <c r="C765" s="819"/>
      <c r="D765" s="820"/>
      <c r="E765" s="410"/>
      <c r="G765" s="821"/>
      <c r="H765" s="822"/>
      <c r="I765" s="821"/>
      <c r="K765" s="408"/>
      <c r="L765" s="823"/>
      <c r="M765" s="823"/>
    </row>
    <row r="766" spans="2:13" ht="14" x14ac:dyDescent="0.15">
      <c r="B766" s="818"/>
      <c r="C766" s="819"/>
      <c r="D766" s="820"/>
      <c r="E766" s="410"/>
      <c r="G766" s="821"/>
      <c r="H766" s="822"/>
      <c r="I766" s="821"/>
      <c r="K766" s="408"/>
      <c r="L766" s="823"/>
      <c r="M766" s="823"/>
    </row>
    <row r="767" spans="2:13" ht="14" x14ac:dyDescent="0.15">
      <c r="B767" s="818"/>
      <c r="C767" s="819"/>
      <c r="D767" s="820"/>
      <c r="E767" s="410"/>
      <c r="G767" s="821"/>
      <c r="H767" s="822"/>
      <c r="I767" s="821"/>
      <c r="K767" s="408"/>
      <c r="L767" s="823"/>
      <c r="M767" s="823"/>
    </row>
    <row r="768" spans="2:13" ht="14" x14ac:dyDescent="0.15">
      <c r="B768" s="818"/>
      <c r="C768" s="819"/>
      <c r="D768" s="820"/>
      <c r="E768" s="410"/>
      <c r="G768" s="821"/>
      <c r="H768" s="822"/>
      <c r="I768" s="821"/>
      <c r="K768" s="408"/>
      <c r="L768" s="823"/>
      <c r="M768" s="823"/>
    </row>
    <row r="769" spans="2:13" ht="14" x14ac:dyDescent="0.15">
      <c r="B769" s="818"/>
      <c r="C769" s="819"/>
      <c r="D769" s="820"/>
      <c r="E769" s="410"/>
      <c r="G769" s="821"/>
      <c r="H769" s="822"/>
      <c r="I769" s="821"/>
      <c r="K769" s="408"/>
      <c r="L769" s="823"/>
      <c r="M769" s="823"/>
    </row>
    <row r="770" spans="2:13" ht="14" x14ac:dyDescent="0.15">
      <c r="B770" s="818"/>
      <c r="C770" s="819"/>
      <c r="D770" s="820"/>
      <c r="E770" s="410"/>
      <c r="G770" s="821"/>
      <c r="H770" s="822"/>
      <c r="I770" s="821"/>
      <c r="K770" s="408"/>
      <c r="L770" s="823"/>
      <c r="M770" s="823"/>
    </row>
    <row r="771" spans="2:13" ht="14" x14ac:dyDescent="0.15">
      <c r="B771" s="818"/>
      <c r="C771" s="819"/>
      <c r="D771" s="820"/>
      <c r="E771" s="410"/>
      <c r="G771" s="821"/>
      <c r="H771" s="822"/>
      <c r="I771" s="821"/>
      <c r="K771" s="408"/>
      <c r="L771" s="823"/>
      <c r="M771" s="823"/>
    </row>
    <row r="772" spans="2:13" ht="14" x14ac:dyDescent="0.15">
      <c r="B772" s="818"/>
      <c r="C772" s="819"/>
      <c r="D772" s="820"/>
      <c r="E772" s="410"/>
      <c r="G772" s="821"/>
      <c r="H772" s="822"/>
      <c r="I772" s="821"/>
      <c r="K772" s="408"/>
      <c r="L772" s="823"/>
      <c r="M772" s="823"/>
    </row>
    <row r="773" spans="2:13" ht="14" x14ac:dyDescent="0.15">
      <c r="B773" s="818"/>
      <c r="C773" s="819"/>
      <c r="D773" s="820"/>
      <c r="E773" s="410"/>
      <c r="G773" s="821"/>
      <c r="H773" s="822"/>
      <c r="I773" s="821"/>
      <c r="K773" s="408"/>
      <c r="L773" s="823"/>
      <c r="M773" s="823"/>
    </row>
    <row r="774" spans="2:13" ht="14" x14ac:dyDescent="0.15">
      <c r="B774" s="818"/>
      <c r="C774" s="819"/>
      <c r="D774" s="820"/>
      <c r="E774" s="410"/>
      <c r="G774" s="821"/>
      <c r="H774" s="822"/>
      <c r="I774" s="821"/>
      <c r="K774" s="408"/>
      <c r="L774" s="823"/>
      <c r="M774" s="823"/>
    </row>
    <row r="775" spans="2:13" ht="14" x14ac:dyDescent="0.15">
      <c r="B775" s="818"/>
      <c r="C775" s="819"/>
      <c r="D775" s="820"/>
      <c r="E775" s="410"/>
      <c r="G775" s="821"/>
      <c r="H775" s="822"/>
      <c r="I775" s="821"/>
      <c r="K775" s="408"/>
      <c r="L775" s="823"/>
      <c r="M775" s="823"/>
    </row>
    <row r="776" spans="2:13" ht="14" x14ac:dyDescent="0.15">
      <c r="B776" s="818"/>
      <c r="C776" s="819"/>
      <c r="D776" s="820"/>
      <c r="E776" s="410"/>
      <c r="G776" s="821"/>
      <c r="H776" s="822"/>
      <c r="I776" s="821"/>
      <c r="K776" s="408"/>
      <c r="L776" s="823"/>
      <c r="M776" s="823"/>
    </row>
    <row r="777" spans="2:13" ht="14" x14ac:dyDescent="0.15">
      <c r="B777" s="818"/>
      <c r="C777" s="819"/>
      <c r="D777" s="820"/>
      <c r="E777" s="410"/>
      <c r="G777" s="821"/>
      <c r="H777" s="822"/>
      <c r="I777" s="821"/>
      <c r="K777" s="408"/>
      <c r="L777" s="823"/>
      <c r="M777" s="823"/>
    </row>
    <row r="778" spans="2:13" ht="14" x14ac:dyDescent="0.15">
      <c r="B778" s="818"/>
      <c r="C778" s="819"/>
      <c r="D778" s="820"/>
      <c r="E778" s="410"/>
      <c r="G778" s="821"/>
      <c r="H778" s="822"/>
      <c r="I778" s="821"/>
      <c r="K778" s="408"/>
      <c r="L778" s="823"/>
      <c r="M778" s="823"/>
    </row>
    <row r="779" spans="2:13" ht="14" x14ac:dyDescent="0.15">
      <c r="B779" s="818"/>
      <c r="C779" s="819"/>
      <c r="D779" s="820"/>
      <c r="E779" s="410"/>
      <c r="G779" s="821"/>
      <c r="H779" s="822"/>
      <c r="I779" s="821"/>
      <c r="K779" s="408"/>
      <c r="L779" s="823"/>
      <c r="M779" s="823"/>
    </row>
    <row r="780" spans="2:13" ht="14" x14ac:dyDescent="0.15">
      <c r="B780" s="818"/>
      <c r="C780" s="819"/>
      <c r="D780" s="820"/>
      <c r="E780" s="410"/>
      <c r="G780" s="821"/>
      <c r="H780" s="822"/>
      <c r="I780" s="821"/>
      <c r="K780" s="408"/>
      <c r="L780" s="823"/>
      <c r="M780" s="823"/>
    </row>
    <row r="781" spans="2:13" ht="14" x14ac:dyDescent="0.15">
      <c r="B781" s="818"/>
      <c r="C781" s="819"/>
      <c r="D781" s="820"/>
      <c r="E781" s="410"/>
      <c r="G781" s="821"/>
      <c r="H781" s="822"/>
      <c r="I781" s="821"/>
      <c r="K781" s="408"/>
      <c r="L781" s="823"/>
      <c r="M781" s="823"/>
    </row>
    <row r="782" spans="2:13" ht="14" x14ac:dyDescent="0.15">
      <c r="B782" s="818"/>
      <c r="C782" s="819"/>
      <c r="D782" s="820"/>
      <c r="E782" s="410"/>
      <c r="G782" s="821"/>
      <c r="H782" s="822"/>
      <c r="I782" s="821"/>
      <c r="K782" s="408"/>
      <c r="L782" s="823"/>
      <c r="M782" s="823"/>
    </row>
    <row r="783" spans="2:13" ht="14" x14ac:dyDescent="0.15">
      <c r="B783" s="818"/>
      <c r="C783" s="819"/>
      <c r="D783" s="820"/>
      <c r="E783" s="410"/>
      <c r="G783" s="821"/>
      <c r="H783" s="822"/>
      <c r="I783" s="821"/>
      <c r="K783" s="408"/>
      <c r="L783" s="823"/>
      <c r="M783" s="823"/>
    </row>
    <row r="784" spans="2:13" ht="14" x14ac:dyDescent="0.15">
      <c r="B784" s="818"/>
      <c r="C784" s="819"/>
      <c r="D784" s="820"/>
      <c r="E784" s="410"/>
      <c r="G784" s="821"/>
      <c r="H784" s="822"/>
      <c r="I784" s="821"/>
      <c r="K784" s="408"/>
      <c r="L784" s="823"/>
      <c r="M784" s="823"/>
    </row>
    <row r="785" spans="2:13" ht="14" x14ac:dyDescent="0.15">
      <c r="B785" s="818"/>
      <c r="C785" s="819"/>
      <c r="D785" s="820"/>
      <c r="E785" s="410"/>
      <c r="G785" s="821"/>
      <c r="H785" s="822"/>
      <c r="I785" s="821"/>
      <c r="K785" s="408"/>
      <c r="L785" s="823"/>
      <c r="M785" s="823"/>
    </row>
    <row r="786" spans="2:13" ht="14" x14ac:dyDescent="0.15">
      <c r="B786" s="818"/>
      <c r="C786" s="819"/>
      <c r="D786" s="820"/>
      <c r="E786" s="410"/>
      <c r="G786" s="821"/>
      <c r="H786" s="822"/>
      <c r="I786" s="821"/>
      <c r="K786" s="408"/>
      <c r="L786" s="823"/>
      <c r="M786" s="823"/>
    </row>
    <row r="787" spans="2:13" ht="14" x14ac:dyDescent="0.15">
      <c r="B787" s="818"/>
      <c r="C787" s="819"/>
      <c r="D787" s="820"/>
      <c r="E787" s="410"/>
      <c r="G787" s="821"/>
      <c r="H787" s="822"/>
      <c r="I787" s="821"/>
      <c r="K787" s="408"/>
      <c r="L787" s="823"/>
      <c r="M787" s="823"/>
    </row>
    <row r="788" spans="2:13" ht="14" x14ac:dyDescent="0.15">
      <c r="B788" s="818"/>
      <c r="C788" s="819"/>
      <c r="D788" s="820"/>
      <c r="E788" s="410"/>
      <c r="G788" s="821"/>
      <c r="H788" s="822"/>
      <c r="I788" s="821"/>
      <c r="K788" s="408"/>
      <c r="L788" s="823"/>
      <c r="M788" s="823"/>
    </row>
    <row r="789" spans="2:13" ht="14" x14ac:dyDescent="0.15">
      <c r="B789" s="818"/>
      <c r="C789" s="819"/>
      <c r="D789" s="820"/>
      <c r="E789" s="410"/>
      <c r="G789" s="821"/>
      <c r="H789" s="822"/>
      <c r="I789" s="821"/>
      <c r="K789" s="408"/>
      <c r="L789" s="823"/>
      <c r="M789" s="823"/>
    </row>
    <row r="790" spans="2:13" ht="14" x14ac:dyDescent="0.15">
      <c r="B790" s="818"/>
      <c r="C790" s="819"/>
      <c r="D790" s="820"/>
      <c r="E790" s="410"/>
      <c r="G790" s="821"/>
      <c r="H790" s="822"/>
      <c r="I790" s="821"/>
      <c r="K790" s="408"/>
      <c r="L790" s="823"/>
      <c r="M790" s="823"/>
    </row>
    <row r="791" spans="2:13" ht="14" x14ac:dyDescent="0.15">
      <c r="B791" s="818"/>
      <c r="C791" s="819"/>
      <c r="D791" s="820"/>
      <c r="E791" s="410"/>
      <c r="G791" s="821"/>
      <c r="H791" s="822"/>
      <c r="I791" s="821"/>
      <c r="K791" s="408"/>
      <c r="L791" s="823"/>
      <c r="M791" s="823"/>
    </row>
    <row r="792" spans="2:13" ht="14" x14ac:dyDescent="0.15">
      <c r="B792" s="818"/>
      <c r="C792" s="819"/>
      <c r="D792" s="820"/>
      <c r="E792" s="410"/>
      <c r="G792" s="821"/>
      <c r="H792" s="822"/>
      <c r="I792" s="821"/>
      <c r="K792" s="408"/>
      <c r="L792" s="823"/>
      <c r="M792" s="823"/>
    </row>
    <row r="793" spans="2:13" ht="14" x14ac:dyDescent="0.15">
      <c r="B793" s="818"/>
      <c r="C793" s="819"/>
      <c r="D793" s="820"/>
      <c r="E793" s="410"/>
      <c r="G793" s="821"/>
      <c r="H793" s="822"/>
      <c r="I793" s="821"/>
      <c r="K793" s="408"/>
      <c r="L793" s="823"/>
      <c r="M793" s="823"/>
    </row>
    <row r="794" spans="2:13" ht="14" x14ac:dyDescent="0.15">
      <c r="B794" s="818"/>
      <c r="C794" s="819"/>
      <c r="D794" s="820"/>
      <c r="E794" s="410"/>
      <c r="G794" s="821"/>
      <c r="H794" s="822"/>
      <c r="I794" s="821"/>
      <c r="K794" s="408"/>
      <c r="L794" s="823"/>
      <c r="M794" s="823"/>
    </row>
    <row r="795" spans="2:13" ht="14" x14ac:dyDescent="0.15">
      <c r="B795" s="818"/>
      <c r="C795" s="819"/>
      <c r="D795" s="820"/>
      <c r="E795" s="410"/>
      <c r="G795" s="821"/>
      <c r="H795" s="822"/>
      <c r="I795" s="821"/>
      <c r="K795" s="408"/>
      <c r="L795" s="823"/>
      <c r="M795" s="823"/>
    </row>
    <row r="796" spans="2:13" ht="14" x14ac:dyDescent="0.15">
      <c r="B796" s="818"/>
      <c r="C796" s="819"/>
      <c r="D796" s="820"/>
      <c r="E796" s="410"/>
      <c r="G796" s="821"/>
      <c r="H796" s="822"/>
      <c r="I796" s="821"/>
      <c r="K796" s="408"/>
      <c r="L796" s="823"/>
      <c r="M796" s="823"/>
    </row>
    <row r="797" spans="2:13" ht="14" x14ac:dyDescent="0.15">
      <c r="B797" s="818"/>
      <c r="C797" s="819"/>
      <c r="D797" s="820"/>
      <c r="E797" s="410"/>
      <c r="G797" s="821"/>
      <c r="H797" s="822"/>
      <c r="I797" s="821"/>
      <c r="K797" s="408"/>
      <c r="L797" s="823"/>
      <c r="M797" s="823"/>
    </row>
    <row r="798" spans="2:13" ht="14" x14ac:dyDescent="0.15">
      <c r="B798" s="818"/>
      <c r="C798" s="819"/>
      <c r="D798" s="820"/>
      <c r="E798" s="410"/>
      <c r="G798" s="821"/>
      <c r="H798" s="822"/>
      <c r="I798" s="821"/>
      <c r="K798" s="408"/>
      <c r="L798" s="823"/>
      <c r="M798" s="823"/>
    </row>
    <row r="799" spans="2:13" ht="14" x14ac:dyDescent="0.15">
      <c r="B799" s="818"/>
      <c r="C799" s="819"/>
      <c r="D799" s="820"/>
      <c r="E799" s="410"/>
      <c r="G799" s="821"/>
      <c r="H799" s="822"/>
      <c r="I799" s="821"/>
      <c r="K799" s="408"/>
      <c r="L799" s="823"/>
      <c r="M799" s="823"/>
    </row>
    <row r="800" spans="2:13" ht="14" x14ac:dyDescent="0.15">
      <c r="B800" s="818"/>
      <c r="C800" s="819"/>
      <c r="D800" s="820"/>
      <c r="E800" s="410"/>
      <c r="G800" s="821"/>
      <c r="H800" s="822"/>
      <c r="I800" s="821"/>
      <c r="K800" s="408"/>
      <c r="L800" s="823"/>
      <c r="M800" s="823"/>
    </row>
    <row r="801" spans="2:13" ht="14" x14ac:dyDescent="0.15">
      <c r="B801" s="818"/>
      <c r="C801" s="819"/>
      <c r="D801" s="820"/>
      <c r="E801" s="410"/>
      <c r="G801" s="821"/>
      <c r="H801" s="822"/>
      <c r="I801" s="821"/>
      <c r="K801" s="408"/>
      <c r="L801" s="823"/>
      <c r="M801" s="823"/>
    </row>
    <row r="802" spans="2:13" ht="14" x14ac:dyDescent="0.15">
      <c r="B802" s="818"/>
      <c r="C802" s="819"/>
      <c r="D802" s="820"/>
      <c r="E802" s="410"/>
      <c r="G802" s="821"/>
      <c r="H802" s="822"/>
      <c r="I802" s="821"/>
      <c r="K802" s="408"/>
      <c r="L802" s="823"/>
      <c r="M802" s="823"/>
    </row>
    <row r="803" spans="2:13" ht="14" x14ac:dyDescent="0.15">
      <c r="B803" s="818"/>
      <c r="C803" s="819"/>
      <c r="D803" s="820"/>
      <c r="E803" s="410"/>
      <c r="G803" s="821"/>
      <c r="H803" s="822"/>
      <c r="I803" s="821"/>
      <c r="K803" s="408"/>
      <c r="L803" s="823"/>
      <c r="M803" s="823"/>
    </row>
    <row r="804" spans="2:13" ht="14" x14ac:dyDescent="0.15">
      <c r="B804" s="818"/>
      <c r="C804" s="819"/>
      <c r="D804" s="820"/>
      <c r="E804" s="410"/>
      <c r="G804" s="821"/>
      <c r="H804" s="822"/>
      <c r="I804" s="821"/>
      <c r="K804" s="408"/>
      <c r="L804" s="823"/>
      <c r="M804" s="823"/>
    </row>
    <row r="805" spans="2:13" ht="14" x14ac:dyDescent="0.15">
      <c r="B805" s="818"/>
      <c r="C805" s="819"/>
      <c r="D805" s="820"/>
      <c r="E805" s="410"/>
      <c r="G805" s="821"/>
      <c r="H805" s="822"/>
      <c r="I805" s="821"/>
      <c r="K805" s="408"/>
      <c r="L805" s="823"/>
      <c r="M805" s="823"/>
    </row>
    <row r="806" spans="2:13" ht="14" x14ac:dyDescent="0.15">
      <c r="B806" s="818"/>
      <c r="C806" s="819"/>
      <c r="D806" s="820"/>
      <c r="E806" s="410"/>
      <c r="G806" s="821"/>
      <c r="H806" s="822"/>
      <c r="I806" s="821"/>
      <c r="K806" s="408"/>
      <c r="L806" s="823"/>
      <c r="M806" s="823"/>
    </row>
    <row r="807" spans="2:13" ht="14" x14ac:dyDescent="0.15">
      <c r="B807" s="818"/>
      <c r="C807" s="819"/>
      <c r="D807" s="820"/>
      <c r="E807" s="410"/>
      <c r="G807" s="821"/>
      <c r="H807" s="822"/>
      <c r="I807" s="821"/>
      <c r="K807" s="408"/>
      <c r="L807" s="823"/>
      <c r="M807" s="823"/>
    </row>
    <row r="808" spans="2:13" ht="14" x14ac:dyDescent="0.15">
      <c r="B808" s="818"/>
      <c r="C808" s="819"/>
      <c r="D808" s="820"/>
      <c r="E808" s="410"/>
      <c r="G808" s="821"/>
      <c r="H808" s="822"/>
      <c r="I808" s="821"/>
      <c r="K808" s="408"/>
      <c r="L808" s="823"/>
      <c r="M808" s="823"/>
    </row>
    <row r="809" spans="2:13" ht="14" x14ac:dyDescent="0.15">
      <c r="B809" s="818"/>
      <c r="C809" s="819"/>
      <c r="D809" s="820"/>
      <c r="E809" s="410"/>
      <c r="G809" s="821"/>
      <c r="H809" s="822"/>
      <c r="I809" s="821"/>
      <c r="K809" s="408"/>
      <c r="L809" s="823"/>
      <c r="M809" s="823"/>
    </row>
    <row r="810" spans="2:13" ht="14" x14ac:dyDescent="0.15">
      <c r="B810" s="818"/>
      <c r="C810" s="819"/>
      <c r="D810" s="820"/>
      <c r="E810" s="410"/>
      <c r="G810" s="821"/>
      <c r="H810" s="822"/>
      <c r="I810" s="821"/>
      <c r="K810" s="408"/>
      <c r="L810" s="823"/>
      <c r="M810" s="823"/>
    </row>
    <row r="811" spans="2:13" ht="14" x14ac:dyDescent="0.15">
      <c r="B811" s="818"/>
      <c r="C811" s="819"/>
      <c r="D811" s="820"/>
      <c r="E811" s="410"/>
      <c r="G811" s="821"/>
      <c r="H811" s="822"/>
      <c r="I811" s="821"/>
      <c r="K811" s="408"/>
      <c r="L811" s="823"/>
      <c r="M811" s="823"/>
    </row>
    <row r="812" spans="2:13" ht="14" x14ac:dyDescent="0.15">
      <c r="B812" s="818"/>
      <c r="C812" s="819"/>
      <c r="D812" s="820"/>
      <c r="E812" s="410"/>
      <c r="G812" s="821"/>
      <c r="H812" s="822"/>
      <c r="I812" s="821"/>
      <c r="K812" s="408"/>
      <c r="L812" s="823"/>
      <c r="M812" s="823"/>
    </row>
    <row r="813" spans="2:13" ht="14" x14ac:dyDescent="0.15">
      <c r="B813" s="818"/>
      <c r="C813" s="819"/>
      <c r="D813" s="820"/>
      <c r="E813" s="410"/>
      <c r="G813" s="821"/>
      <c r="H813" s="822"/>
      <c r="I813" s="821"/>
      <c r="K813" s="408"/>
      <c r="L813" s="823"/>
      <c r="M813" s="823"/>
    </row>
    <row r="814" spans="2:13" ht="14" x14ac:dyDescent="0.15">
      <c r="B814" s="818"/>
      <c r="C814" s="819"/>
      <c r="D814" s="820"/>
      <c r="E814" s="410"/>
      <c r="G814" s="821"/>
      <c r="H814" s="822"/>
      <c r="I814" s="821"/>
      <c r="K814" s="408"/>
      <c r="L814" s="823"/>
      <c r="M814" s="823"/>
    </row>
    <row r="815" spans="2:13" ht="14" x14ac:dyDescent="0.15">
      <c r="B815" s="818"/>
      <c r="C815" s="819"/>
      <c r="D815" s="820"/>
      <c r="E815" s="410"/>
      <c r="G815" s="821"/>
      <c r="H815" s="822"/>
      <c r="I815" s="821"/>
      <c r="K815" s="408"/>
      <c r="L815" s="823"/>
      <c r="M815" s="823"/>
    </row>
    <row r="816" spans="2:13" ht="14" x14ac:dyDescent="0.15">
      <c r="B816" s="818"/>
      <c r="C816" s="819"/>
      <c r="D816" s="820"/>
      <c r="E816" s="410"/>
      <c r="G816" s="821"/>
      <c r="H816" s="822"/>
      <c r="I816" s="821"/>
      <c r="K816" s="408"/>
      <c r="L816" s="823"/>
      <c r="M816" s="823"/>
    </row>
    <row r="817" spans="2:13" ht="14" x14ac:dyDescent="0.15">
      <c r="B817" s="818"/>
      <c r="C817" s="819"/>
      <c r="D817" s="820"/>
      <c r="E817" s="410"/>
      <c r="G817" s="821"/>
      <c r="H817" s="822"/>
      <c r="I817" s="821"/>
      <c r="K817" s="408"/>
      <c r="L817" s="823"/>
      <c r="M817" s="823"/>
    </row>
    <row r="818" spans="2:13" ht="14" x14ac:dyDescent="0.15">
      <c r="B818" s="818"/>
      <c r="C818" s="819"/>
      <c r="D818" s="820"/>
      <c r="E818" s="410"/>
      <c r="G818" s="821"/>
      <c r="H818" s="822"/>
      <c r="I818" s="821"/>
      <c r="K818" s="408"/>
      <c r="L818" s="823"/>
      <c r="M818" s="823"/>
    </row>
    <row r="819" spans="2:13" ht="14" x14ac:dyDescent="0.15">
      <c r="B819" s="818"/>
      <c r="C819" s="819"/>
      <c r="D819" s="820"/>
      <c r="E819" s="410"/>
      <c r="G819" s="821"/>
      <c r="H819" s="822"/>
      <c r="I819" s="821"/>
      <c r="K819" s="408"/>
      <c r="L819" s="823"/>
      <c r="M819" s="823"/>
    </row>
    <row r="820" spans="2:13" ht="14" x14ac:dyDescent="0.15">
      <c r="B820" s="818"/>
      <c r="C820" s="819"/>
      <c r="D820" s="820"/>
      <c r="E820" s="410"/>
      <c r="G820" s="821"/>
      <c r="H820" s="822"/>
      <c r="I820" s="821"/>
      <c r="K820" s="408"/>
      <c r="L820" s="823"/>
      <c r="M820" s="823"/>
    </row>
    <row r="821" spans="2:13" ht="14" x14ac:dyDescent="0.15">
      <c r="B821" s="818"/>
      <c r="C821" s="819"/>
      <c r="D821" s="820"/>
      <c r="E821" s="410"/>
      <c r="G821" s="821"/>
      <c r="H821" s="822"/>
      <c r="I821" s="821"/>
      <c r="K821" s="408"/>
      <c r="L821" s="823"/>
      <c r="M821" s="823"/>
    </row>
    <row r="822" spans="2:13" ht="14" x14ac:dyDescent="0.15">
      <c r="B822" s="818"/>
      <c r="C822" s="819"/>
      <c r="D822" s="820"/>
      <c r="E822" s="410"/>
      <c r="G822" s="821"/>
      <c r="H822" s="822"/>
      <c r="I822" s="821"/>
      <c r="K822" s="408"/>
      <c r="L822" s="823"/>
      <c r="M822" s="823"/>
    </row>
    <row r="823" spans="2:13" ht="14" x14ac:dyDescent="0.15">
      <c r="B823" s="818"/>
      <c r="C823" s="819"/>
      <c r="D823" s="820"/>
      <c r="E823" s="410"/>
      <c r="G823" s="821"/>
      <c r="H823" s="822"/>
      <c r="I823" s="821"/>
      <c r="K823" s="408"/>
      <c r="L823" s="823"/>
      <c r="M823" s="823"/>
    </row>
    <row r="824" spans="2:13" ht="14" x14ac:dyDescent="0.15">
      <c r="B824" s="818"/>
      <c r="C824" s="819"/>
      <c r="D824" s="820"/>
      <c r="E824" s="410"/>
      <c r="G824" s="821"/>
      <c r="H824" s="822"/>
      <c r="I824" s="821"/>
      <c r="K824" s="408"/>
      <c r="L824" s="823"/>
      <c r="M824" s="823"/>
    </row>
    <row r="825" spans="2:13" ht="14" x14ac:dyDescent="0.15">
      <c r="B825" s="818"/>
      <c r="C825" s="819"/>
      <c r="D825" s="820"/>
      <c r="E825" s="410"/>
      <c r="G825" s="821"/>
      <c r="H825" s="822"/>
      <c r="I825" s="821"/>
      <c r="K825" s="408"/>
      <c r="L825" s="823"/>
      <c r="M825" s="823"/>
    </row>
    <row r="826" spans="2:13" ht="14" x14ac:dyDescent="0.15">
      <c r="B826" s="818"/>
      <c r="C826" s="819"/>
      <c r="D826" s="820"/>
      <c r="E826" s="410"/>
      <c r="G826" s="821"/>
      <c r="H826" s="822"/>
      <c r="I826" s="821"/>
      <c r="K826" s="408"/>
      <c r="L826" s="823"/>
      <c r="M826" s="823"/>
    </row>
    <row r="827" spans="2:13" ht="14" x14ac:dyDescent="0.15">
      <c r="B827" s="818"/>
      <c r="C827" s="819"/>
      <c r="D827" s="820"/>
      <c r="E827" s="410"/>
      <c r="G827" s="821"/>
      <c r="H827" s="822"/>
      <c r="I827" s="821"/>
      <c r="K827" s="408"/>
      <c r="L827" s="823"/>
      <c r="M827" s="823"/>
    </row>
    <row r="828" spans="2:13" ht="14" x14ac:dyDescent="0.15">
      <c r="B828" s="818"/>
      <c r="C828" s="819"/>
      <c r="D828" s="820"/>
      <c r="E828" s="410"/>
      <c r="G828" s="821"/>
      <c r="H828" s="822"/>
      <c r="I828" s="821"/>
      <c r="K828" s="408"/>
      <c r="L828" s="823"/>
      <c r="M828" s="823"/>
    </row>
    <row r="829" spans="2:13" ht="14" x14ac:dyDescent="0.15">
      <c r="B829" s="818"/>
      <c r="C829" s="819"/>
      <c r="D829" s="820"/>
      <c r="E829" s="410"/>
      <c r="G829" s="821"/>
      <c r="H829" s="822"/>
      <c r="I829" s="821"/>
      <c r="K829" s="408"/>
      <c r="L829" s="823"/>
      <c r="M829" s="823"/>
    </row>
    <row r="830" spans="2:13" ht="14" x14ac:dyDescent="0.15">
      <c r="B830" s="818"/>
      <c r="C830" s="819"/>
      <c r="D830" s="820"/>
      <c r="E830" s="410"/>
      <c r="G830" s="821"/>
      <c r="H830" s="822"/>
      <c r="I830" s="821"/>
      <c r="K830" s="408"/>
      <c r="L830" s="823"/>
      <c r="M830" s="823"/>
    </row>
    <row r="831" spans="2:13" ht="14" x14ac:dyDescent="0.15">
      <c r="B831" s="818"/>
      <c r="C831" s="819"/>
      <c r="D831" s="820"/>
      <c r="E831" s="410"/>
      <c r="G831" s="821"/>
      <c r="H831" s="822"/>
      <c r="I831" s="821"/>
      <c r="K831" s="408"/>
      <c r="L831" s="823"/>
      <c r="M831" s="823"/>
    </row>
    <row r="832" spans="2:13" ht="14" x14ac:dyDescent="0.15">
      <c r="B832" s="818"/>
      <c r="C832" s="819"/>
      <c r="D832" s="820"/>
      <c r="E832" s="410"/>
      <c r="G832" s="821"/>
      <c r="H832" s="822"/>
      <c r="I832" s="821"/>
      <c r="K832" s="408"/>
      <c r="L832" s="823"/>
      <c r="M832" s="823"/>
    </row>
    <row r="833" spans="2:13" ht="14" x14ac:dyDescent="0.15">
      <c r="B833" s="818"/>
      <c r="C833" s="819"/>
      <c r="D833" s="820"/>
      <c r="E833" s="410"/>
      <c r="G833" s="821"/>
      <c r="H833" s="822"/>
      <c r="I833" s="821"/>
      <c r="K833" s="408"/>
      <c r="L833" s="823"/>
      <c r="M833" s="823"/>
    </row>
    <row r="834" spans="2:13" ht="14" x14ac:dyDescent="0.15">
      <c r="B834" s="818"/>
      <c r="C834" s="819"/>
      <c r="D834" s="820"/>
      <c r="E834" s="410"/>
      <c r="G834" s="821"/>
      <c r="H834" s="822"/>
      <c r="I834" s="821"/>
      <c r="K834" s="408"/>
      <c r="L834" s="823"/>
      <c r="M834" s="823"/>
    </row>
    <row r="835" spans="2:13" ht="14" x14ac:dyDescent="0.15">
      <c r="B835" s="818"/>
      <c r="C835" s="819"/>
      <c r="D835" s="820"/>
      <c r="E835" s="410"/>
      <c r="G835" s="821"/>
      <c r="H835" s="822"/>
      <c r="I835" s="821"/>
      <c r="K835" s="408"/>
      <c r="L835" s="823"/>
      <c r="M835" s="823"/>
    </row>
    <row r="836" spans="2:13" ht="14" x14ac:dyDescent="0.15">
      <c r="B836" s="818"/>
      <c r="C836" s="819"/>
      <c r="D836" s="820"/>
      <c r="E836" s="410"/>
      <c r="G836" s="821"/>
      <c r="H836" s="822"/>
      <c r="I836" s="821"/>
      <c r="K836" s="408"/>
      <c r="L836" s="823"/>
      <c r="M836" s="823"/>
    </row>
    <row r="837" spans="2:13" ht="14" x14ac:dyDescent="0.15">
      <c r="B837" s="818"/>
      <c r="C837" s="819"/>
      <c r="D837" s="820"/>
      <c r="E837" s="410"/>
      <c r="G837" s="821"/>
      <c r="H837" s="822"/>
      <c r="I837" s="821"/>
      <c r="K837" s="408"/>
      <c r="L837" s="823"/>
      <c r="M837" s="823"/>
    </row>
    <row r="838" spans="2:13" ht="14" x14ac:dyDescent="0.15">
      <c r="B838" s="818"/>
      <c r="C838" s="819"/>
      <c r="D838" s="820"/>
      <c r="E838" s="410"/>
      <c r="G838" s="821"/>
      <c r="H838" s="822"/>
      <c r="I838" s="821"/>
      <c r="K838" s="408"/>
      <c r="L838" s="823"/>
      <c r="M838" s="823"/>
    </row>
    <row r="839" spans="2:13" ht="14" x14ac:dyDescent="0.15">
      <c r="B839" s="818"/>
      <c r="C839" s="819"/>
      <c r="D839" s="820"/>
      <c r="E839" s="410"/>
      <c r="G839" s="821"/>
      <c r="H839" s="822"/>
      <c r="I839" s="821"/>
      <c r="K839" s="408"/>
      <c r="L839" s="823"/>
      <c r="M839" s="823"/>
    </row>
    <row r="840" spans="2:13" ht="14" x14ac:dyDescent="0.15">
      <c r="B840" s="818"/>
      <c r="C840" s="819"/>
      <c r="D840" s="820"/>
      <c r="E840" s="410"/>
      <c r="G840" s="821"/>
      <c r="H840" s="822"/>
      <c r="I840" s="821"/>
      <c r="K840" s="408"/>
      <c r="L840" s="823"/>
      <c r="M840" s="823"/>
    </row>
    <row r="841" spans="2:13" ht="14" x14ac:dyDescent="0.15">
      <c r="B841" s="818"/>
      <c r="C841" s="819"/>
      <c r="D841" s="820"/>
      <c r="E841" s="410"/>
      <c r="G841" s="821"/>
      <c r="H841" s="822"/>
      <c r="I841" s="821"/>
      <c r="K841" s="408"/>
      <c r="L841" s="823"/>
      <c r="M841" s="823"/>
    </row>
    <row r="842" spans="2:13" ht="14" x14ac:dyDescent="0.15">
      <c r="B842" s="818"/>
      <c r="C842" s="819"/>
      <c r="D842" s="820"/>
      <c r="E842" s="410"/>
      <c r="G842" s="821"/>
      <c r="H842" s="822"/>
      <c r="I842" s="821"/>
      <c r="K842" s="408"/>
      <c r="L842" s="823"/>
      <c r="M842" s="823"/>
    </row>
    <row r="843" spans="2:13" ht="14" x14ac:dyDescent="0.15">
      <c r="B843" s="818"/>
      <c r="C843" s="819"/>
      <c r="D843" s="820"/>
      <c r="E843" s="410"/>
      <c r="G843" s="821"/>
      <c r="H843" s="822"/>
      <c r="I843" s="821"/>
      <c r="K843" s="408"/>
      <c r="L843" s="823"/>
      <c r="M843" s="823"/>
    </row>
    <row r="844" spans="2:13" ht="14" x14ac:dyDescent="0.15">
      <c r="B844" s="818"/>
      <c r="C844" s="819"/>
      <c r="D844" s="820"/>
      <c r="E844" s="410"/>
      <c r="G844" s="821"/>
      <c r="H844" s="822"/>
      <c r="I844" s="821"/>
      <c r="K844" s="408"/>
      <c r="L844" s="823"/>
      <c r="M844" s="823"/>
    </row>
    <row r="845" spans="2:13" ht="14" x14ac:dyDescent="0.15">
      <c r="B845" s="818"/>
      <c r="C845" s="819"/>
      <c r="D845" s="820"/>
      <c r="E845" s="410"/>
      <c r="G845" s="821"/>
      <c r="H845" s="822"/>
      <c r="I845" s="821"/>
      <c r="K845" s="408"/>
      <c r="L845" s="823"/>
      <c r="M845" s="823"/>
    </row>
    <row r="846" spans="2:13" ht="14" x14ac:dyDescent="0.15">
      <c r="B846" s="818"/>
      <c r="C846" s="819"/>
      <c r="D846" s="820"/>
      <c r="E846" s="410"/>
      <c r="G846" s="821"/>
      <c r="H846" s="822"/>
      <c r="I846" s="821"/>
      <c r="K846" s="408"/>
      <c r="L846" s="823"/>
      <c r="M846" s="823"/>
    </row>
    <row r="847" spans="2:13" ht="14" x14ac:dyDescent="0.15">
      <c r="B847" s="818"/>
      <c r="C847" s="819"/>
      <c r="D847" s="820"/>
      <c r="E847" s="410"/>
      <c r="G847" s="821"/>
      <c r="H847" s="822"/>
      <c r="I847" s="821"/>
      <c r="K847" s="408"/>
      <c r="L847" s="823"/>
      <c r="M847" s="823"/>
    </row>
    <row r="848" spans="2:13" ht="14" x14ac:dyDescent="0.15">
      <c r="B848" s="818"/>
      <c r="C848" s="819"/>
      <c r="D848" s="820"/>
      <c r="E848" s="410"/>
      <c r="G848" s="821"/>
      <c r="H848" s="822"/>
      <c r="I848" s="821"/>
      <c r="K848" s="408"/>
      <c r="L848" s="823"/>
      <c r="M848" s="823"/>
    </row>
    <row r="849" spans="2:13" ht="14" x14ac:dyDescent="0.15">
      <c r="B849" s="818"/>
      <c r="C849" s="819"/>
      <c r="D849" s="820"/>
      <c r="E849" s="410"/>
      <c r="G849" s="821"/>
      <c r="H849" s="822"/>
      <c r="I849" s="821"/>
      <c r="K849" s="408"/>
      <c r="L849" s="823"/>
      <c r="M849" s="823"/>
    </row>
    <row r="850" spans="2:13" ht="14" x14ac:dyDescent="0.15">
      <c r="B850" s="818"/>
      <c r="C850" s="819"/>
      <c r="D850" s="820"/>
      <c r="E850" s="410"/>
      <c r="G850" s="821"/>
      <c r="H850" s="822"/>
      <c r="I850" s="821"/>
      <c r="K850" s="408"/>
      <c r="L850" s="823"/>
      <c r="M850" s="823"/>
    </row>
    <row r="851" spans="2:13" ht="14" x14ac:dyDescent="0.15">
      <c r="B851" s="818"/>
      <c r="C851" s="819"/>
      <c r="D851" s="820"/>
      <c r="E851" s="410"/>
      <c r="G851" s="821"/>
      <c r="H851" s="822"/>
      <c r="I851" s="821"/>
      <c r="K851" s="408"/>
      <c r="L851" s="823"/>
      <c r="M851" s="823"/>
    </row>
    <row r="852" spans="2:13" ht="14" x14ac:dyDescent="0.15">
      <c r="B852" s="818"/>
      <c r="C852" s="819"/>
      <c r="D852" s="820"/>
      <c r="E852" s="410"/>
      <c r="G852" s="821"/>
      <c r="H852" s="822"/>
      <c r="I852" s="821"/>
      <c r="K852" s="408"/>
      <c r="L852" s="823"/>
      <c r="M852" s="823"/>
    </row>
    <row r="853" spans="2:13" ht="14" x14ac:dyDescent="0.15">
      <c r="B853" s="818"/>
      <c r="C853" s="819"/>
      <c r="D853" s="820"/>
      <c r="E853" s="410"/>
      <c r="G853" s="821"/>
      <c r="H853" s="822"/>
      <c r="I853" s="821"/>
      <c r="K853" s="408"/>
      <c r="L853" s="823"/>
      <c r="M853" s="823"/>
    </row>
    <row r="854" spans="2:13" ht="14" x14ac:dyDescent="0.15">
      <c r="B854" s="818"/>
      <c r="C854" s="819"/>
      <c r="D854" s="820"/>
      <c r="E854" s="410"/>
      <c r="G854" s="821"/>
      <c r="H854" s="822"/>
      <c r="I854" s="821"/>
      <c r="K854" s="408"/>
      <c r="L854" s="823"/>
      <c r="M854" s="823"/>
    </row>
    <row r="855" spans="2:13" ht="14" x14ac:dyDescent="0.15">
      <c r="B855" s="818"/>
      <c r="C855" s="819"/>
      <c r="D855" s="820"/>
      <c r="E855" s="410"/>
      <c r="G855" s="821"/>
      <c r="H855" s="822"/>
      <c r="I855" s="821"/>
      <c r="K855" s="408"/>
      <c r="L855" s="823"/>
      <c r="M855" s="823"/>
    </row>
    <row r="856" spans="2:13" ht="14" x14ac:dyDescent="0.15">
      <c r="B856" s="818"/>
      <c r="C856" s="819"/>
      <c r="D856" s="820"/>
      <c r="E856" s="410"/>
      <c r="G856" s="821"/>
      <c r="H856" s="822"/>
      <c r="I856" s="821"/>
      <c r="K856" s="408"/>
      <c r="L856" s="823"/>
      <c r="M856" s="823"/>
    </row>
    <row r="857" spans="2:13" ht="14" x14ac:dyDescent="0.15">
      <c r="B857" s="818"/>
      <c r="C857" s="819"/>
      <c r="D857" s="820"/>
      <c r="E857" s="410"/>
      <c r="G857" s="821"/>
      <c r="H857" s="822"/>
      <c r="I857" s="821"/>
      <c r="K857" s="408"/>
      <c r="L857" s="823"/>
      <c r="M857" s="823"/>
    </row>
    <row r="858" spans="2:13" ht="14" x14ac:dyDescent="0.15">
      <c r="B858" s="818"/>
      <c r="C858" s="819"/>
      <c r="D858" s="820"/>
      <c r="E858" s="410"/>
      <c r="G858" s="821"/>
      <c r="H858" s="822"/>
      <c r="I858" s="821"/>
      <c r="K858" s="408"/>
      <c r="L858" s="823"/>
      <c r="M858" s="823"/>
    </row>
    <row r="859" spans="2:13" ht="14" x14ac:dyDescent="0.15">
      <c r="B859" s="818"/>
      <c r="C859" s="819"/>
      <c r="D859" s="820"/>
      <c r="E859" s="410"/>
      <c r="G859" s="821"/>
      <c r="H859" s="822"/>
      <c r="I859" s="821"/>
      <c r="K859" s="408"/>
      <c r="L859" s="823"/>
      <c r="M859" s="823"/>
    </row>
    <row r="860" spans="2:13" ht="14" x14ac:dyDescent="0.15">
      <c r="B860" s="818"/>
      <c r="C860" s="819"/>
      <c r="D860" s="820"/>
      <c r="E860" s="410"/>
      <c r="G860" s="821"/>
      <c r="H860" s="822"/>
      <c r="I860" s="821"/>
      <c r="K860" s="408"/>
      <c r="L860" s="823"/>
      <c r="M860" s="823"/>
    </row>
    <row r="861" spans="2:13" ht="14" x14ac:dyDescent="0.15">
      <c r="B861" s="818"/>
      <c r="C861" s="819"/>
      <c r="D861" s="820"/>
      <c r="E861" s="410"/>
      <c r="G861" s="821"/>
      <c r="H861" s="822"/>
      <c r="I861" s="821"/>
      <c r="K861" s="408"/>
      <c r="L861" s="823"/>
      <c r="M861" s="823"/>
    </row>
    <row r="862" spans="2:13" ht="14" x14ac:dyDescent="0.15">
      <c r="B862" s="818"/>
      <c r="C862" s="819"/>
      <c r="D862" s="820"/>
      <c r="E862" s="410"/>
      <c r="G862" s="821"/>
      <c r="H862" s="822"/>
      <c r="I862" s="821"/>
      <c r="K862" s="408"/>
      <c r="L862" s="823"/>
      <c r="M862" s="823"/>
    </row>
    <row r="863" spans="2:13" ht="14" x14ac:dyDescent="0.15">
      <c r="B863" s="818"/>
      <c r="C863" s="819"/>
      <c r="D863" s="820"/>
      <c r="E863" s="410"/>
      <c r="G863" s="821"/>
      <c r="H863" s="822"/>
      <c r="I863" s="821"/>
      <c r="K863" s="408"/>
      <c r="L863" s="823"/>
      <c r="M863" s="823"/>
    </row>
    <row r="864" spans="2:13" ht="14" x14ac:dyDescent="0.15">
      <c r="B864" s="818"/>
      <c r="C864" s="819"/>
      <c r="D864" s="820"/>
      <c r="E864" s="410"/>
      <c r="G864" s="821"/>
      <c r="H864" s="822"/>
      <c r="I864" s="821"/>
      <c r="K864" s="408"/>
      <c r="L864" s="823"/>
      <c r="M864" s="823"/>
    </row>
    <row r="865" spans="2:13" ht="14" x14ac:dyDescent="0.15">
      <c r="B865" s="818"/>
      <c r="C865" s="819"/>
      <c r="D865" s="820"/>
      <c r="E865" s="410"/>
      <c r="G865" s="821"/>
      <c r="H865" s="822"/>
      <c r="I865" s="821"/>
      <c r="K865" s="408"/>
      <c r="L865" s="823"/>
      <c r="M865" s="823"/>
    </row>
    <row r="866" spans="2:13" ht="14" x14ac:dyDescent="0.15">
      <c r="B866" s="818"/>
      <c r="C866" s="819"/>
      <c r="D866" s="820"/>
      <c r="E866" s="410"/>
      <c r="G866" s="821"/>
      <c r="H866" s="822"/>
      <c r="I866" s="821"/>
      <c r="K866" s="408"/>
      <c r="L866" s="823"/>
      <c r="M866" s="823"/>
    </row>
    <row r="867" spans="2:13" ht="14" x14ac:dyDescent="0.15">
      <c r="B867" s="818"/>
      <c r="C867" s="819"/>
      <c r="D867" s="820"/>
      <c r="E867" s="410"/>
      <c r="G867" s="821"/>
      <c r="H867" s="822"/>
      <c r="I867" s="821"/>
      <c r="K867" s="408"/>
      <c r="L867" s="823"/>
      <c r="M867" s="823"/>
    </row>
    <row r="868" spans="2:13" ht="14" x14ac:dyDescent="0.15">
      <c r="B868" s="818"/>
      <c r="C868" s="819"/>
      <c r="D868" s="820"/>
      <c r="E868" s="410"/>
      <c r="G868" s="821"/>
      <c r="H868" s="822"/>
      <c r="I868" s="821"/>
      <c r="K868" s="408"/>
      <c r="L868" s="823"/>
      <c r="M868" s="823"/>
    </row>
    <row r="869" spans="2:13" ht="14" x14ac:dyDescent="0.15">
      <c r="B869" s="818"/>
      <c r="C869" s="819"/>
      <c r="D869" s="820"/>
      <c r="E869" s="410"/>
      <c r="G869" s="821"/>
      <c r="H869" s="822"/>
      <c r="I869" s="821"/>
      <c r="K869" s="408"/>
      <c r="L869" s="823"/>
      <c r="M869" s="823"/>
    </row>
    <row r="870" spans="2:13" ht="14" x14ac:dyDescent="0.15">
      <c r="B870" s="818"/>
      <c r="C870" s="819"/>
      <c r="D870" s="820"/>
      <c r="E870" s="410"/>
      <c r="G870" s="821"/>
      <c r="H870" s="822"/>
      <c r="I870" s="821"/>
      <c r="K870" s="408"/>
      <c r="L870" s="823"/>
      <c r="M870" s="823"/>
    </row>
    <row r="871" spans="2:13" ht="14" x14ac:dyDescent="0.15">
      <c r="B871" s="818"/>
      <c r="C871" s="819"/>
      <c r="D871" s="820"/>
      <c r="E871" s="410"/>
      <c r="G871" s="821"/>
      <c r="H871" s="822"/>
      <c r="I871" s="821"/>
      <c r="K871" s="408"/>
      <c r="L871" s="823"/>
      <c r="M871" s="823"/>
    </row>
    <row r="872" spans="2:13" ht="14" x14ac:dyDescent="0.15">
      <c r="B872" s="818"/>
      <c r="C872" s="819"/>
      <c r="D872" s="820"/>
      <c r="E872" s="410"/>
      <c r="G872" s="821"/>
      <c r="H872" s="822"/>
      <c r="I872" s="821"/>
      <c r="K872" s="408"/>
      <c r="L872" s="823"/>
      <c r="M872" s="823"/>
    </row>
    <row r="873" spans="2:13" ht="14" x14ac:dyDescent="0.15">
      <c r="B873" s="818"/>
      <c r="C873" s="819"/>
      <c r="D873" s="820"/>
      <c r="E873" s="410"/>
      <c r="G873" s="821"/>
      <c r="H873" s="822"/>
      <c r="I873" s="821"/>
      <c r="K873" s="408"/>
      <c r="L873" s="823"/>
      <c r="M873" s="823"/>
    </row>
    <row r="874" spans="2:13" ht="14" x14ac:dyDescent="0.15">
      <c r="B874" s="818"/>
      <c r="C874" s="819"/>
      <c r="D874" s="820"/>
      <c r="E874" s="410"/>
      <c r="G874" s="821"/>
      <c r="H874" s="822"/>
      <c r="I874" s="821"/>
      <c r="K874" s="408"/>
      <c r="L874" s="823"/>
      <c r="M874" s="823"/>
    </row>
    <row r="875" spans="2:13" ht="14" x14ac:dyDescent="0.15">
      <c r="B875" s="818"/>
      <c r="C875" s="819"/>
      <c r="D875" s="820"/>
      <c r="E875" s="410"/>
      <c r="G875" s="821"/>
      <c r="H875" s="822"/>
      <c r="I875" s="821"/>
      <c r="K875" s="408"/>
      <c r="L875" s="823"/>
      <c r="M875" s="823"/>
    </row>
    <row r="876" spans="2:13" ht="14" x14ac:dyDescent="0.15">
      <c r="B876" s="818"/>
      <c r="C876" s="819"/>
      <c r="D876" s="820"/>
      <c r="E876" s="410"/>
      <c r="G876" s="821"/>
      <c r="H876" s="822"/>
      <c r="I876" s="821"/>
      <c r="K876" s="408"/>
      <c r="L876" s="823"/>
      <c r="M876" s="823"/>
    </row>
    <row r="877" spans="2:13" ht="14" x14ac:dyDescent="0.15">
      <c r="B877" s="818"/>
      <c r="C877" s="819"/>
      <c r="D877" s="820"/>
      <c r="E877" s="410"/>
      <c r="G877" s="821"/>
      <c r="H877" s="822"/>
      <c r="I877" s="821"/>
      <c r="K877" s="408"/>
      <c r="L877" s="823"/>
      <c r="M877" s="823"/>
    </row>
    <row r="878" spans="2:13" ht="14" x14ac:dyDescent="0.15">
      <c r="B878" s="818"/>
      <c r="C878" s="819"/>
      <c r="D878" s="820"/>
      <c r="E878" s="410"/>
      <c r="G878" s="821"/>
      <c r="H878" s="822"/>
      <c r="I878" s="821"/>
      <c r="K878" s="408"/>
      <c r="L878" s="823"/>
      <c r="M878" s="823"/>
    </row>
    <row r="879" spans="2:13" ht="14" x14ac:dyDescent="0.15">
      <c r="B879" s="818"/>
      <c r="C879" s="819"/>
      <c r="D879" s="820"/>
      <c r="E879" s="410"/>
      <c r="G879" s="821"/>
      <c r="H879" s="822"/>
      <c r="I879" s="821"/>
      <c r="K879" s="408"/>
      <c r="L879" s="823"/>
      <c r="M879" s="823"/>
    </row>
    <row r="880" spans="2:13" ht="14" x14ac:dyDescent="0.15">
      <c r="B880" s="818"/>
      <c r="C880" s="819"/>
      <c r="D880" s="820"/>
      <c r="E880" s="410"/>
      <c r="G880" s="821"/>
      <c r="H880" s="822"/>
      <c r="I880" s="821"/>
      <c r="K880" s="408"/>
      <c r="L880" s="823"/>
      <c r="M880" s="823"/>
    </row>
    <row r="881" spans="2:13" ht="14" x14ac:dyDescent="0.15">
      <c r="B881" s="818"/>
      <c r="C881" s="819"/>
      <c r="D881" s="820"/>
      <c r="E881" s="410"/>
      <c r="G881" s="821"/>
      <c r="H881" s="822"/>
      <c r="I881" s="821"/>
      <c r="K881" s="408"/>
      <c r="L881" s="823"/>
      <c r="M881" s="823"/>
    </row>
    <row r="882" spans="2:13" ht="14" x14ac:dyDescent="0.15">
      <c r="B882" s="818"/>
      <c r="C882" s="819"/>
      <c r="D882" s="820"/>
      <c r="E882" s="410"/>
      <c r="G882" s="821"/>
      <c r="H882" s="822"/>
      <c r="I882" s="821"/>
      <c r="K882" s="408"/>
      <c r="L882" s="823"/>
      <c r="M882" s="823"/>
    </row>
    <row r="883" spans="2:13" ht="14" x14ac:dyDescent="0.15">
      <c r="B883" s="818"/>
      <c r="C883" s="819"/>
      <c r="D883" s="820"/>
      <c r="E883" s="410"/>
      <c r="G883" s="821"/>
      <c r="H883" s="822"/>
      <c r="I883" s="821"/>
      <c r="K883" s="408"/>
      <c r="L883" s="823"/>
      <c r="M883" s="823"/>
    </row>
    <row r="884" spans="2:13" ht="14" x14ac:dyDescent="0.15">
      <c r="B884" s="818"/>
      <c r="C884" s="819"/>
      <c r="D884" s="820"/>
      <c r="E884" s="410"/>
      <c r="G884" s="821"/>
      <c r="H884" s="822"/>
      <c r="I884" s="821"/>
      <c r="K884" s="408"/>
      <c r="L884" s="823"/>
      <c r="M884" s="823"/>
    </row>
    <row r="885" spans="2:13" ht="14" x14ac:dyDescent="0.15">
      <c r="B885" s="818"/>
      <c r="C885" s="819"/>
      <c r="D885" s="820"/>
      <c r="E885" s="410"/>
      <c r="G885" s="821"/>
      <c r="H885" s="822"/>
      <c r="I885" s="821"/>
      <c r="K885" s="408"/>
      <c r="L885" s="823"/>
      <c r="M885" s="823"/>
    </row>
    <row r="886" spans="2:13" ht="14" x14ac:dyDescent="0.15">
      <c r="B886" s="818"/>
      <c r="C886" s="819"/>
      <c r="D886" s="820"/>
      <c r="E886" s="410"/>
      <c r="G886" s="821"/>
      <c r="H886" s="822"/>
      <c r="I886" s="821"/>
      <c r="K886" s="408"/>
      <c r="L886" s="823"/>
      <c r="M886" s="823"/>
    </row>
    <row r="887" spans="2:13" ht="14" x14ac:dyDescent="0.15">
      <c r="B887" s="818"/>
      <c r="C887" s="819"/>
      <c r="D887" s="820"/>
      <c r="E887" s="410"/>
      <c r="G887" s="821"/>
      <c r="H887" s="822"/>
      <c r="I887" s="821"/>
      <c r="K887" s="408"/>
      <c r="L887" s="823"/>
      <c r="M887" s="823"/>
    </row>
    <row r="888" spans="2:13" ht="14" x14ac:dyDescent="0.15">
      <c r="B888" s="818"/>
      <c r="C888" s="819"/>
      <c r="D888" s="820"/>
      <c r="E888" s="410"/>
      <c r="G888" s="821"/>
      <c r="H888" s="822"/>
      <c r="I888" s="821"/>
      <c r="K888" s="408"/>
      <c r="L888" s="823"/>
      <c r="M888" s="823"/>
    </row>
    <row r="889" spans="2:13" ht="14" x14ac:dyDescent="0.15">
      <c r="B889" s="818"/>
      <c r="C889" s="819"/>
      <c r="D889" s="820"/>
      <c r="E889" s="410"/>
      <c r="G889" s="821"/>
      <c r="H889" s="822"/>
      <c r="I889" s="821"/>
      <c r="K889" s="408"/>
      <c r="L889" s="823"/>
      <c r="M889" s="823"/>
    </row>
    <row r="890" spans="2:13" ht="14" x14ac:dyDescent="0.15">
      <c r="B890" s="818"/>
      <c r="C890" s="819"/>
      <c r="D890" s="820"/>
      <c r="E890" s="410"/>
      <c r="G890" s="821"/>
      <c r="H890" s="822"/>
      <c r="I890" s="821"/>
      <c r="K890" s="408"/>
      <c r="L890" s="823"/>
      <c r="M890" s="823"/>
    </row>
    <row r="891" spans="2:13" ht="14" x14ac:dyDescent="0.15">
      <c r="B891" s="818"/>
      <c r="C891" s="819"/>
      <c r="D891" s="820"/>
      <c r="E891" s="410"/>
      <c r="G891" s="821"/>
      <c r="H891" s="822"/>
      <c r="I891" s="821"/>
      <c r="K891" s="408"/>
      <c r="L891" s="823"/>
      <c r="M891" s="823"/>
    </row>
    <row r="892" spans="2:13" ht="14" x14ac:dyDescent="0.15">
      <c r="B892" s="818"/>
      <c r="C892" s="819"/>
      <c r="D892" s="820"/>
      <c r="E892" s="410"/>
      <c r="G892" s="821"/>
      <c r="H892" s="822"/>
      <c r="I892" s="821"/>
      <c r="K892" s="408"/>
      <c r="L892" s="823"/>
      <c r="M892" s="823"/>
    </row>
    <row r="893" spans="2:13" ht="14" x14ac:dyDescent="0.15">
      <c r="B893" s="818"/>
      <c r="C893" s="819"/>
      <c r="D893" s="820"/>
      <c r="E893" s="410"/>
      <c r="G893" s="821"/>
      <c r="H893" s="822"/>
      <c r="I893" s="821"/>
      <c r="K893" s="408"/>
      <c r="L893" s="823"/>
      <c r="M893" s="823"/>
    </row>
    <row r="894" spans="2:13" ht="14" x14ac:dyDescent="0.15">
      <c r="B894" s="818"/>
      <c r="C894" s="819"/>
      <c r="D894" s="820"/>
      <c r="E894" s="410"/>
      <c r="G894" s="821"/>
      <c r="H894" s="822"/>
      <c r="I894" s="821"/>
      <c r="K894" s="408"/>
      <c r="L894" s="823"/>
      <c r="M894" s="823"/>
    </row>
    <row r="895" spans="2:13" ht="14" x14ac:dyDescent="0.15">
      <c r="B895" s="818"/>
      <c r="C895" s="819"/>
      <c r="D895" s="820"/>
      <c r="E895" s="410"/>
      <c r="G895" s="821"/>
      <c r="H895" s="822"/>
      <c r="I895" s="821"/>
      <c r="K895" s="408"/>
      <c r="L895" s="823"/>
      <c r="M895" s="823"/>
    </row>
    <row r="896" spans="2:13" ht="14" x14ac:dyDescent="0.15">
      <c r="B896" s="818"/>
      <c r="C896" s="819"/>
      <c r="D896" s="820"/>
      <c r="E896" s="410"/>
      <c r="G896" s="821"/>
      <c r="H896" s="822"/>
      <c r="I896" s="821"/>
      <c r="K896" s="408"/>
      <c r="L896" s="823"/>
      <c r="M896" s="823"/>
    </row>
    <row r="897" spans="2:13" ht="14" x14ac:dyDescent="0.15">
      <c r="B897" s="818"/>
      <c r="C897" s="819"/>
      <c r="D897" s="820"/>
      <c r="E897" s="410"/>
      <c r="G897" s="821"/>
      <c r="H897" s="822"/>
      <c r="I897" s="821"/>
      <c r="K897" s="408"/>
      <c r="L897" s="823"/>
      <c r="M897" s="823"/>
    </row>
    <row r="898" spans="2:13" ht="14" x14ac:dyDescent="0.15">
      <c r="B898" s="818"/>
      <c r="C898" s="819"/>
      <c r="D898" s="820"/>
      <c r="E898" s="410"/>
      <c r="G898" s="821"/>
      <c r="H898" s="822"/>
      <c r="I898" s="821"/>
      <c r="K898" s="408"/>
      <c r="L898" s="823"/>
      <c r="M898" s="823"/>
    </row>
    <row r="899" spans="2:13" ht="14" x14ac:dyDescent="0.15">
      <c r="B899" s="818"/>
      <c r="C899" s="819"/>
      <c r="D899" s="820"/>
      <c r="E899" s="410"/>
      <c r="G899" s="821"/>
      <c r="H899" s="822"/>
      <c r="I899" s="821"/>
      <c r="K899" s="408"/>
      <c r="L899" s="823"/>
      <c r="M899" s="823"/>
    </row>
    <row r="900" spans="2:13" ht="14" x14ac:dyDescent="0.15">
      <c r="B900" s="818"/>
      <c r="C900" s="819"/>
      <c r="D900" s="820"/>
      <c r="E900" s="410"/>
      <c r="G900" s="821"/>
      <c r="H900" s="822"/>
      <c r="I900" s="821"/>
      <c r="K900" s="408"/>
      <c r="L900" s="823"/>
      <c r="M900" s="823"/>
    </row>
    <row r="901" spans="2:13" ht="14" x14ac:dyDescent="0.15">
      <c r="B901" s="818"/>
      <c r="C901" s="819"/>
      <c r="D901" s="820"/>
      <c r="E901" s="410"/>
      <c r="G901" s="821"/>
      <c r="H901" s="822"/>
      <c r="I901" s="821"/>
      <c r="K901" s="408"/>
      <c r="L901" s="823"/>
      <c r="M901" s="823"/>
    </row>
    <row r="902" spans="2:13" ht="14" x14ac:dyDescent="0.15">
      <c r="B902" s="818"/>
      <c r="C902" s="819"/>
      <c r="D902" s="820"/>
      <c r="E902" s="410"/>
      <c r="G902" s="821"/>
      <c r="H902" s="822"/>
      <c r="I902" s="821"/>
      <c r="K902" s="408"/>
      <c r="L902" s="823"/>
      <c r="M902" s="823"/>
    </row>
    <row r="903" spans="2:13" ht="14" x14ac:dyDescent="0.15">
      <c r="B903" s="818"/>
      <c r="C903" s="819"/>
      <c r="D903" s="820"/>
      <c r="E903" s="410"/>
      <c r="G903" s="821"/>
      <c r="H903" s="822"/>
      <c r="I903" s="821"/>
      <c r="K903" s="408"/>
      <c r="L903" s="823"/>
      <c r="M903" s="823"/>
    </row>
    <row r="904" spans="2:13" ht="14" x14ac:dyDescent="0.15">
      <c r="B904" s="818"/>
      <c r="C904" s="819"/>
      <c r="D904" s="820"/>
      <c r="E904" s="410"/>
      <c r="G904" s="821"/>
      <c r="H904" s="822"/>
      <c r="I904" s="821"/>
      <c r="K904" s="408"/>
      <c r="L904" s="823"/>
      <c r="M904" s="823"/>
    </row>
    <row r="905" spans="2:13" ht="14" x14ac:dyDescent="0.15">
      <c r="B905" s="818"/>
      <c r="C905" s="819"/>
      <c r="D905" s="820"/>
      <c r="E905" s="410"/>
      <c r="G905" s="821"/>
      <c r="H905" s="822"/>
      <c r="I905" s="821"/>
      <c r="K905" s="408"/>
      <c r="L905" s="823"/>
      <c r="M905" s="823"/>
    </row>
    <row r="906" spans="2:13" ht="14" x14ac:dyDescent="0.15">
      <c r="B906" s="818"/>
      <c r="C906" s="819"/>
      <c r="D906" s="820"/>
      <c r="E906" s="410"/>
      <c r="G906" s="821"/>
      <c r="H906" s="822"/>
      <c r="I906" s="821"/>
      <c r="K906" s="408"/>
      <c r="L906" s="823"/>
      <c r="M906" s="823"/>
    </row>
    <row r="907" spans="2:13" ht="14" x14ac:dyDescent="0.15">
      <c r="B907" s="818"/>
      <c r="C907" s="819"/>
      <c r="D907" s="820"/>
      <c r="E907" s="410"/>
      <c r="G907" s="821"/>
      <c r="H907" s="822"/>
      <c r="I907" s="821"/>
      <c r="K907" s="408"/>
      <c r="L907" s="823"/>
      <c r="M907" s="823"/>
    </row>
    <row r="908" spans="2:13" ht="14" x14ac:dyDescent="0.15">
      <c r="B908" s="818"/>
      <c r="C908" s="819"/>
      <c r="D908" s="820"/>
      <c r="E908" s="410"/>
      <c r="G908" s="821"/>
      <c r="H908" s="822"/>
      <c r="I908" s="821"/>
      <c r="K908" s="408"/>
      <c r="L908" s="823"/>
      <c r="M908" s="823"/>
    </row>
    <row r="909" spans="2:13" ht="14" x14ac:dyDescent="0.15">
      <c r="B909" s="818"/>
      <c r="C909" s="819"/>
      <c r="D909" s="820"/>
      <c r="E909" s="410"/>
      <c r="G909" s="821"/>
      <c r="H909" s="822"/>
      <c r="I909" s="821"/>
      <c r="K909" s="408"/>
      <c r="L909" s="823"/>
      <c r="M909" s="823"/>
    </row>
    <row r="910" spans="2:13" ht="14" x14ac:dyDescent="0.15">
      <c r="B910" s="818"/>
      <c r="C910" s="819"/>
      <c r="D910" s="820"/>
      <c r="E910" s="410"/>
      <c r="G910" s="821"/>
      <c r="H910" s="822"/>
      <c r="I910" s="821"/>
      <c r="K910" s="408"/>
      <c r="L910" s="823"/>
      <c r="M910" s="823"/>
    </row>
    <row r="911" spans="2:13" ht="14" x14ac:dyDescent="0.15">
      <c r="B911" s="818"/>
      <c r="C911" s="819"/>
      <c r="D911" s="820"/>
      <c r="E911" s="410"/>
      <c r="G911" s="821"/>
      <c r="H911" s="822"/>
      <c r="I911" s="821"/>
      <c r="K911" s="408"/>
      <c r="L911" s="823"/>
      <c r="M911" s="823"/>
    </row>
    <row r="912" spans="2:13" ht="14" x14ac:dyDescent="0.15">
      <c r="B912" s="818"/>
      <c r="C912" s="819"/>
      <c r="D912" s="820"/>
      <c r="E912" s="410"/>
      <c r="G912" s="821"/>
      <c r="H912" s="822"/>
      <c r="I912" s="821"/>
      <c r="K912" s="408"/>
      <c r="L912" s="823"/>
      <c r="M912" s="823"/>
    </row>
    <row r="913" spans="2:13" ht="14" x14ac:dyDescent="0.15">
      <c r="B913" s="818"/>
      <c r="C913" s="819"/>
      <c r="D913" s="820"/>
      <c r="E913" s="410"/>
      <c r="G913" s="821"/>
      <c r="H913" s="822"/>
      <c r="I913" s="821"/>
      <c r="K913" s="408"/>
      <c r="L913" s="823"/>
      <c r="M913" s="823"/>
    </row>
    <row r="914" spans="2:13" ht="14" x14ac:dyDescent="0.15">
      <c r="B914" s="818"/>
      <c r="C914" s="819"/>
      <c r="D914" s="820"/>
      <c r="E914" s="410"/>
      <c r="G914" s="821"/>
      <c r="H914" s="822"/>
      <c r="I914" s="821"/>
      <c r="K914" s="408"/>
      <c r="L914" s="823"/>
      <c r="M914" s="823"/>
    </row>
    <row r="915" spans="2:13" ht="14" x14ac:dyDescent="0.15">
      <c r="B915" s="818"/>
      <c r="C915" s="819"/>
      <c r="D915" s="820"/>
      <c r="E915" s="410"/>
      <c r="G915" s="821"/>
      <c r="H915" s="822"/>
      <c r="I915" s="821"/>
      <c r="K915" s="408"/>
      <c r="L915" s="823"/>
      <c r="M915" s="823"/>
    </row>
    <row r="916" spans="2:13" ht="14" x14ac:dyDescent="0.15">
      <c r="B916" s="818"/>
      <c r="C916" s="819"/>
      <c r="D916" s="820"/>
      <c r="E916" s="410"/>
      <c r="G916" s="821"/>
      <c r="H916" s="822"/>
      <c r="I916" s="821"/>
      <c r="K916" s="408"/>
      <c r="L916" s="823"/>
      <c r="M916" s="823"/>
    </row>
    <row r="917" spans="2:13" ht="14" x14ac:dyDescent="0.15">
      <c r="B917" s="818"/>
      <c r="C917" s="819"/>
      <c r="D917" s="820"/>
      <c r="E917" s="410"/>
      <c r="G917" s="821"/>
      <c r="H917" s="822"/>
      <c r="I917" s="821"/>
      <c r="K917" s="408"/>
      <c r="L917" s="823"/>
      <c r="M917" s="823"/>
    </row>
    <row r="918" spans="2:13" ht="14" x14ac:dyDescent="0.15">
      <c r="B918" s="818"/>
      <c r="C918" s="819"/>
      <c r="D918" s="820"/>
      <c r="E918" s="410"/>
      <c r="G918" s="821"/>
      <c r="H918" s="822"/>
      <c r="I918" s="821"/>
      <c r="K918" s="408"/>
      <c r="L918" s="823"/>
      <c r="M918" s="823"/>
    </row>
    <row r="919" spans="2:13" ht="14" x14ac:dyDescent="0.15">
      <c r="B919" s="818"/>
      <c r="C919" s="819"/>
      <c r="D919" s="820"/>
      <c r="E919" s="410"/>
      <c r="G919" s="821"/>
      <c r="H919" s="822"/>
      <c r="I919" s="821"/>
      <c r="K919" s="408"/>
      <c r="L919" s="823"/>
      <c r="M919" s="823"/>
    </row>
    <row r="920" spans="2:13" ht="14" x14ac:dyDescent="0.15">
      <c r="B920" s="818"/>
      <c r="C920" s="819"/>
      <c r="D920" s="820"/>
      <c r="E920" s="410"/>
      <c r="G920" s="821"/>
      <c r="H920" s="822"/>
      <c r="I920" s="821"/>
      <c r="K920" s="408"/>
      <c r="L920" s="823"/>
      <c r="M920" s="823"/>
    </row>
    <row r="921" spans="2:13" ht="14" x14ac:dyDescent="0.15">
      <c r="B921" s="818"/>
      <c r="C921" s="819"/>
      <c r="D921" s="820"/>
      <c r="E921" s="410"/>
      <c r="G921" s="821"/>
      <c r="H921" s="822"/>
      <c r="I921" s="821"/>
      <c r="K921" s="408"/>
      <c r="L921" s="823"/>
      <c r="M921" s="823"/>
    </row>
    <row r="922" spans="2:13" ht="14" x14ac:dyDescent="0.15">
      <c r="B922" s="818"/>
      <c r="C922" s="819"/>
      <c r="D922" s="820"/>
      <c r="E922" s="410"/>
      <c r="G922" s="821"/>
      <c r="H922" s="822"/>
      <c r="I922" s="821"/>
      <c r="K922" s="408"/>
      <c r="L922" s="823"/>
      <c r="M922" s="823"/>
    </row>
    <row r="923" spans="2:13" ht="14" x14ac:dyDescent="0.15">
      <c r="B923" s="818"/>
      <c r="C923" s="819"/>
      <c r="D923" s="820"/>
      <c r="E923" s="410"/>
      <c r="G923" s="821"/>
      <c r="H923" s="822"/>
      <c r="I923" s="821"/>
      <c r="K923" s="408"/>
      <c r="L923" s="823"/>
      <c r="M923" s="823"/>
    </row>
    <row r="924" spans="2:13" ht="14" x14ac:dyDescent="0.15">
      <c r="B924" s="818"/>
      <c r="C924" s="819"/>
      <c r="D924" s="820"/>
      <c r="E924" s="410"/>
      <c r="G924" s="821"/>
      <c r="H924" s="822"/>
      <c r="I924" s="821"/>
      <c r="K924" s="408"/>
      <c r="L924" s="823"/>
      <c r="M924" s="823"/>
    </row>
    <row r="925" spans="2:13" ht="14" x14ac:dyDescent="0.15">
      <c r="B925" s="818"/>
      <c r="C925" s="819"/>
      <c r="D925" s="820"/>
      <c r="E925" s="410"/>
      <c r="G925" s="821"/>
      <c r="H925" s="822"/>
      <c r="I925" s="821"/>
      <c r="K925" s="408"/>
      <c r="L925" s="823"/>
      <c r="M925" s="823"/>
    </row>
    <row r="926" spans="2:13" ht="14" x14ac:dyDescent="0.15">
      <c r="B926" s="818"/>
      <c r="C926" s="819"/>
      <c r="D926" s="820"/>
      <c r="E926" s="410"/>
      <c r="G926" s="821"/>
      <c r="H926" s="822"/>
      <c r="I926" s="821"/>
      <c r="K926" s="408"/>
      <c r="L926" s="823"/>
      <c r="M926" s="823"/>
    </row>
    <row r="927" spans="2:13" ht="14" x14ac:dyDescent="0.15">
      <c r="B927" s="818"/>
      <c r="C927" s="819"/>
      <c r="D927" s="820"/>
      <c r="E927" s="410"/>
      <c r="G927" s="821"/>
      <c r="H927" s="822"/>
      <c r="I927" s="821"/>
      <c r="K927" s="408"/>
      <c r="L927" s="823"/>
      <c r="M927" s="823"/>
    </row>
    <row r="928" spans="2:13" ht="14" x14ac:dyDescent="0.15">
      <c r="B928" s="818"/>
      <c r="C928" s="819"/>
      <c r="D928" s="820"/>
      <c r="E928" s="410"/>
      <c r="G928" s="821"/>
      <c r="H928" s="822"/>
      <c r="I928" s="821"/>
      <c r="K928" s="408"/>
      <c r="L928" s="823"/>
      <c r="M928" s="823"/>
    </row>
    <row r="929" spans="2:13" ht="14" x14ac:dyDescent="0.15">
      <c r="B929" s="818"/>
      <c r="C929" s="819"/>
      <c r="D929" s="820"/>
      <c r="E929" s="410"/>
      <c r="G929" s="821"/>
      <c r="H929" s="822"/>
      <c r="I929" s="821"/>
      <c r="K929" s="408"/>
      <c r="L929" s="823"/>
      <c r="M929" s="823"/>
    </row>
    <row r="930" spans="2:13" ht="14" x14ac:dyDescent="0.15">
      <c r="B930" s="818"/>
      <c r="C930" s="819"/>
      <c r="D930" s="820"/>
      <c r="E930" s="410"/>
      <c r="G930" s="821"/>
      <c r="H930" s="822"/>
      <c r="I930" s="821"/>
      <c r="K930" s="408"/>
      <c r="L930" s="823"/>
      <c r="M930" s="823"/>
    </row>
    <row r="931" spans="2:13" ht="14" x14ac:dyDescent="0.15">
      <c r="B931" s="818"/>
      <c r="C931" s="819"/>
      <c r="D931" s="820"/>
      <c r="E931" s="410"/>
      <c r="G931" s="821"/>
      <c r="H931" s="822"/>
      <c r="I931" s="821"/>
      <c r="K931" s="408"/>
      <c r="L931" s="823"/>
      <c r="M931" s="823"/>
    </row>
    <row r="932" spans="2:13" ht="14" x14ac:dyDescent="0.15">
      <c r="B932" s="818"/>
      <c r="C932" s="819"/>
      <c r="D932" s="820"/>
      <c r="E932" s="410"/>
      <c r="G932" s="821"/>
      <c r="H932" s="822"/>
      <c r="I932" s="821"/>
      <c r="K932" s="408"/>
      <c r="L932" s="823"/>
      <c r="M932" s="823"/>
    </row>
    <row r="933" spans="2:13" ht="14" x14ac:dyDescent="0.15">
      <c r="B933" s="818"/>
      <c r="C933" s="819"/>
      <c r="D933" s="820"/>
      <c r="E933" s="410"/>
      <c r="G933" s="821"/>
      <c r="H933" s="822"/>
      <c r="I933" s="821"/>
      <c r="K933" s="408"/>
      <c r="L933" s="823"/>
      <c r="M933" s="823"/>
    </row>
    <row r="934" spans="2:13" ht="14" x14ac:dyDescent="0.15">
      <c r="B934" s="818"/>
      <c r="C934" s="819"/>
      <c r="D934" s="820"/>
      <c r="E934" s="410"/>
      <c r="G934" s="821"/>
      <c r="H934" s="822"/>
      <c r="I934" s="821"/>
      <c r="K934" s="408"/>
      <c r="L934" s="823"/>
      <c r="M934" s="823"/>
    </row>
    <row r="935" spans="2:13" ht="14" x14ac:dyDescent="0.15">
      <c r="B935" s="818"/>
      <c r="C935" s="819"/>
      <c r="D935" s="820"/>
      <c r="E935" s="410"/>
      <c r="G935" s="821"/>
      <c r="H935" s="822"/>
      <c r="I935" s="821"/>
      <c r="K935" s="408"/>
      <c r="L935" s="823"/>
      <c r="M935" s="823"/>
    </row>
    <row r="936" spans="2:13" ht="14" x14ac:dyDescent="0.15">
      <c r="B936" s="818"/>
      <c r="C936" s="819"/>
      <c r="D936" s="820"/>
      <c r="E936" s="410"/>
      <c r="G936" s="821"/>
      <c r="H936" s="822"/>
      <c r="I936" s="821"/>
      <c r="K936" s="408"/>
      <c r="L936" s="823"/>
      <c r="M936" s="823"/>
    </row>
    <row r="937" spans="2:13" ht="14" x14ac:dyDescent="0.15">
      <c r="B937" s="818"/>
      <c r="C937" s="819"/>
      <c r="D937" s="820"/>
      <c r="E937" s="410"/>
      <c r="G937" s="821"/>
      <c r="H937" s="822"/>
      <c r="I937" s="821"/>
      <c r="K937" s="408"/>
      <c r="L937" s="823"/>
      <c r="M937" s="823"/>
    </row>
    <row r="938" spans="2:13" ht="14" x14ac:dyDescent="0.15">
      <c r="B938" s="818"/>
      <c r="C938" s="819"/>
      <c r="D938" s="820"/>
      <c r="E938" s="410"/>
      <c r="G938" s="821"/>
      <c r="H938" s="822"/>
      <c r="I938" s="821"/>
      <c r="K938" s="408"/>
      <c r="L938" s="823"/>
      <c r="M938" s="823"/>
    </row>
    <row r="939" spans="2:13" ht="14" x14ac:dyDescent="0.15">
      <c r="B939" s="818"/>
      <c r="C939" s="819"/>
      <c r="D939" s="820"/>
      <c r="E939" s="410"/>
      <c r="G939" s="821"/>
      <c r="H939" s="822"/>
      <c r="I939" s="821"/>
      <c r="K939" s="408"/>
      <c r="L939" s="823"/>
      <c r="M939" s="823"/>
    </row>
    <row r="940" spans="2:13" ht="14" x14ac:dyDescent="0.15">
      <c r="B940" s="818"/>
      <c r="C940" s="819"/>
      <c r="D940" s="820"/>
      <c r="E940" s="410"/>
      <c r="G940" s="821"/>
      <c r="H940" s="822"/>
      <c r="I940" s="821"/>
      <c r="K940" s="408"/>
      <c r="L940" s="823"/>
      <c r="M940" s="823"/>
    </row>
    <row r="941" spans="2:13" ht="14" x14ac:dyDescent="0.15">
      <c r="B941" s="818"/>
      <c r="C941" s="819"/>
      <c r="D941" s="820"/>
      <c r="E941" s="410"/>
      <c r="G941" s="821"/>
      <c r="H941" s="822"/>
      <c r="I941" s="821"/>
      <c r="K941" s="408"/>
      <c r="L941" s="823"/>
      <c r="M941" s="823"/>
    </row>
    <row r="942" spans="2:13" ht="14" x14ac:dyDescent="0.15">
      <c r="B942" s="818"/>
      <c r="C942" s="819"/>
      <c r="D942" s="820"/>
      <c r="E942" s="410"/>
      <c r="G942" s="821"/>
      <c r="H942" s="822"/>
      <c r="I942" s="821"/>
      <c r="K942" s="408"/>
      <c r="L942" s="823"/>
      <c r="M942" s="823"/>
    </row>
    <row r="943" spans="2:13" ht="14" x14ac:dyDescent="0.15">
      <c r="B943" s="818"/>
      <c r="C943" s="819"/>
      <c r="D943" s="820"/>
      <c r="E943" s="410"/>
      <c r="G943" s="821"/>
      <c r="H943" s="822"/>
      <c r="I943" s="821"/>
      <c r="K943" s="408"/>
      <c r="L943" s="823"/>
      <c r="M943" s="823"/>
    </row>
    <row r="944" spans="2:13" ht="14" x14ac:dyDescent="0.15">
      <c r="B944" s="818"/>
      <c r="C944" s="819"/>
      <c r="D944" s="820"/>
      <c r="E944" s="410"/>
      <c r="G944" s="821"/>
      <c r="H944" s="822"/>
      <c r="I944" s="821"/>
      <c r="K944" s="408"/>
      <c r="L944" s="823"/>
      <c r="M944" s="823"/>
    </row>
    <row r="945" spans="2:13" ht="14" x14ac:dyDescent="0.15">
      <c r="B945" s="818"/>
      <c r="C945" s="819"/>
      <c r="D945" s="820"/>
      <c r="E945" s="410"/>
      <c r="G945" s="821"/>
      <c r="H945" s="822"/>
      <c r="I945" s="821"/>
      <c r="K945" s="408"/>
      <c r="L945" s="823"/>
      <c r="M945" s="823"/>
    </row>
    <row r="946" spans="2:13" ht="14" x14ac:dyDescent="0.15">
      <c r="B946" s="818"/>
      <c r="C946" s="819"/>
      <c r="D946" s="820"/>
      <c r="E946" s="410"/>
      <c r="G946" s="821"/>
      <c r="H946" s="822"/>
      <c r="I946" s="821"/>
      <c r="K946" s="408"/>
      <c r="L946" s="823"/>
      <c r="M946" s="823"/>
    </row>
    <row r="947" spans="2:13" ht="14" x14ac:dyDescent="0.15">
      <c r="B947" s="818"/>
      <c r="C947" s="819"/>
      <c r="D947" s="820"/>
      <c r="E947" s="410"/>
      <c r="G947" s="821"/>
      <c r="H947" s="822"/>
      <c r="I947" s="821"/>
      <c r="K947" s="408"/>
      <c r="L947" s="823"/>
      <c r="M947" s="823"/>
    </row>
    <row r="948" spans="2:13" ht="14" x14ac:dyDescent="0.15">
      <c r="B948" s="818"/>
      <c r="C948" s="819"/>
      <c r="D948" s="820"/>
      <c r="E948" s="410"/>
      <c r="G948" s="821"/>
      <c r="H948" s="822"/>
      <c r="I948" s="821"/>
      <c r="K948" s="408"/>
      <c r="L948" s="823"/>
      <c r="M948" s="823"/>
    </row>
    <row r="949" spans="2:13" ht="14" x14ac:dyDescent="0.15">
      <c r="B949" s="818"/>
      <c r="C949" s="819"/>
      <c r="D949" s="820"/>
      <c r="E949" s="410"/>
      <c r="G949" s="821"/>
      <c r="H949" s="822"/>
      <c r="I949" s="821"/>
      <c r="K949" s="408"/>
      <c r="L949" s="823"/>
      <c r="M949" s="823"/>
    </row>
    <row r="950" spans="2:13" ht="14" x14ac:dyDescent="0.15">
      <c r="B950" s="818"/>
      <c r="C950" s="819"/>
      <c r="D950" s="820"/>
      <c r="E950" s="410"/>
      <c r="G950" s="821"/>
      <c r="H950" s="822"/>
      <c r="I950" s="821"/>
      <c r="K950" s="408"/>
      <c r="L950" s="823"/>
      <c r="M950" s="823"/>
    </row>
    <row r="951" spans="2:13" ht="14" x14ac:dyDescent="0.15">
      <c r="B951" s="818"/>
      <c r="C951" s="819"/>
      <c r="D951" s="820"/>
      <c r="E951" s="410"/>
      <c r="G951" s="821"/>
      <c r="H951" s="822"/>
      <c r="I951" s="821"/>
      <c r="K951" s="408"/>
      <c r="L951" s="823"/>
      <c r="M951" s="823"/>
    </row>
    <row r="952" spans="2:13" ht="14" x14ac:dyDescent="0.15">
      <c r="B952" s="818"/>
      <c r="C952" s="819"/>
      <c r="D952" s="820"/>
      <c r="E952" s="410"/>
      <c r="G952" s="821"/>
      <c r="H952" s="822"/>
      <c r="I952" s="821"/>
      <c r="K952" s="408"/>
      <c r="L952" s="823"/>
      <c r="M952" s="823"/>
    </row>
    <row r="953" spans="2:13" ht="14" x14ac:dyDescent="0.15">
      <c r="B953" s="818"/>
      <c r="C953" s="819"/>
      <c r="D953" s="820"/>
      <c r="E953" s="410"/>
      <c r="G953" s="821"/>
      <c r="H953" s="822"/>
      <c r="I953" s="821"/>
      <c r="K953" s="408"/>
      <c r="L953" s="823"/>
      <c r="M953" s="823"/>
    </row>
    <row r="954" spans="2:13" ht="14" x14ac:dyDescent="0.15">
      <c r="B954" s="818"/>
      <c r="C954" s="819"/>
      <c r="D954" s="820"/>
      <c r="E954" s="410"/>
      <c r="G954" s="821"/>
      <c r="H954" s="822"/>
      <c r="I954" s="821"/>
      <c r="K954" s="408"/>
      <c r="L954" s="823"/>
      <c r="M954" s="823"/>
    </row>
    <row r="955" spans="2:13" ht="14" x14ac:dyDescent="0.15">
      <c r="B955" s="818"/>
      <c r="C955" s="819"/>
      <c r="D955" s="820"/>
      <c r="E955" s="410"/>
      <c r="G955" s="821"/>
      <c r="H955" s="822"/>
      <c r="I955" s="821"/>
      <c r="K955" s="408"/>
      <c r="L955" s="823"/>
      <c r="M955" s="823"/>
    </row>
    <row r="956" spans="2:13" ht="14" x14ac:dyDescent="0.15">
      <c r="B956" s="818"/>
      <c r="C956" s="819"/>
      <c r="D956" s="820"/>
      <c r="E956" s="410"/>
      <c r="G956" s="821"/>
      <c r="H956" s="822"/>
      <c r="I956" s="821"/>
      <c r="K956" s="408"/>
      <c r="L956" s="823"/>
      <c r="M956" s="823"/>
    </row>
    <row r="957" spans="2:13" ht="14" x14ac:dyDescent="0.15">
      <c r="B957" s="818"/>
      <c r="C957" s="819"/>
      <c r="D957" s="820"/>
      <c r="E957" s="410"/>
      <c r="G957" s="821"/>
      <c r="H957" s="822"/>
      <c r="I957" s="821"/>
      <c r="K957" s="408"/>
      <c r="L957" s="823"/>
      <c r="M957" s="823"/>
    </row>
    <row r="958" spans="2:13" ht="14" x14ac:dyDescent="0.15">
      <c r="B958" s="818"/>
      <c r="C958" s="819"/>
      <c r="D958" s="820"/>
      <c r="E958" s="410"/>
      <c r="G958" s="821"/>
      <c r="H958" s="822"/>
      <c r="I958" s="821"/>
      <c r="K958" s="408"/>
      <c r="L958" s="823"/>
      <c r="M958" s="823"/>
    </row>
    <row r="959" spans="2:13" ht="14" x14ac:dyDescent="0.15">
      <c r="B959" s="818"/>
      <c r="C959" s="819"/>
      <c r="D959" s="820"/>
      <c r="E959" s="410"/>
      <c r="G959" s="821"/>
      <c r="H959" s="822"/>
      <c r="I959" s="821"/>
      <c r="K959" s="408"/>
      <c r="L959" s="823"/>
      <c r="M959" s="823"/>
    </row>
    <row r="960" spans="2:13" ht="14" x14ac:dyDescent="0.15">
      <c r="B960" s="818"/>
      <c r="C960" s="819"/>
      <c r="D960" s="820"/>
      <c r="E960" s="410"/>
      <c r="G960" s="821"/>
      <c r="H960" s="822"/>
      <c r="I960" s="821"/>
      <c r="K960" s="408"/>
      <c r="L960" s="823"/>
      <c r="M960" s="823"/>
    </row>
    <row r="961" spans="2:13" ht="14" x14ac:dyDescent="0.15">
      <c r="B961" s="818"/>
      <c r="C961" s="819"/>
      <c r="D961" s="820"/>
      <c r="E961" s="410"/>
      <c r="G961" s="821"/>
      <c r="H961" s="822"/>
      <c r="I961" s="821"/>
      <c r="K961" s="408"/>
      <c r="L961" s="823"/>
      <c r="M961" s="823"/>
    </row>
    <row r="962" spans="2:13" ht="14" x14ac:dyDescent="0.15">
      <c r="B962" s="818"/>
      <c r="C962" s="819"/>
      <c r="D962" s="820"/>
      <c r="E962" s="410"/>
      <c r="G962" s="821"/>
      <c r="H962" s="822"/>
      <c r="I962" s="821"/>
      <c r="K962" s="408"/>
      <c r="L962" s="823"/>
      <c r="M962" s="823"/>
    </row>
    <row r="963" spans="2:13" ht="14" x14ac:dyDescent="0.15">
      <c r="B963" s="818"/>
      <c r="C963" s="819"/>
      <c r="D963" s="820"/>
      <c r="E963" s="410"/>
      <c r="G963" s="821"/>
      <c r="H963" s="822"/>
      <c r="I963" s="821"/>
      <c r="K963" s="408"/>
      <c r="L963" s="823"/>
      <c r="M963" s="823"/>
    </row>
    <row r="964" spans="2:13" ht="14" x14ac:dyDescent="0.15">
      <c r="B964" s="818"/>
      <c r="C964" s="819"/>
      <c r="D964" s="820"/>
      <c r="E964" s="410"/>
      <c r="G964" s="821"/>
      <c r="H964" s="822"/>
      <c r="I964" s="821"/>
      <c r="K964" s="408"/>
      <c r="L964" s="823"/>
      <c r="M964" s="823"/>
    </row>
    <row r="965" spans="2:13" ht="14" x14ac:dyDescent="0.15">
      <c r="B965" s="818"/>
      <c r="C965" s="819"/>
      <c r="D965" s="820"/>
      <c r="E965" s="410"/>
      <c r="G965" s="821"/>
      <c r="H965" s="822"/>
      <c r="I965" s="821"/>
      <c r="K965" s="408"/>
      <c r="L965" s="823"/>
      <c r="M965" s="823"/>
    </row>
    <row r="966" spans="2:13" ht="14" x14ac:dyDescent="0.15">
      <c r="B966" s="818"/>
      <c r="C966" s="819"/>
      <c r="D966" s="820"/>
      <c r="E966" s="410"/>
      <c r="G966" s="821"/>
      <c r="H966" s="822"/>
      <c r="I966" s="821"/>
      <c r="K966" s="408"/>
      <c r="L966" s="823"/>
      <c r="M966" s="823"/>
    </row>
    <row r="967" spans="2:13" ht="14" x14ac:dyDescent="0.15">
      <c r="B967" s="818"/>
      <c r="C967" s="819"/>
      <c r="D967" s="820"/>
      <c r="E967" s="410"/>
      <c r="G967" s="821"/>
      <c r="H967" s="822"/>
      <c r="I967" s="821"/>
      <c r="K967" s="408"/>
      <c r="L967" s="823"/>
      <c r="M967" s="823"/>
    </row>
    <row r="968" spans="2:13" ht="14" x14ac:dyDescent="0.15">
      <c r="B968" s="818"/>
      <c r="C968" s="819"/>
      <c r="D968" s="820"/>
      <c r="E968" s="410"/>
      <c r="G968" s="821"/>
      <c r="H968" s="822"/>
      <c r="I968" s="821"/>
      <c r="K968" s="408"/>
      <c r="L968" s="823"/>
      <c r="M968" s="823"/>
    </row>
    <row r="969" spans="2:13" ht="14" x14ac:dyDescent="0.15">
      <c r="B969" s="818"/>
      <c r="C969" s="819"/>
      <c r="D969" s="820"/>
      <c r="E969" s="410"/>
      <c r="G969" s="821"/>
      <c r="H969" s="822"/>
      <c r="I969" s="821"/>
      <c r="K969" s="408"/>
      <c r="L969" s="823"/>
      <c r="M969" s="823"/>
    </row>
    <row r="970" spans="2:13" ht="14" x14ac:dyDescent="0.15">
      <c r="B970" s="818"/>
      <c r="C970" s="819"/>
      <c r="D970" s="820"/>
      <c r="E970" s="410"/>
      <c r="G970" s="821"/>
      <c r="H970" s="822"/>
      <c r="I970" s="821"/>
      <c r="K970" s="408"/>
      <c r="L970" s="823"/>
      <c r="M970" s="823"/>
    </row>
    <row r="971" spans="2:13" ht="14" x14ac:dyDescent="0.15">
      <c r="B971" s="818"/>
      <c r="C971" s="819"/>
      <c r="D971" s="820"/>
      <c r="E971" s="410"/>
      <c r="G971" s="821"/>
      <c r="H971" s="822"/>
      <c r="I971" s="821"/>
      <c r="K971" s="408"/>
      <c r="L971" s="823"/>
      <c r="M971" s="823"/>
    </row>
    <row r="972" spans="2:13" ht="14" x14ac:dyDescent="0.15">
      <c r="B972" s="818"/>
      <c r="C972" s="819"/>
      <c r="D972" s="820"/>
      <c r="E972" s="410"/>
      <c r="G972" s="821"/>
      <c r="H972" s="822"/>
      <c r="I972" s="821"/>
      <c r="K972" s="408"/>
      <c r="L972" s="823"/>
      <c r="M972" s="823"/>
    </row>
    <row r="973" spans="2:13" ht="14" x14ac:dyDescent="0.15">
      <c r="B973" s="818"/>
      <c r="C973" s="819"/>
      <c r="D973" s="820"/>
      <c r="E973" s="410"/>
      <c r="G973" s="821"/>
      <c r="H973" s="822"/>
      <c r="I973" s="821"/>
      <c r="K973" s="408"/>
      <c r="L973" s="823"/>
      <c r="M973" s="823"/>
    </row>
    <row r="974" spans="2:13" ht="14" x14ac:dyDescent="0.15">
      <c r="B974" s="818"/>
      <c r="C974" s="819"/>
      <c r="D974" s="820"/>
      <c r="E974" s="410"/>
      <c r="G974" s="821"/>
      <c r="H974" s="822"/>
      <c r="I974" s="821"/>
      <c r="K974" s="408"/>
      <c r="L974" s="823"/>
      <c r="M974" s="823"/>
    </row>
    <row r="975" spans="2:13" ht="14" x14ac:dyDescent="0.15">
      <c r="B975" s="818"/>
      <c r="C975" s="819"/>
      <c r="D975" s="820"/>
      <c r="E975" s="410"/>
      <c r="G975" s="821"/>
      <c r="H975" s="822"/>
      <c r="I975" s="821"/>
      <c r="K975" s="408"/>
      <c r="L975" s="823"/>
      <c r="M975" s="823"/>
    </row>
    <row r="976" spans="2:13" ht="14" x14ac:dyDescent="0.15">
      <c r="B976" s="818"/>
      <c r="C976" s="819"/>
      <c r="D976" s="820"/>
      <c r="E976" s="410"/>
      <c r="G976" s="821"/>
      <c r="H976" s="822"/>
      <c r="I976" s="821"/>
      <c r="K976" s="408"/>
      <c r="L976" s="823"/>
      <c r="M976" s="823"/>
    </row>
    <row r="977" spans="2:13" ht="14" x14ac:dyDescent="0.15">
      <c r="B977" s="818"/>
      <c r="C977" s="819"/>
      <c r="D977" s="820"/>
      <c r="E977" s="410"/>
      <c r="G977" s="821"/>
      <c r="H977" s="822"/>
      <c r="I977" s="821"/>
      <c r="K977" s="408"/>
      <c r="L977" s="823"/>
      <c r="M977" s="823"/>
    </row>
    <row r="978" spans="2:13" ht="14" x14ac:dyDescent="0.15">
      <c r="B978" s="818"/>
      <c r="C978" s="819"/>
      <c r="D978" s="820"/>
      <c r="E978" s="410"/>
      <c r="G978" s="821"/>
      <c r="H978" s="822"/>
      <c r="I978" s="821"/>
      <c r="K978" s="408"/>
      <c r="L978" s="823"/>
      <c r="M978" s="823"/>
    </row>
    <row r="979" spans="2:13" ht="14" x14ac:dyDescent="0.15">
      <c r="B979" s="818"/>
      <c r="C979" s="819"/>
      <c r="D979" s="820"/>
      <c r="E979" s="410"/>
      <c r="G979" s="821"/>
      <c r="H979" s="822"/>
      <c r="I979" s="821"/>
      <c r="K979" s="408"/>
      <c r="L979" s="823"/>
      <c r="M979" s="823"/>
    </row>
    <row r="980" spans="2:13" ht="14" x14ac:dyDescent="0.15">
      <c r="B980" s="818"/>
      <c r="C980" s="819"/>
      <c r="D980" s="820"/>
      <c r="E980" s="410"/>
      <c r="G980" s="821"/>
      <c r="H980" s="822"/>
      <c r="I980" s="821"/>
      <c r="K980" s="408"/>
      <c r="L980" s="823"/>
      <c r="M980" s="823"/>
    </row>
    <row r="981" spans="2:13" ht="14" x14ac:dyDescent="0.15">
      <c r="B981" s="818"/>
      <c r="C981" s="819"/>
      <c r="D981" s="820"/>
      <c r="E981" s="410"/>
      <c r="G981" s="821"/>
      <c r="H981" s="822"/>
      <c r="I981" s="821"/>
      <c r="K981" s="408"/>
      <c r="L981" s="823"/>
      <c r="M981" s="823"/>
    </row>
    <row r="982" spans="2:13" ht="14" x14ac:dyDescent="0.15">
      <c r="B982" s="818"/>
      <c r="C982" s="819"/>
      <c r="D982" s="820"/>
      <c r="E982" s="410"/>
      <c r="G982" s="821"/>
      <c r="H982" s="822"/>
      <c r="I982" s="821"/>
      <c r="K982" s="408"/>
      <c r="L982" s="823"/>
      <c r="M982" s="823"/>
    </row>
    <row r="983" spans="2:13" ht="14" x14ac:dyDescent="0.15">
      <c r="B983" s="818"/>
      <c r="C983" s="819"/>
      <c r="D983" s="820"/>
      <c r="E983" s="410"/>
      <c r="G983" s="821"/>
      <c r="H983" s="822"/>
      <c r="I983" s="821"/>
      <c r="K983" s="408"/>
      <c r="L983" s="823"/>
      <c r="M983" s="823"/>
    </row>
    <row r="984" spans="2:13" ht="14" x14ac:dyDescent="0.15">
      <c r="B984" s="818"/>
      <c r="C984" s="819"/>
      <c r="D984" s="820"/>
      <c r="E984" s="410"/>
      <c r="G984" s="821"/>
      <c r="H984" s="822"/>
      <c r="I984" s="821"/>
      <c r="K984" s="408"/>
      <c r="L984" s="823"/>
      <c r="M984" s="823"/>
    </row>
    <row r="985" spans="2:13" ht="14" x14ac:dyDescent="0.15">
      <c r="B985" s="818"/>
      <c r="C985" s="819"/>
      <c r="D985" s="820"/>
      <c r="E985" s="410"/>
      <c r="G985" s="821"/>
      <c r="H985" s="822"/>
      <c r="I985" s="821"/>
      <c r="K985" s="408"/>
      <c r="L985" s="823"/>
      <c r="M985" s="823"/>
    </row>
    <row r="986" spans="2:13" ht="14" x14ac:dyDescent="0.15">
      <c r="B986" s="818"/>
      <c r="C986" s="819"/>
      <c r="D986" s="820"/>
      <c r="E986" s="410"/>
      <c r="G986" s="821"/>
      <c r="H986" s="822"/>
      <c r="I986" s="821"/>
      <c r="K986" s="408"/>
      <c r="L986" s="823"/>
      <c r="M986" s="823"/>
    </row>
    <row r="987" spans="2:13" ht="14" x14ac:dyDescent="0.15">
      <c r="B987" s="818"/>
      <c r="C987" s="819"/>
      <c r="D987" s="820"/>
      <c r="E987" s="410"/>
      <c r="G987" s="821"/>
      <c r="H987" s="822"/>
      <c r="I987" s="821"/>
      <c r="K987" s="408"/>
      <c r="L987" s="823"/>
      <c r="M987" s="823"/>
    </row>
    <row r="988" spans="2:13" ht="14" x14ac:dyDescent="0.15">
      <c r="B988" s="818"/>
      <c r="C988" s="819"/>
      <c r="D988" s="820"/>
      <c r="E988" s="410"/>
      <c r="G988" s="821"/>
      <c r="H988" s="822"/>
      <c r="I988" s="821"/>
      <c r="K988" s="408"/>
      <c r="L988" s="823"/>
      <c r="M988" s="823"/>
    </row>
    <row r="989" spans="2:13" ht="14" x14ac:dyDescent="0.15">
      <c r="B989" s="818"/>
      <c r="C989" s="819"/>
      <c r="D989" s="820"/>
      <c r="E989" s="410"/>
      <c r="G989" s="821"/>
      <c r="H989" s="822"/>
      <c r="I989" s="821"/>
      <c r="K989" s="408"/>
      <c r="L989" s="823"/>
      <c r="M989" s="823"/>
    </row>
    <row r="990" spans="2:13" ht="14" x14ac:dyDescent="0.15">
      <c r="B990" s="818"/>
      <c r="C990" s="819"/>
      <c r="D990" s="820"/>
      <c r="E990" s="410"/>
      <c r="G990" s="821"/>
      <c r="H990" s="822"/>
      <c r="I990" s="821"/>
      <c r="K990" s="408"/>
      <c r="L990" s="823"/>
      <c r="M990" s="823"/>
    </row>
    <row r="991" spans="2:13" ht="14" x14ac:dyDescent="0.15">
      <c r="B991" s="818"/>
      <c r="C991" s="819"/>
      <c r="D991" s="820"/>
      <c r="E991" s="410"/>
      <c r="G991" s="821"/>
      <c r="H991" s="822"/>
      <c r="I991" s="821"/>
      <c r="K991" s="408"/>
      <c r="L991" s="823"/>
      <c r="M991" s="823"/>
    </row>
    <row r="992" spans="2:13" ht="14" x14ac:dyDescent="0.15">
      <c r="B992" s="818"/>
      <c r="C992" s="819"/>
      <c r="D992" s="820"/>
      <c r="E992" s="410"/>
      <c r="G992" s="821"/>
      <c r="H992" s="822"/>
      <c r="I992" s="821"/>
      <c r="K992" s="408"/>
      <c r="L992" s="823"/>
      <c r="M992" s="823"/>
    </row>
    <row r="993" spans="2:13" ht="14" x14ac:dyDescent="0.15">
      <c r="B993" s="818"/>
      <c r="C993" s="819"/>
      <c r="D993" s="820"/>
      <c r="E993" s="410"/>
      <c r="G993" s="821"/>
      <c r="H993" s="822"/>
      <c r="I993" s="821"/>
      <c r="K993" s="408"/>
      <c r="L993" s="823"/>
      <c r="M993" s="823"/>
    </row>
    <row r="994" spans="2:13" ht="14" x14ac:dyDescent="0.15">
      <c r="B994" s="818"/>
      <c r="C994" s="819"/>
      <c r="D994" s="820"/>
      <c r="E994" s="410"/>
      <c r="G994" s="821"/>
      <c r="H994" s="822"/>
      <c r="I994" s="821"/>
      <c r="K994" s="408"/>
      <c r="L994" s="823"/>
      <c r="M994" s="823"/>
    </row>
  </sheetData>
  <customSheetViews>
    <customSheetView guid="{7A1CE436-A414-42CC-B6CA-C764D77A1A7B}" filter="1" showAutoFilter="1">
      <pageMargins left="0.7" right="0.7" top="0.75" bottom="0.75" header="0.3" footer="0.3"/>
      <autoFilter ref="B4:B166"/>
    </customSheetView>
  </customSheetViews>
  <mergeCells count="18">
    <mergeCell ref="K316:K317"/>
    <mergeCell ref="B180:B181"/>
    <mergeCell ref="B182:B183"/>
    <mergeCell ref="B184:B185"/>
    <mergeCell ref="B186:B187"/>
    <mergeCell ref="B188:B189"/>
    <mergeCell ref="B190:B191"/>
    <mergeCell ref="C290:C291"/>
    <mergeCell ref="B174:B175"/>
    <mergeCell ref="B178:B179"/>
    <mergeCell ref="H290:H291"/>
    <mergeCell ref="K290:K291"/>
    <mergeCell ref="L290:L291"/>
    <mergeCell ref="B1:I1"/>
    <mergeCell ref="C52:C53"/>
    <mergeCell ref="B166:B167"/>
    <mergeCell ref="B168:B169"/>
    <mergeCell ref="B172:B17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O1019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2.5" customWidth="1"/>
    <col min="2" max="2" width="13" customWidth="1"/>
    <col min="3" max="3" width="13.6640625" customWidth="1"/>
    <col min="4" max="4" width="11" hidden="1" customWidth="1"/>
    <col min="5" max="5" width="11.6640625" customWidth="1"/>
    <col min="6" max="6" width="20.5" customWidth="1"/>
    <col min="7" max="7" width="10.5" hidden="1" customWidth="1"/>
    <col min="8" max="8" width="9" customWidth="1"/>
    <col min="9" max="9" width="15.33203125" customWidth="1"/>
    <col min="10" max="10" width="27.5" customWidth="1"/>
    <col min="11" max="11" width="12" customWidth="1"/>
    <col min="12" max="12" width="14" customWidth="1"/>
    <col min="13" max="13" width="12.1640625" customWidth="1"/>
    <col min="14" max="14" width="14.83203125" customWidth="1"/>
    <col min="15" max="15" width="16.5" customWidth="1"/>
  </cols>
  <sheetData>
    <row r="1" spans="1:15" ht="60.75" customHeight="1" x14ac:dyDescent="0.15">
      <c r="A1" s="419"/>
      <c r="B1" s="1058" t="s">
        <v>845</v>
      </c>
      <c r="C1" s="963"/>
      <c r="D1" s="963"/>
      <c r="E1" s="963"/>
      <c r="F1" s="963"/>
      <c r="G1" s="963"/>
      <c r="H1" s="963"/>
      <c r="I1" s="963"/>
      <c r="J1" s="963"/>
      <c r="K1" s="963"/>
      <c r="L1" s="963"/>
      <c r="M1" s="963"/>
      <c r="N1" s="963"/>
      <c r="O1" s="963"/>
    </row>
    <row r="2" spans="1:15" ht="26" x14ac:dyDescent="0.15">
      <c r="A2" s="31" t="s">
        <v>2</v>
      </c>
      <c r="B2" s="424" t="s">
        <v>3</v>
      </c>
      <c r="C2" s="33" t="s">
        <v>846</v>
      </c>
      <c r="D2" s="33" t="s">
        <v>22</v>
      </c>
      <c r="E2" s="31" t="s">
        <v>4</v>
      </c>
      <c r="F2" s="562" t="s">
        <v>26</v>
      </c>
      <c r="G2" s="35" t="s">
        <v>27</v>
      </c>
      <c r="H2" s="33" t="s">
        <v>28</v>
      </c>
      <c r="I2" s="35" t="s">
        <v>20</v>
      </c>
      <c r="J2" s="427" t="s">
        <v>5</v>
      </c>
      <c r="K2" s="31" t="s">
        <v>7</v>
      </c>
      <c r="L2" s="429" t="s">
        <v>29</v>
      </c>
      <c r="M2" s="429" t="s">
        <v>30</v>
      </c>
      <c r="N2" s="33"/>
      <c r="O2" s="429" t="s">
        <v>12</v>
      </c>
    </row>
    <row r="3" spans="1:15" ht="22.5" customHeight="1" x14ac:dyDescent="0.15">
      <c r="A3" s="40" t="s">
        <v>848</v>
      </c>
      <c r="B3" s="569">
        <v>43732</v>
      </c>
      <c r="C3" s="571">
        <v>43752</v>
      </c>
      <c r="D3" s="576" t="s">
        <v>850</v>
      </c>
      <c r="E3" s="578"/>
      <c r="F3" s="63" t="s">
        <v>340</v>
      </c>
      <c r="G3" s="580"/>
      <c r="H3" s="576" t="s">
        <v>850</v>
      </c>
      <c r="I3" s="46" t="s">
        <v>853</v>
      </c>
      <c r="J3" s="44" t="s">
        <v>854</v>
      </c>
      <c r="K3" s="576" t="s">
        <v>853</v>
      </c>
      <c r="L3" s="104">
        <v>1400</v>
      </c>
      <c r="M3" s="104"/>
      <c r="N3" s="23"/>
      <c r="O3" s="582"/>
    </row>
    <row r="4" spans="1:15" ht="22.5" customHeight="1" x14ac:dyDescent="0.15">
      <c r="A4" s="40" t="s">
        <v>848</v>
      </c>
      <c r="B4" s="569">
        <v>43732</v>
      </c>
      <c r="C4" s="571">
        <v>43752</v>
      </c>
      <c r="D4" s="576" t="s">
        <v>857</v>
      </c>
      <c r="E4" s="578"/>
      <c r="F4" s="63" t="s">
        <v>340</v>
      </c>
      <c r="G4" s="580"/>
      <c r="H4" s="576" t="s">
        <v>857</v>
      </c>
      <c r="I4" s="46" t="s">
        <v>853</v>
      </c>
      <c r="J4" s="63" t="s">
        <v>854</v>
      </c>
      <c r="K4" s="576" t="s">
        <v>853</v>
      </c>
      <c r="L4" s="104">
        <v>1400</v>
      </c>
      <c r="M4" s="104"/>
      <c r="N4" s="23"/>
      <c r="O4" s="582"/>
    </row>
    <row r="5" spans="1:15" ht="22.5" customHeight="1" x14ac:dyDescent="0.15">
      <c r="A5" s="241" t="s">
        <v>848</v>
      </c>
      <c r="B5" s="587">
        <v>43733</v>
      </c>
      <c r="C5" s="594">
        <v>43753</v>
      </c>
      <c r="D5" s="595" t="s">
        <v>864</v>
      </c>
      <c r="E5" s="597"/>
      <c r="F5" s="167" t="s">
        <v>340</v>
      </c>
      <c r="G5" s="599"/>
      <c r="H5" s="595" t="s">
        <v>864</v>
      </c>
      <c r="I5" s="413" t="s">
        <v>853</v>
      </c>
      <c r="J5" s="167" t="s">
        <v>854</v>
      </c>
      <c r="K5" s="595" t="s">
        <v>853</v>
      </c>
      <c r="L5" s="601">
        <v>1400</v>
      </c>
      <c r="M5" s="601"/>
      <c r="N5" s="603"/>
      <c r="O5" s="605"/>
    </row>
    <row r="6" spans="1:15" ht="22.5" customHeight="1" x14ac:dyDescent="0.15">
      <c r="A6" s="241" t="s">
        <v>848</v>
      </c>
      <c r="B6" s="587">
        <v>43733</v>
      </c>
      <c r="C6" s="594">
        <v>43753</v>
      </c>
      <c r="D6" s="595" t="s">
        <v>871</v>
      </c>
      <c r="E6" s="597"/>
      <c r="F6" s="167" t="s">
        <v>340</v>
      </c>
      <c r="G6" s="599"/>
      <c r="H6" s="595" t="s">
        <v>871</v>
      </c>
      <c r="I6" s="413" t="s">
        <v>853</v>
      </c>
      <c r="J6" s="167" t="s">
        <v>854</v>
      </c>
      <c r="K6" s="595" t="s">
        <v>853</v>
      </c>
      <c r="L6" s="601">
        <v>1400</v>
      </c>
      <c r="M6" s="601"/>
      <c r="N6" s="603"/>
      <c r="O6" s="605"/>
    </row>
    <row r="7" spans="1:15" ht="22.5" customHeight="1" x14ac:dyDescent="0.15">
      <c r="A7" s="40" t="s">
        <v>848</v>
      </c>
      <c r="B7" s="569">
        <v>43733</v>
      </c>
      <c r="C7" s="571">
        <v>43753</v>
      </c>
      <c r="D7" s="576" t="s">
        <v>873</v>
      </c>
      <c r="E7" s="578"/>
      <c r="F7" s="63" t="s">
        <v>340</v>
      </c>
      <c r="G7" s="580"/>
      <c r="H7" s="576" t="s">
        <v>873</v>
      </c>
      <c r="I7" s="46" t="s">
        <v>874</v>
      </c>
      <c r="J7" s="63" t="s">
        <v>854</v>
      </c>
      <c r="K7" s="576" t="s">
        <v>874</v>
      </c>
      <c r="L7" s="104">
        <v>1325</v>
      </c>
      <c r="M7" s="104"/>
      <c r="N7" s="23"/>
      <c r="O7" s="582"/>
    </row>
    <row r="8" spans="1:15" ht="22.5" customHeight="1" x14ac:dyDescent="0.15">
      <c r="A8" s="40" t="s">
        <v>848</v>
      </c>
      <c r="B8" s="569">
        <v>43733</v>
      </c>
      <c r="C8" s="571">
        <v>43753</v>
      </c>
      <c r="D8" s="576" t="s">
        <v>876</v>
      </c>
      <c r="E8" s="578"/>
      <c r="F8" s="63" t="s">
        <v>340</v>
      </c>
      <c r="G8" s="580"/>
      <c r="H8" s="576" t="s">
        <v>876</v>
      </c>
      <c r="I8" s="46" t="s">
        <v>874</v>
      </c>
      <c r="J8" s="63" t="s">
        <v>854</v>
      </c>
      <c r="K8" s="576" t="s">
        <v>874</v>
      </c>
      <c r="L8" s="104">
        <v>1325</v>
      </c>
      <c r="M8" s="104"/>
      <c r="N8" s="23"/>
      <c r="O8" s="582"/>
    </row>
    <row r="9" spans="1:15" ht="22.5" customHeight="1" x14ac:dyDescent="0.15">
      <c r="A9" s="241" t="s">
        <v>848</v>
      </c>
      <c r="B9" s="587">
        <v>43733</v>
      </c>
      <c r="C9" s="594">
        <v>43753</v>
      </c>
      <c r="D9" s="595" t="s">
        <v>877</v>
      </c>
      <c r="E9" s="597"/>
      <c r="F9" s="167" t="s">
        <v>340</v>
      </c>
      <c r="G9" s="599"/>
      <c r="H9" s="595" t="s">
        <v>877</v>
      </c>
      <c r="I9" s="413" t="s">
        <v>853</v>
      </c>
      <c r="J9" s="167" t="s">
        <v>854</v>
      </c>
      <c r="K9" s="595" t="s">
        <v>853</v>
      </c>
      <c r="L9" s="601">
        <v>1400</v>
      </c>
      <c r="M9" s="601"/>
      <c r="N9" s="603"/>
      <c r="O9" s="605"/>
    </row>
    <row r="10" spans="1:15" ht="22.5" customHeight="1" x14ac:dyDescent="0.15">
      <c r="A10" s="241" t="s">
        <v>848</v>
      </c>
      <c r="B10" s="587">
        <v>43733</v>
      </c>
      <c r="C10" s="594">
        <v>43753</v>
      </c>
      <c r="D10" s="595" t="s">
        <v>880</v>
      </c>
      <c r="E10" s="597"/>
      <c r="F10" s="167" t="s">
        <v>340</v>
      </c>
      <c r="G10" s="599"/>
      <c r="H10" s="595" t="s">
        <v>880</v>
      </c>
      <c r="I10" s="413" t="s">
        <v>853</v>
      </c>
      <c r="J10" s="167" t="s">
        <v>854</v>
      </c>
      <c r="K10" s="595" t="s">
        <v>853</v>
      </c>
      <c r="L10" s="601">
        <v>1400</v>
      </c>
      <c r="M10" s="601"/>
      <c r="N10" s="603"/>
      <c r="O10" s="605"/>
    </row>
    <row r="11" spans="1:15" ht="22.5" customHeight="1" x14ac:dyDescent="0.15">
      <c r="A11" s="40" t="s">
        <v>848</v>
      </c>
      <c r="B11" s="569">
        <v>43733</v>
      </c>
      <c r="C11" s="571">
        <v>43753</v>
      </c>
      <c r="D11" s="576" t="s">
        <v>881</v>
      </c>
      <c r="E11" s="578"/>
      <c r="F11" s="63" t="s">
        <v>340</v>
      </c>
      <c r="G11" s="580"/>
      <c r="H11" s="576" t="s">
        <v>881</v>
      </c>
      <c r="I11" s="46" t="s">
        <v>853</v>
      </c>
      <c r="J11" s="63" t="s">
        <v>854</v>
      </c>
      <c r="K11" s="576" t="s">
        <v>853</v>
      </c>
      <c r="L11" s="104">
        <v>1400</v>
      </c>
      <c r="M11" s="104"/>
      <c r="N11" s="23"/>
      <c r="O11" s="582"/>
    </row>
    <row r="12" spans="1:15" ht="22.5" customHeight="1" x14ac:dyDescent="0.15">
      <c r="A12" s="40" t="s">
        <v>848</v>
      </c>
      <c r="B12" s="569">
        <v>43733</v>
      </c>
      <c r="C12" s="571">
        <v>43753</v>
      </c>
      <c r="D12" s="576" t="s">
        <v>883</v>
      </c>
      <c r="E12" s="578"/>
      <c r="F12" s="63" t="s">
        <v>340</v>
      </c>
      <c r="G12" s="580"/>
      <c r="H12" s="576" t="s">
        <v>883</v>
      </c>
      <c r="I12" s="46" t="s">
        <v>853</v>
      </c>
      <c r="J12" s="63" t="s">
        <v>854</v>
      </c>
      <c r="K12" s="576" t="s">
        <v>853</v>
      </c>
      <c r="L12" s="104">
        <v>1400</v>
      </c>
      <c r="M12" s="104"/>
      <c r="N12" s="23"/>
      <c r="O12" s="582"/>
    </row>
    <row r="13" spans="1:15" ht="22.5" customHeight="1" x14ac:dyDescent="0.15">
      <c r="A13" s="241" t="s">
        <v>848</v>
      </c>
      <c r="B13" s="587">
        <v>43733</v>
      </c>
      <c r="C13" s="594">
        <v>43753</v>
      </c>
      <c r="D13" s="595" t="s">
        <v>887</v>
      </c>
      <c r="E13" s="597"/>
      <c r="F13" s="167" t="s">
        <v>340</v>
      </c>
      <c r="G13" s="599"/>
      <c r="H13" s="595" t="s">
        <v>887</v>
      </c>
      <c r="I13" s="413" t="s">
        <v>853</v>
      </c>
      <c r="J13" s="167" t="s">
        <v>854</v>
      </c>
      <c r="K13" s="595" t="s">
        <v>853</v>
      </c>
      <c r="L13" s="601">
        <v>1400</v>
      </c>
      <c r="M13" s="601"/>
      <c r="N13" s="603"/>
      <c r="O13" s="605"/>
    </row>
    <row r="14" spans="1:15" ht="22.5" customHeight="1" x14ac:dyDescent="0.15">
      <c r="A14" s="241" t="s">
        <v>848</v>
      </c>
      <c r="B14" s="587">
        <v>43733</v>
      </c>
      <c r="C14" s="594">
        <v>43753</v>
      </c>
      <c r="D14" s="595" t="s">
        <v>889</v>
      </c>
      <c r="E14" s="597"/>
      <c r="F14" s="167" t="s">
        <v>340</v>
      </c>
      <c r="G14" s="599"/>
      <c r="H14" s="595" t="s">
        <v>889</v>
      </c>
      <c r="I14" s="413" t="s">
        <v>853</v>
      </c>
      <c r="J14" s="167" t="s">
        <v>854</v>
      </c>
      <c r="K14" s="595" t="s">
        <v>853</v>
      </c>
      <c r="L14" s="601">
        <v>1400</v>
      </c>
      <c r="M14" s="601"/>
      <c r="N14" s="603"/>
      <c r="O14" s="605"/>
    </row>
    <row r="15" spans="1:15" ht="22.5" customHeight="1" x14ac:dyDescent="0.15">
      <c r="A15" s="40" t="s">
        <v>848</v>
      </c>
      <c r="B15" s="569">
        <v>43733</v>
      </c>
      <c r="C15" s="571">
        <v>43753</v>
      </c>
      <c r="D15" s="576" t="s">
        <v>893</v>
      </c>
      <c r="E15" s="578"/>
      <c r="F15" s="63" t="s">
        <v>340</v>
      </c>
      <c r="G15" s="580"/>
      <c r="H15" s="576" t="s">
        <v>893</v>
      </c>
      <c r="I15" s="46" t="s">
        <v>894</v>
      </c>
      <c r="J15" s="63" t="s">
        <v>854</v>
      </c>
      <c r="K15" s="576" t="s">
        <v>894</v>
      </c>
      <c r="L15" s="104">
        <v>1375</v>
      </c>
      <c r="M15" s="104"/>
      <c r="N15" s="23"/>
      <c r="O15" s="582"/>
    </row>
    <row r="16" spans="1:15" ht="22.5" customHeight="1" x14ac:dyDescent="0.15">
      <c r="A16" s="40" t="s">
        <v>848</v>
      </c>
      <c r="B16" s="569">
        <v>43733</v>
      </c>
      <c r="C16" s="571">
        <v>43753</v>
      </c>
      <c r="D16" s="576" t="s">
        <v>896</v>
      </c>
      <c r="E16" s="578"/>
      <c r="F16" s="63" t="s">
        <v>340</v>
      </c>
      <c r="G16" s="580"/>
      <c r="H16" s="576" t="s">
        <v>896</v>
      </c>
      <c r="I16" s="46" t="s">
        <v>894</v>
      </c>
      <c r="J16" s="63" t="s">
        <v>854</v>
      </c>
      <c r="K16" s="576" t="s">
        <v>894</v>
      </c>
      <c r="L16" s="104">
        <v>1375</v>
      </c>
      <c r="M16" s="104"/>
      <c r="N16" s="23"/>
      <c r="O16" s="582"/>
    </row>
    <row r="17" spans="1:15" ht="22.5" customHeight="1" x14ac:dyDescent="0.15">
      <c r="A17" s="241" t="s">
        <v>848</v>
      </c>
      <c r="B17" s="587">
        <v>43735</v>
      </c>
      <c r="C17" s="594">
        <v>43755</v>
      </c>
      <c r="D17" s="595" t="s">
        <v>899</v>
      </c>
      <c r="E17" s="597"/>
      <c r="F17" s="167" t="s">
        <v>340</v>
      </c>
      <c r="G17" s="599"/>
      <c r="H17" s="595" t="s">
        <v>899</v>
      </c>
      <c r="I17" s="413" t="s">
        <v>853</v>
      </c>
      <c r="J17" s="167" t="s">
        <v>854</v>
      </c>
      <c r="K17" s="595" t="s">
        <v>853</v>
      </c>
      <c r="L17" s="601">
        <v>1400</v>
      </c>
      <c r="M17" s="601"/>
      <c r="N17" s="603"/>
      <c r="O17" s="605"/>
    </row>
    <row r="18" spans="1:15" ht="22.5" customHeight="1" x14ac:dyDescent="0.15">
      <c r="A18" s="241" t="s">
        <v>848</v>
      </c>
      <c r="B18" s="587">
        <v>43735</v>
      </c>
      <c r="C18" s="594">
        <v>43755</v>
      </c>
      <c r="D18" s="595" t="s">
        <v>900</v>
      </c>
      <c r="E18" s="597"/>
      <c r="F18" s="167" t="s">
        <v>340</v>
      </c>
      <c r="G18" s="599"/>
      <c r="H18" s="595" t="s">
        <v>900</v>
      </c>
      <c r="I18" s="413" t="s">
        <v>853</v>
      </c>
      <c r="J18" s="167" t="s">
        <v>854</v>
      </c>
      <c r="K18" s="595" t="s">
        <v>853</v>
      </c>
      <c r="L18" s="601">
        <v>1400</v>
      </c>
      <c r="M18" s="601"/>
      <c r="N18" s="603"/>
      <c r="O18" s="605"/>
    </row>
    <row r="19" spans="1:15" ht="22.5" customHeight="1" x14ac:dyDescent="0.15">
      <c r="A19" s="40" t="s">
        <v>848</v>
      </c>
      <c r="B19" s="569">
        <v>43735</v>
      </c>
      <c r="C19" s="571">
        <v>43755</v>
      </c>
      <c r="D19" s="576" t="s">
        <v>903</v>
      </c>
      <c r="E19" s="578"/>
      <c r="F19" s="63" t="s">
        <v>340</v>
      </c>
      <c r="G19" s="580"/>
      <c r="H19" s="576" t="s">
        <v>903</v>
      </c>
      <c r="I19" s="46" t="s">
        <v>853</v>
      </c>
      <c r="J19" s="63" t="s">
        <v>854</v>
      </c>
      <c r="K19" s="576" t="s">
        <v>853</v>
      </c>
      <c r="L19" s="104">
        <v>1400</v>
      </c>
      <c r="M19" s="104"/>
      <c r="N19" s="23"/>
      <c r="O19" s="582"/>
    </row>
    <row r="20" spans="1:15" ht="22.5" customHeight="1" x14ac:dyDescent="0.15">
      <c r="A20" s="40" t="s">
        <v>848</v>
      </c>
      <c r="B20" s="569">
        <v>43735</v>
      </c>
      <c r="C20" s="571">
        <v>43755</v>
      </c>
      <c r="D20" s="576" t="s">
        <v>905</v>
      </c>
      <c r="E20" s="578"/>
      <c r="F20" s="63" t="s">
        <v>340</v>
      </c>
      <c r="G20" s="580"/>
      <c r="H20" s="576" t="s">
        <v>905</v>
      </c>
      <c r="I20" s="46" t="s">
        <v>853</v>
      </c>
      <c r="J20" s="63" t="s">
        <v>854</v>
      </c>
      <c r="K20" s="576" t="s">
        <v>853</v>
      </c>
      <c r="L20" s="104">
        <v>1400</v>
      </c>
      <c r="M20" s="104"/>
      <c r="N20" s="23"/>
      <c r="O20" s="582"/>
    </row>
    <row r="21" spans="1:15" ht="22.5" customHeight="1" x14ac:dyDescent="0.15">
      <c r="A21" s="241" t="s">
        <v>848</v>
      </c>
      <c r="B21" s="587">
        <v>43735</v>
      </c>
      <c r="C21" s="594">
        <v>43755</v>
      </c>
      <c r="D21" s="595" t="s">
        <v>906</v>
      </c>
      <c r="E21" s="597"/>
      <c r="F21" s="167" t="s">
        <v>340</v>
      </c>
      <c r="G21" s="599"/>
      <c r="H21" s="595" t="s">
        <v>906</v>
      </c>
      <c r="I21" s="413" t="s">
        <v>874</v>
      </c>
      <c r="J21" s="167" t="s">
        <v>854</v>
      </c>
      <c r="K21" s="595" t="s">
        <v>874</v>
      </c>
      <c r="L21" s="601">
        <v>1325</v>
      </c>
      <c r="M21" s="601"/>
      <c r="N21" s="603"/>
      <c r="O21" s="605"/>
    </row>
    <row r="22" spans="1:15" ht="22.5" customHeight="1" x14ac:dyDescent="0.15">
      <c r="A22" s="241" t="s">
        <v>848</v>
      </c>
      <c r="B22" s="587">
        <v>43735</v>
      </c>
      <c r="C22" s="594">
        <v>43755</v>
      </c>
      <c r="D22" s="595" t="s">
        <v>908</v>
      </c>
      <c r="E22" s="597"/>
      <c r="F22" s="167" t="s">
        <v>340</v>
      </c>
      <c r="G22" s="599"/>
      <c r="H22" s="595" t="s">
        <v>908</v>
      </c>
      <c r="I22" s="413" t="s">
        <v>874</v>
      </c>
      <c r="J22" s="167" t="s">
        <v>854</v>
      </c>
      <c r="K22" s="595" t="s">
        <v>874</v>
      </c>
      <c r="L22" s="601">
        <v>1325</v>
      </c>
      <c r="M22" s="601"/>
      <c r="N22" s="603"/>
      <c r="O22" s="605"/>
    </row>
    <row r="23" spans="1:15" ht="22.5" customHeight="1" x14ac:dyDescent="0.15">
      <c r="A23" s="40" t="s">
        <v>848</v>
      </c>
      <c r="B23" s="569">
        <v>43735</v>
      </c>
      <c r="C23" s="571">
        <v>43755</v>
      </c>
      <c r="D23" s="576" t="s">
        <v>910</v>
      </c>
      <c r="E23" s="578"/>
      <c r="F23" s="63" t="s">
        <v>340</v>
      </c>
      <c r="G23" s="580"/>
      <c r="H23" s="576" t="s">
        <v>910</v>
      </c>
      <c r="I23" s="46" t="s">
        <v>853</v>
      </c>
      <c r="J23" s="63" t="s">
        <v>854</v>
      </c>
      <c r="K23" s="576" t="s">
        <v>853</v>
      </c>
      <c r="L23" s="104">
        <v>1400</v>
      </c>
      <c r="M23" s="104"/>
      <c r="N23" s="23"/>
      <c r="O23" s="582"/>
    </row>
    <row r="24" spans="1:15" ht="22.5" customHeight="1" x14ac:dyDescent="0.15">
      <c r="A24" s="40" t="s">
        <v>848</v>
      </c>
      <c r="B24" s="569">
        <v>43735</v>
      </c>
      <c r="C24" s="571">
        <v>43755</v>
      </c>
      <c r="D24" s="576" t="s">
        <v>912</v>
      </c>
      <c r="E24" s="578"/>
      <c r="F24" s="63" t="s">
        <v>340</v>
      </c>
      <c r="G24" s="580"/>
      <c r="H24" s="576" t="s">
        <v>912</v>
      </c>
      <c r="I24" s="46" t="s">
        <v>853</v>
      </c>
      <c r="J24" s="63" t="s">
        <v>854</v>
      </c>
      <c r="K24" s="576" t="s">
        <v>853</v>
      </c>
      <c r="L24" s="104">
        <v>1400</v>
      </c>
      <c r="M24" s="104"/>
      <c r="N24" s="23"/>
      <c r="O24" s="582"/>
    </row>
    <row r="25" spans="1:15" ht="22.5" customHeight="1" x14ac:dyDescent="0.15">
      <c r="A25" s="241" t="s">
        <v>848</v>
      </c>
      <c r="B25" s="587">
        <v>43735</v>
      </c>
      <c r="C25" s="594">
        <v>43755</v>
      </c>
      <c r="D25" s="595" t="s">
        <v>913</v>
      </c>
      <c r="E25" s="597"/>
      <c r="F25" s="167" t="s">
        <v>340</v>
      </c>
      <c r="G25" s="599"/>
      <c r="H25" s="595" t="s">
        <v>913</v>
      </c>
      <c r="I25" s="413" t="s">
        <v>853</v>
      </c>
      <c r="J25" s="167" t="s">
        <v>854</v>
      </c>
      <c r="K25" s="595" t="s">
        <v>853</v>
      </c>
      <c r="L25" s="601">
        <v>1400</v>
      </c>
      <c r="M25" s="601"/>
      <c r="N25" s="603"/>
      <c r="O25" s="605"/>
    </row>
    <row r="26" spans="1:15" ht="22.5" customHeight="1" x14ac:dyDescent="0.15">
      <c r="A26" s="241" t="s">
        <v>848</v>
      </c>
      <c r="B26" s="587">
        <v>43735</v>
      </c>
      <c r="C26" s="594">
        <v>43755</v>
      </c>
      <c r="D26" s="595" t="s">
        <v>915</v>
      </c>
      <c r="E26" s="597"/>
      <c r="F26" s="167" t="s">
        <v>340</v>
      </c>
      <c r="G26" s="599"/>
      <c r="H26" s="595" t="s">
        <v>915</v>
      </c>
      <c r="I26" s="413" t="s">
        <v>853</v>
      </c>
      <c r="J26" s="167" t="s">
        <v>854</v>
      </c>
      <c r="K26" s="595" t="s">
        <v>853</v>
      </c>
      <c r="L26" s="601">
        <v>1400</v>
      </c>
      <c r="M26" s="601"/>
      <c r="N26" s="603"/>
      <c r="O26" s="605"/>
    </row>
    <row r="27" spans="1:15" ht="22.5" customHeight="1" x14ac:dyDescent="0.15">
      <c r="A27" s="40" t="s">
        <v>848</v>
      </c>
      <c r="B27" s="612">
        <v>43735</v>
      </c>
      <c r="C27" s="614">
        <v>43755</v>
      </c>
      <c r="D27" s="46" t="s">
        <v>919</v>
      </c>
      <c r="E27" s="616"/>
      <c r="F27" s="63" t="s">
        <v>340</v>
      </c>
      <c r="G27" s="580"/>
      <c r="H27" s="46" t="s">
        <v>919</v>
      </c>
      <c r="I27" s="46" t="s">
        <v>874</v>
      </c>
      <c r="J27" s="63" t="s">
        <v>854</v>
      </c>
      <c r="K27" s="46" t="s">
        <v>874</v>
      </c>
      <c r="L27" s="104">
        <v>1325</v>
      </c>
      <c r="M27" s="104"/>
      <c r="N27" s="23"/>
      <c r="O27" s="582"/>
    </row>
    <row r="28" spans="1:15" ht="22.5" customHeight="1" x14ac:dyDescent="0.15">
      <c r="A28" s="40" t="s">
        <v>848</v>
      </c>
      <c r="B28" s="612">
        <v>43735</v>
      </c>
      <c r="C28" s="614">
        <v>43755</v>
      </c>
      <c r="D28" s="46" t="s">
        <v>923</v>
      </c>
      <c r="E28" s="616"/>
      <c r="F28" s="63" t="s">
        <v>340</v>
      </c>
      <c r="G28" s="580"/>
      <c r="H28" s="46" t="s">
        <v>923</v>
      </c>
      <c r="I28" s="46" t="s">
        <v>874</v>
      </c>
      <c r="J28" s="63" t="s">
        <v>854</v>
      </c>
      <c r="K28" s="46" t="s">
        <v>874</v>
      </c>
      <c r="L28" s="104">
        <v>1325</v>
      </c>
      <c r="M28" s="104"/>
      <c r="N28" s="23"/>
      <c r="O28" s="582"/>
    </row>
    <row r="29" spans="1:15" ht="22.5" customHeight="1" x14ac:dyDescent="0.15">
      <c r="A29" s="241" t="s">
        <v>848</v>
      </c>
      <c r="B29" s="618">
        <v>43735</v>
      </c>
      <c r="C29" s="619">
        <v>43755</v>
      </c>
      <c r="D29" s="413" t="s">
        <v>927</v>
      </c>
      <c r="E29" s="620"/>
      <c r="F29" s="167" t="s">
        <v>340</v>
      </c>
      <c r="G29" s="599"/>
      <c r="H29" s="413" t="s">
        <v>927</v>
      </c>
      <c r="I29" s="413" t="s">
        <v>853</v>
      </c>
      <c r="J29" s="167" t="s">
        <v>854</v>
      </c>
      <c r="K29" s="413" t="s">
        <v>853</v>
      </c>
      <c r="L29" s="601">
        <v>1400</v>
      </c>
      <c r="M29" s="601"/>
      <c r="N29" s="603"/>
      <c r="O29" s="605"/>
    </row>
    <row r="30" spans="1:15" ht="22.5" customHeight="1" x14ac:dyDescent="0.15">
      <c r="A30" s="241" t="s">
        <v>848</v>
      </c>
      <c r="B30" s="618">
        <v>43735</v>
      </c>
      <c r="C30" s="619">
        <v>43755</v>
      </c>
      <c r="D30" s="413" t="s">
        <v>931</v>
      </c>
      <c r="E30" s="620"/>
      <c r="F30" s="167" t="s">
        <v>340</v>
      </c>
      <c r="G30" s="599"/>
      <c r="H30" s="413" t="s">
        <v>931</v>
      </c>
      <c r="I30" s="413" t="s">
        <v>853</v>
      </c>
      <c r="J30" s="167" t="s">
        <v>854</v>
      </c>
      <c r="K30" s="413" t="s">
        <v>853</v>
      </c>
      <c r="L30" s="601">
        <v>1400</v>
      </c>
      <c r="M30" s="601"/>
      <c r="N30" s="603"/>
      <c r="O30" s="605"/>
    </row>
    <row r="31" spans="1:15" ht="22.5" customHeight="1" x14ac:dyDescent="0.15">
      <c r="A31" s="40" t="s">
        <v>848</v>
      </c>
      <c r="B31" s="612">
        <v>43735</v>
      </c>
      <c r="C31" s="614">
        <v>43755</v>
      </c>
      <c r="D31" s="46" t="s">
        <v>933</v>
      </c>
      <c r="E31" s="616"/>
      <c r="F31" s="63" t="s">
        <v>340</v>
      </c>
      <c r="G31" s="580"/>
      <c r="H31" s="46" t="s">
        <v>933</v>
      </c>
      <c r="I31" s="46" t="s">
        <v>853</v>
      </c>
      <c r="J31" s="63" t="s">
        <v>854</v>
      </c>
      <c r="K31" s="46" t="s">
        <v>853</v>
      </c>
      <c r="L31" s="104">
        <v>1400</v>
      </c>
      <c r="M31" s="104"/>
      <c r="N31" s="23"/>
      <c r="O31" s="582"/>
    </row>
    <row r="32" spans="1:15" ht="22.5" customHeight="1" x14ac:dyDescent="0.15">
      <c r="A32" s="40" t="s">
        <v>848</v>
      </c>
      <c r="B32" s="612">
        <v>43735</v>
      </c>
      <c r="C32" s="614">
        <v>43755</v>
      </c>
      <c r="D32" s="46" t="s">
        <v>935</v>
      </c>
      <c r="E32" s="616"/>
      <c r="F32" s="63" t="s">
        <v>340</v>
      </c>
      <c r="G32" s="580"/>
      <c r="H32" s="46" t="s">
        <v>935</v>
      </c>
      <c r="I32" s="46" t="s">
        <v>853</v>
      </c>
      <c r="J32" s="63" t="s">
        <v>854</v>
      </c>
      <c r="K32" s="46" t="s">
        <v>853</v>
      </c>
      <c r="L32" s="104">
        <v>1400</v>
      </c>
      <c r="M32" s="104"/>
      <c r="N32" s="23"/>
      <c r="O32" s="582"/>
    </row>
    <row r="33" spans="1:15" ht="22.5" customHeight="1" x14ac:dyDescent="0.15">
      <c r="A33" s="241" t="s">
        <v>848</v>
      </c>
      <c r="B33" s="618">
        <v>43735</v>
      </c>
      <c r="C33" s="619">
        <v>43755</v>
      </c>
      <c r="D33" s="413" t="s">
        <v>936</v>
      </c>
      <c r="E33" s="620"/>
      <c r="F33" s="167" t="s">
        <v>340</v>
      </c>
      <c r="G33" s="599"/>
      <c r="H33" s="413" t="s">
        <v>936</v>
      </c>
      <c r="I33" s="413" t="s">
        <v>853</v>
      </c>
      <c r="J33" s="167" t="s">
        <v>854</v>
      </c>
      <c r="K33" s="413" t="s">
        <v>853</v>
      </c>
      <c r="L33" s="601">
        <v>1400</v>
      </c>
      <c r="M33" s="601"/>
      <c r="N33" s="603"/>
      <c r="O33" s="605"/>
    </row>
    <row r="34" spans="1:15" ht="22.5" customHeight="1" x14ac:dyDescent="0.15">
      <c r="A34" s="241" t="s">
        <v>848</v>
      </c>
      <c r="B34" s="618">
        <v>43735</v>
      </c>
      <c r="C34" s="619">
        <v>43755</v>
      </c>
      <c r="D34" s="413" t="s">
        <v>939</v>
      </c>
      <c r="E34" s="620"/>
      <c r="F34" s="167" t="s">
        <v>340</v>
      </c>
      <c r="G34" s="599"/>
      <c r="H34" s="413" t="s">
        <v>939</v>
      </c>
      <c r="I34" s="413" t="s">
        <v>853</v>
      </c>
      <c r="J34" s="167" t="s">
        <v>854</v>
      </c>
      <c r="K34" s="413" t="s">
        <v>853</v>
      </c>
      <c r="L34" s="601">
        <v>1400</v>
      </c>
      <c r="M34" s="601"/>
      <c r="N34" s="603"/>
      <c r="O34" s="605"/>
    </row>
    <row r="35" spans="1:15" ht="22.5" customHeight="1" x14ac:dyDescent="0.15">
      <c r="A35" s="625" t="s">
        <v>848</v>
      </c>
      <c r="B35" s="626">
        <v>43735</v>
      </c>
      <c r="C35" s="627">
        <v>43755</v>
      </c>
      <c r="D35" s="629" t="s">
        <v>945</v>
      </c>
      <c r="E35" s="632"/>
      <c r="F35" s="634" t="s">
        <v>340</v>
      </c>
      <c r="G35" s="636"/>
      <c r="H35" s="629" t="s">
        <v>945</v>
      </c>
      <c r="I35" s="629" t="s">
        <v>894</v>
      </c>
      <c r="J35" s="634" t="s">
        <v>854</v>
      </c>
      <c r="K35" s="629" t="s">
        <v>894</v>
      </c>
      <c r="L35" s="638">
        <v>1375</v>
      </c>
      <c r="M35" s="638"/>
      <c r="N35" s="639"/>
      <c r="O35" s="641"/>
    </row>
    <row r="36" spans="1:15" ht="22.5" customHeight="1" x14ac:dyDescent="0.15">
      <c r="A36" s="625" t="s">
        <v>848</v>
      </c>
      <c r="B36" s="626">
        <v>43735</v>
      </c>
      <c r="C36" s="627">
        <v>43755</v>
      </c>
      <c r="D36" s="629" t="s">
        <v>952</v>
      </c>
      <c r="E36" s="632"/>
      <c r="F36" s="634" t="s">
        <v>340</v>
      </c>
      <c r="G36" s="636"/>
      <c r="H36" s="629" t="s">
        <v>952</v>
      </c>
      <c r="I36" s="629" t="s">
        <v>894</v>
      </c>
      <c r="J36" s="634" t="s">
        <v>854</v>
      </c>
      <c r="K36" s="629" t="s">
        <v>894</v>
      </c>
      <c r="L36" s="638">
        <v>1375</v>
      </c>
      <c r="M36" s="638"/>
      <c r="N36" s="639"/>
      <c r="O36" s="641"/>
    </row>
    <row r="37" spans="1:15" ht="22.5" customHeight="1" x14ac:dyDescent="0.15">
      <c r="A37" s="430" t="s">
        <v>848</v>
      </c>
      <c r="B37" s="644">
        <v>43735</v>
      </c>
      <c r="C37" s="645">
        <v>43755</v>
      </c>
      <c r="D37" s="647" t="s">
        <v>955</v>
      </c>
      <c r="E37" s="648"/>
      <c r="F37" s="649" t="s">
        <v>340</v>
      </c>
      <c r="G37" s="651"/>
      <c r="H37" s="647" t="s">
        <v>955</v>
      </c>
      <c r="I37" s="647" t="s">
        <v>966</v>
      </c>
      <c r="J37" s="649" t="s">
        <v>854</v>
      </c>
      <c r="K37" s="647" t="s">
        <v>966</v>
      </c>
      <c r="L37" s="652">
        <v>2750</v>
      </c>
      <c r="M37" s="652"/>
      <c r="N37" s="654"/>
      <c r="O37" s="656"/>
    </row>
    <row r="38" spans="1:15" ht="22.5" customHeight="1" x14ac:dyDescent="0.15">
      <c r="A38" s="430" t="s">
        <v>848</v>
      </c>
      <c r="B38" s="644"/>
      <c r="C38" s="645"/>
      <c r="D38" s="649" t="s">
        <v>972</v>
      </c>
      <c r="E38" s="648"/>
      <c r="F38" s="649" t="s">
        <v>340</v>
      </c>
      <c r="G38" s="651"/>
      <c r="H38" s="649" t="s">
        <v>972</v>
      </c>
      <c r="I38" s="647" t="s">
        <v>973</v>
      </c>
      <c r="J38" s="649" t="s">
        <v>854</v>
      </c>
      <c r="K38" s="647" t="s">
        <v>973</v>
      </c>
      <c r="L38" s="656"/>
      <c r="M38" s="656"/>
      <c r="N38" s="654"/>
      <c r="O38" s="656"/>
    </row>
    <row r="39" spans="1:15" ht="13" x14ac:dyDescent="0.15">
      <c r="A39" s="18" t="s">
        <v>848</v>
      </c>
      <c r="B39" s="19">
        <v>43735</v>
      </c>
      <c r="C39" s="83">
        <v>43755</v>
      </c>
      <c r="D39" s="227" t="s">
        <v>974</v>
      </c>
      <c r="E39" s="659"/>
      <c r="F39" s="88" t="s">
        <v>340</v>
      </c>
      <c r="G39" s="21"/>
      <c r="H39" s="227" t="s">
        <v>974</v>
      </c>
      <c r="I39" s="21" t="s">
        <v>975</v>
      </c>
      <c r="J39" s="20" t="s">
        <v>854</v>
      </c>
      <c r="K39" s="94" t="s">
        <v>975</v>
      </c>
      <c r="L39" s="662">
        <v>2800</v>
      </c>
      <c r="M39" s="662"/>
      <c r="N39" s="664"/>
      <c r="O39" s="666"/>
    </row>
    <row r="40" spans="1:15" ht="13" x14ac:dyDescent="0.15">
      <c r="A40" s="18" t="s">
        <v>848</v>
      </c>
      <c r="B40" s="19">
        <v>43735</v>
      </c>
      <c r="C40" s="659">
        <v>43755</v>
      </c>
      <c r="D40" s="227" t="s">
        <v>978</v>
      </c>
      <c r="E40" s="659"/>
      <c r="F40" s="88" t="s">
        <v>340</v>
      </c>
      <c r="G40" s="21"/>
      <c r="H40" s="227" t="s">
        <v>978</v>
      </c>
      <c r="I40" s="21" t="s">
        <v>980</v>
      </c>
      <c r="J40" s="20" t="s">
        <v>854</v>
      </c>
      <c r="K40" s="94" t="s">
        <v>980</v>
      </c>
      <c r="L40" s="662">
        <v>2650</v>
      </c>
      <c r="M40" s="662"/>
      <c r="N40" s="664"/>
      <c r="O40" s="666"/>
    </row>
    <row r="41" spans="1:15" ht="13" x14ac:dyDescent="0.15">
      <c r="A41" s="40" t="s">
        <v>848</v>
      </c>
      <c r="B41" s="99">
        <v>43735</v>
      </c>
      <c r="C41" s="60">
        <v>43755</v>
      </c>
      <c r="D41" s="135" t="s">
        <v>982</v>
      </c>
      <c r="E41" s="134"/>
      <c r="F41" s="63" t="s">
        <v>340</v>
      </c>
      <c r="G41" s="46"/>
      <c r="H41" s="135" t="s">
        <v>982</v>
      </c>
      <c r="I41" s="63">
        <v>55000</v>
      </c>
      <c r="J41" s="44" t="s">
        <v>854</v>
      </c>
      <c r="K41" s="135">
        <v>55000</v>
      </c>
      <c r="L41" s="670">
        <v>2750</v>
      </c>
      <c r="M41" s="670"/>
      <c r="N41" s="672"/>
      <c r="O41" s="674"/>
    </row>
    <row r="42" spans="1:15" ht="13" x14ac:dyDescent="0.15">
      <c r="A42" s="18" t="s">
        <v>848</v>
      </c>
      <c r="B42" s="19">
        <v>43735</v>
      </c>
      <c r="C42" s="83">
        <v>43755</v>
      </c>
      <c r="D42" s="227" t="s">
        <v>992</v>
      </c>
      <c r="E42" s="659"/>
      <c r="F42" s="88" t="s">
        <v>340</v>
      </c>
      <c r="G42" s="21"/>
      <c r="H42" s="227" t="s">
        <v>992</v>
      </c>
      <c r="I42" s="88">
        <v>56000</v>
      </c>
      <c r="J42" s="20" t="s">
        <v>854</v>
      </c>
      <c r="K42" s="227">
        <v>56000</v>
      </c>
      <c r="L42" s="662">
        <v>2800</v>
      </c>
      <c r="M42" s="662"/>
      <c r="N42" s="664"/>
      <c r="O42" s="666"/>
    </row>
    <row r="43" spans="1:15" ht="13" x14ac:dyDescent="0.15">
      <c r="A43" s="40" t="s">
        <v>848</v>
      </c>
      <c r="B43" s="42">
        <v>43735</v>
      </c>
      <c r="C43" s="134">
        <v>43755</v>
      </c>
      <c r="D43" s="135" t="s">
        <v>994</v>
      </c>
      <c r="E43" s="134"/>
      <c r="F43" s="46" t="s">
        <v>340</v>
      </c>
      <c r="G43" s="46"/>
      <c r="H43" s="135" t="s">
        <v>994</v>
      </c>
      <c r="I43" s="63">
        <v>56000</v>
      </c>
      <c r="J43" s="103" t="s">
        <v>854</v>
      </c>
      <c r="K43" s="135">
        <v>56000</v>
      </c>
      <c r="L43" s="670">
        <v>2800</v>
      </c>
      <c r="M43" s="670"/>
      <c r="N43" s="672"/>
      <c r="O43" s="674"/>
    </row>
    <row r="44" spans="1:15" ht="13" x14ac:dyDescent="0.15">
      <c r="A44" s="40" t="s">
        <v>848</v>
      </c>
      <c r="B44" s="42">
        <v>43735</v>
      </c>
      <c r="C44" s="134">
        <v>43755</v>
      </c>
      <c r="D44" s="135" t="s">
        <v>997</v>
      </c>
      <c r="E44" s="134"/>
      <c r="F44" s="63" t="s">
        <v>340</v>
      </c>
      <c r="G44" s="46"/>
      <c r="H44" s="135" t="s">
        <v>997</v>
      </c>
      <c r="I44" s="63">
        <v>53000</v>
      </c>
      <c r="J44" s="103" t="s">
        <v>854</v>
      </c>
      <c r="K44" s="135">
        <v>53000</v>
      </c>
      <c r="L44" s="670">
        <v>2650</v>
      </c>
      <c r="M44" s="670"/>
      <c r="N44" s="672"/>
      <c r="O44" s="674"/>
    </row>
    <row r="45" spans="1:15" ht="13" x14ac:dyDescent="0.15">
      <c r="A45" s="18" t="s">
        <v>848</v>
      </c>
      <c r="B45" s="19">
        <v>43735</v>
      </c>
      <c r="C45" s="659">
        <v>43755</v>
      </c>
      <c r="D45" s="227" t="s">
        <v>1001</v>
      </c>
      <c r="E45" s="659"/>
      <c r="F45" s="167" t="s">
        <v>340</v>
      </c>
      <c r="G45" s="413"/>
      <c r="H45" s="227" t="s">
        <v>1001</v>
      </c>
      <c r="I45" s="167">
        <v>56000</v>
      </c>
      <c r="J45" s="253" t="s">
        <v>1002</v>
      </c>
      <c r="K45" s="94">
        <f>I45+I46</f>
        <v>112000</v>
      </c>
      <c r="L45" s="662">
        <v>2800</v>
      </c>
      <c r="M45" s="662"/>
      <c r="N45" s="664"/>
      <c r="O45" s="666"/>
    </row>
    <row r="46" spans="1:15" ht="13" x14ac:dyDescent="0.15">
      <c r="A46" s="18" t="s">
        <v>848</v>
      </c>
      <c r="B46" s="19">
        <v>43735</v>
      </c>
      <c r="C46" s="659">
        <v>43755</v>
      </c>
      <c r="D46" s="227" t="s">
        <v>1003</v>
      </c>
      <c r="E46" s="659"/>
      <c r="F46" s="167" t="s">
        <v>340</v>
      </c>
      <c r="G46" s="413"/>
      <c r="H46" s="227" t="s">
        <v>1003</v>
      </c>
      <c r="I46" s="167">
        <v>56000</v>
      </c>
      <c r="J46" s="253" t="s">
        <v>854</v>
      </c>
      <c r="K46" s="227">
        <v>56000</v>
      </c>
      <c r="L46" s="662">
        <v>2800</v>
      </c>
      <c r="M46" s="662"/>
      <c r="N46" s="664"/>
      <c r="O46" s="666"/>
    </row>
    <row r="47" spans="1:15" ht="13" x14ac:dyDescent="0.15">
      <c r="A47" s="40" t="s">
        <v>848</v>
      </c>
      <c r="B47" s="42">
        <v>43735</v>
      </c>
      <c r="C47" s="134">
        <v>43755</v>
      </c>
      <c r="D47" s="135" t="s">
        <v>1004</v>
      </c>
      <c r="E47" s="134"/>
      <c r="F47" s="63" t="s">
        <v>340</v>
      </c>
      <c r="G47" s="46"/>
      <c r="H47" s="135" t="s">
        <v>1004</v>
      </c>
      <c r="I47" s="63">
        <v>7000</v>
      </c>
      <c r="J47" s="65" t="s">
        <v>854</v>
      </c>
      <c r="K47" s="135">
        <v>7000</v>
      </c>
      <c r="L47" s="670">
        <v>350</v>
      </c>
      <c r="M47" s="670"/>
      <c r="N47" s="672"/>
      <c r="O47" s="674"/>
    </row>
    <row r="48" spans="1:15" ht="13" x14ac:dyDescent="0.15">
      <c r="A48" s="18" t="s">
        <v>848</v>
      </c>
      <c r="B48" s="19">
        <v>43728</v>
      </c>
      <c r="C48" s="659">
        <v>43748</v>
      </c>
      <c r="D48" s="227" t="s">
        <v>1006</v>
      </c>
      <c r="E48" s="659"/>
      <c r="F48" s="21" t="s">
        <v>340</v>
      </c>
      <c r="G48" s="21"/>
      <c r="H48" s="227" t="s">
        <v>1006</v>
      </c>
      <c r="I48" s="88">
        <v>56000</v>
      </c>
      <c r="J48" s="199" t="s">
        <v>854</v>
      </c>
      <c r="K48" s="94">
        <f>I48+I49</f>
        <v>112000</v>
      </c>
      <c r="L48" s="662">
        <v>2800</v>
      </c>
      <c r="M48" s="662"/>
      <c r="N48" s="664"/>
      <c r="O48" s="666"/>
    </row>
    <row r="49" spans="1:15" ht="13" x14ac:dyDescent="0.15">
      <c r="A49" s="18" t="s">
        <v>848</v>
      </c>
      <c r="B49" s="19">
        <v>43728</v>
      </c>
      <c r="C49" s="659">
        <v>43748</v>
      </c>
      <c r="D49" s="227" t="s">
        <v>1011</v>
      </c>
      <c r="E49" s="659"/>
      <c r="F49" s="88" t="s">
        <v>340</v>
      </c>
      <c r="G49" s="21"/>
      <c r="H49" s="227" t="s">
        <v>1011</v>
      </c>
      <c r="I49" s="88">
        <v>56000</v>
      </c>
      <c r="J49" s="20" t="s">
        <v>854</v>
      </c>
      <c r="K49" s="227">
        <v>56000</v>
      </c>
      <c r="L49" s="662">
        <v>2800</v>
      </c>
      <c r="M49" s="662"/>
      <c r="N49" s="664"/>
      <c r="O49" s="666"/>
    </row>
    <row r="50" spans="1:15" ht="13" x14ac:dyDescent="0.15">
      <c r="A50" s="40" t="s">
        <v>848</v>
      </c>
      <c r="B50" s="42">
        <v>43728</v>
      </c>
      <c r="C50" s="134">
        <v>43748</v>
      </c>
      <c r="D50" s="135" t="s">
        <v>1013</v>
      </c>
      <c r="E50" s="134"/>
      <c r="F50" s="46" t="s">
        <v>340</v>
      </c>
      <c r="G50" s="46"/>
      <c r="H50" s="135" t="s">
        <v>1013</v>
      </c>
      <c r="I50" s="63">
        <v>40000</v>
      </c>
      <c r="J50" s="103" t="s">
        <v>854</v>
      </c>
      <c r="K50" s="69">
        <f>I50+I51</f>
        <v>80000</v>
      </c>
      <c r="L50" s="670">
        <v>2000</v>
      </c>
      <c r="M50" s="670"/>
      <c r="N50" s="672"/>
      <c r="O50" s="674"/>
    </row>
    <row r="51" spans="1:15" ht="13" x14ac:dyDescent="0.15">
      <c r="A51" s="40" t="s">
        <v>848</v>
      </c>
      <c r="B51" s="42">
        <v>43728</v>
      </c>
      <c r="C51" s="134">
        <v>43748</v>
      </c>
      <c r="D51" s="135" t="s">
        <v>1016</v>
      </c>
      <c r="E51" s="134"/>
      <c r="F51" s="63" t="s">
        <v>340</v>
      </c>
      <c r="G51" s="46"/>
      <c r="H51" s="135" t="s">
        <v>1016</v>
      </c>
      <c r="I51" s="63">
        <v>40000</v>
      </c>
      <c r="J51" s="103" t="s">
        <v>854</v>
      </c>
      <c r="K51" s="135">
        <v>40000</v>
      </c>
      <c r="L51" s="670">
        <v>2000</v>
      </c>
      <c r="M51" s="670"/>
      <c r="N51" s="672"/>
      <c r="O51" s="674"/>
    </row>
    <row r="52" spans="1:15" ht="13" x14ac:dyDescent="0.15">
      <c r="A52" s="18" t="s">
        <v>848</v>
      </c>
      <c r="B52" s="19">
        <v>43728</v>
      </c>
      <c r="C52" s="659">
        <v>43748</v>
      </c>
      <c r="D52" s="227" t="s">
        <v>1019</v>
      </c>
      <c r="E52" s="659"/>
      <c r="F52" s="167" t="s">
        <v>340</v>
      </c>
      <c r="G52" s="413"/>
      <c r="H52" s="227" t="s">
        <v>1019</v>
      </c>
      <c r="I52" s="167">
        <v>40000</v>
      </c>
      <c r="J52" s="253" t="s">
        <v>1002</v>
      </c>
      <c r="K52" s="227">
        <v>40000</v>
      </c>
      <c r="L52" s="662">
        <v>2000</v>
      </c>
      <c r="M52" s="662"/>
      <c r="N52" s="664"/>
      <c r="O52" s="666"/>
    </row>
    <row r="53" spans="1:15" ht="13" x14ac:dyDescent="0.15">
      <c r="A53" s="18" t="s">
        <v>848</v>
      </c>
      <c r="B53" s="19">
        <v>43731</v>
      </c>
      <c r="C53" s="659">
        <v>43751</v>
      </c>
      <c r="D53" s="227" t="s">
        <v>1021</v>
      </c>
      <c r="E53" s="659"/>
      <c r="F53" s="167" t="s">
        <v>340</v>
      </c>
      <c r="G53" s="413"/>
      <c r="H53" s="227" t="s">
        <v>1021</v>
      </c>
      <c r="I53" s="167">
        <v>40000</v>
      </c>
      <c r="J53" s="253" t="s">
        <v>854</v>
      </c>
      <c r="K53" s="227">
        <v>40000</v>
      </c>
      <c r="L53" s="662">
        <v>2000</v>
      </c>
      <c r="M53" s="662"/>
      <c r="N53" s="664"/>
      <c r="O53" s="666"/>
    </row>
    <row r="54" spans="1:15" ht="13" x14ac:dyDescent="0.15">
      <c r="A54" s="40" t="s">
        <v>848</v>
      </c>
      <c r="B54" s="42">
        <v>43731</v>
      </c>
      <c r="C54" s="134">
        <v>43751</v>
      </c>
      <c r="D54" s="135" t="s">
        <v>1024</v>
      </c>
      <c r="E54" s="134"/>
      <c r="F54" s="63" t="s">
        <v>340</v>
      </c>
      <c r="G54" s="46"/>
      <c r="H54" s="135" t="s">
        <v>1024</v>
      </c>
      <c r="I54" s="63">
        <v>40000</v>
      </c>
      <c r="J54" s="65" t="s">
        <v>854</v>
      </c>
      <c r="K54" s="135">
        <v>40000</v>
      </c>
      <c r="L54" s="670">
        <v>2000</v>
      </c>
      <c r="M54" s="670"/>
      <c r="N54" s="672"/>
      <c r="O54" s="674"/>
    </row>
    <row r="55" spans="1:15" ht="13" x14ac:dyDescent="0.15">
      <c r="A55" s="40" t="s">
        <v>848</v>
      </c>
      <c r="B55" s="42">
        <v>43732</v>
      </c>
      <c r="C55" s="134">
        <v>43752</v>
      </c>
      <c r="D55" s="135" t="s">
        <v>1026</v>
      </c>
      <c r="E55" s="134"/>
      <c r="F55" s="63" t="s">
        <v>340</v>
      </c>
      <c r="G55" s="46"/>
      <c r="H55" s="135" t="s">
        <v>1026</v>
      </c>
      <c r="I55" s="63">
        <v>40000</v>
      </c>
      <c r="J55" s="65" t="s">
        <v>854</v>
      </c>
      <c r="K55" s="135">
        <v>40000</v>
      </c>
      <c r="L55" s="670">
        <v>2000</v>
      </c>
      <c r="M55" s="670"/>
      <c r="N55" s="672"/>
      <c r="O55" s="674"/>
    </row>
    <row r="56" spans="1:15" ht="13" x14ac:dyDescent="0.15">
      <c r="A56" s="124" t="s">
        <v>848</v>
      </c>
      <c r="B56" s="687">
        <v>43732</v>
      </c>
      <c r="C56" s="688">
        <v>43752</v>
      </c>
      <c r="D56" s="227" t="s">
        <v>1029</v>
      </c>
      <c r="E56" s="688"/>
      <c r="F56" s="167" t="s">
        <v>340</v>
      </c>
      <c r="G56" s="413"/>
      <c r="H56" s="227" t="s">
        <v>1029</v>
      </c>
      <c r="I56" s="167">
        <v>57800</v>
      </c>
      <c r="J56" s="253" t="s">
        <v>1002</v>
      </c>
      <c r="K56" s="227">
        <v>57800</v>
      </c>
      <c r="L56" s="662">
        <v>2890</v>
      </c>
      <c r="M56" s="662"/>
      <c r="N56" s="664"/>
      <c r="O56" s="666"/>
    </row>
    <row r="57" spans="1:15" ht="14" x14ac:dyDescent="0.2">
      <c r="A57" s="124" t="s">
        <v>848</v>
      </c>
      <c r="B57" s="689">
        <v>43732</v>
      </c>
      <c r="C57" s="688">
        <v>43752</v>
      </c>
      <c r="D57" s="94" t="s">
        <v>1033</v>
      </c>
      <c r="E57" s="688"/>
      <c r="F57" s="167" t="s">
        <v>340</v>
      </c>
      <c r="G57" s="413"/>
      <c r="H57" s="94" t="s">
        <v>1033</v>
      </c>
      <c r="I57" s="413" t="s">
        <v>1034</v>
      </c>
      <c r="J57" s="253" t="s">
        <v>854</v>
      </c>
      <c r="K57" s="94" t="s">
        <v>1034</v>
      </c>
      <c r="L57" s="662">
        <v>3000</v>
      </c>
      <c r="M57" s="662"/>
      <c r="N57" s="664"/>
      <c r="O57" s="666"/>
    </row>
    <row r="58" spans="1:15" ht="14" x14ac:dyDescent="0.2">
      <c r="A58" s="105" t="s">
        <v>848</v>
      </c>
      <c r="B58" s="690">
        <v>43732</v>
      </c>
      <c r="C58" s="134">
        <v>43752</v>
      </c>
      <c r="D58" s="69" t="s">
        <v>1038</v>
      </c>
      <c r="E58" s="134"/>
      <c r="F58" s="63" t="s">
        <v>340</v>
      </c>
      <c r="G58" s="46"/>
      <c r="H58" s="69" t="s">
        <v>1038</v>
      </c>
      <c r="I58" s="46" t="s">
        <v>975</v>
      </c>
      <c r="J58" s="44" t="s">
        <v>854</v>
      </c>
      <c r="K58" s="69" t="s">
        <v>975</v>
      </c>
      <c r="L58" s="670">
        <v>2800</v>
      </c>
      <c r="M58" s="670"/>
      <c r="N58" s="672"/>
      <c r="O58" s="674"/>
    </row>
    <row r="59" spans="1:15" ht="14" x14ac:dyDescent="0.2">
      <c r="A59" s="105" t="s">
        <v>848</v>
      </c>
      <c r="B59" s="690">
        <v>43732</v>
      </c>
      <c r="C59" s="134">
        <v>43752</v>
      </c>
      <c r="D59" s="69" t="s">
        <v>1041</v>
      </c>
      <c r="E59" s="134"/>
      <c r="F59" s="63" t="s">
        <v>340</v>
      </c>
      <c r="G59" s="46"/>
      <c r="H59" s="69" t="s">
        <v>1041</v>
      </c>
      <c r="I59" s="46" t="s">
        <v>975</v>
      </c>
      <c r="J59" s="44" t="s">
        <v>854</v>
      </c>
      <c r="K59" s="69" t="s">
        <v>975</v>
      </c>
      <c r="L59" s="670">
        <v>2800</v>
      </c>
      <c r="M59" s="670"/>
      <c r="N59" s="672"/>
      <c r="O59" s="674"/>
    </row>
    <row r="60" spans="1:15" ht="14" x14ac:dyDescent="0.2">
      <c r="A60" s="124" t="s">
        <v>848</v>
      </c>
      <c r="B60" s="689">
        <v>43732</v>
      </c>
      <c r="C60" s="688">
        <v>43752</v>
      </c>
      <c r="D60" s="94" t="s">
        <v>1044</v>
      </c>
      <c r="E60" s="688"/>
      <c r="F60" s="167" t="s">
        <v>340</v>
      </c>
      <c r="G60" s="413"/>
      <c r="H60" s="94" t="s">
        <v>1044</v>
      </c>
      <c r="I60" s="413" t="s">
        <v>975</v>
      </c>
      <c r="J60" s="253" t="s">
        <v>854</v>
      </c>
      <c r="K60" s="94" t="s">
        <v>975</v>
      </c>
      <c r="L60" s="662">
        <v>2800</v>
      </c>
      <c r="M60" s="662"/>
      <c r="N60" s="664"/>
      <c r="O60" s="666"/>
    </row>
    <row r="61" spans="1:15" ht="14" x14ac:dyDescent="0.2">
      <c r="A61" s="693" t="s">
        <v>848</v>
      </c>
      <c r="B61" s="694">
        <v>43732</v>
      </c>
      <c r="C61" s="695">
        <v>43752</v>
      </c>
      <c r="D61" s="696" t="s">
        <v>1052</v>
      </c>
      <c r="E61" s="695"/>
      <c r="F61" s="649" t="s">
        <v>340</v>
      </c>
      <c r="G61" s="647"/>
      <c r="H61" s="696" t="s">
        <v>1052</v>
      </c>
      <c r="I61" s="647" t="s">
        <v>966</v>
      </c>
      <c r="J61" s="697" t="s">
        <v>854</v>
      </c>
      <c r="K61" s="696" t="s">
        <v>966</v>
      </c>
      <c r="L61" s="701">
        <v>2750</v>
      </c>
      <c r="M61" s="701"/>
      <c r="N61" s="703"/>
      <c r="O61" s="704"/>
    </row>
    <row r="62" spans="1:15" ht="14" x14ac:dyDescent="0.2">
      <c r="A62" s="105" t="s">
        <v>848</v>
      </c>
      <c r="B62" s="690">
        <v>43735</v>
      </c>
      <c r="C62" s="134">
        <v>43755</v>
      </c>
      <c r="D62" s="69" t="s">
        <v>1065</v>
      </c>
      <c r="E62" s="134"/>
      <c r="F62" s="63" t="s">
        <v>340</v>
      </c>
      <c r="G62" s="46"/>
      <c r="H62" s="69" t="s">
        <v>1065</v>
      </c>
      <c r="I62" s="46" t="s">
        <v>980</v>
      </c>
      <c r="J62" s="44" t="s">
        <v>854</v>
      </c>
      <c r="K62" s="69" t="s">
        <v>980</v>
      </c>
      <c r="L62" s="670">
        <v>2650</v>
      </c>
      <c r="M62" s="670"/>
      <c r="N62" s="672"/>
      <c r="O62" s="674"/>
    </row>
    <row r="63" spans="1:15" ht="14" x14ac:dyDescent="0.2">
      <c r="A63" s="105" t="s">
        <v>848</v>
      </c>
      <c r="B63" s="690">
        <v>43735</v>
      </c>
      <c r="C63" s="134">
        <v>43755</v>
      </c>
      <c r="D63" s="69" t="s">
        <v>1066</v>
      </c>
      <c r="E63" s="134"/>
      <c r="F63" s="63" t="s">
        <v>340</v>
      </c>
      <c r="G63" s="46"/>
      <c r="H63" s="69" t="s">
        <v>1066</v>
      </c>
      <c r="I63" s="46" t="s">
        <v>975</v>
      </c>
      <c r="J63" s="44" t="s">
        <v>854</v>
      </c>
      <c r="K63" s="69" t="s">
        <v>975</v>
      </c>
      <c r="L63" s="670">
        <v>2800</v>
      </c>
      <c r="M63" s="670"/>
      <c r="N63" s="672"/>
      <c r="O63" s="674"/>
    </row>
    <row r="64" spans="1:15" ht="14" x14ac:dyDescent="0.2">
      <c r="A64" s="124" t="s">
        <v>848</v>
      </c>
      <c r="B64" s="689">
        <v>43736</v>
      </c>
      <c r="C64" s="688">
        <v>43756</v>
      </c>
      <c r="D64" s="94" t="s">
        <v>1067</v>
      </c>
      <c r="E64" s="688"/>
      <c r="F64" s="167" t="s">
        <v>340</v>
      </c>
      <c r="G64" s="413"/>
      <c r="H64" s="94" t="s">
        <v>1067</v>
      </c>
      <c r="I64" s="413" t="s">
        <v>980</v>
      </c>
      <c r="J64" s="253" t="s">
        <v>854</v>
      </c>
      <c r="K64" s="94" t="s">
        <v>980</v>
      </c>
      <c r="L64" s="662">
        <v>2650</v>
      </c>
      <c r="M64" s="662"/>
      <c r="N64" s="664"/>
      <c r="O64" s="666"/>
    </row>
    <row r="65" spans="1:15" ht="14" x14ac:dyDescent="0.2">
      <c r="A65" s="124" t="s">
        <v>848</v>
      </c>
      <c r="B65" s="689">
        <v>43736</v>
      </c>
      <c r="C65" s="688">
        <v>43756</v>
      </c>
      <c r="D65" s="94" t="s">
        <v>1070</v>
      </c>
      <c r="E65" s="688"/>
      <c r="F65" s="167" t="s">
        <v>340</v>
      </c>
      <c r="G65" s="413"/>
      <c r="H65" s="94" t="s">
        <v>1070</v>
      </c>
      <c r="I65" s="413" t="s">
        <v>975</v>
      </c>
      <c r="J65" s="253" t="s">
        <v>1071</v>
      </c>
      <c r="K65" s="94" t="s">
        <v>975</v>
      </c>
      <c r="L65" s="662">
        <v>2800</v>
      </c>
      <c r="M65" s="662"/>
      <c r="N65" s="664"/>
      <c r="O65" s="666"/>
    </row>
    <row r="66" spans="1:15" ht="14" x14ac:dyDescent="0.2">
      <c r="A66" s="105" t="s">
        <v>848</v>
      </c>
      <c r="B66" s="690">
        <v>43736</v>
      </c>
      <c r="C66" s="134">
        <v>43756</v>
      </c>
      <c r="D66" s="69" t="s">
        <v>1074</v>
      </c>
      <c r="E66" s="134"/>
      <c r="F66" s="63" t="s">
        <v>340</v>
      </c>
      <c r="G66" s="46"/>
      <c r="H66" s="69" t="s">
        <v>1074</v>
      </c>
      <c r="I66" s="46" t="s">
        <v>1075</v>
      </c>
      <c r="J66" s="44" t="s">
        <v>854</v>
      </c>
      <c r="K66" s="69" t="s">
        <v>1075</v>
      </c>
      <c r="L66" s="670">
        <v>2000</v>
      </c>
      <c r="M66" s="670"/>
      <c r="N66" s="672"/>
      <c r="O66" s="674"/>
    </row>
    <row r="67" spans="1:15" ht="14" x14ac:dyDescent="0.2">
      <c r="A67" s="706" t="s">
        <v>848</v>
      </c>
      <c r="B67" s="707">
        <v>43736</v>
      </c>
      <c r="C67" s="708">
        <v>43756</v>
      </c>
      <c r="D67" s="709" t="s">
        <v>1078</v>
      </c>
      <c r="E67" s="708"/>
      <c r="F67" s="710" t="s">
        <v>340</v>
      </c>
      <c r="G67" s="711"/>
      <c r="H67" s="709" t="s">
        <v>1078</v>
      </c>
      <c r="I67" s="711" t="s">
        <v>1075</v>
      </c>
      <c r="J67" s="712" t="s">
        <v>854</v>
      </c>
      <c r="K67" s="709" t="s">
        <v>1075</v>
      </c>
      <c r="L67" s="713">
        <v>2000</v>
      </c>
      <c r="M67" s="713"/>
      <c r="N67" s="714"/>
      <c r="O67" s="716"/>
    </row>
    <row r="68" spans="1:15" ht="14" x14ac:dyDescent="0.2">
      <c r="A68" s="717"/>
      <c r="B68" s="718"/>
      <c r="C68" s="610"/>
      <c r="D68" s="205"/>
      <c r="E68" s="610"/>
      <c r="F68" s="180"/>
      <c r="G68" s="182"/>
      <c r="H68" s="205"/>
      <c r="I68" s="182"/>
      <c r="J68" s="204"/>
      <c r="K68" s="1067">
        <f>AVERAGE(K2:K67)</f>
        <v>56300</v>
      </c>
      <c r="L68" s="719"/>
      <c r="M68" s="719"/>
      <c r="N68" s="720"/>
      <c r="O68" s="721"/>
    </row>
    <row r="69" spans="1:15" ht="14" x14ac:dyDescent="0.2">
      <c r="A69" s="124"/>
      <c r="B69" s="689"/>
      <c r="C69" s="688"/>
      <c r="D69" s="94"/>
      <c r="E69" s="163"/>
      <c r="F69" s="167"/>
      <c r="G69" s="413"/>
      <c r="H69" s="94"/>
      <c r="I69" s="413"/>
      <c r="J69" s="253"/>
      <c r="K69" s="963"/>
      <c r="L69" s="662"/>
      <c r="M69" s="662"/>
      <c r="N69" s="664"/>
      <c r="O69" s="666"/>
    </row>
    <row r="70" spans="1:15" ht="14" x14ac:dyDescent="0.2">
      <c r="A70" s="124" t="s">
        <v>848</v>
      </c>
      <c r="B70" s="689">
        <v>43738</v>
      </c>
      <c r="C70" s="688">
        <v>43758</v>
      </c>
      <c r="D70" s="94" t="s">
        <v>1100</v>
      </c>
      <c r="E70" s="163">
        <v>43759</v>
      </c>
      <c r="F70" s="167" t="s">
        <v>340</v>
      </c>
      <c r="G70" s="413"/>
      <c r="H70" s="94" t="s">
        <v>1100</v>
      </c>
      <c r="I70" s="413" t="s">
        <v>980</v>
      </c>
      <c r="J70" s="253" t="s">
        <v>854</v>
      </c>
      <c r="K70" s="227">
        <v>53000</v>
      </c>
      <c r="L70" s="662">
        <v>2650</v>
      </c>
      <c r="M70" s="662"/>
      <c r="N70" s="664"/>
      <c r="O70" s="666"/>
    </row>
    <row r="71" spans="1:15" ht="14" x14ac:dyDescent="0.2">
      <c r="A71" s="124" t="s">
        <v>848</v>
      </c>
      <c r="B71" s="689">
        <v>43738</v>
      </c>
      <c r="C71" s="688">
        <v>43758</v>
      </c>
      <c r="D71" s="94" t="s">
        <v>1103</v>
      </c>
      <c r="E71" s="163">
        <v>43759</v>
      </c>
      <c r="F71" s="167" t="s">
        <v>340</v>
      </c>
      <c r="G71" s="413"/>
      <c r="H71" s="94" t="s">
        <v>1103</v>
      </c>
      <c r="I71" s="413" t="s">
        <v>975</v>
      </c>
      <c r="J71" s="253" t="s">
        <v>854</v>
      </c>
      <c r="K71" s="227">
        <v>56000</v>
      </c>
      <c r="L71" s="662">
        <v>2800</v>
      </c>
      <c r="M71" s="662"/>
      <c r="N71" s="664"/>
      <c r="O71" s="666"/>
    </row>
    <row r="72" spans="1:15" ht="14" x14ac:dyDescent="0.2">
      <c r="A72" s="105" t="s">
        <v>848</v>
      </c>
      <c r="B72" s="690">
        <v>43738</v>
      </c>
      <c r="C72" s="134">
        <v>43758</v>
      </c>
      <c r="D72" s="69" t="s">
        <v>1104</v>
      </c>
      <c r="E72" s="60">
        <v>43759</v>
      </c>
      <c r="F72" s="63" t="s">
        <v>340</v>
      </c>
      <c r="G72" s="46"/>
      <c r="H72" s="69" t="s">
        <v>1104</v>
      </c>
      <c r="I72" s="46" t="s">
        <v>1075</v>
      </c>
      <c r="J72" s="44" t="s">
        <v>854</v>
      </c>
      <c r="K72" s="135">
        <v>40000</v>
      </c>
      <c r="L72" s="670">
        <v>2000</v>
      </c>
      <c r="M72" s="670"/>
      <c r="N72" s="672"/>
      <c r="O72" s="674"/>
    </row>
    <row r="73" spans="1:15" ht="14" x14ac:dyDescent="0.2">
      <c r="A73" s="105" t="s">
        <v>848</v>
      </c>
      <c r="B73" s="690">
        <v>43738</v>
      </c>
      <c r="C73" s="134">
        <v>43758</v>
      </c>
      <c r="D73" s="69" t="s">
        <v>1106</v>
      </c>
      <c r="E73" s="60">
        <v>43759</v>
      </c>
      <c r="F73" s="63" t="s">
        <v>340</v>
      </c>
      <c r="G73" s="46"/>
      <c r="H73" s="69" t="s">
        <v>1106</v>
      </c>
      <c r="I73" s="46" t="s">
        <v>1075</v>
      </c>
      <c r="J73" s="44" t="s">
        <v>854</v>
      </c>
      <c r="K73" s="135">
        <v>40000</v>
      </c>
      <c r="L73" s="670">
        <v>2000</v>
      </c>
      <c r="M73" s="670"/>
      <c r="N73" s="672"/>
      <c r="O73" s="674"/>
    </row>
    <row r="74" spans="1:15" ht="14" x14ac:dyDescent="0.2">
      <c r="A74" s="124" t="s">
        <v>848</v>
      </c>
      <c r="B74" s="689">
        <v>43739</v>
      </c>
      <c r="C74" s="688">
        <v>43759</v>
      </c>
      <c r="D74" s="94" t="s">
        <v>1108</v>
      </c>
      <c r="E74" s="163">
        <v>43759</v>
      </c>
      <c r="F74" s="167" t="s">
        <v>340</v>
      </c>
      <c r="G74" s="413"/>
      <c r="H74" s="94" t="s">
        <v>1108</v>
      </c>
      <c r="I74" s="413" t="s">
        <v>975</v>
      </c>
      <c r="J74" s="253" t="s">
        <v>854</v>
      </c>
      <c r="K74" s="227">
        <v>56000</v>
      </c>
      <c r="L74" s="662">
        <v>2800</v>
      </c>
      <c r="M74" s="662"/>
      <c r="N74" s="664"/>
      <c r="O74" s="666"/>
    </row>
    <row r="75" spans="1:15" ht="14" x14ac:dyDescent="0.2">
      <c r="A75" s="124" t="s">
        <v>848</v>
      </c>
      <c r="B75" s="689">
        <v>43740</v>
      </c>
      <c r="C75" s="688">
        <v>43760</v>
      </c>
      <c r="D75" s="227" t="s">
        <v>1111</v>
      </c>
      <c r="E75" s="163">
        <v>43760</v>
      </c>
      <c r="F75" s="167" t="s">
        <v>340</v>
      </c>
      <c r="G75" s="413"/>
      <c r="H75" s="227" t="s">
        <v>1113</v>
      </c>
      <c r="I75" s="413" t="s">
        <v>975</v>
      </c>
      <c r="J75" s="253" t="s">
        <v>854</v>
      </c>
      <c r="K75" s="227">
        <v>56000</v>
      </c>
      <c r="L75" s="662">
        <v>2800</v>
      </c>
      <c r="M75" s="662"/>
      <c r="N75" s="664"/>
      <c r="O75" s="666"/>
    </row>
    <row r="76" spans="1:15" ht="14" x14ac:dyDescent="0.2">
      <c r="A76" s="105" t="s">
        <v>848</v>
      </c>
      <c r="B76" s="690">
        <v>43740</v>
      </c>
      <c r="C76" s="134">
        <v>43760</v>
      </c>
      <c r="D76" s="722" t="s">
        <v>1114</v>
      </c>
      <c r="E76" s="60">
        <v>43760</v>
      </c>
      <c r="F76" s="63" t="s">
        <v>340</v>
      </c>
      <c r="G76" s="46"/>
      <c r="H76" s="722" t="s">
        <v>1117</v>
      </c>
      <c r="I76" s="46" t="s">
        <v>975</v>
      </c>
      <c r="J76" s="44" t="s">
        <v>854</v>
      </c>
      <c r="K76" s="135">
        <v>56000</v>
      </c>
      <c r="L76" s="670">
        <v>2800</v>
      </c>
      <c r="M76" s="670"/>
      <c r="N76" s="672"/>
      <c r="O76" s="674"/>
    </row>
    <row r="77" spans="1:15" ht="14" x14ac:dyDescent="0.2">
      <c r="A77" s="105" t="s">
        <v>848</v>
      </c>
      <c r="B77" s="690">
        <v>43740</v>
      </c>
      <c r="C77" s="134">
        <v>43760</v>
      </c>
      <c r="D77" s="135" t="s">
        <v>1119</v>
      </c>
      <c r="E77" s="60">
        <v>43760</v>
      </c>
      <c r="F77" s="63" t="s">
        <v>340</v>
      </c>
      <c r="G77" s="46"/>
      <c r="H77" s="135" t="s">
        <v>1121</v>
      </c>
      <c r="I77" s="46" t="s">
        <v>975</v>
      </c>
      <c r="J77" s="44" t="s">
        <v>854</v>
      </c>
      <c r="K77" s="135">
        <v>56000</v>
      </c>
      <c r="L77" s="670">
        <v>2800</v>
      </c>
      <c r="M77" s="670"/>
      <c r="N77" s="672"/>
      <c r="O77" s="674"/>
    </row>
    <row r="78" spans="1:15" ht="14" x14ac:dyDescent="0.2">
      <c r="A78" s="124" t="s">
        <v>848</v>
      </c>
      <c r="B78" s="689">
        <v>43740</v>
      </c>
      <c r="C78" s="688">
        <v>43760</v>
      </c>
      <c r="D78" s="94" t="s">
        <v>1123</v>
      </c>
      <c r="E78" s="163">
        <v>43756</v>
      </c>
      <c r="F78" s="167" t="s">
        <v>340</v>
      </c>
      <c r="G78" s="413"/>
      <c r="H78" s="94" t="s">
        <v>1123</v>
      </c>
      <c r="I78" s="413" t="s">
        <v>1125</v>
      </c>
      <c r="J78" s="253" t="s">
        <v>854</v>
      </c>
      <c r="K78" s="227">
        <v>62700</v>
      </c>
      <c r="L78" s="662">
        <v>3135</v>
      </c>
      <c r="M78" s="662"/>
      <c r="N78" s="664"/>
      <c r="O78" s="666"/>
    </row>
    <row r="79" spans="1:15" ht="14" x14ac:dyDescent="0.2">
      <c r="A79" s="124" t="s">
        <v>848</v>
      </c>
      <c r="B79" s="689">
        <v>43740</v>
      </c>
      <c r="C79" s="688">
        <v>43760</v>
      </c>
      <c r="D79" s="94" t="s">
        <v>1127</v>
      </c>
      <c r="E79" s="163">
        <v>43760</v>
      </c>
      <c r="F79" s="167" t="s">
        <v>340</v>
      </c>
      <c r="G79" s="413"/>
      <c r="H79" s="94" t="s">
        <v>1127</v>
      </c>
      <c r="I79" s="413" t="s">
        <v>1128</v>
      </c>
      <c r="J79" s="253" t="s">
        <v>854</v>
      </c>
      <c r="K79" s="227">
        <v>20000</v>
      </c>
      <c r="L79" s="662">
        <v>1000</v>
      </c>
      <c r="M79" s="662"/>
      <c r="N79" s="664"/>
      <c r="O79" s="666"/>
    </row>
    <row r="80" spans="1:15" ht="14" x14ac:dyDescent="0.2">
      <c r="A80" s="717"/>
      <c r="B80" s="723"/>
      <c r="C80" s="610"/>
      <c r="D80" s="205"/>
      <c r="E80" s="177"/>
      <c r="F80" s="180"/>
      <c r="G80" s="182"/>
      <c r="H80" s="205"/>
      <c r="I80" s="182"/>
      <c r="J80" s="204"/>
      <c r="K80" s="1067">
        <f>AVERAGE(K70:K79)</f>
        <v>49570</v>
      </c>
      <c r="L80" s="719"/>
      <c r="M80" s="719"/>
      <c r="N80" s="720"/>
      <c r="O80" s="721"/>
    </row>
    <row r="81" spans="1:15" ht="14" x14ac:dyDescent="0.2">
      <c r="A81" s="717"/>
      <c r="B81" s="723"/>
      <c r="C81" s="610"/>
      <c r="D81" s="205"/>
      <c r="E81" s="177"/>
      <c r="F81" s="180"/>
      <c r="G81" s="182"/>
      <c r="H81" s="205"/>
      <c r="I81" s="182"/>
      <c r="J81" s="204"/>
      <c r="K81" s="963"/>
      <c r="L81" s="719"/>
      <c r="M81" s="719"/>
      <c r="N81" s="720"/>
      <c r="O81" s="721"/>
    </row>
    <row r="82" spans="1:15" ht="14" x14ac:dyDescent="0.2">
      <c r="A82" s="105" t="s">
        <v>848</v>
      </c>
      <c r="B82" s="690">
        <v>43746</v>
      </c>
      <c r="C82" s="134">
        <v>43766</v>
      </c>
      <c r="D82" s="69" t="s">
        <v>1134</v>
      </c>
      <c r="E82" s="60">
        <v>43761</v>
      </c>
      <c r="F82" s="63" t="s">
        <v>340</v>
      </c>
      <c r="G82" s="46"/>
      <c r="H82" s="69" t="s">
        <v>1134</v>
      </c>
      <c r="I82" s="63">
        <v>30000</v>
      </c>
      <c r="J82" s="44" t="s">
        <v>1136</v>
      </c>
      <c r="K82" s="135">
        <v>30000</v>
      </c>
      <c r="L82" s="670">
        <v>1500</v>
      </c>
      <c r="M82" s="670"/>
      <c r="N82" s="672"/>
      <c r="O82" s="674"/>
    </row>
    <row r="83" spans="1:15" ht="21.75" customHeight="1" x14ac:dyDescent="0.15">
      <c r="A83" s="105" t="s">
        <v>848</v>
      </c>
      <c r="B83" s="725">
        <v>43746</v>
      </c>
      <c r="C83" s="60">
        <v>43766</v>
      </c>
      <c r="D83" s="135" t="s">
        <v>1140</v>
      </c>
      <c r="E83" s="60">
        <v>43761</v>
      </c>
      <c r="F83" s="63" t="s">
        <v>340</v>
      </c>
      <c r="G83" s="46"/>
      <c r="H83" s="135" t="s">
        <v>1140</v>
      </c>
      <c r="I83" s="63">
        <v>56000</v>
      </c>
      <c r="J83" s="44" t="s">
        <v>854</v>
      </c>
      <c r="K83" s="135">
        <v>56000</v>
      </c>
      <c r="L83" s="727"/>
      <c r="M83" s="727"/>
      <c r="N83" s="672"/>
      <c r="O83" s="674"/>
    </row>
    <row r="84" spans="1:15" ht="21.75" customHeight="1" x14ac:dyDescent="0.15">
      <c r="A84" s="136" t="s">
        <v>848</v>
      </c>
      <c r="B84" s="728">
        <v>43747</v>
      </c>
      <c r="C84" s="83">
        <v>43767</v>
      </c>
      <c r="D84" s="227" t="s">
        <v>1145</v>
      </c>
      <c r="E84" s="83">
        <v>43761</v>
      </c>
      <c r="F84" s="88" t="s">
        <v>340</v>
      </c>
      <c r="G84" s="21"/>
      <c r="H84" s="227" t="s">
        <v>1146</v>
      </c>
      <c r="I84" s="88">
        <v>53000</v>
      </c>
      <c r="J84" s="20" t="s">
        <v>854</v>
      </c>
      <c r="K84" s="227">
        <v>53000</v>
      </c>
      <c r="L84" s="729"/>
      <c r="M84" s="729"/>
      <c r="N84" s="664"/>
      <c r="O84" s="666"/>
    </row>
    <row r="85" spans="1:15" ht="21.75" customHeight="1" x14ac:dyDescent="0.15">
      <c r="A85" s="136" t="s">
        <v>848</v>
      </c>
      <c r="B85" s="728">
        <v>43747</v>
      </c>
      <c r="C85" s="83">
        <v>43767</v>
      </c>
      <c r="D85" s="227" t="s">
        <v>1149</v>
      </c>
      <c r="E85" s="83">
        <v>43761</v>
      </c>
      <c r="F85" s="88" t="s">
        <v>340</v>
      </c>
      <c r="G85" s="21"/>
      <c r="H85" s="227" t="s">
        <v>1150</v>
      </c>
      <c r="I85" s="88">
        <v>55000</v>
      </c>
      <c r="J85" s="20" t="s">
        <v>854</v>
      </c>
      <c r="K85" s="227">
        <v>55000</v>
      </c>
      <c r="L85" s="729"/>
      <c r="M85" s="729"/>
      <c r="N85" s="664"/>
      <c r="O85" s="666"/>
    </row>
    <row r="86" spans="1:15" ht="21.75" customHeight="1" x14ac:dyDescent="0.15">
      <c r="A86" s="105" t="s">
        <v>848</v>
      </c>
      <c r="B86" s="725">
        <v>43747</v>
      </c>
      <c r="C86" s="60">
        <v>43767</v>
      </c>
      <c r="D86" s="135" t="s">
        <v>1152</v>
      </c>
      <c r="E86" s="60">
        <v>43761</v>
      </c>
      <c r="F86" s="63" t="s">
        <v>340</v>
      </c>
      <c r="G86" s="46"/>
      <c r="H86" s="135" t="s">
        <v>1153</v>
      </c>
      <c r="I86" s="63">
        <v>40000</v>
      </c>
      <c r="J86" s="44" t="s">
        <v>854</v>
      </c>
      <c r="K86" s="135">
        <v>40000</v>
      </c>
      <c r="L86" s="727"/>
      <c r="M86" s="727"/>
      <c r="N86" s="672"/>
      <c r="O86" s="674"/>
    </row>
    <row r="87" spans="1:15" ht="21.75" customHeight="1" x14ac:dyDescent="0.15">
      <c r="A87" s="105" t="s">
        <v>848</v>
      </c>
      <c r="B87" s="725">
        <v>43747</v>
      </c>
      <c r="C87" s="60">
        <v>43767</v>
      </c>
      <c r="D87" s="135" t="s">
        <v>1154</v>
      </c>
      <c r="E87" s="60">
        <v>43761</v>
      </c>
      <c r="F87" s="63" t="s">
        <v>340</v>
      </c>
      <c r="G87" s="46"/>
      <c r="H87" s="135" t="s">
        <v>1156</v>
      </c>
      <c r="I87" s="63">
        <v>40000</v>
      </c>
      <c r="J87" s="44" t="s">
        <v>854</v>
      </c>
      <c r="K87" s="135">
        <v>40000</v>
      </c>
      <c r="L87" s="727"/>
      <c r="M87" s="727"/>
      <c r="N87" s="672"/>
      <c r="O87" s="674"/>
    </row>
    <row r="88" spans="1:15" ht="21.75" customHeight="1" x14ac:dyDescent="0.15">
      <c r="A88" s="136" t="s">
        <v>848</v>
      </c>
      <c r="B88" s="728">
        <v>43747</v>
      </c>
      <c r="C88" s="83">
        <v>43767</v>
      </c>
      <c r="D88" s="227" t="s">
        <v>1158</v>
      </c>
      <c r="E88" s="83">
        <v>43761</v>
      </c>
      <c r="F88" s="88" t="s">
        <v>340</v>
      </c>
      <c r="G88" s="21"/>
      <c r="H88" s="227" t="s">
        <v>1159</v>
      </c>
      <c r="I88" s="88">
        <v>40000</v>
      </c>
      <c r="J88" s="20" t="s">
        <v>854</v>
      </c>
      <c r="K88" s="227">
        <v>40000</v>
      </c>
      <c r="L88" s="729"/>
      <c r="M88" s="729"/>
      <c r="N88" s="664"/>
      <c r="O88" s="666"/>
    </row>
    <row r="89" spans="1:15" ht="21.75" customHeight="1" x14ac:dyDescent="0.15">
      <c r="A89" s="136" t="s">
        <v>848</v>
      </c>
      <c r="B89" s="728">
        <v>43748</v>
      </c>
      <c r="C89" s="83">
        <v>43768</v>
      </c>
      <c r="D89" s="227" t="s">
        <v>1162</v>
      </c>
      <c r="E89" s="83">
        <v>43768</v>
      </c>
      <c r="F89" s="88" t="s">
        <v>340</v>
      </c>
      <c r="G89" s="21"/>
      <c r="H89" s="227" t="s">
        <v>1163</v>
      </c>
      <c r="I89" s="88">
        <v>55000</v>
      </c>
      <c r="J89" s="20" t="s">
        <v>854</v>
      </c>
      <c r="K89" s="227">
        <v>55000</v>
      </c>
      <c r="L89" s="729"/>
      <c r="M89" s="729"/>
      <c r="N89" s="664"/>
      <c r="O89" s="666"/>
    </row>
    <row r="90" spans="1:15" ht="21.75" customHeight="1" x14ac:dyDescent="0.15">
      <c r="A90" s="105" t="s">
        <v>848</v>
      </c>
      <c r="B90" s="725">
        <v>43748</v>
      </c>
      <c r="C90" s="60">
        <v>43768</v>
      </c>
      <c r="D90" s="135" t="s">
        <v>1164</v>
      </c>
      <c r="E90" s="60">
        <v>43768</v>
      </c>
      <c r="F90" s="63" t="s">
        <v>340</v>
      </c>
      <c r="G90" s="46"/>
      <c r="H90" s="135" t="s">
        <v>1165</v>
      </c>
      <c r="I90" s="63">
        <v>56000</v>
      </c>
      <c r="J90" s="44" t="s">
        <v>854</v>
      </c>
      <c r="K90" s="135">
        <v>56000</v>
      </c>
      <c r="L90" s="727"/>
      <c r="M90" s="727"/>
      <c r="N90" s="672"/>
      <c r="O90" s="674"/>
    </row>
    <row r="91" spans="1:15" ht="21.75" customHeight="1" x14ac:dyDescent="0.15">
      <c r="A91" s="105" t="s">
        <v>848</v>
      </c>
      <c r="B91" s="725">
        <v>43748</v>
      </c>
      <c r="C91" s="60">
        <v>43768</v>
      </c>
      <c r="D91" s="135" t="s">
        <v>1167</v>
      </c>
      <c r="E91" s="60">
        <v>43768</v>
      </c>
      <c r="F91" s="63" t="s">
        <v>340</v>
      </c>
      <c r="G91" s="46"/>
      <c r="H91" s="135" t="s">
        <v>1169</v>
      </c>
      <c r="I91" s="63">
        <v>53000</v>
      </c>
      <c r="J91" s="44" t="s">
        <v>854</v>
      </c>
      <c r="K91" s="135">
        <v>53000</v>
      </c>
      <c r="L91" s="727"/>
      <c r="M91" s="727"/>
      <c r="N91" s="672"/>
      <c r="O91" s="674"/>
    </row>
    <row r="92" spans="1:15" ht="13" x14ac:dyDescent="0.15">
      <c r="A92" s="731"/>
      <c r="B92" s="732"/>
      <c r="C92" s="733"/>
      <c r="D92" s="733"/>
      <c r="E92" s="733"/>
      <c r="F92" s="203"/>
      <c r="G92" s="617"/>
      <c r="H92" s="210"/>
      <c r="I92" s="617"/>
      <c r="J92" s="734"/>
      <c r="K92" s="735"/>
      <c r="L92" s="736"/>
      <c r="M92" s="736"/>
      <c r="N92" s="737"/>
      <c r="O92" s="738"/>
    </row>
    <row r="93" spans="1:15" ht="13" x14ac:dyDescent="0.15">
      <c r="A93" s="136" t="s">
        <v>848</v>
      </c>
      <c r="B93" s="728">
        <v>43750</v>
      </c>
      <c r="C93" s="198">
        <f t="shared" ref="C93:C97" si="0">SUM(B93+20)</f>
        <v>43770</v>
      </c>
      <c r="D93" s="86" t="s">
        <v>1181</v>
      </c>
      <c r="E93" s="1068">
        <v>43770</v>
      </c>
      <c r="F93" s="21" t="s">
        <v>340</v>
      </c>
      <c r="G93" s="21"/>
      <c r="H93" s="227" t="s">
        <v>1182</v>
      </c>
      <c r="I93" s="88">
        <v>56000</v>
      </c>
      <c r="J93" s="199" t="s">
        <v>854</v>
      </c>
      <c r="K93" s="227">
        <v>56000</v>
      </c>
      <c r="L93" s="729"/>
      <c r="M93" s="729"/>
      <c r="N93" s="664"/>
      <c r="O93" s="100">
        <v>980001.79</v>
      </c>
    </row>
    <row r="94" spans="1:15" ht="13" x14ac:dyDescent="0.15">
      <c r="A94" s="136" t="s">
        <v>848</v>
      </c>
      <c r="B94" s="728">
        <v>43750</v>
      </c>
      <c r="C94" s="198">
        <f t="shared" si="0"/>
        <v>43770</v>
      </c>
      <c r="D94" s="86" t="s">
        <v>1185</v>
      </c>
      <c r="E94" s="963"/>
      <c r="F94" s="88" t="s">
        <v>340</v>
      </c>
      <c r="G94" s="21"/>
      <c r="H94" s="86" t="s">
        <v>1185</v>
      </c>
      <c r="I94" s="88">
        <v>55000</v>
      </c>
      <c r="J94" s="20" t="s">
        <v>854</v>
      </c>
      <c r="K94" s="227">
        <v>55000</v>
      </c>
      <c r="L94" s="729"/>
      <c r="M94" s="729"/>
      <c r="N94" s="664"/>
      <c r="O94" s="100">
        <v>962501.76</v>
      </c>
    </row>
    <row r="95" spans="1:15" ht="13" x14ac:dyDescent="0.15">
      <c r="A95" s="105" t="s">
        <v>848</v>
      </c>
      <c r="B95" s="725">
        <v>43750</v>
      </c>
      <c r="C95" s="99">
        <f t="shared" si="0"/>
        <v>43770</v>
      </c>
      <c r="D95" s="62" t="s">
        <v>1188</v>
      </c>
      <c r="E95" s="997">
        <v>43770</v>
      </c>
      <c r="F95" s="46" t="s">
        <v>340</v>
      </c>
      <c r="G95" s="46"/>
      <c r="H95" s="62" t="s">
        <v>1188</v>
      </c>
      <c r="I95" s="63">
        <v>53000</v>
      </c>
      <c r="J95" s="103" t="s">
        <v>854</v>
      </c>
      <c r="K95" s="135">
        <v>53000</v>
      </c>
      <c r="L95" s="727"/>
      <c r="M95" s="727"/>
      <c r="N95" s="672"/>
      <c r="O95" s="74">
        <v>927501.7</v>
      </c>
    </row>
    <row r="96" spans="1:15" ht="13" x14ac:dyDescent="0.15">
      <c r="A96" s="105" t="s">
        <v>848</v>
      </c>
      <c r="B96" s="725">
        <v>43750</v>
      </c>
      <c r="C96" s="99">
        <f t="shared" si="0"/>
        <v>43770</v>
      </c>
      <c r="D96" s="62" t="s">
        <v>1191</v>
      </c>
      <c r="E96" s="963"/>
      <c r="F96" s="63" t="s">
        <v>340</v>
      </c>
      <c r="G96" s="46"/>
      <c r="H96" s="62" t="s">
        <v>1191</v>
      </c>
      <c r="I96" s="63">
        <v>40000</v>
      </c>
      <c r="J96" s="65" t="s">
        <v>854</v>
      </c>
      <c r="K96" s="135">
        <v>40000</v>
      </c>
      <c r="L96" s="727"/>
      <c r="M96" s="727"/>
      <c r="N96" s="672"/>
      <c r="O96" s="74">
        <v>700001.28000000003</v>
      </c>
    </row>
    <row r="97" spans="1:15" ht="13" x14ac:dyDescent="0.15">
      <c r="A97" s="136" t="s">
        <v>848</v>
      </c>
      <c r="B97" s="728">
        <v>43750</v>
      </c>
      <c r="C97" s="198">
        <f t="shared" si="0"/>
        <v>43770</v>
      </c>
      <c r="D97" s="86" t="s">
        <v>1192</v>
      </c>
      <c r="E97" s="968">
        <v>43770</v>
      </c>
      <c r="F97" s="88" t="s">
        <v>340</v>
      </c>
      <c r="G97" s="21"/>
      <c r="H97" s="86" t="s">
        <v>1192</v>
      </c>
      <c r="I97" s="88">
        <v>40000</v>
      </c>
      <c r="J97" s="20" t="s">
        <v>1002</v>
      </c>
      <c r="K97" s="227">
        <v>40000</v>
      </c>
      <c r="L97" s="729"/>
      <c r="M97" s="729"/>
      <c r="N97" s="664"/>
      <c r="O97" s="100">
        <v>700001.28000000003</v>
      </c>
    </row>
    <row r="98" spans="1:15" ht="13" x14ac:dyDescent="0.15">
      <c r="A98" s="136" t="s">
        <v>848</v>
      </c>
      <c r="B98" s="728">
        <v>43750</v>
      </c>
      <c r="C98" s="198">
        <f>B98+20</f>
        <v>43770</v>
      </c>
      <c r="D98" s="86" t="s">
        <v>1198</v>
      </c>
      <c r="E98" s="963"/>
      <c r="F98" s="88" t="s">
        <v>340</v>
      </c>
      <c r="G98" s="21"/>
      <c r="H98" s="86" t="s">
        <v>1198</v>
      </c>
      <c r="I98" s="88">
        <v>40000</v>
      </c>
      <c r="J98" s="20" t="s">
        <v>854</v>
      </c>
      <c r="K98" s="227">
        <v>40000</v>
      </c>
      <c r="L98" s="729"/>
      <c r="M98" s="729"/>
      <c r="N98" s="664"/>
      <c r="O98" s="100">
        <v>700001.28000000003</v>
      </c>
    </row>
    <row r="99" spans="1:15" ht="13" x14ac:dyDescent="0.15">
      <c r="A99" s="136" t="s">
        <v>848</v>
      </c>
      <c r="B99" s="728">
        <v>43751</v>
      </c>
      <c r="C99" s="198">
        <f t="shared" ref="C99:C111" si="1">SUM(B99+20)</f>
        <v>43771</v>
      </c>
      <c r="D99" s="86" t="s">
        <v>1202</v>
      </c>
      <c r="E99" s="83">
        <v>43770</v>
      </c>
      <c r="F99" s="88" t="s">
        <v>340</v>
      </c>
      <c r="G99" s="21"/>
      <c r="H99" s="86" t="s">
        <v>1202</v>
      </c>
      <c r="I99" s="88">
        <v>56000</v>
      </c>
      <c r="J99" s="20" t="s">
        <v>854</v>
      </c>
      <c r="K99" s="227">
        <v>56000</v>
      </c>
      <c r="L99" s="729"/>
      <c r="M99" s="729"/>
      <c r="N99" s="664"/>
      <c r="O99" s="100">
        <v>980001.79</v>
      </c>
    </row>
    <row r="100" spans="1:15" ht="13" x14ac:dyDescent="0.15">
      <c r="A100" s="105" t="s">
        <v>848</v>
      </c>
      <c r="B100" s="725">
        <v>43751</v>
      </c>
      <c r="C100" s="99">
        <f t="shared" si="1"/>
        <v>43771</v>
      </c>
      <c r="D100" s="62" t="s">
        <v>1204</v>
      </c>
      <c r="E100" s="60">
        <v>43770</v>
      </c>
      <c r="F100" s="63" t="s">
        <v>340</v>
      </c>
      <c r="G100" s="46"/>
      <c r="H100" s="62" t="s">
        <v>1204</v>
      </c>
      <c r="I100" s="63">
        <v>55000</v>
      </c>
      <c r="J100" s="65" t="s">
        <v>854</v>
      </c>
      <c r="K100" s="135">
        <v>55000</v>
      </c>
      <c r="L100" s="727"/>
      <c r="M100" s="727"/>
      <c r="N100" s="672"/>
      <c r="O100" s="74">
        <v>962501.76</v>
      </c>
    </row>
    <row r="101" spans="1:15" ht="13" x14ac:dyDescent="0.15">
      <c r="A101" s="105" t="s">
        <v>848</v>
      </c>
      <c r="B101" s="725">
        <v>43751</v>
      </c>
      <c r="C101" s="99">
        <f t="shared" si="1"/>
        <v>43771</v>
      </c>
      <c r="D101" s="62" t="s">
        <v>1206</v>
      </c>
      <c r="E101" s="60">
        <v>43770</v>
      </c>
      <c r="F101" s="63" t="s">
        <v>340</v>
      </c>
      <c r="G101" s="46"/>
      <c r="H101" s="62" t="s">
        <v>1206</v>
      </c>
      <c r="I101" s="63">
        <v>53000</v>
      </c>
      <c r="J101" s="65" t="s">
        <v>854</v>
      </c>
      <c r="K101" s="135">
        <v>53000</v>
      </c>
      <c r="L101" s="727"/>
      <c r="M101" s="727"/>
      <c r="N101" s="672"/>
      <c r="O101" s="74">
        <v>927501.7</v>
      </c>
    </row>
    <row r="102" spans="1:15" ht="13" x14ac:dyDescent="0.15">
      <c r="A102" s="136" t="s">
        <v>848</v>
      </c>
      <c r="B102" s="728">
        <v>43752</v>
      </c>
      <c r="C102" s="198">
        <f t="shared" si="1"/>
        <v>43772</v>
      </c>
      <c r="D102" s="165" t="s">
        <v>1210</v>
      </c>
      <c r="E102" s="968">
        <v>43773</v>
      </c>
      <c r="F102" s="88" t="s">
        <v>340</v>
      </c>
      <c r="G102" s="21"/>
      <c r="H102" s="86" t="s">
        <v>1210</v>
      </c>
      <c r="I102" s="88">
        <v>53000</v>
      </c>
      <c r="J102" s="20" t="s">
        <v>1002</v>
      </c>
      <c r="K102" s="227">
        <v>53000</v>
      </c>
      <c r="L102" s="729"/>
      <c r="M102" s="729"/>
      <c r="N102" s="664"/>
      <c r="O102" s="100">
        <v>927501.7</v>
      </c>
    </row>
    <row r="103" spans="1:15" ht="13" x14ac:dyDescent="0.15">
      <c r="A103" s="136" t="s">
        <v>848</v>
      </c>
      <c r="B103" s="728">
        <v>43752</v>
      </c>
      <c r="C103" s="198">
        <f t="shared" si="1"/>
        <v>43772</v>
      </c>
      <c r="D103" s="86" t="s">
        <v>1212</v>
      </c>
      <c r="E103" s="963"/>
      <c r="F103" s="88" t="s">
        <v>340</v>
      </c>
      <c r="G103" s="21"/>
      <c r="H103" s="86" t="s">
        <v>1212</v>
      </c>
      <c r="I103" s="88">
        <v>55000</v>
      </c>
      <c r="J103" s="20" t="s">
        <v>854</v>
      </c>
      <c r="K103" s="227">
        <v>55000</v>
      </c>
      <c r="L103" s="729"/>
      <c r="M103" s="729"/>
      <c r="N103" s="664"/>
      <c r="O103" s="100">
        <v>962501.76</v>
      </c>
    </row>
    <row r="104" spans="1:15" ht="13" x14ac:dyDescent="0.15">
      <c r="A104" s="105" t="s">
        <v>848</v>
      </c>
      <c r="B104" s="725">
        <v>43752</v>
      </c>
      <c r="C104" s="99">
        <f t="shared" si="1"/>
        <v>43772</v>
      </c>
      <c r="D104" s="62" t="s">
        <v>1214</v>
      </c>
      <c r="E104" s="997">
        <v>43773</v>
      </c>
      <c r="F104" s="63" t="s">
        <v>340</v>
      </c>
      <c r="G104" s="46"/>
      <c r="H104" s="62" t="s">
        <v>1214</v>
      </c>
      <c r="I104" s="63">
        <v>40000</v>
      </c>
      <c r="J104" s="65" t="s">
        <v>854</v>
      </c>
      <c r="K104" s="135">
        <v>40000</v>
      </c>
      <c r="L104" s="727"/>
      <c r="M104" s="727"/>
      <c r="N104" s="672"/>
      <c r="O104" s="74">
        <v>700001.28000000003</v>
      </c>
    </row>
    <row r="105" spans="1:15" ht="13" x14ac:dyDescent="0.15">
      <c r="A105" s="105" t="s">
        <v>848</v>
      </c>
      <c r="B105" s="725">
        <v>43752</v>
      </c>
      <c r="C105" s="99">
        <f t="shared" si="1"/>
        <v>43772</v>
      </c>
      <c r="D105" s="62" t="s">
        <v>1219</v>
      </c>
      <c r="E105" s="963"/>
      <c r="F105" s="63" t="s">
        <v>340</v>
      </c>
      <c r="G105" s="46"/>
      <c r="H105" s="62" t="s">
        <v>1219</v>
      </c>
      <c r="I105" s="63">
        <v>56000</v>
      </c>
      <c r="J105" s="65" t="s">
        <v>854</v>
      </c>
      <c r="K105" s="135">
        <v>56000</v>
      </c>
      <c r="L105" s="727"/>
      <c r="M105" s="727"/>
      <c r="N105" s="672"/>
      <c r="O105" s="74">
        <v>980001.79</v>
      </c>
    </row>
    <row r="106" spans="1:15" ht="13" x14ac:dyDescent="0.15">
      <c r="A106" s="136" t="s">
        <v>848</v>
      </c>
      <c r="B106" s="728">
        <v>43752</v>
      </c>
      <c r="C106" s="198">
        <f t="shared" si="1"/>
        <v>43772</v>
      </c>
      <c r="D106" s="86" t="s">
        <v>1221</v>
      </c>
      <c r="E106" s="968">
        <v>43773</v>
      </c>
      <c r="F106" s="88" t="s">
        <v>340</v>
      </c>
      <c r="G106" s="21"/>
      <c r="H106" s="86" t="s">
        <v>1221</v>
      </c>
      <c r="I106" s="88">
        <v>40000</v>
      </c>
      <c r="J106" s="20" t="s">
        <v>1002</v>
      </c>
      <c r="K106" s="227">
        <v>40000</v>
      </c>
      <c r="L106" s="729"/>
      <c r="M106" s="729"/>
      <c r="N106" s="664"/>
      <c r="O106" s="100">
        <v>700001.28000000003</v>
      </c>
    </row>
    <row r="107" spans="1:15" ht="13" x14ac:dyDescent="0.15">
      <c r="A107" s="136" t="s">
        <v>848</v>
      </c>
      <c r="B107" s="728">
        <v>43752</v>
      </c>
      <c r="C107" s="198">
        <f t="shared" si="1"/>
        <v>43772</v>
      </c>
      <c r="D107" s="86" t="s">
        <v>1224</v>
      </c>
      <c r="E107" s="963"/>
      <c r="F107" s="88" t="s">
        <v>340</v>
      </c>
      <c r="G107" s="21"/>
      <c r="H107" s="86" t="s">
        <v>1224</v>
      </c>
      <c r="I107" s="88">
        <v>40000</v>
      </c>
      <c r="J107" s="20" t="s">
        <v>854</v>
      </c>
      <c r="K107" s="227">
        <v>40000</v>
      </c>
      <c r="L107" s="729"/>
      <c r="M107" s="729"/>
      <c r="N107" s="664"/>
      <c r="O107" s="100">
        <v>700001.28000000003</v>
      </c>
    </row>
    <row r="108" spans="1:15" ht="13" x14ac:dyDescent="0.15">
      <c r="A108" s="105" t="s">
        <v>848</v>
      </c>
      <c r="B108" s="725">
        <v>43753</v>
      </c>
      <c r="C108" s="431">
        <f t="shared" si="1"/>
        <v>43773</v>
      </c>
      <c r="D108" s="62" t="s">
        <v>1227</v>
      </c>
      <c r="E108" s="997">
        <v>43773</v>
      </c>
      <c r="F108" s="63" t="s">
        <v>340</v>
      </c>
      <c r="G108" s="46"/>
      <c r="H108" s="62" t="s">
        <v>1227</v>
      </c>
      <c r="I108" s="63">
        <v>20000</v>
      </c>
      <c r="J108" s="65" t="s">
        <v>854</v>
      </c>
      <c r="K108" s="135">
        <v>20000</v>
      </c>
      <c r="L108" s="727"/>
      <c r="M108" s="727"/>
      <c r="N108" s="672"/>
      <c r="O108" s="74">
        <v>350000.64000000001</v>
      </c>
    </row>
    <row r="109" spans="1:15" ht="13" x14ac:dyDescent="0.15">
      <c r="A109" s="40" t="s">
        <v>848</v>
      </c>
      <c r="B109" s="99">
        <v>43752</v>
      </c>
      <c r="C109" s="134">
        <f t="shared" si="1"/>
        <v>43772</v>
      </c>
      <c r="D109" s="62" t="s">
        <v>1230</v>
      </c>
      <c r="E109" s="963"/>
      <c r="F109" s="46" t="s">
        <v>340</v>
      </c>
      <c r="G109" s="46"/>
      <c r="H109" s="135" t="s">
        <v>1230</v>
      </c>
      <c r="I109" s="63">
        <v>56000</v>
      </c>
      <c r="J109" s="103" t="s">
        <v>854</v>
      </c>
      <c r="K109" s="135">
        <v>56000</v>
      </c>
      <c r="L109" s="727"/>
      <c r="M109" s="727"/>
      <c r="N109" s="672"/>
      <c r="O109" s="74">
        <v>980001.79</v>
      </c>
    </row>
    <row r="110" spans="1:15" ht="13" x14ac:dyDescent="0.15">
      <c r="A110" s="40" t="s">
        <v>848</v>
      </c>
      <c r="B110" s="99">
        <v>43752</v>
      </c>
      <c r="C110" s="134">
        <f t="shared" si="1"/>
        <v>43772</v>
      </c>
      <c r="D110" s="62" t="s">
        <v>1231</v>
      </c>
      <c r="E110" s="968">
        <v>43773</v>
      </c>
      <c r="F110" s="63" t="s">
        <v>340</v>
      </c>
      <c r="G110" s="46"/>
      <c r="H110" s="135" t="s">
        <v>1231</v>
      </c>
      <c r="I110" s="63">
        <v>55000</v>
      </c>
      <c r="J110" s="103" t="s">
        <v>854</v>
      </c>
      <c r="K110" s="135">
        <v>55000</v>
      </c>
      <c r="L110" s="727"/>
      <c r="M110" s="727"/>
      <c r="N110" s="672"/>
      <c r="O110" s="74">
        <v>962501.76</v>
      </c>
    </row>
    <row r="111" spans="1:15" ht="13" x14ac:dyDescent="0.15">
      <c r="A111" s="18" t="s">
        <v>848</v>
      </c>
      <c r="B111" s="198">
        <v>43752</v>
      </c>
      <c r="C111" s="659">
        <f t="shared" si="1"/>
        <v>43772</v>
      </c>
      <c r="D111" s="86" t="s">
        <v>1232</v>
      </c>
      <c r="E111" s="963"/>
      <c r="F111" s="167" t="s">
        <v>340</v>
      </c>
      <c r="G111" s="413"/>
      <c r="H111" s="227" t="s">
        <v>1232</v>
      </c>
      <c r="I111" s="167">
        <v>53000</v>
      </c>
      <c r="J111" s="253" t="s">
        <v>1002</v>
      </c>
      <c r="K111" s="227">
        <v>53000</v>
      </c>
      <c r="L111" s="729"/>
      <c r="M111" s="729"/>
      <c r="N111" s="664"/>
      <c r="O111" s="100">
        <v>927501.7</v>
      </c>
    </row>
    <row r="112" spans="1:15" ht="13" x14ac:dyDescent="0.15">
      <c r="A112" s="176"/>
      <c r="B112" s="216"/>
      <c r="C112" s="610"/>
      <c r="D112" s="178"/>
      <c r="E112" s="177"/>
      <c r="F112" s="180"/>
      <c r="G112" s="182"/>
      <c r="H112" s="189"/>
      <c r="I112" s="180"/>
      <c r="J112" s="204"/>
      <c r="K112" s="189">
        <f>SUM(K93:K111)</f>
        <v>916000</v>
      </c>
      <c r="L112" s="745">
        <f>K112*0.2</f>
        <v>183200</v>
      </c>
      <c r="M112" s="745">
        <f>K112*0.16</f>
        <v>146560</v>
      </c>
      <c r="N112" s="720"/>
      <c r="O112" s="721"/>
    </row>
    <row r="113" spans="1:15" ht="13" x14ac:dyDescent="0.15">
      <c r="A113" s="18" t="s">
        <v>848</v>
      </c>
      <c r="B113" s="198">
        <v>43754</v>
      </c>
      <c r="C113" s="659">
        <f t="shared" ref="C113:C118" si="2">SUM(B113+20)</f>
        <v>43774</v>
      </c>
      <c r="D113" s="86" t="s">
        <v>1241</v>
      </c>
      <c r="E113" s="83">
        <v>43780</v>
      </c>
      <c r="F113" s="167" t="s">
        <v>340</v>
      </c>
      <c r="G113" s="413"/>
      <c r="H113" s="227" t="s">
        <v>1241</v>
      </c>
      <c r="I113" s="167">
        <v>55000</v>
      </c>
      <c r="J113" s="253" t="s">
        <v>854</v>
      </c>
      <c r="K113" s="227">
        <v>55000</v>
      </c>
      <c r="L113" s="729"/>
      <c r="M113" s="729"/>
      <c r="N113" s="664"/>
      <c r="O113" s="100">
        <v>962501.76</v>
      </c>
    </row>
    <row r="114" spans="1:15" ht="13" x14ac:dyDescent="0.15">
      <c r="A114" s="40" t="s">
        <v>848</v>
      </c>
      <c r="B114" s="99">
        <v>43754</v>
      </c>
      <c r="C114" s="134">
        <f t="shared" si="2"/>
        <v>43774</v>
      </c>
      <c r="D114" s="62" t="s">
        <v>1242</v>
      </c>
      <c r="E114" s="997">
        <v>43780</v>
      </c>
      <c r="F114" s="63" t="s">
        <v>340</v>
      </c>
      <c r="G114" s="46"/>
      <c r="H114" s="135" t="s">
        <v>1242</v>
      </c>
      <c r="I114" s="63">
        <v>40000</v>
      </c>
      <c r="J114" s="103" t="s">
        <v>854</v>
      </c>
      <c r="K114" s="135">
        <v>40000</v>
      </c>
      <c r="L114" s="727"/>
      <c r="M114" s="727"/>
      <c r="N114" s="672"/>
      <c r="O114" s="74">
        <v>700001.28000000003</v>
      </c>
    </row>
    <row r="115" spans="1:15" ht="13" x14ac:dyDescent="0.15">
      <c r="A115" s="40" t="s">
        <v>848</v>
      </c>
      <c r="B115" s="99">
        <v>43754</v>
      </c>
      <c r="C115" s="134">
        <f t="shared" si="2"/>
        <v>43774</v>
      </c>
      <c r="D115" s="62" t="s">
        <v>1247</v>
      </c>
      <c r="E115" s="963"/>
      <c r="F115" s="63" t="s">
        <v>340</v>
      </c>
      <c r="G115" s="46"/>
      <c r="H115" s="135" t="s">
        <v>1247</v>
      </c>
      <c r="I115" s="63">
        <v>40000</v>
      </c>
      <c r="J115" s="65" t="s">
        <v>854</v>
      </c>
      <c r="K115" s="135">
        <v>40000</v>
      </c>
      <c r="L115" s="727"/>
      <c r="M115" s="727"/>
      <c r="N115" s="672"/>
      <c r="O115" s="74">
        <v>700001.28000000003</v>
      </c>
    </row>
    <row r="116" spans="1:15" ht="13" x14ac:dyDescent="0.15">
      <c r="A116" s="18" t="s">
        <v>848</v>
      </c>
      <c r="B116" s="198">
        <v>43755</v>
      </c>
      <c r="C116" s="659">
        <f t="shared" si="2"/>
        <v>43775</v>
      </c>
      <c r="D116" s="86" t="s">
        <v>1249</v>
      </c>
      <c r="E116" s="968">
        <v>43780</v>
      </c>
      <c r="F116" s="88" t="s">
        <v>340</v>
      </c>
      <c r="G116" s="21"/>
      <c r="H116" s="227" t="s">
        <v>1249</v>
      </c>
      <c r="I116" s="88">
        <v>56000</v>
      </c>
      <c r="J116" s="20" t="s">
        <v>854</v>
      </c>
      <c r="K116" s="227">
        <v>56000</v>
      </c>
      <c r="L116" s="729"/>
      <c r="M116" s="729"/>
      <c r="N116" s="664"/>
      <c r="O116" s="100">
        <v>980001.79</v>
      </c>
    </row>
    <row r="117" spans="1:15" ht="13" x14ac:dyDescent="0.15">
      <c r="A117" s="18" t="s">
        <v>848</v>
      </c>
      <c r="B117" s="198">
        <v>43755</v>
      </c>
      <c r="C117" s="659">
        <f t="shared" si="2"/>
        <v>43775</v>
      </c>
      <c r="D117" s="86" t="s">
        <v>1250</v>
      </c>
      <c r="E117" s="963"/>
      <c r="F117" s="88" t="s">
        <v>340</v>
      </c>
      <c r="G117" s="21"/>
      <c r="H117" s="227" t="s">
        <v>1250</v>
      </c>
      <c r="I117" s="88">
        <v>55000</v>
      </c>
      <c r="J117" s="224" t="s">
        <v>854</v>
      </c>
      <c r="K117" s="227">
        <v>55000</v>
      </c>
      <c r="L117" s="729"/>
      <c r="M117" s="729"/>
      <c r="N117" s="664"/>
      <c r="O117" s="100">
        <v>962501.76</v>
      </c>
    </row>
    <row r="118" spans="1:15" ht="13" x14ac:dyDescent="0.15">
      <c r="A118" s="40" t="s">
        <v>848</v>
      </c>
      <c r="B118" s="449">
        <v>43755</v>
      </c>
      <c r="C118" s="749">
        <f t="shared" si="2"/>
        <v>43775</v>
      </c>
      <c r="D118" s="750" t="s">
        <v>1252</v>
      </c>
      <c r="E118" s="751">
        <v>43780</v>
      </c>
      <c r="F118" s="15" t="s">
        <v>340</v>
      </c>
      <c r="G118" s="15"/>
      <c r="H118" s="752" t="s">
        <v>1252</v>
      </c>
      <c r="I118" s="680">
        <v>53000</v>
      </c>
      <c r="J118" s="753" t="s">
        <v>854</v>
      </c>
      <c r="K118" s="752">
        <v>53000</v>
      </c>
      <c r="L118" s="754"/>
      <c r="M118" s="754"/>
      <c r="N118" s="755"/>
      <c r="O118" s="756">
        <v>927501.7</v>
      </c>
    </row>
    <row r="119" spans="1:15" ht="13" x14ac:dyDescent="0.15">
      <c r="A119" s="40" t="s">
        <v>848</v>
      </c>
      <c r="B119" s="449">
        <v>43755</v>
      </c>
      <c r="C119" s="751">
        <v>43744</v>
      </c>
      <c r="D119" s="750" t="s">
        <v>1260</v>
      </c>
      <c r="E119" s="751">
        <v>43777</v>
      </c>
      <c r="F119" s="680" t="s">
        <v>340</v>
      </c>
      <c r="G119" s="15"/>
      <c r="H119" s="752" t="s">
        <v>1260</v>
      </c>
      <c r="I119" s="680">
        <v>40000</v>
      </c>
      <c r="J119" s="757" t="s">
        <v>854</v>
      </c>
      <c r="K119" s="752">
        <v>40000</v>
      </c>
      <c r="L119" s="754"/>
      <c r="M119" s="754"/>
      <c r="N119" s="755"/>
      <c r="O119" s="756">
        <v>700001.28000000003</v>
      </c>
    </row>
    <row r="120" spans="1:15" ht="13" x14ac:dyDescent="0.15">
      <c r="A120" s="18" t="s">
        <v>848</v>
      </c>
      <c r="B120" s="198">
        <v>43755</v>
      </c>
      <c r="C120" s="659">
        <f t="shared" ref="C120:C121" si="3">SUM(B120+20)</f>
        <v>43775</v>
      </c>
      <c r="D120" s="86" t="s">
        <v>1265</v>
      </c>
      <c r="E120" s="83">
        <v>43780</v>
      </c>
      <c r="F120" s="21" t="s">
        <v>340</v>
      </c>
      <c r="G120" s="21"/>
      <c r="H120" s="227" t="s">
        <v>1265</v>
      </c>
      <c r="I120" s="88">
        <v>40000</v>
      </c>
      <c r="J120" s="758" t="s">
        <v>854</v>
      </c>
      <c r="K120" s="227">
        <v>40000</v>
      </c>
      <c r="L120" s="729"/>
      <c r="M120" s="729"/>
      <c r="N120" s="664"/>
      <c r="O120" s="100">
        <v>700001.28000000003</v>
      </c>
    </row>
    <row r="121" spans="1:15" ht="13" x14ac:dyDescent="0.15">
      <c r="A121" s="18" t="s">
        <v>848</v>
      </c>
      <c r="B121" s="198">
        <v>43756</v>
      </c>
      <c r="C121" s="659">
        <f t="shared" si="3"/>
        <v>43776</v>
      </c>
      <c r="D121" s="86" t="s">
        <v>1270</v>
      </c>
      <c r="E121" s="83">
        <v>43777</v>
      </c>
      <c r="F121" s="88" t="s">
        <v>340</v>
      </c>
      <c r="G121" s="21"/>
      <c r="H121" s="227" t="s">
        <v>1270</v>
      </c>
      <c r="I121" s="88">
        <v>56000</v>
      </c>
      <c r="J121" s="224" t="s">
        <v>854</v>
      </c>
      <c r="K121" s="227">
        <v>56000</v>
      </c>
      <c r="L121" s="729"/>
      <c r="M121" s="729"/>
      <c r="N121" s="664"/>
      <c r="O121" s="100">
        <v>980001.79</v>
      </c>
    </row>
    <row r="122" spans="1:15" ht="13" x14ac:dyDescent="0.15">
      <c r="A122" s="40" t="s">
        <v>848</v>
      </c>
      <c r="B122" s="99">
        <v>43756</v>
      </c>
      <c r="C122" s="60">
        <v>43776</v>
      </c>
      <c r="D122" s="62" t="s">
        <v>1273</v>
      </c>
      <c r="E122" s="60">
        <v>43776</v>
      </c>
      <c r="F122" s="63" t="s">
        <v>340</v>
      </c>
      <c r="G122" s="46"/>
      <c r="H122" s="135" t="s">
        <v>1273</v>
      </c>
      <c r="I122" s="63">
        <v>55000</v>
      </c>
      <c r="J122" s="65" t="s">
        <v>854</v>
      </c>
      <c r="K122" s="135">
        <v>55000</v>
      </c>
      <c r="L122" s="727"/>
      <c r="M122" s="727"/>
      <c r="N122" s="672"/>
      <c r="O122" s="74">
        <v>962501.76</v>
      </c>
    </row>
    <row r="123" spans="1:15" ht="13" x14ac:dyDescent="0.15">
      <c r="A123" s="40" t="s">
        <v>848</v>
      </c>
      <c r="B123" s="99">
        <v>43756</v>
      </c>
      <c r="C123" s="60">
        <v>43776</v>
      </c>
      <c r="D123" s="62" t="s">
        <v>1277</v>
      </c>
      <c r="E123" s="60">
        <v>43776</v>
      </c>
      <c r="F123" s="63" t="s">
        <v>340</v>
      </c>
      <c r="G123" s="46"/>
      <c r="H123" s="135" t="s">
        <v>1277</v>
      </c>
      <c r="I123" s="63">
        <v>53000</v>
      </c>
      <c r="J123" s="65" t="s">
        <v>854</v>
      </c>
      <c r="K123" s="135">
        <v>53000</v>
      </c>
      <c r="L123" s="727"/>
      <c r="M123" s="727"/>
      <c r="N123" s="672"/>
      <c r="O123" s="74">
        <v>927501.7</v>
      </c>
    </row>
    <row r="124" spans="1:15" ht="13" x14ac:dyDescent="0.15">
      <c r="A124" s="18" t="s">
        <v>848</v>
      </c>
      <c r="B124" s="198">
        <v>43756</v>
      </c>
      <c r="C124" s="659">
        <f t="shared" ref="C124:C126" si="4">SUM(B124+20)</f>
        <v>43776</v>
      </c>
      <c r="D124" s="86" t="s">
        <v>1282</v>
      </c>
      <c r="E124" s="83">
        <v>43777</v>
      </c>
      <c r="F124" s="167" t="s">
        <v>340</v>
      </c>
      <c r="G124" s="413"/>
      <c r="H124" s="227" t="s">
        <v>1282</v>
      </c>
      <c r="I124" s="167">
        <v>40000</v>
      </c>
      <c r="J124" s="253" t="s">
        <v>854</v>
      </c>
      <c r="K124" s="227">
        <v>40000</v>
      </c>
      <c r="L124" s="729"/>
      <c r="M124" s="729"/>
      <c r="N124" s="664"/>
      <c r="O124" s="100">
        <v>700001.28000000003</v>
      </c>
    </row>
    <row r="125" spans="1:15" ht="13" x14ac:dyDescent="0.15">
      <c r="A125" s="18" t="s">
        <v>848</v>
      </c>
      <c r="B125" s="198">
        <v>43756</v>
      </c>
      <c r="C125" s="659">
        <f t="shared" si="4"/>
        <v>43776</v>
      </c>
      <c r="D125" s="86" t="s">
        <v>1284</v>
      </c>
      <c r="E125" s="83">
        <v>43777</v>
      </c>
      <c r="F125" s="167" t="s">
        <v>340</v>
      </c>
      <c r="G125" s="413"/>
      <c r="H125" s="227" t="s">
        <v>1284</v>
      </c>
      <c r="I125" s="167">
        <v>56000</v>
      </c>
      <c r="J125" s="253" t="s">
        <v>1002</v>
      </c>
      <c r="K125" s="227">
        <v>56000</v>
      </c>
      <c r="L125" s="729"/>
      <c r="M125" s="729"/>
      <c r="N125" s="664"/>
      <c r="O125" s="100">
        <v>980001.79</v>
      </c>
    </row>
    <row r="126" spans="1:15" ht="13" x14ac:dyDescent="0.15">
      <c r="A126" s="40" t="s">
        <v>848</v>
      </c>
      <c r="B126" s="99" t="s">
        <v>1287</v>
      </c>
      <c r="C126" s="134" t="e">
        <f t="shared" si="4"/>
        <v>#VALUE!</v>
      </c>
      <c r="D126" s="62" t="s">
        <v>1288</v>
      </c>
      <c r="E126" s="60">
        <v>43777</v>
      </c>
      <c r="F126" s="63" t="s">
        <v>340</v>
      </c>
      <c r="G126" s="46"/>
      <c r="H126" s="135" t="s">
        <v>1288</v>
      </c>
      <c r="I126" s="63">
        <v>55000</v>
      </c>
      <c r="J126" s="44" t="s">
        <v>1002</v>
      </c>
      <c r="K126" s="135">
        <v>55000</v>
      </c>
      <c r="L126" s="727">
        <f>K127*0.2</f>
        <v>138800</v>
      </c>
      <c r="M126" s="727"/>
      <c r="N126" s="755"/>
      <c r="O126" s="756">
        <v>962501.76</v>
      </c>
    </row>
    <row r="127" spans="1:15" ht="13" x14ac:dyDescent="0.15">
      <c r="A127" s="176"/>
      <c r="B127" s="216"/>
      <c r="C127" s="610"/>
      <c r="D127" s="178"/>
      <c r="E127" s="177"/>
      <c r="F127" s="180"/>
      <c r="G127" s="182"/>
      <c r="H127" s="189"/>
      <c r="I127" s="180"/>
      <c r="J127" s="204">
        <f>SUM(K113:K126)</f>
        <v>694000</v>
      </c>
      <c r="K127" s="189">
        <f>SUM(K113:K126)</f>
        <v>694000</v>
      </c>
      <c r="L127" s="719">
        <v>138800</v>
      </c>
      <c r="M127" s="745">
        <f>K127*0.16</f>
        <v>111040</v>
      </c>
      <c r="N127" s="720"/>
      <c r="O127" s="721"/>
    </row>
    <row r="128" spans="1:15" ht="13" x14ac:dyDescent="0.15">
      <c r="A128" s="40" t="s">
        <v>848</v>
      </c>
      <c r="B128" s="99">
        <v>43756</v>
      </c>
      <c r="C128" s="134">
        <f t="shared" ref="C128:C130" si="5">SUM(B128+20)</f>
        <v>43776</v>
      </c>
      <c r="D128" s="62" t="s">
        <v>1291</v>
      </c>
      <c r="E128" s="997">
        <v>43781</v>
      </c>
      <c r="F128" s="63" t="s">
        <v>340</v>
      </c>
      <c r="G128" s="46"/>
      <c r="H128" s="135" t="s">
        <v>1291</v>
      </c>
      <c r="I128" s="63">
        <v>53000</v>
      </c>
      <c r="J128" s="65" t="s">
        <v>854</v>
      </c>
      <c r="K128" s="135">
        <v>53000</v>
      </c>
      <c r="L128" s="727"/>
      <c r="M128" s="727"/>
      <c r="N128" s="672"/>
      <c r="O128" s="74">
        <v>927501.7</v>
      </c>
    </row>
    <row r="129" spans="1:15" ht="13" x14ac:dyDescent="0.15">
      <c r="A129" s="18" t="s">
        <v>848</v>
      </c>
      <c r="B129" s="198">
        <v>43757</v>
      </c>
      <c r="C129" s="659">
        <f t="shared" si="5"/>
        <v>43777</v>
      </c>
      <c r="D129" s="86" t="s">
        <v>1292</v>
      </c>
      <c r="E129" s="963"/>
      <c r="F129" s="21" t="s">
        <v>340</v>
      </c>
      <c r="G129" s="21"/>
      <c r="H129" s="227" t="s">
        <v>1292</v>
      </c>
      <c r="I129" s="88">
        <v>56000</v>
      </c>
      <c r="J129" s="199" t="s">
        <v>854</v>
      </c>
      <c r="K129" s="227">
        <v>56000</v>
      </c>
      <c r="L129" s="729"/>
      <c r="M129" s="729"/>
      <c r="N129" s="664"/>
      <c r="O129" s="100">
        <v>980001.79</v>
      </c>
    </row>
    <row r="130" spans="1:15" ht="13" x14ac:dyDescent="0.15">
      <c r="A130" s="40" t="s">
        <v>848</v>
      </c>
      <c r="B130" s="1017">
        <v>43757</v>
      </c>
      <c r="C130" s="997">
        <f t="shared" si="5"/>
        <v>43777</v>
      </c>
      <c r="D130" s="62" t="s">
        <v>1293</v>
      </c>
      <c r="E130" s="997">
        <v>43781</v>
      </c>
      <c r="F130" s="63" t="s">
        <v>340</v>
      </c>
      <c r="G130" s="46"/>
      <c r="H130" s="135" t="s">
        <v>1293</v>
      </c>
      <c r="I130" s="63">
        <v>55000</v>
      </c>
      <c r="J130" s="65" t="s">
        <v>854</v>
      </c>
      <c r="K130" s="135">
        <v>55000</v>
      </c>
      <c r="L130" s="727"/>
      <c r="M130" s="727"/>
      <c r="N130" s="672"/>
      <c r="O130" s="74">
        <v>962501.76</v>
      </c>
    </row>
    <row r="131" spans="1:15" ht="13" x14ac:dyDescent="0.15">
      <c r="A131" s="40" t="s">
        <v>848</v>
      </c>
      <c r="B131" s="963"/>
      <c r="C131" s="963"/>
      <c r="D131" s="62" t="s">
        <v>1296</v>
      </c>
      <c r="E131" s="963"/>
      <c r="F131" s="63" t="s">
        <v>340</v>
      </c>
      <c r="G131" s="46"/>
      <c r="H131" s="135" t="s">
        <v>1296</v>
      </c>
      <c r="I131" s="63">
        <v>53000</v>
      </c>
      <c r="J131" s="65" t="s">
        <v>854</v>
      </c>
      <c r="K131" s="135">
        <v>53000</v>
      </c>
      <c r="L131" s="727"/>
      <c r="M131" s="727"/>
      <c r="N131" s="672"/>
      <c r="O131" s="74">
        <v>927501.7</v>
      </c>
    </row>
    <row r="132" spans="1:15" ht="13" x14ac:dyDescent="0.15">
      <c r="A132" s="18" t="s">
        <v>848</v>
      </c>
      <c r="B132" s="1042">
        <v>43759</v>
      </c>
      <c r="C132" s="968">
        <v>43779</v>
      </c>
      <c r="D132" s="86" t="s">
        <v>1298</v>
      </c>
      <c r="E132" s="968">
        <v>43781</v>
      </c>
      <c r="F132" s="88" t="s">
        <v>340</v>
      </c>
      <c r="G132" s="21"/>
      <c r="H132" s="227" t="s">
        <v>1298</v>
      </c>
      <c r="I132" s="88">
        <v>20000</v>
      </c>
      <c r="J132" s="20" t="s">
        <v>854</v>
      </c>
      <c r="K132" s="227">
        <v>20000</v>
      </c>
      <c r="L132" s="729"/>
      <c r="M132" s="729"/>
      <c r="N132" s="664"/>
      <c r="O132" s="100">
        <v>350000.64000000001</v>
      </c>
    </row>
    <row r="133" spans="1:15" ht="13" x14ac:dyDescent="0.15">
      <c r="A133" s="18" t="s">
        <v>848</v>
      </c>
      <c r="B133" s="963"/>
      <c r="C133" s="963"/>
      <c r="D133" s="86" t="s">
        <v>1299</v>
      </c>
      <c r="E133" s="963"/>
      <c r="F133" s="88" t="s">
        <v>340</v>
      </c>
      <c r="G133" s="21"/>
      <c r="H133" s="227" t="s">
        <v>1299</v>
      </c>
      <c r="I133" s="88">
        <v>40000</v>
      </c>
      <c r="J133" s="20" t="s">
        <v>854</v>
      </c>
      <c r="K133" s="227">
        <v>40000</v>
      </c>
      <c r="L133" s="729"/>
      <c r="M133" s="729"/>
      <c r="N133" s="664"/>
      <c r="O133" s="100">
        <v>700001.28000000003</v>
      </c>
    </row>
    <row r="134" spans="1:15" ht="13" x14ac:dyDescent="0.15">
      <c r="A134" s="40" t="s">
        <v>848</v>
      </c>
      <c r="B134" s="1017">
        <v>43760</v>
      </c>
      <c r="C134" s="997">
        <f>SUM(B134+20)</f>
        <v>43780</v>
      </c>
      <c r="D134" s="62" t="s">
        <v>1302</v>
      </c>
      <c r="E134" s="997">
        <v>43781</v>
      </c>
      <c r="F134" s="46" t="s">
        <v>340</v>
      </c>
      <c r="G134" s="46"/>
      <c r="H134" s="135" t="s">
        <v>1302</v>
      </c>
      <c r="I134" s="63">
        <v>56000</v>
      </c>
      <c r="J134" s="103" t="s">
        <v>854</v>
      </c>
      <c r="K134" s="135">
        <v>56000</v>
      </c>
      <c r="L134" s="727"/>
      <c r="M134" s="727"/>
      <c r="N134" s="672"/>
      <c r="O134" s="74">
        <v>980001.79</v>
      </c>
    </row>
    <row r="135" spans="1:15" ht="13" x14ac:dyDescent="0.15">
      <c r="A135" s="18" t="s">
        <v>848</v>
      </c>
      <c r="B135" s="963"/>
      <c r="C135" s="963"/>
      <c r="D135" s="62" t="s">
        <v>1303</v>
      </c>
      <c r="E135" s="963"/>
      <c r="F135" s="63" t="s">
        <v>340</v>
      </c>
      <c r="G135" s="46"/>
      <c r="H135" s="135" t="s">
        <v>1303</v>
      </c>
      <c r="I135" s="63">
        <v>55000</v>
      </c>
      <c r="J135" s="44" t="s">
        <v>854</v>
      </c>
      <c r="K135" s="135">
        <v>55000</v>
      </c>
      <c r="L135" s="727"/>
      <c r="M135" s="727"/>
      <c r="N135" s="672"/>
      <c r="O135" s="74">
        <v>962501.76</v>
      </c>
    </row>
    <row r="136" spans="1:15" ht="13" x14ac:dyDescent="0.15">
      <c r="A136" s="40" t="s">
        <v>848</v>
      </c>
      <c r="B136" s="1042">
        <v>43760</v>
      </c>
      <c r="C136" s="968">
        <f>SUM(B136+20)</f>
        <v>43780</v>
      </c>
      <c r="D136" s="86" t="s">
        <v>1310</v>
      </c>
      <c r="E136" s="1042">
        <v>43781</v>
      </c>
      <c r="F136" s="88" t="s">
        <v>340</v>
      </c>
      <c r="G136" s="21"/>
      <c r="H136" s="227" t="s">
        <v>1310</v>
      </c>
      <c r="I136" s="88">
        <v>53000</v>
      </c>
      <c r="J136" s="758" t="s">
        <v>854</v>
      </c>
      <c r="K136" s="227">
        <v>53000</v>
      </c>
      <c r="L136" s="729"/>
      <c r="M136" s="729"/>
      <c r="N136" s="664"/>
      <c r="O136" s="100">
        <v>927501.7</v>
      </c>
    </row>
    <row r="137" spans="1:15" ht="13" x14ac:dyDescent="0.15">
      <c r="A137" s="18" t="s">
        <v>848</v>
      </c>
      <c r="B137" s="963"/>
      <c r="C137" s="963"/>
      <c r="D137" s="86" t="s">
        <v>1314</v>
      </c>
      <c r="E137" s="963"/>
      <c r="F137" s="167" t="s">
        <v>340</v>
      </c>
      <c r="G137" s="413"/>
      <c r="H137" s="227" t="s">
        <v>1314</v>
      </c>
      <c r="I137" s="167">
        <v>40000</v>
      </c>
      <c r="J137" s="253" t="s">
        <v>1002</v>
      </c>
      <c r="K137" s="227">
        <v>40000</v>
      </c>
      <c r="L137" s="729"/>
      <c r="M137" s="729"/>
      <c r="N137" s="664"/>
      <c r="O137" s="100">
        <v>700001.28000000003</v>
      </c>
    </row>
    <row r="138" spans="1:15" ht="13" x14ac:dyDescent="0.15">
      <c r="A138" s="18" t="s">
        <v>848</v>
      </c>
      <c r="B138" s="99">
        <v>43762</v>
      </c>
      <c r="C138" s="134">
        <f t="shared" ref="C138:C140" si="6">SUM(B138+20)</f>
        <v>43782</v>
      </c>
      <c r="D138" s="62" t="s">
        <v>1318</v>
      </c>
      <c r="E138" s="60">
        <v>43782</v>
      </c>
      <c r="F138" s="63" t="s">
        <v>340</v>
      </c>
      <c r="G138" s="46"/>
      <c r="H138" s="135" t="s">
        <v>1318</v>
      </c>
      <c r="I138" s="63">
        <v>19640</v>
      </c>
      <c r="J138" s="44" t="s">
        <v>854</v>
      </c>
      <c r="K138" s="135">
        <v>19640</v>
      </c>
      <c r="L138" s="727"/>
      <c r="M138" s="727"/>
      <c r="N138" s="672"/>
      <c r="O138" s="74">
        <v>343700.63</v>
      </c>
    </row>
    <row r="139" spans="1:15" ht="13" x14ac:dyDescent="0.15">
      <c r="A139" s="40" t="s">
        <v>848</v>
      </c>
      <c r="B139" s="198">
        <v>43763</v>
      </c>
      <c r="C139" s="659">
        <f t="shared" si="6"/>
        <v>43783</v>
      </c>
      <c r="D139" s="86" t="s">
        <v>1320</v>
      </c>
      <c r="E139" s="968">
        <v>43788</v>
      </c>
      <c r="F139" s="88" t="s">
        <v>340</v>
      </c>
      <c r="G139" s="21"/>
      <c r="H139" s="227" t="s">
        <v>1320</v>
      </c>
      <c r="I139" s="88">
        <v>56000</v>
      </c>
      <c r="J139" s="224" t="s">
        <v>854</v>
      </c>
      <c r="K139" s="227">
        <v>56000</v>
      </c>
      <c r="L139" s="729"/>
      <c r="M139" s="729"/>
      <c r="N139" s="664"/>
      <c r="O139" s="100">
        <v>908001.79</v>
      </c>
    </row>
    <row r="140" spans="1:15" ht="13" x14ac:dyDescent="0.15">
      <c r="A140" s="40" t="s">
        <v>848</v>
      </c>
      <c r="B140" s="198">
        <v>43764</v>
      </c>
      <c r="C140" s="659">
        <f t="shared" si="6"/>
        <v>43784</v>
      </c>
      <c r="D140" s="86" t="s">
        <v>1322</v>
      </c>
      <c r="E140" s="963"/>
      <c r="F140" s="88" t="s">
        <v>340</v>
      </c>
      <c r="G140" s="21"/>
      <c r="H140" s="227" t="s">
        <v>1322</v>
      </c>
      <c r="I140" s="88">
        <v>40000</v>
      </c>
      <c r="J140" s="224" t="s">
        <v>854</v>
      </c>
      <c r="K140" s="227">
        <v>40000</v>
      </c>
      <c r="L140" s="729"/>
      <c r="M140" s="729"/>
      <c r="N140" s="664"/>
      <c r="O140" s="100">
        <v>700001.28000000003</v>
      </c>
    </row>
    <row r="141" spans="1:15" ht="18" customHeight="1" x14ac:dyDescent="0.15">
      <c r="A141" s="40" t="s">
        <v>848</v>
      </c>
      <c r="B141" s="1017">
        <v>43764</v>
      </c>
      <c r="C141" s="997">
        <f>B141+20</f>
        <v>43784</v>
      </c>
      <c r="D141" s="62"/>
      <c r="E141" s="997">
        <v>43788</v>
      </c>
      <c r="F141" s="63" t="s">
        <v>340</v>
      </c>
      <c r="G141" s="46"/>
      <c r="H141" s="210" t="s">
        <v>1325</v>
      </c>
      <c r="I141" s="63">
        <v>40000</v>
      </c>
      <c r="J141" s="65" t="s">
        <v>854</v>
      </c>
      <c r="K141" s="135">
        <v>40000</v>
      </c>
      <c r="L141" s="727"/>
      <c r="M141" s="727"/>
      <c r="N141" s="772"/>
      <c r="O141" s="74">
        <v>700001.28000000003</v>
      </c>
    </row>
    <row r="142" spans="1:15" ht="13" x14ac:dyDescent="0.15">
      <c r="A142" s="40" t="s">
        <v>848</v>
      </c>
      <c r="B142" s="963"/>
      <c r="C142" s="963"/>
      <c r="D142" s="62"/>
      <c r="E142" s="963"/>
      <c r="F142" s="63" t="s">
        <v>340</v>
      </c>
      <c r="G142" s="46"/>
      <c r="H142" s="135" t="s">
        <v>1329</v>
      </c>
      <c r="I142" s="63">
        <v>40000</v>
      </c>
      <c r="J142" s="65" t="s">
        <v>854</v>
      </c>
      <c r="K142" s="135">
        <v>40000</v>
      </c>
      <c r="L142" s="727"/>
      <c r="M142" s="727"/>
      <c r="N142" s="772"/>
      <c r="O142" s="74">
        <v>700001.28000000003</v>
      </c>
    </row>
    <row r="143" spans="1:15" ht="13" x14ac:dyDescent="0.15">
      <c r="A143" s="18" t="s">
        <v>848</v>
      </c>
      <c r="B143" s="1042">
        <v>43764</v>
      </c>
      <c r="C143" s="968">
        <f>B143+20</f>
        <v>43784</v>
      </c>
      <c r="D143" s="86"/>
      <c r="E143" s="968">
        <v>43788</v>
      </c>
      <c r="F143" s="88" t="s">
        <v>340</v>
      </c>
      <c r="G143" s="21"/>
      <c r="H143" s="227" t="s">
        <v>1331</v>
      </c>
      <c r="I143" s="88">
        <v>40000</v>
      </c>
      <c r="J143" s="224" t="s">
        <v>854</v>
      </c>
      <c r="K143" s="227">
        <v>40000</v>
      </c>
      <c r="L143" s="729"/>
      <c r="M143" s="729"/>
      <c r="N143" s="774"/>
      <c r="O143" s="100">
        <v>700001.28000000003</v>
      </c>
    </row>
    <row r="144" spans="1:15" ht="13" x14ac:dyDescent="0.15">
      <c r="A144" s="18" t="s">
        <v>848</v>
      </c>
      <c r="B144" s="963"/>
      <c r="C144" s="963"/>
      <c r="D144" s="86"/>
      <c r="E144" s="963"/>
      <c r="F144" s="88" t="s">
        <v>340</v>
      </c>
      <c r="G144" s="21"/>
      <c r="H144" s="227" t="s">
        <v>1334</v>
      </c>
      <c r="I144" s="88">
        <v>40000</v>
      </c>
      <c r="J144" s="224" t="s">
        <v>854</v>
      </c>
      <c r="K144" s="227">
        <v>40000</v>
      </c>
      <c r="L144" s="729"/>
      <c r="M144" s="729"/>
      <c r="N144" s="774"/>
      <c r="O144" s="100">
        <v>700001.28000000003</v>
      </c>
    </row>
    <row r="145" spans="1:15" ht="13" x14ac:dyDescent="0.15">
      <c r="A145" s="40" t="s">
        <v>848</v>
      </c>
      <c r="B145" s="1017">
        <v>43764</v>
      </c>
      <c r="C145" s="997">
        <f>B145+20</f>
        <v>43784</v>
      </c>
      <c r="D145" s="62"/>
      <c r="E145" s="997">
        <v>43788</v>
      </c>
      <c r="F145" s="63" t="s">
        <v>340</v>
      </c>
      <c r="G145" s="46"/>
      <c r="H145" s="135" t="s">
        <v>1337</v>
      </c>
      <c r="I145" s="63">
        <v>40000</v>
      </c>
      <c r="J145" s="65" t="s">
        <v>854</v>
      </c>
      <c r="K145" s="135">
        <v>40000</v>
      </c>
      <c r="L145" s="727"/>
      <c r="M145" s="727"/>
      <c r="N145" s="772"/>
      <c r="O145" s="74">
        <v>700001.28000000003</v>
      </c>
    </row>
    <row r="146" spans="1:15" ht="13" x14ac:dyDescent="0.15">
      <c r="A146" s="40" t="s">
        <v>848</v>
      </c>
      <c r="B146" s="963"/>
      <c r="C146" s="963"/>
      <c r="D146" s="62"/>
      <c r="E146" s="963"/>
      <c r="F146" s="63" t="s">
        <v>340</v>
      </c>
      <c r="G146" s="46"/>
      <c r="H146" s="135" t="s">
        <v>1339</v>
      </c>
      <c r="I146" s="63">
        <v>40000</v>
      </c>
      <c r="J146" s="65" t="s">
        <v>854</v>
      </c>
      <c r="K146" s="135">
        <v>40000</v>
      </c>
      <c r="L146" s="727"/>
      <c r="M146" s="727"/>
      <c r="N146" s="772"/>
      <c r="O146" s="74">
        <v>700001.28000000003</v>
      </c>
    </row>
    <row r="147" spans="1:15" ht="13" x14ac:dyDescent="0.15">
      <c r="A147" s="18" t="s">
        <v>848</v>
      </c>
      <c r="B147" s="1042">
        <v>43764</v>
      </c>
      <c r="C147" s="968">
        <f>B147+20</f>
        <v>43784</v>
      </c>
      <c r="D147" s="86"/>
      <c r="E147" s="968">
        <v>43788</v>
      </c>
      <c r="F147" s="88" t="s">
        <v>340</v>
      </c>
      <c r="G147" s="21"/>
      <c r="H147" s="227" t="s">
        <v>1344</v>
      </c>
      <c r="I147" s="88">
        <v>40000</v>
      </c>
      <c r="J147" s="224" t="s">
        <v>854</v>
      </c>
      <c r="K147" s="227">
        <v>40000</v>
      </c>
      <c r="L147" s="729"/>
      <c r="M147" s="729"/>
      <c r="N147" s="774"/>
      <c r="O147" s="100">
        <v>700001.28000000003</v>
      </c>
    </row>
    <row r="148" spans="1:15" ht="13" x14ac:dyDescent="0.15">
      <c r="A148" s="18" t="s">
        <v>848</v>
      </c>
      <c r="B148" s="963"/>
      <c r="C148" s="963"/>
      <c r="D148" s="86"/>
      <c r="E148" s="963"/>
      <c r="F148" s="88" t="s">
        <v>340</v>
      </c>
      <c r="G148" s="21"/>
      <c r="H148" s="227" t="s">
        <v>1345</v>
      </c>
      <c r="I148" s="88">
        <v>40000</v>
      </c>
      <c r="J148" s="224" t="s">
        <v>854</v>
      </c>
      <c r="K148" s="227">
        <v>40000</v>
      </c>
      <c r="L148" s="729"/>
      <c r="M148" s="729"/>
      <c r="N148" s="774"/>
      <c r="O148" s="100">
        <v>700001.28000000003</v>
      </c>
    </row>
    <row r="149" spans="1:15" ht="13" x14ac:dyDescent="0.15">
      <c r="A149" s="12" t="s">
        <v>848</v>
      </c>
      <c r="B149" s="1034">
        <v>43764</v>
      </c>
      <c r="C149" s="1064">
        <f>B149+20</f>
        <v>43784</v>
      </c>
      <c r="D149" s="750"/>
      <c r="E149" s="1064">
        <v>43788</v>
      </c>
      <c r="F149" s="680" t="s">
        <v>340</v>
      </c>
      <c r="G149" s="15"/>
      <c r="H149" s="752" t="s">
        <v>1350</v>
      </c>
      <c r="I149" s="680">
        <v>40000</v>
      </c>
      <c r="J149" s="777" t="s">
        <v>854</v>
      </c>
      <c r="K149" s="752">
        <v>40000</v>
      </c>
      <c r="L149" s="754"/>
      <c r="M149" s="754"/>
      <c r="N149" s="778"/>
      <c r="O149" s="756">
        <v>700001.28000000003</v>
      </c>
    </row>
    <row r="150" spans="1:15" ht="13" x14ac:dyDescent="0.15">
      <c r="A150" s="12" t="s">
        <v>848</v>
      </c>
      <c r="B150" s="963"/>
      <c r="C150" s="963"/>
      <c r="D150" s="750"/>
      <c r="E150" s="963"/>
      <c r="F150" s="680" t="s">
        <v>340</v>
      </c>
      <c r="G150" s="15"/>
      <c r="H150" s="752" t="s">
        <v>1355</v>
      </c>
      <c r="I150" s="680">
        <v>40000</v>
      </c>
      <c r="J150" s="777" t="s">
        <v>854</v>
      </c>
      <c r="K150" s="752">
        <v>40000</v>
      </c>
      <c r="L150" s="754"/>
      <c r="M150" s="754"/>
      <c r="N150" s="778"/>
      <c r="O150" s="756">
        <v>700001.28000000003</v>
      </c>
    </row>
    <row r="151" spans="1:15" ht="13" x14ac:dyDescent="0.15">
      <c r="A151" s="18" t="s">
        <v>848</v>
      </c>
      <c r="B151" s="1042">
        <v>43766</v>
      </c>
      <c r="C151" s="968">
        <f>B151+20</f>
        <v>43786</v>
      </c>
      <c r="D151" s="86"/>
      <c r="E151" s="968">
        <v>43788</v>
      </c>
      <c r="F151" s="88" t="s">
        <v>340</v>
      </c>
      <c r="G151" s="21"/>
      <c r="H151" s="227" t="s">
        <v>1358</v>
      </c>
      <c r="I151" s="88">
        <v>58000</v>
      </c>
      <c r="J151" s="224" t="s">
        <v>854</v>
      </c>
      <c r="K151" s="227">
        <v>58000</v>
      </c>
      <c r="L151" s="729"/>
      <c r="M151" s="729"/>
      <c r="N151" s="774"/>
      <c r="O151" s="100">
        <v>1015001.86</v>
      </c>
    </row>
    <row r="152" spans="1:15" ht="13" x14ac:dyDescent="0.15">
      <c r="A152" s="18" t="s">
        <v>848</v>
      </c>
      <c r="B152" s="963"/>
      <c r="C152" s="963"/>
      <c r="D152" s="86"/>
      <c r="E152" s="963"/>
      <c r="F152" s="88" t="s">
        <v>340</v>
      </c>
      <c r="G152" s="21"/>
      <c r="H152" s="227" t="s">
        <v>1359</v>
      </c>
      <c r="I152" s="88">
        <v>40000</v>
      </c>
      <c r="J152" s="224" t="s">
        <v>854</v>
      </c>
      <c r="K152" s="227">
        <v>40000</v>
      </c>
      <c r="L152" s="729"/>
      <c r="M152" s="729"/>
      <c r="N152" s="774"/>
      <c r="O152" s="100">
        <v>700001.28000000003</v>
      </c>
    </row>
    <row r="153" spans="1:15" ht="13" x14ac:dyDescent="0.15">
      <c r="A153" s="40" t="s">
        <v>848</v>
      </c>
      <c r="B153" s="1017">
        <v>43766</v>
      </c>
      <c r="C153" s="997">
        <f>B153+20</f>
        <v>43786</v>
      </c>
      <c r="D153" s="62"/>
      <c r="E153" s="997">
        <v>43788</v>
      </c>
      <c r="F153" s="63" t="s">
        <v>340</v>
      </c>
      <c r="G153" s="46"/>
      <c r="H153" s="135" t="s">
        <v>1361</v>
      </c>
      <c r="I153" s="63">
        <v>40000</v>
      </c>
      <c r="J153" s="65" t="s">
        <v>854</v>
      </c>
      <c r="K153" s="135">
        <v>40000</v>
      </c>
      <c r="L153" s="727"/>
      <c r="M153" s="727"/>
      <c r="N153" s="772"/>
      <c r="O153" s="74">
        <v>700001.28000000003</v>
      </c>
    </row>
    <row r="154" spans="1:15" ht="13" x14ac:dyDescent="0.15">
      <c r="A154" s="40" t="s">
        <v>848</v>
      </c>
      <c r="B154" s="963"/>
      <c r="C154" s="963"/>
      <c r="D154" s="62"/>
      <c r="E154" s="963"/>
      <c r="F154" s="63" t="s">
        <v>340</v>
      </c>
      <c r="G154" s="46"/>
      <c r="H154" s="135" t="s">
        <v>1362</v>
      </c>
      <c r="I154" s="63">
        <v>40000</v>
      </c>
      <c r="J154" s="65" t="s">
        <v>854</v>
      </c>
      <c r="K154" s="135">
        <v>40000</v>
      </c>
      <c r="L154" s="727"/>
      <c r="M154" s="727"/>
      <c r="N154" s="772"/>
      <c r="O154" s="74">
        <v>700001.28000000003</v>
      </c>
    </row>
    <row r="155" spans="1:15" ht="13" x14ac:dyDescent="0.15">
      <c r="A155" s="18" t="s">
        <v>848</v>
      </c>
      <c r="B155" s="1042">
        <v>43766</v>
      </c>
      <c r="C155" s="968">
        <f>B155+20</f>
        <v>43786</v>
      </c>
      <c r="D155" s="86"/>
      <c r="E155" s="968">
        <v>43788</v>
      </c>
      <c r="F155" s="88" t="s">
        <v>340</v>
      </c>
      <c r="G155" s="21"/>
      <c r="H155" s="227" t="s">
        <v>1364</v>
      </c>
      <c r="I155" s="88">
        <v>40000</v>
      </c>
      <c r="J155" s="224" t="s">
        <v>854</v>
      </c>
      <c r="K155" s="227">
        <v>40000</v>
      </c>
      <c r="L155" s="729"/>
      <c r="M155" s="729"/>
      <c r="N155" s="774"/>
      <c r="O155" s="100">
        <v>700001.28000000003</v>
      </c>
    </row>
    <row r="156" spans="1:15" ht="13" x14ac:dyDescent="0.15">
      <c r="A156" s="18" t="s">
        <v>848</v>
      </c>
      <c r="B156" s="963"/>
      <c r="C156" s="963"/>
      <c r="D156" s="86"/>
      <c r="E156" s="963"/>
      <c r="F156" s="88" t="s">
        <v>340</v>
      </c>
      <c r="G156" s="21"/>
      <c r="H156" s="227" t="s">
        <v>1365</v>
      </c>
      <c r="I156" s="88">
        <v>40000</v>
      </c>
      <c r="J156" s="224" t="s">
        <v>854</v>
      </c>
      <c r="K156" s="227">
        <v>40000</v>
      </c>
      <c r="L156" s="729"/>
      <c r="M156" s="729"/>
      <c r="N156" s="774"/>
      <c r="O156" s="100">
        <v>700001.28000000003</v>
      </c>
    </row>
    <row r="157" spans="1:15" ht="13" x14ac:dyDescent="0.15">
      <c r="A157" s="40" t="s">
        <v>848</v>
      </c>
      <c r="B157" s="99">
        <v>43766</v>
      </c>
      <c r="C157" s="134">
        <f t="shared" ref="C157:C159" si="7">B157+20</f>
        <v>43786</v>
      </c>
      <c r="D157" s="62"/>
      <c r="E157" s="997">
        <v>43788</v>
      </c>
      <c r="F157" s="63" t="s">
        <v>340</v>
      </c>
      <c r="G157" s="46"/>
      <c r="H157" s="135" t="s">
        <v>1369</v>
      </c>
      <c r="I157" s="63">
        <v>40000</v>
      </c>
      <c r="J157" s="65" t="s">
        <v>854</v>
      </c>
      <c r="K157" s="135">
        <v>40000</v>
      </c>
      <c r="L157" s="727"/>
      <c r="M157" s="727"/>
      <c r="N157" s="772"/>
      <c r="O157" s="74">
        <v>700001.28000000003</v>
      </c>
    </row>
    <row r="158" spans="1:15" ht="13" x14ac:dyDescent="0.15">
      <c r="A158" s="40" t="s">
        <v>848</v>
      </c>
      <c r="B158" s="99">
        <v>43767</v>
      </c>
      <c r="C158" s="134">
        <f t="shared" si="7"/>
        <v>43787</v>
      </c>
      <c r="D158" s="62"/>
      <c r="E158" s="963"/>
      <c r="F158" s="63" t="s">
        <v>340</v>
      </c>
      <c r="G158" s="46"/>
      <c r="H158" s="135" t="s">
        <v>1372</v>
      </c>
      <c r="I158" s="63">
        <v>40000</v>
      </c>
      <c r="J158" s="65" t="s">
        <v>854</v>
      </c>
      <c r="K158" s="135">
        <v>40000</v>
      </c>
      <c r="L158" s="727"/>
      <c r="M158" s="727"/>
      <c r="N158" s="772"/>
      <c r="O158" s="74">
        <v>700001.28000000003</v>
      </c>
    </row>
    <row r="159" spans="1:15" ht="13" x14ac:dyDescent="0.15">
      <c r="A159" s="18" t="s">
        <v>848</v>
      </c>
      <c r="B159" s="1042">
        <v>43767</v>
      </c>
      <c r="C159" s="968">
        <f t="shared" si="7"/>
        <v>43787</v>
      </c>
      <c r="D159" s="86"/>
      <c r="E159" s="968">
        <v>43788</v>
      </c>
      <c r="F159" s="88" t="s">
        <v>340</v>
      </c>
      <c r="G159" s="21"/>
      <c r="H159" s="227" t="s">
        <v>1373</v>
      </c>
      <c r="I159" s="88">
        <v>40000</v>
      </c>
      <c r="J159" s="224" t="s">
        <v>854</v>
      </c>
      <c r="K159" s="227">
        <v>40000</v>
      </c>
      <c r="L159" s="729"/>
      <c r="M159" s="729"/>
      <c r="N159" s="774"/>
      <c r="O159" s="100">
        <v>700001.28000000003</v>
      </c>
    </row>
    <row r="160" spans="1:15" ht="13" x14ac:dyDescent="0.15">
      <c r="A160" s="18" t="s">
        <v>848</v>
      </c>
      <c r="B160" s="963"/>
      <c r="C160" s="963"/>
      <c r="D160" s="86"/>
      <c r="E160" s="963"/>
      <c r="F160" s="88" t="s">
        <v>340</v>
      </c>
      <c r="G160" s="21"/>
      <c r="H160" s="227" t="s">
        <v>1375</v>
      </c>
      <c r="I160" s="88">
        <v>40000</v>
      </c>
      <c r="J160" s="224" t="s">
        <v>854</v>
      </c>
      <c r="K160" s="227">
        <v>40000</v>
      </c>
      <c r="L160" s="729"/>
      <c r="M160" s="729"/>
      <c r="N160" s="774"/>
      <c r="O160" s="100">
        <v>700001.28000000003</v>
      </c>
    </row>
    <row r="161" spans="1:15" ht="13" x14ac:dyDescent="0.15">
      <c r="A161" s="40" t="s">
        <v>848</v>
      </c>
      <c r="B161" s="1017">
        <v>43767</v>
      </c>
      <c r="C161" s="997">
        <f>B161+20</f>
        <v>43787</v>
      </c>
      <c r="D161" s="62"/>
      <c r="E161" s="997">
        <v>43788</v>
      </c>
      <c r="F161" s="63" t="s">
        <v>340</v>
      </c>
      <c r="G161" s="46"/>
      <c r="H161" s="135" t="s">
        <v>1379</v>
      </c>
      <c r="I161" s="63">
        <v>40000</v>
      </c>
      <c r="J161" s="65" t="s">
        <v>854</v>
      </c>
      <c r="K161" s="135">
        <v>40000</v>
      </c>
      <c r="L161" s="727"/>
      <c r="M161" s="727"/>
      <c r="N161" s="772"/>
      <c r="O161" s="74">
        <v>700001.28000000003</v>
      </c>
    </row>
    <row r="162" spans="1:15" ht="13" x14ac:dyDescent="0.15">
      <c r="A162" s="40" t="s">
        <v>848</v>
      </c>
      <c r="B162" s="963"/>
      <c r="C162" s="963"/>
      <c r="D162" s="62"/>
      <c r="E162" s="963"/>
      <c r="F162" s="63" t="s">
        <v>340</v>
      </c>
      <c r="G162" s="46"/>
      <c r="H162" s="135" t="s">
        <v>1380</v>
      </c>
      <c r="I162" s="63">
        <v>40000</v>
      </c>
      <c r="J162" s="65" t="s">
        <v>854</v>
      </c>
      <c r="K162" s="135">
        <v>40000</v>
      </c>
      <c r="L162" s="727"/>
      <c r="M162" s="727"/>
      <c r="N162" s="772"/>
      <c r="O162" s="74">
        <v>700001.28000000003</v>
      </c>
    </row>
    <row r="163" spans="1:15" ht="13" x14ac:dyDescent="0.15">
      <c r="A163" s="18" t="s">
        <v>848</v>
      </c>
      <c r="B163" s="198">
        <v>43767</v>
      </c>
      <c r="C163" s="659">
        <f t="shared" ref="C163:C167" si="8">B163+20</f>
        <v>43787</v>
      </c>
      <c r="D163" s="86"/>
      <c r="E163" s="83">
        <v>43788</v>
      </c>
      <c r="F163" s="88" t="s">
        <v>340</v>
      </c>
      <c r="G163" s="21"/>
      <c r="H163" s="227" t="s">
        <v>1381</v>
      </c>
      <c r="I163" s="88">
        <v>40000</v>
      </c>
      <c r="J163" s="224" t="s">
        <v>854</v>
      </c>
      <c r="K163" s="227">
        <v>40000</v>
      </c>
      <c r="L163" s="729"/>
      <c r="M163" s="729"/>
      <c r="N163" s="774"/>
      <c r="O163" s="100">
        <v>700001.28000000003</v>
      </c>
    </row>
    <row r="164" spans="1:15" ht="13" x14ac:dyDescent="0.15">
      <c r="A164" s="18" t="s">
        <v>848</v>
      </c>
      <c r="B164" s="198">
        <v>43768</v>
      </c>
      <c r="C164" s="659">
        <f t="shared" si="8"/>
        <v>43788</v>
      </c>
      <c r="D164" s="86"/>
      <c r="E164" s="968">
        <v>43789</v>
      </c>
      <c r="F164" s="88" t="s">
        <v>340</v>
      </c>
      <c r="G164" s="21"/>
      <c r="H164" s="227" t="s">
        <v>1383</v>
      </c>
      <c r="I164" s="88">
        <v>40000</v>
      </c>
      <c r="J164" s="224" t="s">
        <v>854</v>
      </c>
      <c r="K164" s="227">
        <v>40000</v>
      </c>
      <c r="L164" s="729"/>
      <c r="M164" s="729"/>
      <c r="N164" s="774"/>
      <c r="O164" s="100">
        <v>700001.28000000003</v>
      </c>
    </row>
    <row r="165" spans="1:15" ht="13" x14ac:dyDescent="0.15">
      <c r="A165" s="40" t="s">
        <v>848</v>
      </c>
      <c r="B165" s="99">
        <v>43768</v>
      </c>
      <c r="C165" s="134">
        <f t="shared" si="8"/>
        <v>43788</v>
      </c>
      <c r="D165" s="62"/>
      <c r="E165" s="963"/>
      <c r="F165" s="63" t="s">
        <v>340</v>
      </c>
      <c r="G165" s="46"/>
      <c r="H165" s="135" t="s">
        <v>1385</v>
      </c>
      <c r="I165" s="63">
        <v>40000</v>
      </c>
      <c r="J165" s="65" t="s">
        <v>854</v>
      </c>
      <c r="K165" s="135">
        <v>40000</v>
      </c>
      <c r="L165" s="727"/>
      <c r="M165" s="727"/>
      <c r="N165" s="772"/>
      <c r="O165" s="74">
        <v>700001.28000000003</v>
      </c>
    </row>
    <row r="166" spans="1:15" ht="13" x14ac:dyDescent="0.15">
      <c r="A166" s="40" t="s">
        <v>848</v>
      </c>
      <c r="B166" s="42">
        <v>43769</v>
      </c>
      <c r="C166" s="134">
        <f t="shared" si="8"/>
        <v>43789</v>
      </c>
      <c r="D166" s="62"/>
      <c r="E166" s="60">
        <v>43789</v>
      </c>
      <c r="F166" s="63" t="s">
        <v>340</v>
      </c>
      <c r="G166" s="46"/>
      <c r="H166" s="135" t="s">
        <v>1386</v>
      </c>
      <c r="I166" s="63">
        <v>5000</v>
      </c>
      <c r="J166" s="65" t="s">
        <v>854</v>
      </c>
      <c r="K166" s="135">
        <v>5000</v>
      </c>
      <c r="L166" s="727"/>
      <c r="M166" s="727"/>
      <c r="N166" s="772"/>
      <c r="O166" s="74">
        <v>87500.160000000003</v>
      </c>
    </row>
    <row r="167" spans="1:15" ht="13" x14ac:dyDescent="0.15">
      <c r="A167" s="18" t="s">
        <v>848</v>
      </c>
      <c r="B167" s="19">
        <v>43769</v>
      </c>
      <c r="C167" s="659">
        <f t="shared" si="8"/>
        <v>43789</v>
      </c>
      <c r="D167" s="86"/>
      <c r="E167" s="83">
        <v>43789</v>
      </c>
      <c r="F167" s="88" t="s">
        <v>340</v>
      </c>
      <c r="G167" s="21"/>
      <c r="H167" s="227" t="s">
        <v>1389</v>
      </c>
      <c r="I167" s="88">
        <v>19640</v>
      </c>
      <c r="J167" s="224" t="s">
        <v>854</v>
      </c>
      <c r="K167" s="227">
        <v>19640</v>
      </c>
      <c r="L167" s="729"/>
      <c r="M167" s="729"/>
      <c r="N167" s="774"/>
      <c r="O167" s="100">
        <v>343700.63</v>
      </c>
    </row>
    <row r="168" spans="1:15" ht="13" x14ac:dyDescent="0.15">
      <c r="A168" s="176"/>
      <c r="B168" s="216"/>
      <c r="C168" s="610"/>
      <c r="D168" s="178"/>
      <c r="E168" s="610"/>
      <c r="F168" s="180"/>
      <c r="G168" s="182"/>
      <c r="H168" s="189"/>
      <c r="I168" s="203">
        <f>SUM(I82:I167)</f>
        <v>3727280</v>
      </c>
      <c r="J168" s="204"/>
      <c r="K168" s="189">
        <f>SUM(K128:K167)</f>
        <v>1639280</v>
      </c>
      <c r="L168" s="745">
        <f>K168*0.2</f>
        <v>327856</v>
      </c>
      <c r="M168" s="745">
        <f>K168*0.16</f>
        <v>262284.79999999999</v>
      </c>
      <c r="N168" s="720"/>
      <c r="O168" s="721"/>
    </row>
    <row r="169" spans="1:15" ht="13" x14ac:dyDescent="0.15">
      <c r="A169" s="18" t="s">
        <v>848</v>
      </c>
      <c r="B169" s="1042">
        <v>43770</v>
      </c>
      <c r="C169" s="968">
        <f>B169+20</f>
        <v>43790</v>
      </c>
      <c r="D169" s="86"/>
      <c r="E169" s="968">
        <v>43790</v>
      </c>
      <c r="F169" s="88" t="s">
        <v>340</v>
      </c>
      <c r="G169" s="21"/>
      <c r="H169" s="227" t="s">
        <v>1401</v>
      </c>
      <c r="I169" s="88">
        <v>40000</v>
      </c>
      <c r="J169" s="224" t="s">
        <v>854</v>
      </c>
      <c r="K169" s="227">
        <v>40000</v>
      </c>
      <c r="L169" s="729"/>
      <c r="M169" s="729"/>
      <c r="N169" s="774"/>
      <c r="O169" s="100">
        <v>700001.28000000003</v>
      </c>
    </row>
    <row r="170" spans="1:15" ht="13" x14ac:dyDescent="0.15">
      <c r="A170" s="18" t="s">
        <v>848</v>
      </c>
      <c r="B170" s="963"/>
      <c r="C170" s="963"/>
      <c r="D170" s="86"/>
      <c r="E170" s="963"/>
      <c r="F170" s="88" t="s">
        <v>340</v>
      </c>
      <c r="G170" s="21"/>
      <c r="H170" s="227" t="s">
        <v>1403</v>
      </c>
      <c r="I170" s="88">
        <v>40000</v>
      </c>
      <c r="J170" s="224" t="s">
        <v>854</v>
      </c>
      <c r="K170" s="227">
        <v>40000</v>
      </c>
      <c r="L170" s="729"/>
      <c r="M170" s="729"/>
      <c r="N170" s="774"/>
      <c r="O170" s="100">
        <v>700001.28000000003</v>
      </c>
    </row>
    <row r="171" spans="1:15" ht="13" x14ac:dyDescent="0.15">
      <c r="A171" s="40" t="s">
        <v>848</v>
      </c>
      <c r="B171" s="42">
        <v>43770</v>
      </c>
      <c r="C171" s="134">
        <f t="shared" ref="C171:C172" si="9">B171+20</f>
        <v>43790</v>
      </c>
      <c r="D171" s="62"/>
      <c r="E171" s="60">
        <v>43790</v>
      </c>
      <c r="F171" s="63" t="s">
        <v>340</v>
      </c>
      <c r="G171" s="46"/>
      <c r="H171" s="135" t="s">
        <v>1407</v>
      </c>
      <c r="I171" s="63">
        <v>20000</v>
      </c>
      <c r="J171" s="65" t="s">
        <v>854</v>
      </c>
      <c r="K171" s="135">
        <v>20000</v>
      </c>
      <c r="L171" s="727"/>
      <c r="M171" s="727"/>
      <c r="N171" s="672"/>
      <c r="O171" s="74">
        <v>350000.64000000001</v>
      </c>
    </row>
    <row r="172" spans="1:15" ht="13" x14ac:dyDescent="0.15">
      <c r="A172" s="40" t="s">
        <v>848</v>
      </c>
      <c r="B172" s="1017">
        <v>43770</v>
      </c>
      <c r="C172" s="997">
        <f t="shared" si="9"/>
        <v>43790</v>
      </c>
      <c r="D172" s="62" t="s">
        <v>1409</v>
      </c>
      <c r="E172" s="997">
        <v>43795</v>
      </c>
      <c r="F172" s="63" t="s">
        <v>340</v>
      </c>
      <c r="G172" s="46"/>
      <c r="H172" s="135" t="s">
        <v>1409</v>
      </c>
      <c r="I172" s="63">
        <v>40000</v>
      </c>
      <c r="J172" s="65" t="s">
        <v>854</v>
      </c>
      <c r="K172" s="135">
        <v>40000</v>
      </c>
      <c r="L172" s="727"/>
      <c r="M172" s="727"/>
      <c r="N172" s="672"/>
      <c r="O172" s="74">
        <v>652000</v>
      </c>
    </row>
    <row r="173" spans="1:15" ht="13" x14ac:dyDescent="0.15">
      <c r="A173" s="40" t="s">
        <v>848</v>
      </c>
      <c r="B173" s="963"/>
      <c r="C173" s="963"/>
      <c r="D173" s="62" t="s">
        <v>1411</v>
      </c>
      <c r="E173" s="963"/>
      <c r="F173" s="63" t="s">
        <v>340</v>
      </c>
      <c r="G173" s="46"/>
      <c r="H173" s="135" t="s">
        <v>1411</v>
      </c>
      <c r="I173" s="63">
        <v>40000</v>
      </c>
      <c r="J173" s="65" t="s">
        <v>854</v>
      </c>
      <c r="K173" s="135">
        <v>40000</v>
      </c>
      <c r="L173" s="727"/>
      <c r="M173" s="727"/>
      <c r="N173" s="672"/>
      <c r="O173" s="74">
        <v>652000</v>
      </c>
    </row>
    <row r="174" spans="1:15" ht="13" x14ac:dyDescent="0.15">
      <c r="A174" s="18" t="s">
        <v>848</v>
      </c>
      <c r="B174" s="198">
        <v>43770</v>
      </c>
      <c r="C174" s="659">
        <f t="shared" ref="C174:C178" si="10">B174+20</f>
        <v>43790</v>
      </c>
      <c r="D174" s="86" t="s">
        <v>1414</v>
      </c>
      <c r="E174" s="83">
        <v>43795</v>
      </c>
      <c r="F174" s="21" t="s">
        <v>340</v>
      </c>
      <c r="G174" s="21"/>
      <c r="H174" s="227" t="s">
        <v>1414</v>
      </c>
      <c r="I174" s="88">
        <v>40000</v>
      </c>
      <c r="J174" s="199" t="s">
        <v>854</v>
      </c>
      <c r="K174" s="227">
        <v>40000</v>
      </c>
      <c r="L174" s="729"/>
      <c r="M174" s="729"/>
      <c r="N174" s="664"/>
      <c r="O174" s="100">
        <v>652000</v>
      </c>
    </row>
    <row r="175" spans="1:15" ht="13" x14ac:dyDescent="0.15">
      <c r="A175" s="40" t="s">
        <v>848</v>
      </c>
      <c r="B175" s="99">
        <v>43771</v>
      </c>
      <c r="C175" s="134">
        <f t="shared" si="10"/>
        <v>43791</v>
      </c>
      <c r="D175" s="62"/>
      <c r="E175" s="60">
        <v>43791</v>
      </c>
      <c r="F175" s="63" t="s">
        <v>340</v>
      </c>
      <c r="G175" s="46"/>
      <c r="H175" s="135" t="s">
        <v>1416</v>
      </c>
      <c r="I175" s="63">
        <v>40000</v>
      </c>
      <c r="J175" s="65" t="s">
        <v>854</v>
      </c>
      <c r="K175" s="135">
        <v>40000</v>
      </c>
      <c r="L175" s="727"/>
      <c r="M175" s="727"/>
      <c r="N175" s="772"/>
      <c r="O175" s="74">
        <v>700001.28000000003</v>
      </c>
    </row>
    <row r="176" spans="1:15" ht="13" x14ac:dyDescent="0.15">
      <c r="A176" s="40" t="s">
        <v>848</v>
      </c>
      <c r="B176" s="99">
        <v>43771</v>
      </c>
      <c r="C176" s="134">
        <f t="shared" si="10"/>
        <v>43791</v>
      </c>
      <c r="D176" s="62"/>
      <c r="E176" s="997">
        <v>43795</v>
      </c>
      <c r="F176" s="63" t="s">
        <v>340</v>
      </c>
      <c r="G176" s="46"/>
      <c r="H176" s="135" t="s">
        <v>1418</v>
      </c>
      <c r="I176" s="63">
        <v>40000</v>
      </c>
      <c r="J176" s="65" t="s">
        <v>854</v>
      </c>
      <c r="K176" s="135">
        <v>40000</v>
      </c>
      <c r="L176" s="727"/>
      <c r="M176" s="727"/>
      <c r="N176" s="772"/>
      <c r="O176" s="74">
        <v>652000</v>
      </c>
    </row>
    <row r="177" spans="1:15" ht="13" x14ac:dyDescent="0.15">
      <c r="A177" s="18" t="s">
        <v>848</v>
      </c>
      <c r="B177" s="198">
        <v>43773</v>
      </c>
      <c r="C177" s="659">
        <f t="shared" si="10"/>
        <v>43793</v>
      </c>
      <c r="D177" s="86" t="s">
        <v>1420</v>
      </c>
      <c r="E177" s="963"/>
      <c r="F177" s="88" t="s">
        <v>340</v>
      </c>
      <c r="G177" s="21"/>
      <c r="H177" s="227" t="s">
        <v>1420</v>
      </c>
      <c r="I177" s="88">
        <v>40000</v>
      </c>
      <c r="J177" s="20" t="s">
        <v>854</v>
      </c>
      <c r="K177" s="227">
        <v>40000</v>
      </c>
      <c r="L177" s="729"/>
      <c r="M177" s="729"/>
      <c r="N177" s="664"/>
      <c r="O177" s="100">
        <v>652000</v>
      </c>
    </row>
    <row r="178" spans="1:15" ht="13" x14ac:dyDescent="0.15">
      <c r="A178" s="40" t="s">
        <v>848</v>
      </c>
      <c r="B178" s="1017">
        <v>43773</v>
      </c>
      <c r="C178" s="997">
        <f t="shared" si="10"/>
        <v>43793</v>
      </c>
      <c r="D178" s="62" t="s">
        <v>1422</v>
      </c>
      <c r="E178" s="1065">
        <v>43795</v>
      </c>
      <c r="F178" s="46" t="s">
        <v>340</v>
      </c>
      <c r="G178" s="46"/>
      <c r="H178" s="135" t="s">
        <v>1422</v>
      </c>
      <c r="I178" s="63">
        <v>40000</v>
      </c>
      <c r="J178" s="103" t="s">
        <v>854</v>
      </c>
      <c r="K178" s="135">
        <v>40000</v>
      </c>
      <c r="L178" s="727"/>
      <c r="M178" s="727"/>
      <c r="N178" s="672"/>
      <c r="O178" s="74">
        <v>652000</v>
      </c>
    </row>
    <row r="179" spans="1:15" ht="13" x14ac:dyDescent="0.15">
      <c r="A179" s="40" t="s">
        <v>848</v>
      </c>
      <c r="B179" s="963"/>
      <c r="C179" s="963"/>
      <c r="D179" s="62" t="s">
        <v>1424</v>
      </c>
      <c r="E179" s="963"/>
      <c r="F179" s="63" t="s">
        <v>340</v>
      </c>
      <c r="G179" s="46"/>
      <c r="H179" s="135" t="s">
        <v>1424</v>
      </c>
      <c r="I179" s="63">
        <v>40000</v>
      </c>
      <c r="J179" s="103" t="s">
        <v>854</v>
      </c>
      <c r="K179" s="135">
        <v>40000</v>
      </c>
      <c r="L179" s="727"/>
      <c r="M179" s="727"/>
      <c r="N179" s="672"/>
      <c r="O179" s="74">
        <v>652000</v>
      </c>
    </row>
    <row r="180" spans="1:15" ht="13" x14ac:dyDescent="0.15">
      <c r="A180" s="18" t="s">
        <v>848</v>
      </c>
      <c r="B180" s="1042">
        <v>43773</v>
      </c>
      <c r="C180" s="968">
        <f>B180+20</f>
        <v>43793</v>
      </c>
      <c r="D180" s="86" t="s">
        <v>1426</v>
      </c>
      <c r="E180" s="968">
        <v>43795</v>
      </c>
      <c r="F180" s="167" t="s">
        <v>340</v>
      </c>
      <c r="G180" s="413"/>
      <c r="H180" s="227" t="s">
        <v>1426</v>
      </c>
      <c r="I180" s="167">
        <v>40000</v>
      </c>
      <c r="J180" s="253" t="s">
        <v>1002</v>
      </c>
      <c r="K180" s="227">
        <v>40000</v>
      </c>
      <c r="L180" s="729"/>
      <c r="M180" s="729"/>
      <c r="N180" s="664"/>
      <c r="O180" s="100">
        <v>652000</v>
      </c>
    </row>
    <row r="181" spans="1:15" ht="13" x14ac:dyDescent="0.15">
      <c r="A181" s="18" t="s">
        <v>848</v>
      </c>
      <c r="B181" s="963"/>
      <c r="C181" s="963"/>
      <c r="D181" s="86" t="s">
        <v>1428</v>
      </c>
      <c r="E181" s="963"/>
      <c r="F181" s="167" t="s">
        <v>340</v>
      </c>
      <c r="G181" s="413"/>
      <c r="H181" s="227" t="s">
        <v>1428</v>
      </c>
      <c r="I181" s="167">
        <v>40000</v>
      </c>
      <c r="J181" s="253" t="s">
        <v>854</v>
      </c>
      <c r="K181" s="227">
        <v>40000</v>
      </c>
      <c r="L181" s="729"/>
      <c r="M181" s="729"/>
      <c r="N181" s="664"/>
      <c r="O181" s="100">
        <v>652000</v>
      </c>
    </row>
    <row r="182" spans="1:15" ht="13" x14ac:dyDescent="0.15">
      <c r="A182" s="40" t="s">
        <v>848</v>
      </c>
      <c r="B182" s="99">
        <v>43773</v>
      </c>
      <c r="C182" s="99">
        <f>B182+20</f>
        <v>43793</v>
      </c>
      <c r="D182" s="62" t="s">
        <v>1429</v>
      </c>
      <c r="E182" s="60">
        <v>43795</v>
      </c>
      <c r="F182" s="63" t="s">
        <v>340</v>
      </c>
      <c r="G182" s="46"/>
      <c r="H182" s="135" t="s">
        <v>1429</v>
      </c>
      <c r="I182" s="63">
        <v>40000</v>
      </c>
      <c r="J182" s="65" t="s">
        <v>854</v>
      </c>
      <c r="K182" s="135">
        <v>40000</v>
      </c>
      <c r="L182" s="727"/>
      <c r="M182" s="727"/>
      <c r="N182" s="672"/>
      <c r="O182" s="74">
        <v>652000</v>
      </c>
    </row>
    <row r="183" spans="1:15" ht="13" x14ac:dyDescent="0.15">
      <c r="A183" s="176"/>
      <c r="B183" s="216"/>
      <c r="C183" s="178"/>
      <c r="D183" s="178"/>
      <c r="E183" s="177"/>
      <c r="F183" s="180"/>
      <c r="G183" s="182"/>
      <c r="H183" s="189"/>
      <c r="I183" s="180"/>
      <c r="J183" s="184"/>
      <c r="K183" s="189">
        <f>SUM(K169:K182)</f>
        <v>540000</v>
      </c>
      <c r="L183" s="745">
        <f>K183*0.2</f>
        <v>108000</v>
      </c>
      <c r="M183" s="745">
        <f>K183*0.16</f>
        <v>86400</v>
      </c>
      <c r="N183" s="720"/>
      <c r="O183" s="196"/>
    </row>
    <row r="184" spans="1:15" ht="13" x14ac:dyDescent="0.15">
      <c r="A184" s="40" t="s">
        <v>848</v>
      </c>
      <c r="B184" s="99"/>
      <c r="C184" s="134"/>
      <c r="D184" s="62"/>
      <c r="E184" s="134"/>
      <c r="F184" s="63" t="s">
        <v>340</v>
      </c>
      <c r="G184" s="46"/>
      <c r="H184" s="135" t="s">
        <v>1431</v>
      </c>
      <c r="I184" s="63">
        <v>17128</v>
      </c>
      <c r="J184" s="65" t="s">
        <v>854</v>
      </c>
      <c r="K184" s="135">
        <v>17128</v>
      </c>
      <c r="L184" s="727"/>
      <c r="M184" s="727"/>
      <c r="N184" s="672"/>
      <c r="O184" s="74">
        <v>299740.55</v>
      </c>
    </row>
    <row r="185" spans="1:15" ht="13" x14ac:dyDescent="0.15">
      <c r="A185" s="18" t="s">
        <v>848</v>
      </c>
      <c r="B185" s="1042">
        <v>43774</v>
      </c>
      <c r="C185" s="968">
        <v>43794</v>
      </c>
      <c r="D185" s="86"/>
      <c r="E185" s="1066">
        <v>43795</v>
      </c>
      <c r="F185" s="88" t="s">
        <v>340</v>
      </c>
      <c r="G185" s="21"/>
      <c r="H185" s="210" t="s">
        <v>1437</v>
      </c>
      <c r="I185" s="88">
        <v>38000</v>
      </c>
      <c r="J185" s="224" t="s">
        <v>854</v>
      </c>
      <c r="K185" s="227">
        <v>38000</v>
      </c>
      <c r="L185" s="729"/>
      <c r="M185" s="729"/>
      <c r="N185" s="664"/>
      <c r="O185" s="100">
        <v>665001.22</v>
      </c>
    </row>
    <row r="186" spans="1:15" ht="13" x14ac:dyDescent="0.15">
      <c r="A186" s="18" t="s">
        <v>848</v>
      </c>
      <c r="B186" s="963"/>
      <c r="C186" s="963"/>
      <c r="D186" s="86"/>
      <c r="E186" s="963"/>
      <c r="F186" s="88" t="s">
        <v>340</v>
      </c>
      <c r="G186" s="21"/>
      <c r="H186" s="210" t="s">
        <v>1440</v>
      </c>
      <c r="I186" s="88">
        <v>20000</v>
      </c>
      <c r="J186" s="224" t="s">
        <v>854</v>
      </c>
      <c r="K186" s="227">
        <v>20000</v>
      </c>
      <c r="L186" s="729"/>
      <c r="M186" s="729"/>
      <c r="N186" s="664"/>
      <c r="O186" s="100">
        <v>350000.64000000001</v>
      </c>
    </row>
    <row r="187" spans="1:15" ht="13" x14ac:dyDescent="0.15">
      <c r="A187" s="176"/>
      <c r="B187" s="256"/>
      <c r="C187" s="610"/>
      <c r="D187" s="178"/>
      <c r="E187" s="610"/>
      <c r="F187" s="180"/>
      <c r="G187" s="182"/>
      <c r="H187" s="189"/>
      <c r="I187" s="180"/>
      <c r="J187" s="184"/>
      <c r="K187" s="189"/>
      <c r="L187" s="745"/>
      <c r="M187" s="745"/>
      <c r="N187" s="720"/>
      <c r="O187" s="196"/>
    </row>
    <row r="188" spans="1:15" ht="13" x14ac:dyDescent="0.15">
      <c r="A188" s="18" t="s">
        <v>848</v>
      </c>
      <c r="B188" s="198">
        <v>43781</v>
      </c>
      <c r="C188" s="659">
        <f t="shared" ref="C188:C189" si="11">B188+20</f>
        <v>43801</v>
      </c>
      <c r="D188" s="86" t="s">
        <v>1445</v>
      </c>
      <c r="E188" s="83">
        <v>43801</v>
      </c>
      <c r="F188" s="88" t="s">
        <v>340</v>
      </c>
      <c r="G188" s="21"/>
      <c r="H188" s="227" t="s">
        <v>1445</v>
      </c>
      <c r="I188" s="88" t="s">
        <v>1075</v>
      </c>
      <c r="J188" s="20" t="s">
        <v>854</v>
      </c>
      <c r="K188" s="227">
        <v>40000</v>
      </c>
      <c r="L188" s="729"/>
      <c r="M188" s="729"/>
      <c r="N188" s="774"/>
      <c r="O188" s="100">
        <v>700001.28000000003</v>
      </c>
    </row>
    <row r="189" spans="1:15" ht="13" x14ac:dyDescent="0.15">
      <c r="A189" s="40" t="s">
        <v>848</v>
      </c>
      <c r="B189" s="1017">
        <v>43781</v>
      </c>
      <c r="C189" s="997">
        <f t="shared" si="11"/>
        <v>43801</v>
      </c>
      <c r="D189" s="62" t="s">
        <v>1449</v>
      </c>
      <c r="E189" s="997">
        <v>43801</v>
      </c>
      <c r="F189" s="63" t="s">
        <v>340</v>
      </c>
      <c r="G189" s="46"/>
      <c r="H189" s="135" t="s">
        <v>1449</v>
      </c>
      <c r="I189" s="63" t="s">
        <v>1075</v>
      </c>
      <c r="J189" s="44" t="s">
        <v>854</v>
      </c>
      <c r="K189" s="135">
        <v>40000</v>
      </c>
      <c r="L189" s="727"/>
      <c r="M189" s="727"/>
      <c r="N189" s="772"/>
      <c r="O189" s="74">
        <v>700001.28000000003</v>
      </c>
    </row>
    <row r="190" spans="1:15" ht="13" x14ac:dyDescent="0.15">
      <c r="A190" s="40" t="s">
        <v>848</v>
      </c>
      <c r="B190" s="963"/>
      <c r="C190" s="963"/>
      <c r="D190" s="62" t="s">
        <v>1452</v>
      </c>
      <c r="E190" s="963"/>
      <c r="F190" s="63" t="s">
        <v>340</v>
      </c>
      <c r="G190" s="46"/>
      <c r="H190" s="135" t="s">
        <v>1452</v>
      </c>
      <c r="I190" s="63" t="s">
        <v>1075</v>
      </c>
      <c r="J190" s="44" t="s">
        <v>854</v>
      </c>
      <c r="K190" s="135">
        <v>40000</v>
      </c>
      <c r="L190" s="727"/>
      <c r="M190" s="727"/>
      <c r="N190" s="772"/>
      <c r="O190" s="74">
        <v>700001.28000000003</v>
      </c>
    </row>
    <row r="191" spans="1:15" ht="13" x14ac:dyDescent="0.15">
      <c r="A191" s="18" t="s">
        <v>848</v>
      </c>
      <c r="B191" s="1042">
        <v>43781</v>
      </c>
      <c r="C191" s="968">
        <f>B191+20</f>
        <v>43801</v>
      </c>
      <c r="D191" s="86" t="s">
        <v>1455</v>
      </c>
      <c r="E191" s="83">
        <v>43801</v>
      </c>
      <c r="F191" s="88" t="s">
        <v>340</v>
      </c>
      <c r="G191" s="21"/>
      <c r="H191" s="227" t="s">
        <v>1455</v>
      </c>
      <c r="I191" s="88" t="s">
        <v>1075</v>
      </c>
      <c r="J191" s="20" t="s">
        <v>854</v>
      </c>
      <c r="K191" s="227">
        <v>40000</v>
      </c>
      <c r="L191" s="729"/>
      <c r="M191" s="729"/>
      <c r="N191" s="774"/>
      <c r="O191" s="100">
        <v>700001.28000000003</v>
      </c>
    </row>
    <row r="192" spans="1:15" ht="13" x14ac:dyDescent="0.15">
      <c r="A192" s="18" t="s">
        <v>848</v>
      </c>
      <c r="B192" s="963"/>
      <c r="C192" s="963"/>
      <c r="D192" s="86" t="s">
        <v>1457</v>
      </c>
      <c r="E192" s="83">
        <v>43802</v>
      </c>
      <c r="F192" s="88" t="s">
        <v>340</v>
      </c>
      <c r="G192" s="21"/>
      <c r="H192" s="227" t="s">
        <v>1457</v>
      </c>
      <c r="I192" s="88" t="s">
        <v>1075</v>
      </c>
      <c r="J192" s="20" t="s">
        <v>854</v>
      </c>
      <c r="K192" s="227">
        <v>40000</v>
      </c>
      <c r="L192" s="729"/>
      <c r="M192" s="729"/>
      <c r="N192" s="774"/>
      <c r="O192" s="100">
        <v>700001.28000000003</v>
      </c>
    </row>
    <row r="193" spans="1:15" ht="13" x14ac:dyDescent="0.15">
      <c r="A193" s="12" t="s">
        <v>848</v>
      </c>
      <c r="B193" s="449">
        <v>43781</v>
      </c>
      <c r="C193" s="749">
        <f t="shared" ref="C193:C195" si="12">B193+20</f>
        <v>43801</v>
      </c>
      <c r="D193" s="750" t="s">
        <v>1460</v>
      </c>
      <c r="E193" s="1064">
        <v>43802</v>
      </c>
      <c r="F193" s="680" t="s">
        <v>340</v>
      </c>
      <c r="G193" s="15"/>
      <c r="H193" s="752" t="s">
        <v>1460</v>
      </c>
      <c r="I193" s="680" t="s">
        <v>1075</v>
      </c>
      <c r="J193" s="14" t="s">
        <v>854</v>
      </c>
      <c r="K193" s="752">
        <v>40000</v>
      </c>
      <c r="L193" s="754"/>
      <c r="M193" s="754"/>
      <c r="N193" s="778"/>
      <c r="O193" s="756">
        <v>700001.28000000003</v>
      </c>
    </row>
    <row r="194" spans="1:15" ht="13" x14ac:dyDescent="0.15">
      <c r="A194" s="12" t="s">
        <v>848</v>
      </c>
      <c r="B194" s="449">
        <v>43782</v>
      </c>
      <c r="C194" s="749">
        <f t="shared" si="12"/>
        <v>43802</v>
      </c>
      <c r="D194" s="750" t="s">
        <v>1462</v>
      </c>
      <c r="E194" s="963"/>
      <c r="F194" s="680" t="s">
        <v>340</v>
      </c>
      <c r="G194" s="15"/>
      <c r="H194" s="752" t="s">
        <v>1462</v>
      </c>
      <c r="I194" s="680" t="s">
        <v>1075</v>
      </c>
      <c r="J194" s="14" t="s">
        <v>854</v>
      </c>
      <c r="K194" s="752">
        <v>40000</v>
      </c>
      <c r="L194" s="754"/>
      <c r="M194" s="754"/>
      <c r="N194" s="778"/>
      <c r="O194" s="756">
        <v>700001.28000000003</v>
      </c>
    </row>
    <row r="195" spans="1:15" ht="13" x14ac:dyDescent="0.15">
      <c r="A195" s="18" t="s">
        <v>848</v>
      </c>
      <c r="B195" s="1042">
        <v>43782</v>
      </c>
      <c r="C195" s="968">
        <f t="shared" si="12"/>
        <v>43802</v>
      </c>
      <c r="D195" s="86" t="s">
        <v>1463</v>
      </c>
      <c r="E195" s="968">
        <v>43802</v>
      </c>
      <c r="F195" s="21" t="s">
        <v>340</v>
      </c>
      <c r="G195" s="21"/>
      <c r="H195" s="227" t="s">
        <v>1463</v>
      </c>
      <c r="I195" s="88" t="s">
        <v>1075</v>
      </c>
      <c r="J195" s="758" t="s">
        <v>854</v>
      </c>
      <c r="K195" s="227">
        <v>40000</v>
      </c>
      <c r="L195" s="729"/>
      <c r="M195" s="729"/>
      <c r="N195" s="774"/>
      <c r="O195" s="100">
        <v>700001.28000000003</v>
      </c>
    </row>
    <row r="196" spans="1:15" ht="13" x14ac:dyDescent="0.15">
      <c r="A196" s="18" t="s">
        <v>848</v>
      </c>
      <c r="B196" s="963"/>
      <c r="C196" s="963"/>
      <c r="D196" s="86" t="s">
        <v>1465</v>
      </c>
      <c r="E196" s="963"/>
      <c r="F196" s="88" t="s">
        <v>340</v>
      </c>
      <c r="G196" s="21"/>
      <c r="H196" s="227" t="s">
        <v>1465</v>
      </c>
      <c r="I196" s="88" t="s">
        <v>1075</v>
      </c>
      <c r="J196" s="758" t="s">
        <v>854</v>
      </c>
      <c r="K196" s="227">
        <v>40000</v>
      </c>
      <c r="L196" s="729"/>
      <c r="M196" s="729"/>
      <c r="N196" s="774"/>
      <c r="O196" s="100">
        <v>700001.28000000003</v>
      </c>
    </row>
    <row r="197" spans="1:15" ht="13" x14ac:dyDescent="0.15">
      <c r="A197" s="12" t="s">
        <v>848</v>
      </c>
      <c r="B197" s="449">
        <v>43782</v>
      </c>
      <c r="C197" s="749">
        <f t="shared" ref="C197:C198" si="13">B197+20</f>
        <v>43802</v>
      </c>
      <c r="D197" s="750" t="s">
        <v>1468</v>
      </c>
      <c r="E197" s="751">
        <v>43803</v>
      </c>
      <c r="F197" s="680" t="s">
        <v>340</v>
      </c>
      <c r="G197" s="15"/>
      <c r="H197" s="752" t="s">
        <v>1468</v>
      </c>
      <c r="I197" s="680" t="s">
        <v>1075</v>
      </c>
      <c r="J197" s="14" t="s">
        <v>1002</v>
      </c>
      <c r="K197" s="752">
        <v>40000</v>
      </c>
      <c r="L197" s="754"/>
      <c r="M197" s="754"/>
      <c r="N197" s="778"/>
      <c r="O197" s="756">
        <v>700001.28000000003</v>
      </c>
    </row>
    <row r="198" spans="1:15" ht="13" x14ac:dyDescent="0.15">
      <c r="A198" s="12" t="s">
        <v>848</v>
      </c>
      <c r="B198" s="1034">
        <v>43782</v>
      </c>
      <c r="C198" s="968">
        <f t="shared" si="13"/>
        <v>43802</v>
      </c>
      <c r="D198" s="750" t="s">
        <v>1473</v>
      </c>
      <c r="E198" s="1064">
        <v>43802</v>
      </c>
      <c r="F198" s="680" t="s">
        <v>340</v>
      </c>
      <c r="G198" s="15"/>
      <c r="H198" s="752" t="s">
        <v>1473</v>
      </c>
      <c r="I198" s="680" t="s">
        <v>1075</v>
      </c>
      <c r="J198" s="14" t="s">
        <v>854</v>
      </c>
      <c r="K198" s="752">
        <v>40000</v>
      </c>
      <c r="L198" s="754"/>
      <c r="M198" s="754"/>
      <c r="N198" s="778"/>
      <c r="O198" s="756">
        <v>700001.28000000003</v>
      </c>
    </row>
    <row r="199" spans="1:15" ht="13" x14ac:dyDescent="0.15">
      <c r="A199" s="18" t="s">
        <v>848</v>
      </c>
      <c r="B199" s="963"/>
      <c r="C199" s="963"/>
      <c r="D199" s="86" t="s">
        <v>1477</v>
      </c>
      <c r="E199" s="963"/>
      <c r="F199" s="88" t="s">
        <v>340</v>
      </c>
      <c r="G199" s="21"/>
      <c r="H199" s="227" t="s">
        <v>1477</v>
      </c>
      <c r="I199" s="88" t="s">
        <v>1075</v>
      </c>
      <c r="J199" s="224" t="s">
        <v>854</v>
      </c>
      <c r="K199" s="227">
        <v>40000</v>
      </c>
      <c r="L199" s="729"/>
      <c r="M199" s="729"/>
      <c r="N199" s="774"/>
      <c r="O199" s="100">
        <v>700001.28000000003</v>
      </c>
    </row>
    <row r="200" spans="1:15" ht="13" x14ac:dyDescent="0.15">
      <c r="A200" s="18" t="s">
        <v>848</v>
      </c>
      <c r="B200" s="198">
        <v>43782</v>
      </c>
      <c r="C200" s="83">
        <v>43802</v>
      </c>
      <c r="D200" s="86" t="s">
        <v>1479</v>
      </c>
      <c r="E200" s="83">
        <v>43803</v>
      </c>
      <c r="F200" s="88" t="s">
        <v>340</v>
      </c>
      <c r="G200" s="21"/>
      <c r="H200" s="227" t="s">
        <v>1479</v>
      </c>
      <c r="I200" s="88" t="s">
        <v>1075</v>
      </c>
      <c r="J200" s="224" t="s">
        <v>854</v>
      </c>
      <c r="K200" s="227">
        <v>40000</v>
      </c>
      <c r="L200" s="729"/>
      <c r="M200" s="729"/>
      <c r="N200" s="798"/>
      <c r="O200" s="100">
        <v>700001.28000000003</v>
      </c>
    </row>
    <row r="201" spans="1:15" ht="13" x14ac:dyDescent="0.15">
      <c r="A201" s="18" t="s">
        <v>848</v>
      </c>
      <c r="B201" s="198">
        <v>43813</v>
      </c>
      <c r="C201" s="83">
        <v>43773</v>
      </c>
      <c r="D201" s="86" t="s">
        <v>1481</v>
      </c>
      <c r="E201" s="83">
        <v>43803</v>
      </c>
      <c r="F201" s="88" t="s">
        <v>340</v>
      </c>
      <c r="G201" s="21"/>
      <c r="H201" s="227" t="s">
        <v>1481</v>
      </c>
      <c r="I201" s="88" t="s">
        <v>975</v>
      </c>
      <c r="J201" s="224" t="s">
        <v>854</v>
      </c>
      <c r="K201" s="227">
        <v>56000</v>
      </c>
      <c r="L201" s="729"/>
      <c r="M201" s="729"/>
      <c r="N201" s="664"/>
      <c r="O201" s="100">
        <v>927501.7</v>
      </c>
    </row>
    <row r="202" spans="1:15" ht="13" x14ac:dyDescent="0.15">
      <c r="A202" s="176"/>
      <c r="B202" s="216"/>
      <c r="C202" s="610"/>
      <c r="D202" s="178"/>
      <c r="E202" s="610"/>
      <c r="F202" s="180"/>
      <c r="G202" s="182"/>
      <c r="H202" s="189"/>
      <c r="I202" s="180"/>
      <c r="J202" s="184"/>
      <c r="K202" s="189">
        <f>K188+K189+K190+K191+K192+K193+K194+K195+K196+K197+K198+K199+K200+K201</f>
        <v>576000</v>
      </c>
      <c r="L202" s="745">
        <f>K202*0.2</f>
        <v>115200</v>
      </c>
      <c r="M202" s="745">
        <f>K202*0.16</f>
        <v>92160</v>
      </c>
      <c r="N202" s="720"/>
      <c r="O202" s="196"/>
    </row>
    <row r="203" spans="1:15" ht="13" x14ac:dyDescent="0.15">
      <c r="A203" s="18" t="s">
        <v>848</v>
      </c>
      <c r="B203" s="198">
        <v>43782</v>
      </c>
      <c r="C203" s="659">
        <f t="shared" ref="C203:C204" si="14">B203+20</f>
        <v>43802</v>
      </c>
      <c r="D203" s="86"/>
      <c r="E203" s="83">
        <v>43808</v>
      </c>
      <c r="F203" s="88" t="s">
        <v>340</v>
      </c>
      <c r="G203" s="21"/>
      <c r="H203" s="227" t="s">
        <v>1489</v>
      </c>
      <c r="I203" s="88" t="s">
        <v>1075</v>
      </c>
      <c r="J203" s="224" t="s">
        <v>854</v>
      </c>
      <c r="K203" s="227">
        <v>40000</v>
      </c>
      <c r="L203" s="729"/>
      <c r="M203" s="729"/>
      <c r="N203" s="774"/>
      <c r="O203" s="100">
        <v>700001.28000000003</v>
      </c>
    </row>
    <row r="204" spans="1:15" ht="13" x14ac:dyDescent="0.15">
      <c r="A204" s="12" t="s">
        <v>848</v>
      </c>
      <c r="B204" s="1034">
        <v>43783</v>
      </c>
      <c r="C204" s="1064">
        <f t="shared" si="14"/>
        <v>43803</v>
      </c>
      <c r="D204" s="750" t="s">
        <v>1491</v>
      </c>
      <c r="E204" s="1064">
        <v>43804</v>
      </c>
      <c r="F204" s="680" t="s">
        <v>340</v>
      </c>
      <c r="G204" s="15"/>
      <c r="H204" s="752" t="s">
        <v>1491</v>
      </c>
      <c r="I204" s="680" t="s">
        <v>1075</v>
      </c>
      <c r="J204" s="14" t="s">
        <v>1002</v>
      </c>
      <c r="K204" s="752">
        <v>40000</v>
      </c>
      <c r="L204" s="754"/>
      <c r="M204" s="754"/>
      <c r="N204" s="755"/>
      <c r="O204" s="756">
        <v>700001.28000000003</v>
      </c>
    </row>
    <row r="205" spans="1:15" ht="13" x14ac:dyDescent="0.15">
      <c r="A205" s="12" t="s">
        <v>848</v>
      </c>
      <c r="B205" s="963"/>
      <c r="C205" s="963"/>
      <c r="D205" s="750" t="s">
        <v>1492</v>
      </c>
      <c r="E205" s="963"/>
      <c r="F205" s="680" t="s">
        <v>340</v>
      </c>
      <c r="G205" s="15"/>
      <c r="H205" s="752" t="s">
        <v>1492</v>
      </c>
      <c r="I205" s="680" t="s">
        <v>1075</v>
      </c>
      <c r="J205" s="14" t="s">
        <v>854</v>
      </c>
      <c r="K205" s="752">
        <v>40000</v>
      </c>
      <c r="L205" s="754"/>
      <c r="M205" s="754"/>
      <c r="N205" s="755"/>
      <c r="O205" s="756">
        <v>700001.28000000003</v>
      </c>
    </row>
    <row r="206" spans="1:15" ht="13" x14ac:dyDescent="0.15">
      <c r="A206" s="18" t="s">
        <v>848</v>
      </c>
      <c r="B206" s="1042">
        <v>43783</v>
      </c>
      <c r="C206" s="968">
        <f>B206+20</f>
        <v>43803</v>
      </c>
      <c r="D206" s="86" t="s">
        <v>1495</v>
      </c>
      <c r="E206" s="83">
        <v>43804</v>
      </c>
      <c r="F206" s="88" t="s">
        <v>340</v>
      </c>
      <c r="G206" s="21"/>
      <c r="H206" s="227" t="s">
        <v>1495</v>
      </c>
      <c r="I206" s="88" t="s">
        <v>1075</v>
      </c>
      <c r="J206" s="224" t="s">
        <v>854</v>
      </c>
      <c r="K206" s="227">
        <v>40000</v>
      </c>
      <c r="L206" s="729"/>
      <c r="M206" s="729"/>
      <c r="N206" s="664"/>
      <c r="O206" s="100">
        <v>700001.28000000003</v>
      </c>
    </row>
    <row r="207" spans="1:15" ht="13" x14ac:dyDescent="0.15">
      <c r="A207" s="18" t="s">
        <v>848</v>
      </c>
      <c r="B207" s="963"/>
      <c r="C207" s="963"/>
      <c r="D207" s="86" t="s">
        <v>1497</v>
      </c>
      <c r="E207" s="83">
        <v>43805</v>
      </c>
      <c r="F207" s="88" t="s">
        <v>340</v>
      </c>
      <c r="G207" s="21"/>
      <c r="H207" s="227" t="s">
        <v>1497</v>
      </c>
      <c r="I207" s="88" t="s">
        <v>1075</v>
      </c>
      <c r="J207" s="224" t="s">
        <v>854</v>
      </c>
      <c r="K207" s="227">
        <v>40000</v>
      </c>
      <c r="L207" s="729"/>
      <c r="M207" s="729"/>
      <c r="N207" s="664"/>
      <c r="O207" s="100">
        <v>700001.28000000003</v>
      </c>
    </row>
    <row r="208" spans="1:15" ht="13" x14ac:dyDescent="0.15">
      <c r="A208" s="12" t="s">
        <v>848</v>
      </c>
      <c r="B208" s="1034">
        <v>43785</v>
      </c>
      <c r="C208" s="1064">
        <f>B208+20</f>
        <v>43805</v>
      </c>
      <c r="D208" s="750" t="s">
        <v>1499</v>
      </c>
      <c r="E208" s="1034">
        <v>43805</v>
      </c>
      <c r="F208" s="680" t="s">
        <v>340</v>
      </c>
      <c r="G208" s="15"/>
      <c r="H208" s="752" t="s">
        <v>1499</v>
      </c>
      <c r="I208" s="680" t="s">
        <v>1075</v>
      </c>
      <c r="J208" s="14" t="s">
        <v>1002</v>
      </c>
      <c r="K208" s="752">
        <v>40000</v>
      </c>
      <c r="L208" s="754"/>
      <c r="M208" s="754"/>
      <c r="N208" s="755"/>
      <c r="O208" s="756">
        <v>700001.28000000003</v>
      </c>
    </row>
    <row r="209" spans="1:15" ht="13" x14ac:dyDescent="0.15">
      <c r="A209" s="12" t="s">
        <v>848</v>
      </c>
      <c r="B209" s="963"/>
      <c r="C209" s="963"/>
      <c r="D209" s="750" t="s">
        <v>1501</v>
      </c>
      <c r="E209" s="963"/>
      <c r="F209" s="680" t="s">
        <v>340</v>
      </c>
      <c r="G209" s="15"/>
      <c r="H209" s="752" t="s">
        <v>1501</v>
      </c>
      <c r="I209" s="680" t="s">
        <v>1075</v>
      </c>
      <c r="J209" s="14" t="s">
        <v>854</v>
      </c>
      <c r="K209" s="752">
        <v>40000</v>
      </c>
      <c r="L209" s="754"/>
      <c r="M209" s="754"/>
      <c r="N209" s="755"/>
      <c r="O209" s="756">
        <v>700001.28000000003</v>
      </c>
    </row>
    <row r="210" spans="1:15" ht="13" x14ac:dyDescent="0.15">
      <c r="A210" s="18" t="s">
        <v>848</v>
      </c>
      <c r="B210" s="198">
        <v>43785</v>
      </c>
      <c r="C210" s="659">
        <f t="shared" ref="C210:C211" si="15">B210+20</f>
        <v>43805</v>
      </c>
      <c r="D210" s="86" t="s">
        <v>1502</v>
      </c>
      <c r="E210" s="83">
        <v>43805</v>
      </c>
      <c r="F210" s="88" t="s">
        <v>340</v>
      </c>
      <c r="G210" s="21"/>
      <c r="H210" s="227" t="s">
        <v>1502</v>
      </c>
      <c r="I210" s="88" t="s">
        <v>1075</v>
      </c>
      <c r="J210" s="224" t="s">
        <v>854</v>
      </c>
      <c r="K210" s="227">
        <v>40000</v>
      </c>
      <c r="L210" s="729"/>
      <c r="M210" s="729"/>
      <c r="N210" s="664"/>
      <c r="O210" s="100">
        <v>700001.28000000003</v>
      </c>
    </row>
    <row r="211" spans="1:15" ht="13" x14ac:dyDescent="0.15">
      <c r="A211" s="12" t="s">
        <v>848</v>
      </c>
      <c r="B211" s="1034">
        <v>43788</v>
      </c>
      <c r="C211" s="1064">
        <f t="shared" si="15"/>
        <v>43808</v>
      </c>
      <c r="D211" s="750"/>
      <c r="E211" s="1064">
        <v>43808</v>
      </c>
      <c r="F211" s="680" t="s">
        <v>340</v>
      </c>
      <c r="G211" s="15"/>
      <c r="H211" s="752" t="s">
        <v>1505</v>
      </c>
      <c r="I211" s="680" t="s">
        <v>1075</v>
      </c>
      <c r="J211" s="14" t="s">
        <v>1002</v>
      </c>
      <c r="K211" s="752">
        <v>40000</v>
      </c>
      <c r="L211" s="754"/>
      <c r="M211" s="754"/>
      <c r="N211" s="755"/>
      <c r="O211" s="756">
        <v>700001.28000000003</v>
      </c>
    </row>
    <row r="212" spans="1:15" ht="13" x14ac:dyDescent="0.15">
      <c r="A212" s="12" t="s">
        <v>848</v>
      </c>
      <c r="B212" s="963"/>
      <c r="C212" s="963"/>
      <c r="D212" s="750"/>
      <c r="E212" s="963"/>
      <c r="F212" s="680" t="s">
        <v>340</v>
      </c>
      <c r="G212" s="15"/>
      <c r="H212" s="752" t="s">
        <v>1506</v>
      </c>
      <c r="I212" s="680" t="s">
        <v>1075</v>
      </c>
      <c r="J212" s="14" t="s">
        <v>854</v>
      </c>
      <c r="K212" s="752">
        <v>40000</v>
      </c>
      <c r="L212" s="754"/>
      <c r="M212" s="754"/>
      <c r="N212" s="755"/>
      <c r="O212" s="756">
        <v>700001.28000000003</v>
      </c>
    </row>
    <row r="213" spans="1:15" ht="13" x14ac:dyDescent="0.15">
      <c r="A213" s="18" t="s">
        <v>848</v>
      </c>
      <c r="B213" s="1042">
        <v>43788</v>
      </c>
      <c r="C213" s="968">
        <f>B213+20</f>
        <v>43808</v>
      </c>
      <c r="D213" s="86"/>
      <c r="E213" s="968">
        <v>43808</v>
      </c>
      <c r="F213" s="88" t="s">
        <v>340</v>
      </c>
      <c r="G213" s="21"/>
      <c r="H213" s="227" t="s">
        <v>1510</v>
      </c>
      <c r="I213" s="88" t="s">
        <v>1075</v>
      </c>
      <c r="J213" s="224" t="s">
        <v>854</v>
      </c>
      <c r="K213" s="227">
        <v>40000</v>
      </c>
      <c r="L213" s="729"/>
      <c r="M213" s="729"/>
      <c r="N213" s="664"/>
      <c r="O213" s="100">
        <v>700001.28000000003</v>
      </c>
    </row>
    <row r="214" spans="1:15" ht="13" x14ac:dyDescent="0.15">
      <c r="A214" s="18" t="s">
        <v>848</v>
      </c>
      <c r="B214" s="963"/>
      <c r="C214" s="963"/>
      <c r="D214" s="86"/>
      <c r="E214" s="963"/>
      <c r="F214" s="88" t="s">
        <v>340</v>
      </c>
      <c r="G214" s="21"/>
      <c r="H214" s="227" t="s">
        <v>1511</v>
      </c>
      <c r="I214" s="88" t="s">
        <v>1075</v>
      </c>
      <c r="J214" s="224" t="s">
        <v>854</v>
      </c>
      <c r="K214" s="227">
        <v>40000</v>
      </c>
      <c r="L214" s="729"/>
      <c r="M214" s="729"/>
      <c r="N214" s="664"/>
      <c r="O214" s="100">
        <v>700001.28000000003</v>
      </c>
    </row>
    <row r="215" spans="1:15" ht="13" x14ac:dyDescent="0.15">
      <c r="A215" s="12" t="s">
        <v>848</v>
      </c>
      <c r="B215" s="1034">
        <v>43785</v>
      </c>
      <c r="C215" s="1064">
        <f>B215+20</f>
        <v>43805</v>
      </c>
      <c r="D215" s="750"/>
      <c r="E215" s="751">
        <v>43808</v>
      </c>
      <c r="F215" s="680" t="s">
        <v>340</v>
      </c>
      <c r="G215" s="15"/>
      <c r="H215" s="752" t="s">
        <v>1514</v>
      </c>
      <c r="I215" s="680" t="s">
        <v>1075</v>
      </c>
      <c r="J215" s="14" t="s">
        <v>1002</v>
      </c>
      <c r="K215" s="752">
        <v>40000</v>
      </c>
      <c r="L215" s="754"/>
      <c r="M215" s="754"/>
      <c r="N215" s="755"/>
      <c r="O215" s="756">
        <v>700001.28000000003</v>
      </c>
    </row>
    <row r="216" spans="1:15" ht="13" x14ac:dyDescent="0.15">
      <c r="A216" s="12" t="s">
        <v>848</v>
      </c>
      <c r="B216" s="963"/>
      <c r="C216" s="963"/>
      <c r="D216" s="750"/>
      <c r="E216" s="751">
        <v>43809</v>
      </c>
      <c r="F216" s="680" t="s">
        <v>340</v>
      </c>
      <c r="G216" s="15"/>
      <c r="H216" s="752" t="s">
        <v>1516</v>
      </c>
      <c r="I216" s="680" t="s">
        <v>1075</v>
      </c>
      <c r="J216" s="14" t="s">
        <v>854</v>
      </c>
      <c r="K216" s="752">
        <v>40000</v>
      </c>
      <c r="L216" s="754"/>
      <c r="M216" s="754"/>
      <c r="N216" s="755"/>
      <c r="O216" s="756">
        <v>700001.28000000003</v>
      </c>
    </row>
    <row r="217" spans="1:15" ht="13" x14ac:dyDescent="0.15">
      <c r="A217" s="18" t="s">
        <v>848</v>
      </c>
      <c r="B217" s="1042">
        <v>43789</v>
      </c>
      <c r="C217" s="968">
        <f>B217+20</f>
        <v>43809</v>
      </c>
      <c r="D217" s="86"/>
      <c r="E217" s="968">
        <v>43809</v>
      </c>
      <c r="F217" s="88" t="s">
        <v>340</v>
      </c>
      <c r="G217" s="21"/>
      <c r="H217" s="227" t="s">
        <v>1518</v>
      </c>
      <c r="I217" s="88" t="s">
        <v>1075</v>
      </c>
      <c r="J217" s="224" t="s">
        <v>854</v>
      </c>
      <c r="K217" s="227">
        <v>40000</v>
      </c>
      <c r="L217" s="729"/>
      <c r="M217" s="729"/>
      <c r="N217" s="664"/>
      <c r="O217" s="100">
        <v>700001.28000000003</v>
      </c>
    </row>
    <row r="218" spans="1:15" ht="13" x14ac:dyDescent="0.15">
      <c r="A218" s="18" t="s">
        <v>848</v>
      </c>
      <c r="B218" s="963"/>
      <c r="C218" s="963"/>
      <c r="D218" s="86"/>
      <c r="E218" s="963"/>
      <c r="F218" s="88" t="s">
        <v>340</v>
      </c>
      <c r="G218" s="21"/>
      <c r="H218" s="227" t="s">
        <v>1519</v>
      </c>
      <c r="I218" s="88" t="s">
        <v>1075</v>
      </c>
      <c r="J218" s="224" t="s">
        <v>854</v>
      </c>
      <c r="K218" s="227">
        <v>40000</v>
      </c>
      <c r="L218" s="729"/>
      <c r="M218" s="729"/>
      <c r="N218" s="664"/>
      <c r="O218" s="100">
        <v>700001.28000000003</v>
      </c>
    </row>
    <row r="219" spans="1:15" ht="13" x14ac:dyDescent="0.15">
      <c r="A219" s="12" t="s">
        <v>848</v>
      </c>
      <c r="B219" s="449">
        <v>43790</v>
      </c>
      <c r="C219" s="749">
        <f t="shared" ref="C219:C220" si="16">B219+20</f>
        <v>43810</v>
      </c>
      <c r="D219" s="750"/>
      <c r="E219" s="1064">
        <v>43810</v>
      </c>
      <c r="F219" s="680" t="s">
        <v>340</v>
      </c>
      <c r="G219" s="15"/>
      <c r="H219" s="752" t="s">
        <v>1521</v>
      </c>
      <c r="I219" s="680" t="s">
        <v>1075</v>
      </c>
      <c r="J219" s="14" t="s">
        <v>1002</v>
      </c>
      <c r="K219" s="752">
        <v>40000</v>
      </c>
      <c r="L219" s="754"/>
      <c r="M219" s="754"/>
      <c r="N219" s="755"/>
      <c r="O219" s="756">
        <v>700001.28000000003</v>
      </c>
    </row>
    <row r="220" spans="1:15" ht="13" x14ac:dyDescent="0.15">
      <c r="A220" s="18" t="s">
        <v>848</v>
      </c>
      <c r="B220" s="198">
        <v>43790</v>
      </c>
      <c r="C220" s="659">
        <f t="shared" si="16"/>
        <v>43810</v>
      </c>
      <c r="D220" s="86"/>
      <c r="E220" s="963"/>
      <c r="F220" s="88" t="s">
        <v>340</v>
      </c>
      <c r="G220" s="21"/>
      <c r="H220" s="227" t="s">
        <v>1523</v>
      </c>
      <c r="I220" s="88" t="s">
        <v>1075</v>
      </c>
      <c r="J220" s="224" t="s">
        <v>854</v>
      </c>
      <c r="K220" s="227">
        <v>40000</v>
      </c>
      <c r="L220" s="729"/>
      <c r="M220" s="729"/>
      <c r="N220" s="664"/>
      <c r="O220" s="100">
        <v>700001.28000000003</v>
      </c>
    </row>
    <row r="221" spans="1:15" ht="13" x14ac:dyDescent="0.15">
      <c r="A221" s="176"/>
      <c r="B221" s="216"/>
      <c r="C221" s="610"/>
      <c r="D221" s="178"/>
      <c r="E221" s="610"/>
      <c r="F221" s="180"/>
      <c r="G221" s="182"/>
      <c r="H221" s="189"/>
      <c r="I221" s="180"/>
      <c r="J221" s="184"/>
      <c r="K221" s="189">
        <f>SUM(K203:K220)</f>
        <v>720000</v>
      </c>
      <c r="L221" s="745">
        <f>K221*0.2</f>
        <v>144000</v>
      </c>
      <c r="M221" s="745">
        <f>K221*0.16</f>
        <v>115200</v>
      </c>
      <c r="N221" s="720"/>
      <c r="O221" s="196"/>
    </row>
    <row r="222" spans="1:15" ht="13" x14ac:dyDescent="0.15">
      <c r="A222" s="12" t="s">
        <v>848</v>
      </c>
      <c r="B222" s="449">
        <v>43785</v>
      </c>
      <c r="C222" s="749">
        <f t="shared" ref="C222:C240" si="17">B222+20</f>
        <v>43805</v>
      </c>
      <c r="D222" s="750"/>
      <c r="E222" s="1064">
        <v>43812</v>
      </c>
      <c r="F222" s="680" t="s">
        <v>340</v>
      </c>
      <c r="G222" s="15"/>
      <c r="H222" s="752" t="s">
        <v>1531</v>
      </c>
      <c r="I222" s="680" t="s">
        <v>1075</v>
      </c>
      <c r="J222" s="14" t="s">
        <v>854</v>
      </c>
      <c r="K222" s="752">
        <v>40000</v>
      </c>
      <c r="L222" s="754"/>
      <c r="M222" s="754"/>
      <c r="N222" s="755"/>
      <c r="O222" s="756">
        <v>700001.28000000003</v>
      </c>
    </row>
    <row r="223" spans="1:15" ht="13" x14ac:dyDescent="0.15">
      <c r="A223" s="18" t="s">
        <v>848</v>
      </c>
      <c r="B223" s="198">
        <v>43790</v>
      </c>
      <c r="C223" s="659">
        <f t="shared" si="17"/>
        <v>43810</v>
      </c>
      <c r="D223" s="86"/>
      <c r="E223" s="963"/>
      <c r="F223" s="88" t="s">
        <v>340</v>
      </c>
      <c r="G223" s="21"/>
      <c r="H223" s="227" t="s">
        <v>1533</v>
      </c>
      <c r="I223" s="88" t="s">
        <v>1075</v>
      </c>
      <c r="J223" s="224" t="s">
        <v>854</v>
      </c>
      <c r="K223" s="227">
        <v>40000</v>
      </c>
      <c r="L223" s="729"/>
      <c r="M223" s="729"/>
      <c r="N223" s="664"/>
      <c r="O223" s="100">
        <v>700001.28000000003</v>
      </c>
    </row>
    <row r="224" spans="1:15" ht="13" x14ac:dyDescent="0.15">
      <c r="A224" s="12" t="s">
        <v>848</v>
      </c>
      <c r="B224" s="449">
        <v>43790</v>
      </c>
      <c r="C224" s="749">
        <f t="shared" si="17"/>
        <v>43810</v>
      </c>
      <c r="D224" s="750"/>
      <c r="E224" s="1064">
        <v>43812</v>
      </c>
      <c r="F224" s="680" t="s">
        <v>340</v>
      </c>
      <c r="G224" s="15"/>
      <c r="H224" s="752" t="s">
        <v>1535</v>
      </c>
      <c r="I224" s="680" t="s">
        <v>1075</v>
      </c>
      <c r="J224" s="14" t="s">
        <v>1002</v>
      </c>
      <c r="K224" s="752">
        <v>40000</v>
      </c>
      <c r="L224" s="754"/>
      <c r="M224" s="754"/>
      <c r="N224" s="755"/>
      <c r="O224" s="756">
        <v>700001.28000000003</v>
      </c>
    </row>
    <row r="225" spans="1:15" ht="13" x14ac:dyDescent="0.15">
      <c r="A225" s="12" t="s">
        <v>848</v>
      </c>
      <c r="B225" s="449">
        <v>43790</v>
      </c>
      <c r="C225" s="749">
        <f t="shared" si="17"/>
        <v>43810</v>
      </c>
      <c r="D225" s="750"/>
      <c r="E225" s="963"/>
      <c r="F225" s="680" t="s">
        <v>340</v>
      </c>
      <c r="G225" s="15"/>
      <c r="H225" s="752" t="s">
        <v>1536</v>
      </c>
      <c r="I225" s="680" t="s">
        <v>1075</v>
      </c>
      <c r="J225" s="14" t="s">
        <v>854</v>
      </c>
      <c r="K225" s="752">
        <v>40000</v>
      </c>
      <c r="L225" s="754"/>
      <c r="M225" s="754"/>
      <c r="N225" s="755"/>
      <c r="O225" s="756">
        <v>700001.28000000003</v>
      </c>
    </row>
    <row r="226" spans="1:15" ht="13" x14ac:dyDescent="0.15">
      <c r="A226" s="18" t="s">
        <v>848</v>
      </c>
      <c r="B226" s="198">
        <v>43791</v>
      </c>
      <c r="C226" s="659">
        <f t="shared" si="17"/>
        <v>43811</v>
      </c>
      <c r="D226" s="86"/>
      <c r="E226" s="968">
        <v>43810</v>
      </c>
      <c r="F226" s="88" t="s">
        <v>340</v>
      </c>
      <c r="G226" s="21"/>
      <c r="H226" s="227" t="s">
        <v>1537</v>
      </c>
      <c r="I226" s="88" t="s">
        <v>1075</v>
      </c>
      <c r="J226" s="224" t="s">
        <v>854</v>
      </c>
      <c r="K226" s="227">
        <v>40000</v>
      </c>
      <c r="L226" s="729"/>
      <c r="M226" s="729"/>
      <c r="N226" s="664"/>
      <c r="O226" s="100">
        <v>700001.28000000003</v>
      </c>
    </row>
    <row r="227" spans="1:15" ht="13" x14ac:dyDescent="0.15">
      <c r="A227" s="18" t="s">
        <v>848</v>
      </c>
      <c r="B227" s="198">
        <v>43791</v>
      </c>
      <c r="C227" s="659">
        <f t="shared" si="17"/>
        <v>43811</v>
      </c>
      <c r="D227" s="86"/>
      <c r="E227" s="963"/>
      <c r="F227" s="88" t="s">
        <v>340</v>
      </c>
      <c r="G227" s="21"/>
      <c r="H227" s="227" t="s">
        <v>1538</v>
      </c>
      <c r="I227" s="88" t="s">
        <v>1075</v>
      </c>
      <c r="J227" s="224" t="s">
        <v>854</v>
      </c>
      <c r="K227" s="227">
        <v>40000</v>
      </c>
      <c r="L227" s="729"/>
      <c r="M227" s="729"/>
      <c r="N227" s="664"/>
      <c r="O227" s="100">
        <v>700001.28000000003</v>
      </c>
    </row>
    <row r="228" spans="1:15" ht="13" x14ac:dyDescent="0.15">
      <c r="A228" s="12" t="s">
        <v>848</v>
      </c>
      <c r="B228" s="449">
        <v>43791</v>
      </c>
      <c r="C228" s="749">
        <f t="shared" si="17"/>
        <v>43811</v>
      </c>
      <c r="D228" s="750"/>
      <c r="E228" s="751">
        <v>43810</v>
      </c>
      <c r="F228" s="680" t="s">
        <v>340</v>
      </c>
      <c r="G228" s="15"/>
      <c r="H228" s="752" t="s">
        <v>1539</v>
      </c>
      <c r="I228" s="680" t="s">
        <v>1075</v>
      </c>
      <c r="J228" s="14" t="s">
        <v>1002</v>
      </c>
      <c r="K228" s="752">
        <v>40000</v>
      </c>
      <c r="L228" s="754"/>
      <c r="M228" s="754"/>
      <c r="N228" s="755"/>
      <c r="O228" s="756">
        <v>700001.28000000003</v>
      </c>
    </row>
    <row r="229" spans="1:15" ht="13" x14ac:dyDescent="0.15">
      <c r="A229" s="18" t="s">
        <v>848</v>
      </c>
      <c r="B229" s="198">
        <v>43791</v>
      </c>
      <c r="C229" s="659">
        <f t="shared" si="17"/>
        <v>43811</v>
      </c>
      <c r="D229" s="86"/>
      <c r="E229" s="968">
        <v>43812</v>
      </c>
      <c r="F229" s="88" t="s">
        <v>340</v>
      </c>
      <c r="G229" s="21"/>
      <c r="H229" s="227" t="s">
        <v>1540</v>
      </c>
      <c r="I229" s="88" t="s">
        <v>1075</v>
      </c>
      <c r="J229" s="224" t="s">
        <v>854</v>
      </c>
      <c r="K229" s="227">
        <v>40000</v>
      </c>
      <c r="L229" s="729"/>
      <c r="M229" s="729"/>
      <c r="N229" s="664"/>
      <c r="O229" s="100">
        <v>700001.28000000003</v>
      </c>
    </row>
    <row r="230" spans="1:15" ht="13" x14ac:dyDescent="0.15">
      <c r="A230" s="18" t="s">
        <v>848</v>
      </c>
      <c r="B230" s="198">
        <v>43791</v>
      </c>
      <c r="C230" s="198">
        <f t="shared" si="17"/>
        <v>43811</v>
      </c>
      <c r="D230" s="86"/>
      <c r="E230" s="963"/>
      <c r="F230" s="88" t="s">
        <v>340</v>
      </c>
      <c r="G230" s="21"/>
      <c r="H230" s="227" t="s">
        <v>1541</v>
      </c>
      <c r="I230" s="88" t="s">
        <v>1075</v>
      </c>
      <c r="J230" s="224" t="s">
        <v>854</v>
      </c>
      <c r="K230" s="227">
        <v>40000</v>
      </c>
      <c r="L230" s="729"/>
      <c r="M230" s="729"/>
      <c r="N230" s="664"/>
      <c r="O230" s="100">
        <v>700001.28000000003</v>
      </c>
    </row>
    <row r="231" spans="1:15" ht="13" x14ac:dyDescent="0.15">
      <c r="A231" s="12" t="s">
        <v>848</v>
      </c>
      <c r="B231" s="449">
        <v>43791</v>
      </c>
      <c r="C231" s="749">
        <f t="shared" si="17"/>
        <v>43811</v>
      </c>
      <c r="D231" s="750"/>
      <c r="E231" s="751">
        <v>43812</v>
      </c>
      <c r="F231" s="680" t="s">
        <v>340</v>
      </c>
      <c r="G231" s="15"/>
      <c r="H231" s="752" t="s">
        <v>1542</v>
      </c>
      <c r="I231" s="680" t="s">
        <v>1075</v>
      </c>
      <c r="J231" s="14" t="s">
        <v>854</v>
      </c>
      <c r="K231" s="752">
        <v>40000</v>
      </c>
      <c r="L231" s="754"/>
      <c r="M231" s="754"/>
      <c r="N231" s="755"/>
      <c r="O231" s="756">
        <v>700001.28000000003</v>
      </c>
    </row>
    <row r="232" spans="1:15" ht="13" x14ac:dyDescent="0.15">
      <c r="A232" s="18" t="s">
        <v>848</v>
      </c>
      <c r="B232" s="198">
        <v>43795</v>
      </c>
      <c r="C232" s="659">
        <f t="shared" si="17"/>
        <v>43815</v>
      </c>
      <c r="D232" s="86"/>
      <c r="E232" s="83">
        <v>43815</v>
      </c>
      <c r="F232" s="88" t="s">
        <v>340</v>
      </c>
      <c r="G232" s="21"/>
      <c r="H232" s="227" t="s">
        <v>1543</v>
      </c>
      <c r="I232" s="88" t="s">
        <v>1544</v>
      </c>
      <c r="J232" s="224" t="s">
        <v>854</v>
      </c>
      <c r="K232" s="227">
        <v>9640</v>
      </c>
      <c r="L232" s="729"/>
      <c r="M232" s="729"/>
      <c r="N232" s="664"/>
      <c r="O232" s="100">
        <v>168700.31</v>
      </c>
    </row>
    <row r="233" spans="1:15" ht="13" x14ac:dyDescent="0.15">
      <c r="A233" s="40" t="s">
        <v>848</v>
      </c>
      <c r="B233" s="99">
        <v>43796</v>
      </c>
      <c r="C233" s="134">
        <f t="shared" si="17"/>
        <v>43816</v>
      </c>
      <c r="D233" s="62"/>
      <c r="E233" s="997">
        <v>43816</v>
      </c>
      <c r="F233" s="63" t="s">
        <v>340</v>
      </c>
      <c r="G233" s="46"/>
      <c r="H233" s="135" t="s">
        <v>1545</v>
      </c>
      <c r="I233" s="63" t="s">
        <v>1075</v>
      </c>
      <c r="J233" s="44" t="s">
        <v>854</v>
      </c>
      <c r="K233" s="135">
        <v>40000</v>
      </c>
      <c r="L233" s="727"/>
      <c r="M233" s="727"/>
      <c r="N233" s="672"/>
      <c r="O233" s="74">
        <v>700001.28000000003</v>
      </c>
    </row>
    <row r="234" spans="1:15" ht="13" x14ac:dyDescent="0.15">
      <c r="A234" s="12" t="s">
        <v>848</v>
      </c>
      <c r="B234" s="449">
        <v>43796</v>
      </c>
      <c r="C234" s="749">
        <f t="shared" si="17"/>
        <v>43816</v>
      </c>
      <c r="D234" s="750"/>
      <c r="E234" s="963"/>
      <c r="F234" s="680" t="s">
        <v>340</v>
      </c>
      <c r="G234" s="15"/>
      <c r="H234" s="752" t="s">
        <v>1546</v>
      </c>
      <c r="I234" s="680" t="s">
        <v>1547</v>
      </c>
      <c r="J234" s="14" t="s">
        <v>1002</v>
      </c>
      <c r="K234" s="752">
        <v>19641</v>
      </c>
      <c r="L234" s="754"/>
      <c r="M234" s="754"/>
      <c r="N234" s="755"/>
      <c r="O234" s="756">
        <v>343718.13</v>
      </c>
    </row>
    <row r="235" spans="1:15" ht="13" x14ac:dyDescent="0.15">
      <c r="A235" s="18" t="s">
        <v>848</v>
      </c>
      <c r="B235" s="198">
        <v>43797</v>
      </c>
      <c r="C235" s="659">
        <f t="shared" si="17"/>
        <v>43817</v>
      </c>
      <c r="D235" s="86"/>
      <c r="E235" s="968">
        <v>43817</v>
      </c>
      <c r="F235" s="88" t="s">
        <v>340</v>
      </c>
      <c r="G235" s="21"/>
      <c r="H235" s="227" t="s">
        <v>1549</v>
      </c>
      <c r="I235" s="88" t="s">
        <v>1550</v>
      </c>
      <c r="J235" s="20" t="s">
        <v>1002</v>
      </c>
      <c r="K235" s="227">
        <v>56316</v>
      </c>
      <c r="L235" s="729"/>
      <c r="M235" s="729"/>
      <c r="N235" s="664"/>
      <c r="O235" s="100">
        <v>985531.8</v>
      </c>
    </row>
    <row r="236" spans="1:15" ht="13" x14ac:dyDescent="0.15">
      <c r="A236" s="18" t="s">
        <v>848</v>
      </c>
      <c r="B236" s="198">
        <v>43797</v>
      </c>
      <c r="C236" s="659">
        <f t="shared" si="17"/>
        <v>43817</v>
      </c>
      <c r="D236" s="86"/>
      <c r="E236" s="963"/>
      <c r="F236" s="88" t="s">
        <v>340</v>
      </c>
      <c r="G236" s="21"/>
      <c r="H236" s="227" t="s">
        <v>1551</v>
      </c>
      <c r="I236" s="88" t="s">
        <v>1552</v>
      </c>
      <c r="J236" s="20" t="s">
        <v>1002</v>
      </c>
      <c r="K236" s="227">
        <v>57333</v>
      </c>
      <c r="L236" s="729"/>
      <c r="M236" s="729"/>
      <c r="N236" s="664"/>
      <c r="O236" s="100">
        <v>1003327.47</v>
      </c>
    </row>
    <row r="237" spans="1:15" ht="13" x14ac:dyDescent="0.15">
      <c r="A237" s="12" t="s">
        <v>848</v>
      </c>
      <c r="B237" s="449">
        <v>43797</v>
      </c>
      <c r="C237" s="749">
        <f t="shared" si="17"/>
        <v>43817</v>
      </c>
      <c r="D237" s="750"/>
      <c r="E237" s="1064">
        <v>43817</v>
      </c>
      <c r="F237" s="680" t="s">
        <v>340</v>
      </c>
      <c r="G237" s="15"/>
      <c r="H237" s="752" t="s">
        <v>1553</v>
      </c>
      <c r="I237" s="680" t="s">
        <v>1075</v>
      </c>
      <c r="J237" s="14" t="s">
        <v>1002</v>
      </c>
      <c r="K237" s="752">
        <v>40000</v>
      </c>
      <c r="L237" s="754"/>
      <c r="M237" s="754"/>
      <c r="N237" s="755"/>
      <c r="O237" s="756">
        <v>700001.28000000003</v>
      </c>
    </row>
    <row r="238" spans="1:15" ht="13" x14ac:dyDescent="0.15">
      <c r="A238" s="12" t="s">
        <v>848</v>
      </c>
      <c r="B238" s="449">
        <v>43827</v>
      </c>
      <c r="C238" s="749">
        <f t="shared" si="17"/>
        <v>43847</v>
      </c>
      <c r="D238" s="750"/>
      <c r="E238" s="963"/>
      <c r="F238" s="680" t="s">
        <v>340</v>
      </c>
      <c r="G238" s="15"/>
      <c r="H238" s="752" t="s">
        <v>1554</v>
      </c>
      <c r="I238" s="680" t="s">
        <v>1555</v>
      </c>
      <c r="J238" s="14" t="s">
        <v>1002</v>
      </c>
      <c r="K238" s="752">
        <v>19640</v>
      </c>
      <c r="L238" s="754"/>
      <c r="M238" s="754"/>
      <c r="N238" s="755"/>
      <c r="O238" s="756">
        <v>343700.63</v>
      </c>
    </row>
    <row r="239" spans="1:15" ht="13" x14ac:dyDescent="0.15">
      <c r="A239" s="18" t="s">
        <v>848</v>
      </c>
      <c r="B239" s="198">
        <v>43797</v>
      </c>
      <c r="C239" s="659">
        <f t="shared" si="17"/>
        <v>43817</v>
      </c>
      <c r="D239" s="86"/>
      <c r="E239" s="968">
        <v>43817</v>
      </c>
      <c r="F239" s="88" t="s">
        <v>340</v>
      </c>
      <c r="G239" s="21"/>
      <c r="H239" s="227" t="s">
        <v>1556</v>
      </c>
      <c r="I239" s="88" t="s">
        <v>1075</v>
      </c>
      <c r="J239" s="20" t="s">
        <v>854</v>
      </c>
      <c r="K239" s="227">
        <v>40000</v>
      </c>
      <c r="L239" s="729"/>
      <c r="M239" s="729"/>
      <c r="N239" s="664"/>
      <c r="O239" s="100">
        <v>700001.28000000003</v>
      </c>
    </row>
    <row r="240" spans="1:15" ht="13" x14ac:dyDescent="0.15">
      <c r="A240" s="18" t="s">
        <v>848</v>
      </c>
      <c r="B240" s="198">
        <v>43797</v>
      </c>
      <c r="C240" s="659">
        <f t="shared" si="17"/>
        <v>43817</v>
      </c>
      <c r="D240" s="86"/>
      <c r="E240" s="963"/>
      <c r="F240" s="88" t="s">
        <v>340</v>
      </c>
      <c r="G240" s="21"/>
      <c r="H240" s="227" t="s">
        <v>1557</v>
      </c>
      <c r="I240" s="88" t="s">
        <v>1075</v>
      </c>
      <c r="J240" s="224" t="s">
        <v>854</v>
      </c>
      <c r="K240" s="227">
        <v>40000</v>
      </c>
      <c r="L240" s="729"/>
      <c r="M240" s="729"/>
      <c r="N240" s="664"/>
      <c r="O240" s="100">
        <v>700001.28000000003</v>
      </c>
    </row>
    <row r="241" spans="1:15" ht="13" x14ac:dyDescent="0.15">
      <c r="A241" s="288"/>
      <c r="B241" s="363"/>
      <c r="C241" s="810"/>
      <c r="D241" s="291"/>
      <c r="E241" s="290"/>
      <c r="F241" s="292"/>
      <c r="G241" s="293"/>
      <c r="H241" s="298"/>
      <c r="I241" s="292"/>
      <c r="J241" s="366"/>
      <c r="K241" s="298">
        <f>SUM(K222:K240)</f>
        <v>722570</v>
      </c>
      <c r="L241" s="812">
        <f>K241*0.2</f>
        <v>144514</v>
      </c>
      <c r="M241" s="812">
        <f>K241*0.16</f>
        <v>115611.2</v>
      </c>
      <c r="N241" s="813"/>
      <c r="O241" s="302"/>
    </row>
    <row r="242" spans="1:15" ht="13" x14ac:dyDescent="0.15">
      <c r="A242" s="18" t="s">
        <v>848</v>
      </c>
      <c r="B242" s="198">
        <v>43798</v>
      </c>
      <c r="C242" s="659">
        <f t="shared" ref="C242:C271" si="18">B242+20</f>
        <v>43818</v>
      </c>
      <c r="D242" s="86"/>
      <c r="E242" s="968">
        <v>43818</v>
      </c>
      <c r="F242" s="88" t="s">
        <v>340</v>
      </c>
      <c r="G242" s="88" t="s">
        <v>103</v>
      </c>
      <c r="H242" s="227" t="s">
        <v>1558</v>
      </c>
      <c r="I242" s="88" t="s">
        <v>1559</v>
      </c>
      <c r="J242" s="224" t="s">
        <v>854</v>
      </c>
      <c r="K242" s="227">
        <v>40116</v>
      </c>
      <c r="L242" s="729"/>
      <c r="M242" s="729"/>
      <c r="N242" s="664"/>
      <c r="O242" s="100">
        <v>702031.28</v>
      </c>
    </row>
    <row r="243" spans="1:15" ht="13" x14ac:dyDescent="0.15">
      <c r="A243" s="12" t="s">
        <v>848</v>
      </c>
      <c r="B243" s="449">
        <v>43798</v>
      </c>
      <c r="C243" s="749">
        <f t="shared" si="18"/>
        <v>43818</v>
      </c>
      <c r="D243" s="750"/>
      <c r="E243" s="963"/>
      <c r="F243" s="680" t="s">
        <v>340</v>
      </c>
      <c r="G243" s="15"/>
      <c r="H243" s="752" t="s">
        <v>1560</v>
      </c>
      <c r="I243" s="680" t="s">
        <v>1561</v>
      </c>
      <c r="J243" s="14" t="s">
        <v>1002</v>
      </c>
      <c r="K243" s="752">
        <v>40015</v>
      </c>
      <c r="L243" s="754"/>
      <c r="M243" s="754"/>
      <c r="N243" s="755"/>
      <c r="O243" s="756">
        <v>700236.78</v>
      </c>
    </row>
    <row r="244" spans="1:15" ht="13" x14ac:dyDescent="0.15">
      <c r="A244" s="18" t="s">
        <v>848</v>
      </c>
      <c r="B244" s="198">
        <v>43798</v>
      </c>
      <c r="C244" s="659">
        <f t="shared" si="18"/>
        <v>43818</v>
      </c>
      <c r="D244" s="86"/>
      <c r="E244" s="968">
        <v>43818</v>
      </c>
      <c r="F244" s="88" t="s">
        <v>340</v>
      </c>
      <c r="G244" s="21"/>
      <c r="H244" s="227" t="s">
        <v>1562</v>
      </c>
      <c r="I244" s="88" t="s">
        <v>1075</v>
      </c>
      <c r="J244" s="224" t="s">
        <v>854</v>
      </c>
      <c r="K244" s="227">
        <v>40000</v>
      </c>
      <c r="L244" s="729"/>
      <c r="M244" s="729"/>
      <c r="N244" s="664"/>
      <c r="O244" s="100">
        <v>700001.28000000003</v>
      </c>
    </row>
    <row r="245" spans="1:15" ht="13" x14ac:dyDescent="0.15">
      <c r="A245" s="12" t="s">
        <v>848</v>
      </c>
      <c r="B245" s="449">
        <v>43798</v>
      </c>
      <c r="C245" s="749">
        <f t="shared" si="18"/>
        <v>43818</v>
      </c>
      <c r="D245" s="750"/>
      <c r="E245" s="963"/>
      <c r="F245" s="680" t="s">
        <v>340</v>
      </c>
      <c r="G245" s="15"/>
      <c r="H245" s="752" t="s">
        <v>1563</v>
      </c>
      <c r="I245" s="680" t="s">
        <v>1564</v>
      </c>
      <c r="J245" s="14" t="s">
        <v>1002</v>
      </c>
      <c r="K245" s="752">
        <v>19643</v>
      </c>
      <c r="L245" s="754"/>
      <c r="M245" s="754"/>
      <c r="N245" s="755"/>
      <c r="O245" s="756">
        <v>343753.13</v>
      </c>
    </row>
    <row r="246" spans="1:15" ht="13" x14ac:dyDescent="0.15">
      <c r="A246" s="12" t="s">
        <v>848</v>
      </c>
      <c r="B246" s="449">
        <v>43799</v>
      </c>
      <c r="C246" s="749">
        <f t="shared" si="18"/>
        <v>43819</v>
      </c>
      <c r="D246" s="750"/>
      <c r="E246" s="751">
        <v>43819</v>
      </c>
      <c r="F246" s="680" t="s">
        <v>340</v>
      </c>
      <c r="G246" s="15"/>
      <c r="H246" s="752" t="s">
        <v>1565</v>
      </c>
      <c r="I246" s="680" t="s">
        <v>1075</v>
      </c>
      <c r="J246" s="14" t="s">
        <v>854</v>
      </c>
      <c r="K246" s="752">
        <v>40000</v>
      </c>
      <c r="L246" s="754"/>
      <c r="M246" s="754"/>
      <c r="N246" s="755"/>
      <c r="O246" s="756">
        <v>700001.28000000003</v>
      </c>
    </row>
    <row r="247" spans="1:15" ht="13" x14ac:dyDescent="0.15">
      <c r="A247" s="18" t="s">
        <v>848</v>
      </c>
      <c r="B247" s="198">
        <v>43799</v>
      </c>
      <c r="C247" s="659">
        <f t="shared" si="18"/>
        <v>43819</v>
      </c>
      <c r="D247" s="86"/>
      <c r="E247" s="968">
        <v>43819</v>
      </c>
      <c r="F247" s="88" t="s">
        <v>340</v>
      </c>
      <c r="G247" s="21"/>
      <c r="H247" s="227" t="s">
        <v>1566</v>
      </c>
      <c r="I247" s="88">
        <v>40000</v>
      </c>
      <c r="J247" s="224" t="s">
        <v>854</v>
      </c>
      <c r="K247" s="227">
        <v>40000</v>
      </c>
      <c r="L247" s="729"/>
      <c r="M247" s="729"/>
      <c r="N247" s="664"/>
      <c r="O247" s="100">
        <v>700001.28000000003</v>
      </c>
    </row>
    <row r="248" spans="1:15" ht="13" x14ac:dyDescent="0.15">
      <c r="A248" s="18" t="s">
        <v>848</v>
      </c>
      <c r="B248" s="198">
        <v>43799</v>
      </c>
      <c r="C248" s="659">
        <f t="shared" si="18"/>
        <v>43819</v>
      </c>
      <c r="D248" s="86"/>
      <c r="E248" s="963"/>
      <c r="F248" s="88" t="s">
        <v>340</v>
      </c>
      <c r="G248" s="21"/>
      <c r="H248" s="227" t="s">
        <v>1567</v>
      </c>
      <c r="I248" s="88" t="s">
        <v>1075</v>
      </c>
      <c r="J248" s="224" t="s">
        <v>854</v>
      </c>
      <c r="K248" s="227">
        <v>40000</v>
      </c>
      <c r="L248" s="729"/>
      <c r="M248" s="729"/>
      <c r="N248" s="664"/>
      <c r="O248" s="100">
        <v>700001.28000000003</v>
      </c>
    </row>
    <row r="249" spans="1:15" ht="13" x14ac:dyDescent="0.15">
      <c r="A249" s="12" t="s">
        <v>848</v>
      </c>
      <c r="B249" s="449">
        <v>43799</v>
      </c>
      <c r="C249" s="749">
        <f t="shared" si="18"/>
        <v>43819</v>
      </c>
      <c r="D249" s="750"/>
      <c r="E249" s="1064">
        <v>43819</v>
      </c>
      <c r="F249" s="680" t="s">
        <v>340</v>
      </c>
      <c r="G249" s="15"/>
      <c r="H249" s="752" t="s">
        <v>1568</v>
      </c>
      <c r="I249" s="680" t="s">
        <v>1075</v>
      </c>
      <c r="J249" s="14" t="s">
        <v>1002</v>
      </c>
      <c r="K249" s="752">
        <v>40000</v>
      </c>
      <c r="L249" s="754"/>
      <c r="M249" s="754"/>
      <c r="N249" s="755"/>
      <c r="O249" s="756">
        <v>700001.28000000003</v>
      </c>
    </row>
    <row r="250" spans="1:15" ht="13" x14ac:dyDescent="0.15">
      <c r="A250" s="12" t="s">
        <v>848</v>
      </c>
      <c r="B250" s="449">
        <v>43799</v>
      </c>
      <c r="C250" s="749">
        <f t="shared" si="18"/>
        <v>43819</v>
      </c>
      <c r="D250" s="750"/>
      <c r="E250" s="963"/>
      <c r="F250" s="680" t="s">
        <v>340</v>
      </c>
      <c r="G250" s="15"/>
      <c r="H250" s="752" t="s">
        <v>1569</v>
      </c>
      <c r="I250" s="680" t="s">
        <v>1075</v>
      </c>
      <c r="J250" s="14" t="s">
        <v>854</v>
      </c>
      <c r="K250" s="752">
        <v>40000</v>
      </c>
      <c r="L250" s="754"/>
      <c r="M250" s="754"/>
      <c r="N250" s="755"/>
      <c r="O250" s="756">
        <v>700001.28000000003</v>
      </c>
    </row>
    <row r="251" spans="1:15" ht="13" x14ac:dyDescent="0.15">
      <c r="A251" s="18" t="s">
        <v>848</v>
      </c>
      <c r="B251" s="198">
        <v>43799</v>
      </c>
      <c r="C251" s="659">
        <f t="shared" si="18"/>
        <v>43819</v>
      </c>
      <c r="D251" s="86"/>
      <c r="E251" s="83">
        <v>43819</v>
      </c>
      <c r="F251" s="88" t="s">
        <v>340</v>
      </c>
      <c r="G251" s="21"/>
      <c r="H251" s="227" t="s">
        <v>1570</v>
      </c>
      <c r="I251" s="88" t="s">
        <v>1075</v>
      </c>
      <c r="J251" s="224" t="s">
        <v>854</v>
      </c>
      <c r="K251" s="227">
        <v>40000</v>
      </c>
      <c r="L251" s="729"/>
      <c r="M251" s="729"/>
      <c r="N251" s="664"/>
      <c r="O251" s="100">
        <v>700001.28000000003</v>
      </c>
    </row>
    <row r="252" spans="1:15" ht="13" x14ac:dyDescent="0.15">
      <c r="A252" s="18" t="s">
        <v>848</v>
      </c>
      <c r="B252" s="198">
        <v>43799</v>
      </c>
      <c r="C252" s="659">
        <f t="shared" si="18"/>
        <v>43819</v>
      </c>
      <c r="D252" s="86"/>
      <c r="E252" s="83">
        <v>43822</v>
      </c>
      <c r="F252" s="88" t="s">
        <v>340</v>
      </c>
      <c r="G252" s="21"/>
      <c r="H252" s="227" t="s">
        <v>1571</v>
      </c>
      <c r="I252" s="88" t="s">
        <v>1075</v>
      </c>
      <c r="J252" s="224" t="s">
        <v>854</v>
      </c>
      <c r="K252" s="227">
        <v>40000</v>
      </c>
      <c r="L252" s="729"/>
      <c r="M252" s="729"/>
      <c r="N252" s="664"/>
      <c r="O252" s="100">
        <v>700001.28000000003</v>
      </c>
    </row>
    <row r="253" spans="1:15" ht="13" x14ac:dyDescent="0.15">
      <c r="A253" s="12" t="s">
        <v>848</v>
      </c>
      <c r="B253" s="449">
        <v>43799</v>
      </c>
      <c r="C253" s="749">
        <f t="shared" si="18"/>
        <v>43819</v>
      </c>
      <c r="D253" s="750"/>
      <c r="E253" s="751">
        <v>43819</v>
      </c>
      <c r="F253" s="680" t="s">
        <v>340</v>
      </c>
      <c r="G253" s="15"/>
      <c r="H253" s="752" t="s">
        <v>1572</v>
      </c>
      <c r="I253" s="680" t="s">
        <v>1075</v>
      </c>
      <c r="J253" s="14" t="s">
        <v>1002</v>
      </c>
      <c r="K253" s="752">
        <v>40000</v>
      </c>
      <c r="L253" s="754"/>
      <c r="M253" s="754"/>
      <c r="N253" s="755"/>
      <c r="O253" s="756">
        <v>700001.28000000003</v>
      </c>
    </row>
    <row r="254" spans="1:15" ht="13" x14ac:dyDescent="0.15">
      <c r="A254" s="12" t="s">
        <v>848</v>
      </c>
      <c r="B254" s="449">
        <v>43799</v>
      </c>
      <c r="C254" s="749">
        <f t="shared" si="18"/>
        <v>43819</v>
      </c>
      <c r="D254" s="750"/>
      <c r="E254" s="751">
        <v>43822</v>
      </c>
      <c r="F254" s="680" t="s">
        <v>340</v>
      </c>
      <c r="G254" s="15"/>
      <c r="H254" s="752" t="s">
        <v>1573</v>
      </c>
      <c r="I254" s="680" t="s">
        <v>1574</v>
      </c>
      <c r="J254" s="14" t="s">
        <v>854</v>
      </c>
      <c r="K254" s="752">
        <v>40000</v>
      </c>
      <c r="L254" s="754"/>
      <c r="M254" s="754"/>
      <c r="N254" s="755"/>
      <c r="O254" s="756">
        <v>700001.28000000003</v>
      </c>
    </row>
    <row r="255" spans="1:15" ht="13" x14ac:dyDescent="0.15">
      <c r="A255" s="18" t="s">
        <v>848</v>
      </c>
      <c r="B255" s="198">
        <v>43799</v>
      </c>
      <c r="C255" s="659">
        <f t="shared" si="18"/>
        <v>43819</v>
      </c>
      <c r="D255" s="86"/>
      <c r="E255" s="968">
        <v>43822</v>
      </c>
      <c r="F255" s="88" t="s">
        <v>340</v>
      </c>
      <c r="G255" s="21"/>
      <c r="H255" s="227" t="s">
        <v>1575</v>
      </c>
      <c r="I255" s="88" t="s">
        <v>1075</v>
      </c>
      <c r="J255" s="224" t="s">
        <v>854</v>
      </c>
      <c r="K255" s="227">
        <v>40000</v>
      </c>
      <c r="L255" s="729"/>
      <c r="M255" s="729"/>
      <c r="N255" s="664"/>
      <c r="O255" s="100">
        <v>700001.28000000003</v>
      </c>
    </row>
    <row r="256" spans="1:15" ht="13" x14ac:dyDescent="0.15">
      <c r="A256" s="18" t="s">
        <v>848</v>
      </c>
      <c r="B256" s="198">
        <v>43799</v>
      </c>
      <c r="C256" s="659">
        <f t="shared" si="18"/>
        <v>43819</v>
      </c>
      <c r="D256" s="86"/>
      <c r="E256" s="963"/>
      <c r="F256" s="88" t="s">
        <v>340</v>
      </c>
      <c r="G256" s="21"/>
      <c r="H256" s="227" t="s">
        <v>1576</v>
      </c>
      <c r="I256" s="88" t="s">
        <v>1075</v>
      </c>
      <c r="J256" s="224" t="s">
        <v>854</v>
      </c>
      <c r="K256" s="227">
        <v>40000</v>
      </c>
      <c r="L256" s="729"/>
      <c r="M256" s="729"/>
      <c r="N256" s="664"/>
      <c r="O256" s="100">
        <v>700001.28000000003</v>
      </c>
    </row>
    <row r="257" spans="1:15" ht="13" x14ac:dyDescent="0.15">
      <c r="A257" s="12" t="s">
        <v>848</v>
      </c>
      <c r="B257" s="449">
        <v>43799</v>
      </c>
      <c r="C257" s="749">
        <f t="shared" si="18"/>
        <v>43819</v>
      </c>
      <c r="D257" s="750"/>
      <c r="E257" s="1064">
        <v>43822</v>
      </c>
      <c r="F257" s="680" t="s">
        <v>340</v>
      </c>
      <c r="G257" s="15"/>
      <c r="H257" s="752" t="s">
        <v>1577</v>
      </c>
      <c r="I257" s="680" t="s">
        <v>1075</v>
      </c>
      <c r="J257" s="14" t="s">
        <v>1002</v>
      </c>
      <c r="K257" s="752">
        <v>40000</v>
      </c>
      <c r="L257" s="754"/>
      <c r="M257" s="754"/>
      <c r="N257" s="755"/>
      <c r="O257" s="756">
        <v>700001.28000000003</v>
      </c>
    </row>
    <row r="258" spans="1:15" ht="13" x14ac:dyDescent="0.15">
      <c r="A258" s="12" t="s">
        <v>848</v>
      </c>
      <c r="B258" s="449">
        <v>43799</v>
      </c>
      <c r="C258" s="749">
        <f t="shared" si="18"/>
        <v>43819</v>
      </c>
      <c r="D258" s="750"/>
      <c r="E258" s="963"/>
      <c r="F258" s="680" t="s">
        <v>340</v>
      </c>
      <c r="G258" s="15"/>
      <c r="H258" s="752" t="s">
        <v>1578</v>
      </c>
      <c r="I258" s="680" t="s">
        <v>1075</v>
      </c>
      <c r="J258" s="14" t="s">
        <v>854</v>
      </c>
      <c r="K258" s="752">
        <v>40000</v>
      </c>
      <c r="L258" s="754"/>
      <c r="M258" s="754"/>
      <c r="N258" s="755"/>
      <c r="O258" s="756">
        <v>700001.28000000003</v>
      </c>
    </row>
    <row r="259" spans="1:15" ht="13" x14ac:dyDescent="0.15">
      <c r="A259" s="18" t="s">
        <v>848</v>
      </c>
      <c r="B259" s="198">
        <v>43799</v>
      </c>
      <c r="C259" s="659">
        <f t="shared" si="18"/>
        <v>43819</v>
      </c>
      <c r="D259" s="86"/>
      <c r="E259" s="968">
        <v>43822</v>
      </c>
      <c r="F259" s="88" t="s">
        <v>340</v>
      </c>
      <c r="G259" s="21"/>
      <c r="H259" s="227" t="s">
        <v>1579</v>
      </c>
      <c r="I259" s="88" t="s">
        <v>1075</v>
      </c>
      <c r="J259" s="224" t="s">
        <v>854</v>
      </c>
      <c r="K259" s="227">
        <v>40000</v>
      </c>
      <c r="L259" s="729"/>
      <c r="M259" s="729"/>
      <c r="N259" s="664"/>
      <c r="O259" s="100">
        <v>700001.28000000003</v>
      </c>
    </row>
    <row r="260" spans="1:15" ht="13" x14ac:dyDescent="0.15">
      <c r="A260" s="18" t="s">
        <v>848</v>
      </c>
      <c r="B260" s="198">
        <v>43799</v>
      </c>
      <c r="C260" s="659">
        <f t="shared" si="18"/>
        <v>43819</v>
      </c>
      <c r="D260" s="86"/>
      <c r="E260" s="963"/>
      <c r="F260" s="88" t="s">
        <v>340</v>
      </c>
      <c r="G260" s="21"/>
      <c r="H260" s="227" t="s">
        <v>1580</v>
      </c>
      <c r="I260" s="88" t="s">
        <v>1075</v>
      </c>
      <c r="J260" s="224" t="s">
        <v>854</v>
      </c>
      <c r="K260" s="227">
        <v>40000</v>
      </c>
      <c r="L260" s="729"/>
      <c r="M260" s="729"/>
      <c r="N260" s="664"/>
      <c r="O260" s="100">
        <v>700001.28000000003</v>
      </c>
    </row>
    <row r="261" spans="1:15" ht="13" x14ac:dyDescent="0.15">
      <c r="A261" s="12" t="s">
        <v>848</v>
      </c>
      <c r="B261" s="449">
        <v>43799</v>
      </c>
      <c r="C261" s="749">
        <f t="shared" si="18"/>
        <v>43819</v>
      </c>
      <c r="D261" s="750"/>
      <c r="E261" s="1064">
        <v>43822</v>
      </c>
      <c r="F261" s="680" t="s">
        <v>340</v>
      </c>
      <c r="G261" s="15"/>
      <c r="H261" s="752" t="s">
        <v>1581</v>
      </c>
      <c r="I261" s="680" t="s">
        <v>1075</v>
      </c>
      <c r="J261" s="14" t="s">
        <v>1002</v>
      </c>
      <c r="K261" s="752">
        <v>40000</v>
      </c>
      <c r="L261" s="754"/>
      <c r="M261" s="754"/>
      <c r="N261" s="755"/>
      <c r="O261" s="756">
        <v>700001.28000000003</v>
      </c>
    </row>
    <row r="262" spans="1:15" ht="13" x14ac:dyDescent="0.15">
      <c r="A262" s="12" t="s">
        <v>848</v>
      </c>
      <c r="B262" s="449">
        <v>43771</v>
      </c>
      <c r="C262" s="749">
        <f t="shared" si="18"/>
        <v>43791</v>
      </c>
      <c r="D262" s="750"/>
      <c r="E262" s="963"/>
      <c r="F262" s="680" t="s">
        <v>340</v>
      </c>
      <c r="G262" s="15"/>
      <c r="H262" s="752" t="s">
        <v>1582</v>
      </c>
      <c r="I262" s="680" t="s">
        <v>1583</v>
      </c>
      <c r="J262" s="14" t="s">
        <v>854</v>
      </c>
      <c r="K262" s="752">
        <v>58000</v>
      </c>
      <c r="L262" s="754"/>
      <c r="M262" s="754"/>
      <c r="N262" s="755"/>
      <c r="O262" s="756">
        <v>1015001.86</v>
      </c>
    </row>
    <row r="263" spans="1:15" ht="13" x14ac:dyDescent="0.15">
      <c r="A263" s="18" t="s">
        <v>848</v>
      </c>
      <c r="B263" s="198">
        <v>43802</v>
      </c>
      <c r="C263" s="659">
        <f t="shared" si="18"/>
        <v>43822</v>
      </c>
      <c r="D263" s="86"/>
      <c r="E263" s="83">
        <v>43822</v>
      </c>
      <c r="F263" s="88" t="s">
        <v>340</v>
      </c>
      <c r="G263" s="21"/>
      <c r="H263" s="227" t="s">
        <v>1584</v>
      </c>
      <c r="I263" s="88" t="s">
        <v>1555</v>
      </c>
      <c r="J263" s="224" t="s">
        <v>854</v>
      </c>
      <c r="K263" s="227">
        <v>19640</v>
      </c>
      <c r="L263" s="729"/>
      <c r="M263" s="729"/>
      <c r="N263" s="664"/>
      <c r="O263" s="100">
        <v>351556</v>
      </c>
    </row>
    <row r="264" spans="1:15" ht="13" x14ac:dyDescent="0.15">
      <c r="A264" s="12" t="s">
        <v>848</v>
      </c>
      <c r="B264" s="449">
        <v>43804</v>
      </c>
      <c r="C264" s="749">
        <f t="shared" si="18"/>
        <v>43824</v>
      </c>
      <c r="D264" s="750"/>
      <c r="E264" s="1064">
        <v>43823</v>
      </c>
      <c r="F264" s="680" t="s">
        <v>340</v>
      </c>
      <c r="G264" s="15"/>
      <c r="H264" s="752" t="s">
        <v>1585</v>
      </c>
      <c r="I264" s="680" t="s">
        <v>1075</v>
      </c>
      <c r="J264" s="14" t="s">
        <v>1002</v>
      </c>
      <c r="K264" s="752">
        <v>40000</v>
      </c>
      <c r="L264" s="754"/>
      <c r="M264" s="754"/>
      <c r="N264" s="755"/>
      <c r="O264" s="756">
        <v>716000</v>
      </c>
    </row>
    <row r="265" spans="1:15" ht="13" x14ac:dyDescent="0.15">
      <c r="A265" s="12" t="s">
        <v>848</v>
      </c>
      <c r="B265" s="449">
        <v>43804</v>
      </c>
      <c r="C265" s="749">
        <f t="shared" si="18"/>
        <v>43824</v>
      </c>
      <c r="D265" s="750"/>
      <c r="E265" s="963"/>
      <c r="F265" s="680" t="s">
        <v>340</v>
      </c>
      <c r="G265" s="15"/>
      <c r="H265" s="752" t="s">
        <v>1586</v>
      </c>
      <c r="I265" s="680" t="s">
        <v>1075</v>
      </c>
      <c r="J265" s="14" t="s">
        <v>854</v>
      </c>
      <c r="K265" s="752">
        <v>40000</v>
      </c>
      <c r="L265" s="754"/>
      <c r="M265" s="754"/>
      <c r="N265" s="755"/>
      <c r="O265" s="756">
        <v>716000</v>
      </c>
    </row>
    <row r="266" spans="1:15" ht="13" x14ac:dyDescent="0.15">
      <c r="A266" s="18" t="s">
        <v>848</v>
      </c>
      <c r="B266" s="198">
        <v>43804</v>
      </c>
      <c r="C266" s="659">
        <f t="shared" si="18"/>
        <v>43824</v>
      </c>
      <c r="D266" s="86"/>
      <c r="E266" s="968">
        <v>43823</v>
      </c>
      <c r="F266" s="88" t="s">
        <v>340</v>
      </c>
      <c r="G266" s="21"/>
      <c r="H266" s="227" t="s">
        <v>1587</v>
      </c>
      <c r="I266" s="88" t="s">
        <v>1588</v>
      </c>
      <c r="J266" s="224" t="s">
        <v>854</v>
      </c>
      <c r="K266" s="227">
        <v>40112</v>
      </c>
      <c r="L266" s="729"/>
      <c r="M266" s="729"/>
      <c r="N266" s="664"/>
      <c r="O266" s="100">
        <v>718004.8</v>
      </c>
    </row>
    <row r="267" spans="1:15" ht="13" x14ac:dyDescent="0.15">
      <c r="A267" s="18" t="s">
        <v>848</v>
      </c>
      <c r="B267" s="198">
        <v>43805</v>
      </c>
      <c r="C267" s="659">
        <f t="shared" si="18"/>
        <v>43825</v>
      </c>
      <c r="D267" s="86"/>
      <c r="E267" s="963"/>
      <c r="F267" s="88" t="s">
        <v>340</v>
      </c>
      <c r="G267" s="21"/>
      <c r="H267" s="227" t="s">
        <v>1589</v>
      </c>
      <c r="I267" s="88" t="s">
        <v>1583</v>
      </c>
      <c r="J267" s="224" t="s">
        <v>854</v>
      </c>
      <c r="K267" s="227">
        <v>58000</v>
      </c>
      <c r="L267" s="729"/>
      <c r="M267" s="729"/>
      <c r="N267" s="664"/>
      <c r="O267" s="100">
        <v>1038200</v>
      </c>
    </row>
    <row r="268" spans="1:15" ht="13" x14ac:dyDescent="0.15">
      <c r="A268" s="12" t="s">
        <v>848</v>
      </c>
      <c r="B268" s="449">
        <v>43805</v>
      </c>
      <c r="C268" s="749">
        <f t="shared" si="18"/>
        <v>43825</v>
      </c>
      <c r="D268" s="750"/>
      <c r="E268" s="1064">
        <v>43823</v>
      </c>
      <c r="F268" s="680" t="s">
        <v>340</v>
      </c>
      <c r="G268" s="15"/>
      <c r="H268" s="752" t="s">
        <v>1590</v>
      </c>
      <c r="I268" s="680" t="s">
        <v>1075</v>
      </c>
      <c r="J268" s="14" t="s">
        <v>1002</v>
      </c>
      <c r="K268" s="752">
        <v>40000</v>
      </c>
      <c r="L268" s="754"/>
      <c r="M268" s="754"/>
      <c r="N268" s="755"/>
      <c r="O268" s="756">
        <v>716000</v>
      </c>
    </row>
    <row r="269" spans="1:15" ht="13" x14ac:dyDescent="0.15">
      <c r="A269" s="12" t="s">
        <v>848</v>
      </c>
      <c r="B269" s="449">
        <v>43775</v>
      </c>
      <c r="C269" s="749">
        <f t="shared" si="18"/>
        <v>43795</v>
      </c>
      <c r="D269" s="750"/>
      <c r="E269" s="963"/>
      <c r="F269" s="680" t="s">
        <v>340</v>
      </c>
      <c r="G269" s="15"/>
      <c r="H269" s="752" t="s">
        <v>1591</v>
      </c>
      <c r="I269" s="680" t="s">
        <v>1075</v>
      </c>
      <c r="J269" s="14" t="s">
        <v>854</v>
      </c>
      <c r="K269" s="752">
        <v>40000</v>
      </c>
      <c r="L269" s="754"/>
      <c r="M269" s="754"/>
      <c r="N269" s="755"/>
      <c r="O269" s="756">
        <v>716000</v>
      </c>
    </row>
    <row r="270" spans="1:15" ht="13" x14ac:dyDescent="0.15">
      <c r="A270" s="18" t="s">
        <v>848</v>
      </c>
      <c r="B270" s="198">
        <v>43805</v>
      </c>
      <c r="C270" s="659">
        <f t="shared" si="18"/>
        <v>43825</v>
      </c>
      <c r="D270" s="86"/>
      <c r="E270" s="968">
        <v>43823</v>
      </c>
      <c r="F270" s="88" t="s">
        <v>340</v>
      </c>
      <c r="G270" s="21"/>
      <c r="H270" s="227" t="s">
        <v>1592</v>
      </c>
      <c r="I270" s="88" t="s">
        <v>1075</v>
      </c>
      <c r="J270" s="224" t="s">
        <v>854</v>
      </c>
      <c r="K270" s="227">
        <v>40000</v>
      </c>
      <c r="L270" s="729"/>
      <c r="M270" s="729"/>
      <c r="N270" s="664"/>
      <c r="O270" s="100">
        <v>716000</v>
      </c>
    </row>
    <row r="271" spans="1:15" ht="13" x14ac:dyDescent="0.15">
      <c r="A271" s="18" t="s">
        <v>848</v>
      </c>
      <c r="B271" s="198">
        <v>43805</v>
      </c>
      <c r="C271" s="659">
        <f t="shared" si="18"/>
        <v>43825</v>
      </c>
      <c r="D271" s="86"/>
      <c r="E271" s="963"/>
      <c r="F271" s="88" t="s">
        <v>340</v>
      </c>
      <c r="G271" s="21"/>
      <c r="H271" s="227" t="s">
        <v>1593</v>
      </c>
      <c r="I271" s="88" t="s">
        <v>1075</v>
      </c>
      <c r="J271" s="224" t="s">
        <v>854</v>
      </c>
      <c r="K271" s="227">
        <v>40000</v>
      </c>
      <c r="L271" s="729"/>
      <c r="M271" s="729"/>
      <c r="N271" s="664"/>
      <c r="O271" s="100">
        <v>716000</v>
      </c>
    </row>
    <row r="272" spans="1:15" ht="13" x14ac:dyDescent="0.15">
      <c r="A272" s="176"/>
      <c r="B272" s="216"/>
      <c r="C272" s="610"/>
      <c r="D272" s="178"/>
      <c r="E272" s="177"/>
      <c r="F272" s="180"/>
      <c r="G272" s="182"/>
      <c r="H272" s="189"/>
      <c r="I272" s="180"/>
      <c r="J272" s="184"/>
      <c r="K272" s="189">
        <f>SUM(K242:K271)</f>
        <v>1195526</v>
      </c>
      <c r="L272" s="745">
        <f>K272*0.2</f>
        <v>239105.2</v>
      </c>
      <c r="M272" s="745">
        <f>K272*0.16</f>
        <v>191284.16</v>
      </c>
      <c r="N272" s="720"/>
      <c r="O272" s="196"/>
    </row>
    <row r="273" spans="1:15" ht="13" x14ac:dyDescent="0.15">
      <c r="A273" s="12" t="s">
        <v>848</v>
      </c>
      <c r="B273" s="449">
        <v>43806</v>
      </c>
      <c r="C273" s="749">
        <f t="shared" ref="C273:C301" si="19">B273+20</f>
        <v>43826</v>
      </c>
      <c r="D273" s="750"/>
      <c r="E273" s="1064">
        <v>43825</v>
      </c>
      <c r="F273" s="680" t="s">
        <v>340</v>
      </c>
      <c r="G273" s="15"/>
      <c r="H273" s="752" t="s">
        <v>1594</v>
      </c>
      <c r="I273" s="680" t="s">
        <v>1075</v>
      </c>
      <c r="J273" s="14" t="s">
        <v>1002</v>
      </c>
      <c r="K273" s="752">
        <v>40000</v>
      </c>
      <c r="L273" s="754"/>
      <c r="M273" s="754"/>
      <c r="N273" s="755"/>
      <c r="O273" s="756">
        <v>716000</v>
      </c>
    </row>
    <row r="274" spans="1:15" ht="13" x14ac:dyDescent="0.15">
      <c r="A274" s="12" t="s">
        <v>848</v>
      </c>
      <c r="B274" s="449">
        <v>43806</v>
      </c>
      <c r="C274" s="749">
        <f t="shared" si="19"/>
        <v>43826</v>
      </c>
      <c r="D274" s="750"/>
      <c r="E274" s="963"/>
      <c r="F274" s="680" t="s">
        <v>340</v>
      </c>
      <c r="G274" s="15"/>
      <c r="H274" s="752" t="s">
        <v>1595</v>
      </c>
      <c r="I274" s="680" t="s">
        <v>1075</v>
      </c>
      <c r="J274" s="14" t="s">
        <v>854</v>
      </c>
      <c r="K274" s="752">
        <v>40000</v>
      </c>
      <c r="L274" s="754"/>
      <c r="M274" s="754"/>
      <c r="N274" s="755"/>
      <c r="O274" s="756">
        <v>716000</v>
      </c>
    </row>
    <row r="275" spans="1:15" ht="13" x14ac:dyDescent="0.15">
      <c r="A275" s="18" t="s">
        <v>848</v>
      </c>
      <c r="B275" s="198">
        <v>43806</v>
      </c>
      <c r="C275" s="659">
        <f t="shared" si="19"/>
        <v>43826</v>
      </c>
      <c r="D275" s="86"/>
      <c r="E275" s="968">
        <v>43825</v>
      </c>
      <c r="F275" s="88" t="s">
        <v>340</v>
      </c>
      <c r="G275" s="21"/>
      <c r="H275" s="227" t="s">
        <v>1596</v>
      </c>
      <c r="I275" s="88" t="s">
        <v>1075</v>
      </c>
      <c r="J275" s="224" t="s">
        <v>854</v>
      </c>
      <c r="K275" s="227">
        <v>40000</v>
      </c>
      <c r="L275" s="729"/>
      <c r="M275" s="729"/>
      <c r="N275" s="664"/>
      <c r="O275" s="100">
        <v>716000</v>
      </c>
    </row>
    <row r="276" spans="1:15" ht="13" x14ac:dyDescent="0.15">
      <c r="A276" s="18" t="s">
        <v>848</v>
      </c>
      <c r="B276" s="198">
        <v>43806</v>
      </c>
      <c r="C276" s="659">
        <f t="shared" si="19"/>
        <v>43826</v>
      </c>
      <c r="D276" s="86"/>
      <c r="E276" s="963"/>
      <c r="F276" s="88" t="s">
        <v>340</v>
      </c>
      <c r="G276" s="21"/>
      <c r="H276" s="227" t="s">
        <v>1597</v>
      </c>
      <c r="I276" s="88" t="s">
        <v>1075</v>
      </c>
      <c r="J276" s="224" t="s">
        <v>854</v>
      </c>
      <c r="K276" s="227">
        <v>40000</v>
      </c>
      <c r="L276" s="729"/>
      <c r="M276" s="729"/>
      <c r="N276" s="664"/>
      <c r="O276" s="100">
        <v>716000</v>
      </c>
    </row>
    <row r="277" spans="1:15" ht="13" x14ac:dyDescent="0.15">
      <c r="A277" s="12" t="s">
        <v>848</v>
      </c>
      <c r="B277" s="449">
        <v>43806</v>
      </c>
      <c r="C277" s="749">
        <f t="shared" si="19"/>
        <v>43826</v>
      </c>
      <c r="D277" s="750"/>
      <c r="E277" s="1064">
        <v>43825</v>
      </c>
      <c r="F277" s="680" t="s">
        <v>340</v>
      </c>
      <c r="G277" s="15"/>
      <c r="H277" s="752" t="s">
        <v>1598</v>
      </c>
      <c r="I277" s="680" t="s">
        <v>1075</v>
      </c>
      <c r="J277" s="14" t="s">
        <v>1002</v>
      </c>
      <c r="K277" s="752">
        <v>40000</v>
      </c>
      <c r="L277" s="754"/>
      <c r="M277" s="754"/>
      <c r="N277" s="755"/>
      <c r="O277" s="756">
        <v>716000</v>
      </c>
    </row>
    <row r="278" spans="1:15" ht="13" x14ac:dyDescent="0.15">
      <c r="A278" s="12" t="s">
        <v>848</v>
      </c>
      <c r="B278" s="449">
        <v>43806</v>
      </c>
      <c r="C278" s="749">
        <f t="shared" si="19"/>
        <v>43826</v>
      </c>
      <c r="D278" s="750"/>
      <c r="E278" s="963"/>
      <c r="F278" s="680" t="s">
        <v>340</v>
      </c>
      <c r="G278" s="15"/>
      <c r="H278" s="752" t="s">
        <v>1599</v>
      </c>
      <c r="I278" s="680" t="s">
        <v>1075</v>
      </c>
      <c r="J278" s="14" t="s">
        <v>854</v>
      </c>
      <c r="K278" s="752">
        <v>40000</v>
      </c>
      <c r="L278" s="754"/>
      <c r="M278" s="754"/>
      <c r="N278" s="755"/>
      <c r="O278" s="756">
        <v>716000</v>
      </c>
    </row>
    <row r="279" spans="1:15" ht="13" x14ac:dyDescent="0.15">
      <c r="A279" s="18" t="s">
        <v>848</v>
      </c>
      <c r="B279" s="198">
        <v>43806</v>
      </c>
      <c r="C279" s="659">
        <f t="shared" si="19"/>
        <v>43826</v>
      </c>
      <c r="D279" s="86"/>
      <c r="E279" s="968">
        <v>43829</v>
      </c>
      <c r="F279" s="88" t="s">
        <v>340</v>
      </c>
      <c r="G279" s="21"/>
      <c r="H279" s="227" t="s">
        <v>1600</v>
      </c>
      <c r="I279" s="88" t="s">
        <v>1601</v>
      </c>
      <c r="J279" s="224" t="s">
        <v>854</v>
      </c>
      <c r="K279" s="227">
        <v>40001</v>
      </c>
      <c r="L279" s="729"/>
      <c r="M279" s="729"/>
      <c r="N279" s="664"/>
      <c r="O279" s="100">
        <v>716017.9</v>
      </c>
    </row>
    <row r="280" spans="1:15" ht="13" x14ac:dyDescent="0.15">
      <c r="A280" s="18" t="s">
        <v>848</v>
      </c>
      <c r="B280" s="198">
        <v>43806</v>
      </c>
      <c r="C280" s="659">
        <f t="shared" si="19"/>
        <v>43826</v>
      </c>
      <c r="D280" s="86"/>
      <c r="E280" s="963"/>
      <c r="F280" s="88" t="s">
        <v>340</v>
      </c>
      <c r="G280" s="21"/>
      <c r="H280" s="227" t="s">
        <v>1602</v>
      </c>
      <c r="I280" s="88" t="s">
        <v>1075</v>
      </c>
      <c r="J280" s="224" t="s">
        <v>854</v>
      </c>
      <c r="K280" s="227">
        <v>40000</v>
      </c>
      <c r="L280" s="729"/>
      <c r="M280" s="729"/>
      <c r="N280" s="664"/>
      <c r="O280" s="100">
        <v>716000</v>
      </c>
    </row>
    <row r="281" spans="1:15" ht="13" x14ac:dyDescent="0.15">
      <c r="A281" s="12" t="s">
        <v>848</v>
      </c>
      <c r="B281" s="449">
        <v>43806</v>
      </c>
      <c r="C281" s="749">
        <f t="shared" si="19"/>
        <v>43826</v>
      </c>
      <c r="D281" s="750"/>
      <c r="E281" s="1064">
        <v>43829</v>
      </c>
      <c r="F281" s="680" t="s">
        <v>340</v>
      </c>
      <c r="G281" s="15"/>
      <c r="H281" s="752" t="s">
        <v>1603</v>
      </c>
      <c r="I281" s="680" t="s">
        <v>1075</v>
      </c>
      <c r="J281" s="14" t="s">
        <v>1002</v>
      </c>
      <c r="K281" s="752">
        <v>40000</v>
      </c>
      <c r="L281" s="754"/>
      <c r="M281" s="754"/>
      <c r="N281" s="755"/>
      <c r="O281" s="756">
        <v>716000</v>
      </c>
    </row>
    <row r="282" spans="1:15" ht="13" x14ac:dyDescent="0.15">
      <c r="A282" s="12" t="s">
        <v>848</v>
      </c>
      <c r="B282" s="449">
        <v>43806</v>
      </c>
      <c r="C282" s="749">
        <f t="shared" si="19"/>
        <v>43826</v>
      </c>
      <c r="D282" s="750"/>
      <c r="E282" s="963"/>
      <c r="F282" s="680" t="s">
        <v>340</v>
      </c>
      <c r="G282" s="15"/>
      <c r="H282" s="752" t="s">
        <v>1604</v>
      </c>
      <c r="I282" s="680" t="s">
        <v>1075</v>
      </c>
      <c r="J282" s="14" t="s">
        <v>854</v>
      </c>
      <c r="K282" s="752">
        <v>40000</v>
      </c>
      <c r="L282" s="754"/>
      <c r="M282" s="754"/>
      <c r="N282" s="755"/>
      <c r="O282" s="756">
        <v>716000</v>
      </c>
    </row>
    <row r="283" spans="1:15" ht="13" x14ac:dyDescent="0.15">
      <c r="A283" s="18" t="s">
        <v>848</v>
      </c>
      <c r="B283" s="198">
        <v>43807</v>
      </c>
      <c r="C283" s="659">
        <f t="shared" si="19"/>
        <v>43827</v>
      </c>
      <c r="D283" s="86"/>
      <c r="E283" s="968">
        <v>43829</v>
      </c>
      <c r="F283" s="88" t="s">
        <v>340</v>
      </c>
      <c r="G283" s="21"/>
      <c r="H283" s="227" t="s">
        <v>1605</v>
      </c>
      <c r="I283" s="88" t="s">
        <v>1075</v>
      </c>
      <c r="J283" s="224" t="s">
        <v>854</v>
      </c>
      <c r="K283" s="227">
        <v>40000</v>
      </c>
      <c r="L283" s="729"/>
      <c r="M283" s="729"/>
      <c r="N283" s="664"/>
      <c r="O283" s="100">
        <v>716000</v>
      </c>
    </row>
    <row r="284" spans="1:15" ht="13" x14ac:dyDescent="0.15">
      <c r="A284" s="18" t="s">
        <v>848</v>
      </c>
      <c r="B284" s="198">
        <v>43808</v>
      </c>
      <c r="C284" s="659">
        <f t="shared" si="19"/>
        <v>43828</v>
      </c>
      <c r="D284" s="86"/>
      <c r="E284" s="963"/>
      <c r="F284" s="88" t="s">
        <v>340</v>
      </c>
      <c r="G284" s="21"/>
      <c r="H284" s="227" t="s">
        <v>1606</v>
      </c>
      <c r="I284" s="88" t="s">
        <v>1075</v>
      </c>
      <c r="J284" s="224" t="s">
        <v>854</v>
      </c>
      <c r="K284" s="227">
        <v>40000</v>
      </c>
      <c r="L284" s="729"/>
      <c r="M284" s="729"/>
      <c r="N284" s="664"/>
      <c r="O284" s="100">
        <v>716000</v>
      </c>
    </row>
    <row r="285" spans="1:15" ht="13" x14ac:dyDescent="0.15">
      <c r="A285" s="12" t="s">
        <v>848</v>
      </c>
      <c r="B285" s="449">
        <v>43808</v>
      </c>
      <c r="C285" s="749">
        <f t="shared" si="19"/>
        <v>43828</v>
      </c>
      <c r="D285" s="750"/>
      <c r="E285" s="751">
        <v>43829</v>
      </c>
      <c r="F285" s="680" t="s">
        <v>340</v>
      </c>
      <c r="G285" s="15"/>
      <c r="H285" s="752" t="s">
        <v>1607</v>
      </c>
      <c r="I285" s="680" t="s">
        <v>1075</v>
      </c>
      <c r="J285" s="14" t="s">
        <v>1002</v>
      </c>
      <c r="K285" s="752">
        <v>40000</v>
      </c>
      <c r="L285" s="754"/>
      <c r="M285" s="754"/>
      <c r="N285" s="755"/>
      <c r="O285" s="756">
        <v>716000</v>
      </c>
    </row>
    <row r="286" spans="1:15" ht="13" x14ac:dyDescent="0.15">
      <c r="A286" s="12" t="s">
        <v>848</v>
      </c>
      <c r="B286" s="449">
        <v>43807</v>
      </c>
      <c r="C286" s="749">
        <f t="shared" si="19"/>
        <v>43827</v>
      </c>
      <c r="D286" s="750"/>
      <c r="E286" s="751">
        <v>43829</v>
      </c>
      <c r="F286" s="680" t="s">
        <v>340</v>
      </c>
      <c r="G286" s="15"/>
      <c r="H286" s="752" t="s">
        <v>1608</v>
      </c>
      <c r="I286" s="680" t="s">
        <v>1075</v>
      </c>
      <c r="J286" s="14" t="s">
        <v>854</v>
      </c>
      <c r="K286" s="752">
        <v>40000</v>
      </c>
      <c r="L286" s="754"/>
      <c r="M286" s="754"/>
      <c r="N286" s="755"/>
      <c r="O286" s="756">
        <v>716000</v>
      </c>
    </row>
    <row r="287" spans="1:15" ht="13" x14ac:dyDescent="0.15">
      <c r="A287" s="18" t="s">
        <v>848</v>
      </c>
      <c r="B287" s="198">
        <v>43808</v>
      </c>
      <c r="C287" s="659">
        <f t="shared" si="19"/>
        <v>43828</v>
      </c>
      <c r="D287" s="86"/>
      <c r="E287" s="968">
        <v>43829</v>
      </c>
      <c r="F287" s="88" t="s">
        <v>340</v>
      </c>
      <c r="G287" s="21"/>
      <c r="H287" s="227" t="s">
        <v>1609</v>
      </c>
      <c r="I287" s="88" t="s">
        <v>1075</v>
      </c>
      <c r="J287" s="224" t="s">
        <v>854</v>
      </c>
      <c r="K287" s="227">
        <v>40000</v>
      </c>
      <c r="L287" s="729"/>
      <c r="M287" s="729"/>
      <c r="N287" s="664"/>
      <c r="O287" s="100">
        <v>716000</v>
      </c>
    </row>
    <row r="288" spans="1:15" ht="13" x14ac:dyDescent="0.15">
      <c r="A288" s="18" t="s">
        <v>848</v>
      </c>
      <c r="B288" s="198">
        <v>43808</v>
      </c>
      <c r="C288" s="659">
        <f t="shared" si="19"/>
        <v>43828</v>
      </c>
      <c r="D288" s="86"/>
      <c r="E288" s="963"/>
      <c r="F288" s="88" t="s">
        <v>340</v>
      </c>
      <c r="G288" s="21"/>
      <c r="H288" s="227" t="s">
        <v>1610</v>
      </c>
      <c r="I288" s="88" t="s">
        <v>1075</v>
      </c>
      <c r="J288" s="224" t="s">
        <v>854</v>
      </c>
      <c r="K288" s="227">
        <v>40000</v>
      </c>
      <c r="L288" s="729"/>
      <c r="M288" s="729"/>
      <c r="N288" s="664"/>
      <c r="O288" s="100">
        <v>716000</v>
      </c>
    </row>
    <row r="289" spans="1:15" ht="13" x14ac:dyDescent="0.15">
      <c r="A289" s="12" t="s">
        <v>848</v>
      </c>
      <c r="B289" s="449">
        <v>43809</v>
      </c>
      <c r="C289" s="749">
        <f t="shared" si="19"/>
        <v>43829</v>
      </c>
      <c r="D289" s="750"/>
      <c r="E289" s="1064">
        <v>43829</v>
      </c>
      <c r="F289" s="680" t="s">
        <v>340</v>
      </c>
      <c r="G289" s="15"/>
      <c r="H289" s="752" t="s">
        <v>1611</v>
      </c>
      <c r="I289" s="680" t="s">
        <v>1075</v>
      </c>
      <c r="J289" s="14" t="s">
        <v>1002</v>
      </c>
      <c r="K289" s="752">
        <v>40000</v>
      </c>
      <c r="L289" s="754"/>
      <c r="M289" s="754"/>
      <c r="N289" s="755"/>
      <c r="O289" s="756">
        <v>716000</v>
      </c>
    </row>
    <row r="290" spans="1:15" ht="13" x14ac:dyDescent="0.15">
      <c r="A290" s="12" t="s">
        <v>848</v>
      </c>
      <c r="B290" s="449">
        <v>43809</v>
      </c>
      <c r="C290" s="749">
        <f t="shared" si="19"/>
        <v>43829</v>
      </c>
      <c r="D290" s="750"/>
      <c r="E290" s="963"/>
      <c r="F290" s="680" t="s">
        <v>340</v>
      </c>
      <c r="G290" s="15"/>
      <c r="H290" s="752" t="s">
        <v>1612</v>
      </c>
      <c r="I290" s="680" t="s">
        <v>1075</v>
      </c>
      <c r="J290" s="14" t="s">
        <v>854</v>
      </c>
      <c r="K290" s="752">
        <v>40000</v>
      </c>
      <c r="L290" s="754"/>
      <c r="M290" s="754"/>
      <c r="N290" s="755"/>
      <c r="O290" s="756">
        <v>716000</v>
      </c>
    </row>
    <row r="291" spans="1:15" ht="13" x14ac:dyDescent="0.15">
      <c r="A291" s="18" t="s">
        <v>848</v>
      </c>
      <c r="B291" s="198">
        <v>43809</v>
      </c>
      <c r="C291" s="659">
        <f t="shared" si="19"/>
        <v>43829</v>
      </c>
      <c r="D291" s="86"/>
      <c r="E291" s="968">
        <v>43829</v>
      </c>
      <c r="F291" s="88" t="s">
        <v>340</v>
      </c>
      <c r="G291" s="21"/>
      <c r="H291" s="227" t="s">
        <v>1613</v>
      </c>
      <c r="I291" s="88" t="s">
        <v>1075</v>
      </c>
      <c r="J291" s="224" t="s">
        <v>854</v>
      </c>
      <c r="K291" s="227">
        <v>40000</v>
      </c>
      <c r="L291" s="729"/>
      <c r="M291" s="729"/>
      <c r="N291" s="664"/>
      <c r="O291" s="100">
        <v>716000</v>
      </c>
    </row>
    <row r="292" spans="1:15" ht="13" x14ac:dyDescent="0.15">
      <c r="A292" s="18" t="s">
        <v>848</v>
      </c>
      <c r="B292" s="198">
        <v>43809</v>
      </c>
      <c r="C292" s="659">
        <f t="shared" si="19"/>
        <v>43829</v>
      </c>
      <c r="D292" s="86"/>
      <c r="E292" s="963"/>
      <c r="F292" s="88" t="s">
        <v>340</v>
      </c>
      <c r="G292" s="21"/>
      <c r="H292" s="227" t="s">
        <v>1614</v>
      </c>
      <c r="I292" s="88" t="s">
        <v>1075</v>
      </c>
      <c r="J292" s="224" t="s">
        <v>854</v>
      </c>
      <c r="K292" s="227">
        <v>40000</v>
      </c>
      <c r="L292" s="729"/>
      <c r="M292" s="729"/>
      <c r="N292" s="664"/>
      <c r="O292" s="100">
        <v>716000</v>
      </c>
    </row>
    <row r="293" spans="1:15" ht="13" x14ac:dyDescent="0.15">
      <c r="A293" s="12" t="s">
        <v>848</v>
      </c>
      <c r="B293" s="449">
        <v>43809</v>
      </c>
      <c r="C293" s="749">
        <f t="shared" si="19"/>
        <v>43829</v>
      </c>
      <c r="D293" s="750"/>
      <c r="E293" s="1064">
        <v>43829</v>
      </c>
      <c r="F293" s="680" t="s">
        <v>340</v>
      </c>
      <c r="G293" s="15"/>
      <c r="H293" s="752" t="s">
        <v>1615</v>
      </c>
      <c r="I293" s="680" t="s">
        <v>1075</v>
      </c>
      <c r="J293" s="14" t="s">
        <v>1002</v>
      </c>
      <c r="K293" s="752">
        <v>40000</v>
      </c>
      <c r="L293" s="754"/>
      <c r="M293" s="754"/>
      <c r="N293" s="755"/>
      <c r="O293" s="756">
        <v>716000</v>
      </c>
    </row>
    <row r="294" spans="1:15" ht="13" x14ac:dyDescent="0.15">
      <c r="A294" s="12" t="s">
        <v>848</v>
      </c>
      <c r="B294" s="449">
        <v>43809</v>
      </c>
      <c r="C294" s="749">
        <f t="shared" si="19"/>
        <v>43829</v>
      </c>
      <c r="D294" s="750"/>
      <c r="E294" s="963"/>
      <c r="F294" s="680" t="s">
        <v>340</v>
      </c>
      <c r="G294" s="15"/>
      <c r="H294" s="752" t="s">
        <v>1616</v>
      </c>
      <c r="I294" s="680" t="s">
        <v>1075</v>
      </c>
      <c r="J294" s="14" t="s">
        <v>854</v>
      </c>
      <c r="K294" s="752">
        <v>40000</v>
      </c>
      <c r="L294" s="754"/>
      <c r="M294" s="754"/>
      <c r="N294" s="755"/>
      <c r="O294" s="756">
        <v>716000</v>
      </c>
    </row>
    <row r="295" spans="1:15" ht="13" x14ac:dyDescent="0.15">
      <c r="A295" s="18" t="s">
        <v>848</v>
      </c>
      <c r="B295" s="198">
        <v>43810</v>
      </c>
      <c r="C295" s="659">
        <f t="shared" si="19"/>
        <v>43830</v>
      </c>
      <c r="D295" s="86"/>
      <c r="E295" s="968">
        <v>43830</v>
      </c>
      <c r="F295" s="88" t="s">
        <v>340</v>
      </c>
      <c r="G295" s="21"/>
      <c r="H295" s="227" t="s">
        <v>1617</v>
      </c>
      <c r="I295" s="88" t="s">
        <v>1075</v>
      </c>
      <c r="J295" s="224" t="s">
        <v>854</v>
      </c>
      <c r="K295" s="227">
        <v>40000</v>
      </c>
      <c r="L295" s="729"/>
      <c r="M295" s="729"/>
      <c r="N295" s="664"/>
      <c r="O295" s="100">
        <v>716000</v>
      </c>
    </row>
    <row r="296" spans="1:15" ht="13" x14ac:dyDescent="0.15">
      <c r="A296" s="18" t="s">
        <v>848</v>
      </c>
      <c r="B296" s="198">
        <v>43810</v>
      </c>
      <c r="C296" s="659">
        <f t="shared" si="19"/>
        <v>43830</v>
      </c>
      <c r="D296" s="86"/>
      <c r="E296" s="963"/>
      <c r="F296" s="88" t="s">
        <v>340</v>
      </c>
      <c r="G296" s="21"/>
      <c r="H296" s="227" t="s">
        <v>1618</v>
      </c>
      <c r="I296" s="88" t="s">
        <v>1075</v>
      </c>
      <c r="J296" s="224" t="s">
        <v>854</v>
      </c>
      <c r="K296" s="227">
        <v>40000</v>
      </c>
      <c r="L296" s="729"/>
      <c r="M296" s="729"/>
      <c r="N296" s="664"/>
      <c r="O296" s="100">
        <v>716000</v>
      </c>
    </row>
    <row r="297" spans="1:15" ht="13" x14ac:dyDescent="0.15">
      <c r="A297" s="12" t="s">
        <v>848</v>
      </c>
      <c r="B297" s="449">
        <v>43810</v>
      </c>
      <c r="C297" s="749">
        <f t="shared" si="19"/>
        <v>43830</v>
      </c>
      <c r="D297" s="750"/>
      <c r="E297" s="1064">
        <v>43830</v>
      </c>
      <c r="F297" s="680" t="s">
        <v>340</v>
      </c>
      <c r="G297" s="15"/>
      <c r="H297" s="752" t="s">
        <v>1619</v>
      </c>
      <c r="I297" s="680" t="s">
        <v>1075</v>
      </c>
      <c r="J297" s="14" t="s">
        <v>1002</v>
      </c>
      <c r="K297" s="752">
        <v>40000</v>
      </c>
      <c r="L297" s="754"/>
      <c r="M297" s="754"/>
      <c r="N297" s="755"/>
      <c r="O297" s="756">
        <v>716000</v>
      </c>
    </row>
    <row r="298" spans="1:15" ht="13" x14ac:dyDescent="0.15">
      <c r="A298" s="12" t="s">
        <v>848</v>
      </c>
      <c r="B298" s="449">
        <v>43810</v>
      </c>
      <c r="C298" s="749">
        <f t="shared" si="19"/>
        <v>43830</v>
      </c>
      <c r="D298" s="750"/>
      <c r="E298" s="963"/>
      <c r="F298" s="680" t="s">
        <v>340</v>
      </c>
      <c r="G298" s="15"/>
      <c r="H298" s="752" t="s">
        <v>1620</v>
      </c>
      <c r="I298" s="680" t="s">
        <v>1621</v>
      </c>
      <c r="J298" s="14" t="s">
        <v>1002</v>
      </c>
      <c r="K298" s="752">
        <v>11000</v>
      </c>
      <c r="L298" s="754"/>
      <c r="M298" s="754"/>
      <c r="N298" s="755"/>
      <c r="O298" s="756">
        <v>196900</v>
      </c>
    </row>
    <row r="299" spans="1:15" ht="13" x14ac:dyDescent="0.15">
      <c r="A299" s="12" t="s">
        <v>848</v>
      </c>
      <c r="B299" s="449">
        <v>43811</v>
      </c>
      <c r="C299" s="749">
        <f t="shared" si="19"/>
        <v>43831</v>
      </c>
      <c r="D299" s="750"/>
      <c r="E299" s="60">
        <v>43832</v>
      </c>
      <c r="F299" s="680" t="s">
        <v>340</v>
      </c>
      <c r="G299" s="15"/>
      <c r="H299" s="752" t="s">
        <v>1622</v>
      </c>
      <c r="I299" s="680" t="s">
        <v>1075</v>
      </c>
      <c r="J299" s="14" t="s">
        <v>854</v>
      </c>
      <c r="K299" s="752">
        <v>40000</v>
      </c>
      <c r="L299" s="754"/>
      <c r="M299" s="754"/>
      <c r="N299" s="755"/>
      <c r="O299" s="756">
        <v>716000</v>
      </c>
    </row>
    <row r="300" spans="1:15" ht="13" x14ac:dyDescent="0.15">
      <c r="A300" s="18" t="s">
        <v>848</v>
      </c>
      <c r="B300" s="198">
        <v>43811</v>
      </c>
      <c r="C300" s="659">
        <f t="shared" si="19"/>
        <v>43831</v>
      </c>
      <c r="D300" s="86"/>
      <c r="E300" s="1055">
        <v>43832</v>
      </c>
      <c r="F300" s="88" t="s">
        <v>340</v>
      </c>
      <c r="G300" s="21"/>
      <c r="H300" s="227" t="s">
        <v>1623</v>
      </c>
      <c r="I300" s="88" t="s">
        <v>1075</v>
      </c>
      <c r="J300" s="224" t="s">
        <v>854</v>
      </c>
      <c r="K300" s="227">
        <v>40000</v>
      </c>
      <c r="L300" s="729"/>
      <c r="M300" s="729"/>
      <c r="N300" s="664"/>
      <c r="O300" s="100">
        <v>716000</v>
      </c>
    </row>
    <row r="301" spans="1:15" ht="13" x14ac:dyDescent="0.15">
      <c r="A301" s="18" t="s">
        <v>848</v>
      </c>
      <c r="B301" s="198">
        <v>43811</v>
      </c>
      <c r="C301" s="659">
        <f t="shared" si="19"/>
        <v>43831</v>
      </c>
      <c r="D301" s="86"/>
      <c r="E301" s="963"/>
      <c r="F301" s="88" t="s">
        <v>340</v>
      </c>
      <c r="G301" s="21"/>
      <c r="H301" s="227" t="s">
        <v>1624</v>
      </c>
      <c r="I301" s="88" t="s">
        <v>1128</v>
      </c>
      <c r="J301" s="224" t="s">
        <v>854</v>
      </c>
      <c r="K301" s="227">
        <v>20000</v>
      </c>
      <c r="L301" s="729"/>
      <c r="M301" s="729"/>
      <c r="N301" s="664"/>
      <c r="O301" s="100">
        <v>358000</v>
      </c>
    </row>
    <row r="302" spans="1:15" ht="13" x14ac:dyDescent="0.15">
      <c r="A302" s="288"/>
      <c r="B302" s="363"/>
      <c r="C302" s="810"/>
      <c r="D302" s="291"/>
      <c r="E302" s="810"/>
      <c r="F302" s="292"/>
      <c r="G302" s="293"/>
      <c r="H302" s="298"/>
      <c r="I302" s="292"/>
      <c r="J302" s="294"/>
      <c r="K302" s="298">
        <f>SUM(K273:K301)</f>
        <v>1111001</v>
      </c>
      <c r="L302" s="812">
        <f>K302*0.2</f>
        <v>222200.2</v>
      </c>
      <c r="M302" s="812">
        <f>K302*0.16</f>
        <v>177760.16</v>
      </c>
      <c r="N302" s="813"/>
      <c r="O302" s="302"/>
    </row>
    <row r="303" spans="1:15" ht="13" x14ac:dyDescent="0.15">
      <c r="A303" s="12" t="s">
        <v>848</v>
      </c>
      <c r="B303" s="449">
        <v>43812</v>
      </c>
      <c r="C303" s="749">
        <f t="shared" ref="C303:C311" si="20">B303+20</f>
        <v>43832</v>
      </c>
      <c r="D303" s="750"/>
      <c r="E303" s="1064">
        <v>43832</v>
      </c>
      <c r="F303" s="680" t="s">
        <v>340</v>
      </c>
      <c r="G303" s="15"/>
      <c r="H303" s="752" t="s">
        <v>1625</v>
      </c>
      <c r="I303" s="680" t="s">
        <v>1075</v>
      </c>
      <c r="J303" s="14" t="s">
        <v>1002</v>
      </c>
      <c r="K303" s="752">
        <v>40000</v>
      </c>
      <c r="L303" s="754"/>
      <c r="M303" s="754"/>
      <c r="N303" s="755"/>
      <c r="O303" s="756">
        <v>716000</v>
      </c>
    </row>
    <row r="304" spans="1:15" ht="13" x14ac:dyDescent="0.15">
      <c r="A304" s="12" t="s">
        <v>848</v>
      </c>
      <c r="B304" s="449">
        <v>43812</v>
      </c>
      <c r="C304" s="749">
        <f t="shared" si="20"/>
        <v>43832</v>
      </c>
      <c r="D304" s="750"/>
      <c r="E304" s="963"/>
      <c r="F304" s="680" t="s">
        <v>340</v>
      </c>
      <c r="G304" s="15"/>
      <c r="H304" s="752" t="s">
        <v>1626</v>
      </c>
      <c r="I304" s="680" t="s">
        <v>1075</v>
      </c>
      <c r="J304" s="14" t="s">
        <v>854</v>
      </c>
      <c r="K304" s="752">
        <v>40000</v>
      </c>
      <c r="L304" s="754"/>
      <c r="M304" s="754"/>
      <c r="N304" s="755"/>
      <c r="O304" s="756">
        <v>716000</v>
      </c>
    </row>
    <row r="305" spans="1:15" ht="13" x14ac:dyDescent="0.15">
      <c r="A305" s="18" t="s">
        <v>848</v>
      </c>
      <c r="B305" s="198">
        <v>43812</v>
      </c>
      <c r="C305" s="659">
        <f t="shared" si="20"/>
        <v>43832</v>
      </c>
      <c r="D305" s="86"/>
      <c r="E305" s="968">
        <v>43832</v>
      </c>
      <c r="F305" s="88" t="s">
        <v>340</v>
      </c>
      <c r="G305" s="21"/>
      <c r="H305" s="227" t="s">
        <v>1627</v>
      </c>
      <c r="I305" s="88" t="s">
        <v>1075</v>
      </c>
      <c r="J305" s="224" t="s">
        <v>854</v>
      </c>
      <c r="K305" s="227">
        <v>40000</v>
      </c>
      <c r="L305" s="729"/>
      <c r="M305" s="729"/>
      <c r="N305" s="664"/>
      <c r="O305" s="100">
        <v>716000</v>
      </c>
    </row>
    <row r="306" spans="1:15" ht="13" x14ac:dyDescent="0.15">
      <c r="A306" s="18" t="s">
        <v>848</v>
      </c>
      <c r="B306" s="198">
        <v>43812</v>
      </c>
      <c r="C306" s="659">
        <f t="shared" si="20"/>
        <v>43832</v>
      </c>
      <c r="D306" s="86"/>
      <c r="E306" s="963"/>
      <c r="F306" s="88" t="s">
        <v>340</v>
      </c>
      <c r="G306" s="21"/>
      <c r="H306" s="227" t="s">
        <v>1628</v>
      </c>
      <c r="I306" s="88" t="s">
        <v>1075</v>
      </c>
      <c r="J306" s="224" t="s">
        <v>854</v>
      </c>
      <c r="K306" s="227">
        <v>40000</v>
      </c>
      <c r="L306" s="729"/>
      <c r="M306" s="729"/>
      <c r="N306" s="664"/>
      <c r="O306" s="100">
        <v>716000</v>
      </c>
    </row>
    <row r="307" spans="1:15" ht="13" x14ac:dyDescent="0.15">
      <c r="A307" s="12" t="s">
        <v>848</v>
      </c>
      <c r="B307" s="449">
        <v>43813</v>
      </c>
      <c r="C307" s="749">
        <f t="shared" si="20"/>
        <v>43833</v>
      </c>
      <c r="D307" s="750"/>
      <c r="E307" s="751">
        <v>43833</v>
      </c>
      <c r="F307" s="680" t="s">
        <v>340</v>
      </c>
      <c r="G307" s="15"/>
      <c r="H307" s="752" t="s">
        <v>1629</v>
      </c>
      <c r="I307" s="680" t="s">
        <v>1075</v>
      </c>
      <c r="J307" s="14" t="s">
        <v>854</v>
      </c>
      <c r="K307" s="752">
        <v>40000</v>
      </c>
      <c r="L307" s="754"/>
      <c r="M307" s="754"/>
      <c r="N307" s="755"/>
      <c r="O307" s="756">
        <v>716000</v>
      </c>
    </row>
    <row r="308" spans="1:15" ht="13" x14ac:dyDescent="0.15">
      <c r="A308" s="18" t="s">
        <v>848</v>
      </c>
      <c r="B308" s="198">
        <v>43813</v>
      </c>
      <c r="C308" s="659">
        <f t="shared" si="20"/>
        <v>43833</v>
      </c>
      <c r="D308" s="86"/>
      <c r="E308" s="968">
        <v>43833</v>
      </c>
      <c r="F308" s="88" t="s">
        <v>340</v>
      </c>
      <c r="G308" s="21"/>
      <c r="H308" s="227" t="s">
        <v>1630</v>
      </c>
      <c r="I308" s="88" t="s">
        <v>1075</v>
      </c>
      <c r="J308" s="224" t="s">
        <v>854</v>
      </c>
      <c r="K308" s="227">
        <v>40000</v>
      </c>
      <c r="L308" s="729"/>
      <c r="M308" s="729"/>
      <c r="N308" s="664"/>
      <c r="O308" s="100">
        <v>716000</v>
      </c>
    </row>
    <row r="309" spans="1:15" ht="13" x14ac:dyDescent="0.15">
      <c r="A309" s="18" t="s">
        <v>848</v>
      </c>
      <c r="B309" s="198">
        <v>43813</v>
      </c>
      <c r="C309" s="659">
        <f t="shared" si="20"/>
        <v>43833</v>
      </c>
      <c r="D309" s="86"/>
      <c r="E309" s="963"/>
      <c r="F309" s="88" t="s">
        <v>340</v>
      </c>
      <c r="G309" s="21"/>
      <c r="H309" s="227" t="s">
        <v>1631</v>
      </c>
      <c r="I309" s="88" t="s">
        <v>1075</v>
      </c>
      <c r="J309" s="224" t="s">
        <v>854</v>
      </c>
      <c r="K309" s="227">
        <v>40000</v>
      </c>
      <c r="L309" s="729"/>
      <c r="M309" s="729"/>
      <c r="N309" s="664"/>
      <c r="O309" s="100">
        <v>716000</v>
      </c>
    </row>
    <row r="310" spans="1:15" ht="13" x14ac:dyDescent="0.15">
      <c r="A310" s="12" t="s">
        <v>848</v>
      </c>
      <c r="B310" s="449">
        <v>43813</v>
      </c>
      <c r="C310" s="749">
        <f t="shared" si="20"/>
        <v>43833</v>
      </c>
      <c r="D310" s="750"/>
      <c r="E310" s="751">
        <v>43833</v>
      </c>
      <c r="F310" s="680" t="s">
        <v>340</v>
      </c>
      <c r="G310" s="15"/>
      <c r="H310" s="752" t="s">
        <v>1632</v>
      </c>
      <c r="I310" s="680" t="s">
        <v>1075</v>
      </c>
      <c r="J310" s="14" t="s">
        <v>1002</v>
      </c>
      <c r="K310" s="752">
        <v>40000</v>
      </c>
      <c r="L310" s="754"/>
      <c r="M310" s="754"/>
      <c r="N310" s="755"/>
      <c r="O310" s="756">
        <v>716000</v>
      </c>
    </row>
    <row r="311" spans="1:15" ht="13" x14ac:dyDescent="0.15">
      <c r="A311" s="12" t="s">
        <v>848</v>
      </c>
      <c r="B311" s="449">
        <v>43815</v>
      </c>
      <c r="C311" s="749">
        <f t="shared" si="20"/>
        <v>43835</v>
      </c>
      <c r="D311" s="750"/>
      <c r="E311" s="751">
        <v>43836</v>
      </c>
      <c r="F311" s="680" t="s">
        <v>340</v>
      </c>
      <c r="G311" s="15"/>
      <c r="H311" s="752" t="s">
        <v>1633</v>
      </c>
      <c r="I311" s="680" t="s">
        <v>1634</v>
      </c>
      <c r="J311" s="14" t="s">
        <v>854</v>
      </c>
      <c r="K311" s="752">
        <v>15000</v>
      </c>
      <c r="L311" s="754"/>
      <c r="M311" s="754"/>
      <c r="N311" s="755"/>
      <c r="O311" s="756">
        <v>268500</v>
      </c>
    </row>
    <row r="312" spans="1:15" ht="13" x14ac:dyDescent="0.15">
      <c r="A312" s="288"/>
      <c r="B312" s="363"/>
      <c r="C312" s="810"/>
      <c r="D312" s="291"/>
      <c r="E312" s="290"/>
      <c r="F312" s="292"/>
      <c r="G312" s="293"/>
      <c r="H312" s="298"/>
      <c r="I312" s="292"/>
      <c r="J312" s="366"/>
      <c r="K312" s="298">
        <f>SUM(K303:K311)</f>
        <v>335000</v>
      </c>
      <c r="L312" s="812">
        <f>K312*0.2</f>
        <v>67000</v>
      </c>
      <c r="M312" s="812">
        <f>K312*0.16</f>
        <v>53600</v>
      </c>
      <c r="N312" s="813"/>
      <c r="O312" s="302"/>
    </row>
    <row r="313" spans="1:15" ht="13" x14ac:dyDescent="0.15">
      <c r="A313" s="18" t="s">
        <v>848</v>
      </c>
      <c r="B313" s="198">
        <v>43819</v>
      </c>
      <c r="C313" s="659">
        <f t="shared" ref="C313:C367" si="21">B313+20</f>
        <v>43839</v>
      </c>
      <c r="D313" s="86"/>
      <c r="E313" s="659"/>
      <c r="F313" s="88" t="s">
        <v>340</v>
      </c>
      <c r="G313" s="21"/>
      <c r="H313" s="210" t="s">
        <v>1635</v>
      </c>
      <c r="I313" s="88" t="s">
        <v>1075</v>
      </c>
      <c r="J313" s="224" t="s">
        <v>854</v>
      </c>
      <c r="K313" s="227">
        <v>40000</v>
      </c>
      <c r="L313" s="729"/>
      <c r="M313" s="729"/>
      <c r="N313" s="664"/>
      <c r="O313" s="100">
        <v>716000</v>
      </c>
    </row>
    <row r="314" spans="1:15" ht="13" x14ac:dyDescent="0.15">
      <c r="A314" s="18" t="s">
        <v>848</v>
      </c>
      <c r="B314" s="198">
        <v>43819</v>
      </c>
      <c r="C314" s="659">
        <f t="shared" si="21"/>
        <v>43839</v>
      </c>
      <c r="D314" s="86"/>
      <c r="E314" s="659"/>
      <c r="F314" s="88" t="s">
        <v>340</v>
      </c>
      <c r="G314" s="21"/>
      <c r="H314" s="210" t="s">
        <v>1636</v>
      </c>
      <c r="I314" s="88" t="s">
        <v>1637</v>
      </c>
      <c r="J314" s="224" t="s">
        <v>854</v>
      </c>
      <c r="K314" s="227">
        <v>19500</v>
      </c>
      <c r="L314" s="729"/>
      <c r="M314" s="729"/>
      <c r="N314" s="664"/>
      <c r="O314" s="100">
        <v>349050</v>
      </c>
    </row>
    <row r="315" spans="1:15" ht="13" x14ac:dyDescent="0.15">
      <c r="A315" s="12" t="s">
        <v>848</v>
      </c>
      <c r="B315" s="449">
        <v>43819</v>
      </c>
      <c r="C315" s="749">
        <f t="shared" si="21"/>
        <v>43839</v>
      </c>
      <c r="D315" s="750"/>
      <c r="E315" s="749"/>
      <c r="F315" s="680" t="s">
        <v>340</v>
      </c>
      <c r="G315" s="15"/>
      <c r="H315" s="210" t="s">
        <v>1638</v>
      </c>
      <c r="I315" s="680" t="s">
        <v>1075</v>
      </c>
      <c r="J315" s="14" t="s">
        <v>1002</v>
      </c>
      <c r="K315" s="752">
        <v>40000</v>
      </c>
      <c r="L315" s="754"/>
      <c r="M315" s="754"/>
      <c r="N315" s="755"/>
      <c r="O315" s="756">
        <v>716000</v>
      </c>
    </row>
    <row r="316" spans="1:15" ht="13" x14ac:dyDescent="0.15">
      <c r="A316" s="12" t="s">
        <v>848</v>
      </c>
      <c r="B316" s="449">
        <v>43819</v>
      </c>
      <c r="C316" s="749">
        <f t="shared" si="21"/>
        <v>43839</v>
      </c>
      <c r="D316" s="750"/>
      <c r="E316" s="749"/>
      <c r="F316" s="680" t="s">
        <v>340</v>
      </c>
      <c r="G316" s="15"/>
      <c r="H316" s="210" t="s">
        <v>1639</v>
      </c>
      <c r="I316" s="680" t="s">
        <v>1640</v>
      </c>
      <c r="J316" s="14" t="s">
        <v>854</v>
      </c>
      <c r="K316" s="752">
        <v>55881</v>
      </c>
      <c r="L316" s="754"/>
      <c r="M316" s="754"/>
      <c r="N316" s="755"/>
      <c r="O316" s="777">
        <v>1000269</v>
      </c>
    </row>
    <row r="317" spans="1:15" ht="13" x14ac:dyDescent="0.15">
      <c r="A317" s="18" t="s">
        <v>848</v>
      </c>
      <c r="B317" s="198">
        <v>43819</v>
      </c>
      <c r="C317" s="659">
        <f t="shared" si="21"/>
        <v>43839</v>
      </c>
      <c r="D317" s="86"/>
      <c r="E317" s="659"/>
      <c r="F317" s="88" t="s">
        <v>340</v>
      </c>
      <c r="G317" s="21"/>
      <c r="H317" s="210" t="s">
        <v>1641</v>
      </c>
      <c r="I317" s="88" t="s">
        <v>1642</v>
      </c>
      <c r="J317" s="224" t="s">
        <v>854</v>
      </c>
      <c r="K317" s="227">
        <v>55966</v>
      </c>
      <c r="L317" s="729"/>
      <c r="M317" s="729"/>
      <c r="N317" s="664"/>
      <c r="O317" s="100">
        <v>1001791.41</v>
      </c>
    </row>
    <row r="318" spans="1:15" ht="13" x14ac:dyDescent="0.15">
      <c r="A318" s="18" t="s">
        <v>848</v>
      </c>
      <c r="B318" s="198">
        <v>43819</v>
      </c>
      <c r="C318" s="659">
        <f t="shared" si="21"/>
        <v>43839</v>
      </c>
      <c r="D318" s="86"/>
      <c r="E318" s="659"/>
      <c r="F318" s="88" t="s">
        <v>340</v>
      </c>
      <c r="G318" s="21"/>
      <c r="H318" s="210" t="s">
        <v>1643</v>
      </c>
      <c r="I318" s="88" t="s">
        <v>1075</v>
      </c>
      <c r="J318" s="224" t="s">
        <v>854</v>
      </c>
      <c r="K318" s="227">
        <v>40000</v>
      </c>
      <c r="L318" s="729"/>
      <c r="M318" s="729"/>
      <c r="N318" s="664"/>
      <c r="O318" s="100">
        <v>716000</v>
      </c>
    </row>
    <row r="319" spans="1:15" ht="13" x14ac:dyDescent="0.15">
      <c r="A319" s="12" t="s">
        <v>848</v>
      </c>
      <c r="B319" s="449">
        <v>43819</v>
      </c>
      <c r="C319" s="749">
        <f t="shared" si="21"/>
        <v>43839</v>
      </c>
      <c r="D319" s="750"/>
      <c r="E319" s="749"/>
      <c r="F319" s="680" t="s">
        <v>340</v>
      </c>
      <c r="G319" s="15"/>
      <c r="H319" s="210" t="s">
        <v>1644</v>
      </c>
      <c r="I319" s="680" t="s">
        <v>1075</v>
      </c>
      <c r="J319" s="14" t="s">
        <v>1002</v>
      </c>
      <c r="K319" s="752">
        <v>40000</v>
      </c>
      <c r="L319" s="754"/>
      <c r="M319" s="754"/>
      <c r="N319" s="755"/>
      <c r="O319" s="756">
        <v>716000</v>
      </c>
    </row>
    <row r="320" spans="1:15" ht="13" x14ac:dyDescent="0.15">
      <c r="A320" s="12" t="s">
        <v>848</v>
      </c>
      <c r="B320" s="449">
        <v>43820</v>
      </c>
      <c r="C320" s="749">
        <f t="shared" si="21"/>
        <v>43840</v>
      </c>
      <c r="D320" s="750"/>
      <c r="E320" s="749"/>
      <c r="F320" s="680" t="s">
        <v>340</v>
      </c>
      <c r="G320" s="15"/>
      <c r="H320" s="210" t="s">
        <v>1645</v>
      </c>
      <c r="I320" s="680" t="s">
        <v>1075</v>
      </c>
      <c r="J320" s="777" t="s">
        <v>854</v>
      </c>
      <c r="K320" s="752">
        <v>40000</v>
      </c>
      <c r="L320" s="754"/>
      <c r="M320" s="754"/>
      <c r="N320" s="755"/>
      <c r="O320" s="756">
        <v>716000</v>
      </c>
    </row>
    <row r="321" spans="1:15" ht="13" x14ac:dyDescent="0.15">
      <c r="A321" s="18" t="s">
        <v>848</v>
      </c>
      <c r="B321" s="198">
        <v>43820</v>
      </c>
      <c r="C321" s="659">
        <f t="shared" si="21"/>
        <v>43840</v>
      </c>
      <c r="D321" s="86"/>
      <c r="E321" s="659"/>
      <c r="F321" s="88" t="s">
        <v>340</v>
      </c>
      <c r="G321" s="21"/>
      <c r="H321" s="210" t="s">
        <v>1646</v>
      </c>
      <c r="I321" s="88" t="s">
        <v>1075</v>
      </c>
      <c r="J321" s="20" t="s">
        <v>1002</v>
      </c>
      <c r="K321" s="227">
        <v>40000</v>
      </c>
      <c r="L321" s="729"/>
      <c r="M321" s="729"/>
      <c r="N321" s="664"/>
      <c r="O321" s="100">
        <v>716000</v>
      </c>
    </row>
    <row r="322" spans="1:15" ht="13" x14ac:dyDescent="0.15">
      <c r="A322" s="18" t="s">
        <v>848</v>
      </c>
      <c r="B322" s="198">
        <v>43820</v>
      </c>
      <c r="C322" s="659">
        <f t="shared" si="21"/>
        <v>43840</v>
      </c>
      <c r="D322" s="86"/>
      <c r="E322" s="659"/>
      <c r="F322" s="88" t="s">
        <v>340</v>
      </c>
      <c r="G322" s="21"/>
      <c r="H322" s="210" t="s">
        <v>1647</v>
      </c>
      <c r="I322" s="88" t="s">
        <v>1075</v>
      </c>
      <c r="J322" s="20" t="s">
        <v>854</v>
      </c>
      <c r="K322" s="227">
        <v>40000</v>
      </c>
      <c r="L322" s="729"/>
      <c r="M322" s="729"/>
      <c r="N322" s="664"/>
      <c r="O322" s="100">
        <v>716000</v>
      </c>
    </row>
    <row r="323" spans="1:15" ht="13" x14ac:dyDescent="0.15">
      <c r="A323" s="12" t="s">
        <v>848</v>
      </c>
      <c r="B323" s="449">
        <v>43820</v>
      </c>
      <c r="C323" s="749">
        <f t="shared" si="21"/>
        <v>43840</v>
      </c>
      <c r="D323" s="750"/>
      <c r="E323" s="749"/>
      <c r="F323" s="680" t="s">
        <v>340</v>
      </c>
      <c r="G323" s="15"/>
      <c r="H323" s="210" t="s">
        <v>1648</v>
      </c>
      <c r="I323" s="680" t="s">
        <v>1649</v>
      </c>
      <c r="J323" s="777" t="s">
        <v>854</v>
      </c>
      <c r="K323" s="752">
        <v>19950</v>
      </c>
      <c r="L323" s="754"/>
      <c r="M323" s="754"/>
      <c r="N323" s="755"/>
      <c r="O323" s="756">
        <v>357105.01</v>
      </c>
    </row>
    <row r="324" spans="1:15" ht="13" x14ac:dyDescent="0.15">
      <c r="A324" s="12" t="s">
        <v>848</v>
      </c>
      <c r="B324" s="449">
        <v>43820</v>
      </c>
      <c r="C324" s="749">
        <f t="shared" si="21"/>
        <v>43840</v>
      </c>
      <c r="D324" s="750"/>
      <c r="E324" s="749"/>
      <c r="F324" s="680" t="s">
        <v>340</v>
      </c>
      <c r="G324" s="15"/>
      <c r="H324" s="210" t="s">
        <v>1650</v>
      </c>
      <c r="I324" s="680" t="s">
        <v>1637</v>
      </c>
      <c r="J324" s="14" t="s">
        <v>854</v>
      </c>
      <c r="K324" s="752">
        <v>19500</v>
      </c>
      <c r="L324" s="754"/>
      <c r="M324" s="754"/>
      <c r="N324" s="755"/>
      <c r="O324" s="756">
        <v>349050</v>
      </c>
    </row>
    <row r="325" spans="1:15" ht="13" x14ac:dyDescent="0.15">
      <c r="A325" s="18" t="s">
        <v>848</v>
      </c>
      <c r="B325" s="198">
        <v>43820</v>
      </c>
      <c r="C325" s="659">
        <f t="shared" si="21"/>
        <v>43840</v>
      </c>
      <c r="D325" s="86"/>
      <c r="E325" s="659"/>
      <c r="F325" s="88" t="s">
        <v>340</v>
      </c>
      <c r="G325" s="21"/>
      <c r="H325" s="210" t="s">
        <v>1651</v>
      </c>
      <c r="I325" s="88" t="s">
        <v>1075</v>
      </c>
      <c r="J325" s="224" t="s">
        <v>854</v>
      </c>
      <c r="K325" s="227">
        <v>40000</v>
      </c>
      <c r="L325" s="729"/>
      <c r="M325" s="729"/>
      <c r="N325" s="664"/>
      <c r="O325" s="100">
        <v>716000</v>
      </c>
    </row>
    <row r="326" spans="1:15" ht="13" x14ac:dyDescent="0.15">
      <c r="A326" s="18" t="s">
        <v>848</v>
      </c>
      <c r="B326" s="198">
        <v>43820</v>
      </c>
      <c r="C326" s="659">
        <f t="shared" si="21"/>
        <v>43840</v>
      </c>
      <c r="D326" s="86"/>
      <c r="E326" s="659"/>
      <c r="F326" s="88" t="s">
        <v>340</v>
      </c>
      <c r="G326" s="21"/>
      <c r="H326" s="210" t="s">
        <v>1652</v>
      </c>
      <c r="I326" s="88" t="s">
        <v>1601</v>
      </c>
      <c r="J326" s="224" t="s">
        <v>854</v>
      </c>
      <c r="K326" s="227">
        <v>40001</v>
      </c>
      <c r="L326" s="729"/>
      <c r="M326" s="729"/>
      <c r="N326" s="664"/>
      <c r="O326" s="100">
        <v>716017.9</v>
      </c>
    </row>
    <row r="327" spans="1:15" ht="13" x14ac:dyDescent="0.15">
      <c r="A327" s="12" t="s">
        <v>848</v>
      </c>
      <c r="B327" s="449">
        <v>43821</v>
      </c>
      <c r="C327" s="749">
        <f t="shared" si="21"/>
        <v>43841</v>
      </c>
      <c r="D327" s="750"/>
      <c r="E327" s="749"/>
      <c r="F327" s="680" t="s">
        <v>340</v>
      </c>
      <c r="G327" s="15"/>
      <c r="H327" s="210" t="s">
        <v>1653</v>
      </c>
      <c r="I327" s="680" t="s">
        <v>1654</v>
      </c>
      <c r="J327" s="14" t="s">
        <v>1002</v>
      </c>
      <c r="K327" s="752">
        <v>40046</v>
      </c>
      <c r="L327" s="754"/>
      <c r="M327" s="754"/>
      <c r="N327" s="755"/>
      <c r="O327" s="756">
        <v>716823.41</v>
      </c>
    </row>
    <row r="328" spans="1:15" ht="13" x14ac:dyDescent="0.15">
      <c r="A328" s="12" t="s">
        <v>848</v>
      </c>
      <c r="B328" s="449">
        <v>43821</v>
      </c>
      <c r="C328" s="749">
        <f t="shared" si="21"/>
        <v>43841</v>
      </c>
      <c r="D328" s="750"/>
      <c r="E328" s="749"/>
      <c r="F328" s="680" t="s">
        <v>340</v>
      </c>
      <c r="G328" s="15"/>
      <c r="H328" s="210" t="s">
        <v>1655</v>
      </c>
      <c r="I328" s="680" t="s">
        <v>1656</v>
      </c>
      <c r="J328" s="14" t="s">
        <v>854</v>
      </c>
      <c r="K328" s="752">
        <v>40106</v>
      </c>
      <c r="L328" s="754"/>
      <c r="M328" s="754"/>
      <c r="N328" s="755"/>
      <c r="O328" s="756">
        <v>717897.4</v>
      </c>
    </row>
    <row r="329" spans="1:15" ht="13" x14ac:dyDescent="0.15">
      <c r="A329" s="18" t="s">
        <v>848</v>
      </c>
      <c r="B329" s="198">
        <v>43821</v>
      </c>
      <c r="C329" s="659">
        <f t="shared" si="21"/>
        <v>43841</v>
      </c>
      <c r="D329" s="86"/>
      <c r="E329" s="659"/>
      <c r="F329" s="88" t="s">
        <v>340</v>
      </c>
      <c r="G329" s="21"/>
      <c r="H329" s="210" t="s">
        <v>1657</v>
      </c>
      <c r="I329" s="88" t="s">
        <v>1075</v>
      </c>
      <c r="J329" s="224" t="s">
        <v>854</v>
      </c>
      <c r="K329" s="227">
        <v>40000</v>
      </c>
      <c r="L329" s="729"/>
      <c r="M329" s="729"/>
      <c r="N329" s="664"/>
      <c r="O329" s="100">
        <v>716000</v>
      </c>
    </row>
    <row r="330" spans="1:15" ht="13" x14ac:dyDescent="0.15">
      <c r="A330" s="18" t="s">
        <v>848</v>
      </c>
      <c r="B330" s="198">
        <v>43821</v>
      </c>
      <c r="C330" s="659">
        <f t="shared" si="21"/>
        <v>43841</v>
      </c>
      <c r="D330" s="86"/>
      <c r="E330" s="659"/>
      <c r="F330" s="88" t="s">
        <v>340</v>
      </c>
      <c r="G330" s="21"/>
      <c r="H330" s="210" t="s">
        <v>1658</v>
      </c>
      <c r="I330" s="88" t="s">
        <v>1075</v>
      </c>
      <c r="J330" s="224" t="s">
        <v>854</v>
      </c>
      <c r="K330" s="227">
        <v>40000</v>
      </c>
      <c r="L330" s="729"/>
      <c r="M330" s="729"/>
      <c r="N330" s="664"/>
      <c r="O330" s="100">
        <v>716000</v>
      </c>
    </row>
    <row r="331" spans="1:15" ht="13" x14ac:dyDescent="0.15">
      <c r="A331" s="12" t="s">
        <v>848</v>
      </c>
      <c r="B331" s="449">
        <v>43821</v>
      </c>
      <c r="C331" s="749">
        <f t="shared" si="21"/>
        <v>43841</v>
      </c>
      <c r="D331" s="750"/>
      <c r="E331" s="749"/>
      <c r="F331" s="680" t="s">
        <v>340</v>
      </c>
      <c r="G331" s="15"/>
      <c r="H331" s="210" t="s">
        <v>1659</v>
      </c>
      <c r="I331" s="680" t="s">
        <v>1075</v>
      </c>
      <c r="J331" s="14" t="s">
        <v>1002</v>
      </c>
      <c r="K331" s="752">
        <v>40000</v>
      </c>
      <c r="L331" s="754"/>
      <c r="M331" s="754"/>
      <c r="N331" s="755"/>
      <c r="O331" s="756">
        <v>716000</v>
      </c>
    </row>
    <row r="332" spans="1:15" ht="13" x14ac:dyDescent="0.15">
      <c r="A332" s="12" t="s">
        <v>848</v>
      </c>
      <c r="B332" s="449">
        <v>43821</v>
      </c>
      <c r="C332" s="749">
        <f t="shared" si="21"/>
        <v>43841</v>
      </c>
      <c r="D332" s="750"/>
      <c r="E332" s="749"/>
      <c r="F332" s="680" t="s">
        <v>340</v>
      </c>
      <c r="G332" s="15"/>
      <c r="H332" s="210" t="s">
        <v>1660</v>
      </c>
      <c r="I332" s="680" t="s">
        <v>1075</v>
      </c>
      <c r="J332" s="14" t="s">
        <v>854</v>
      </c>
      <c r="K332" s="752">
        <v>40000</v>
      </c>
      <c r="L332" s="754"/>
      <c r="M332" s="754"/>
      <c r="N332" s="755"/>
      <c r="O332" s="756">
        <v>716000</v>
      </c>
    </row>
    <row r="333" spans="1:15" ht="13" x14ac:dyDescent="0.15">
      <c r="A333" s="18" t="s">
        <v>848</v>
      </c>
      <c r="B333" s="198">
        <v>43821</v>
      </c>
      <c r="C333" s="198">
        <f t="shared" si="21"/>
        <v>43841</v>
      </c>
      <c r="D333" s="86"/>
      <c r="E333" s="659"/>
      <c r="F333" s="88" t="s">
        <v>340</v>
      </c>
      <c r="G333" s="21"/>
      <c r="H333" s="210" t="s">
        <v>1661</v>
      </c>
      <c r="I333" s="88" t="s">
        <v>1075</v>
      </c>
      <c r="J333" s="224" t="s">
        <v>854</v>
      </c>
      <c r="K333" s="227">
        <v>40000</v>
      </c>
      <c r="L333" s="729"/>
      <c r="M333" s="729"/>
      <c r="N333" s="664"/>
      <c r="O333" s="100">
        <v>716000</v>
      </c>
    </row>
    <row r="334" spans="1:15" ht="13" x14ac:dyDescent="0.15">
      <c r="A334" s="18" t="s">
        <v>848</v>
      </c>
      <c r="B334" s="198">
        <v>43822</v>
      </c>
      <c r="C334" s="198">
        <f t="shared" si="21"/>
        <v>43842</v>
      </c>
      <c r="D334" s="86"/>
      <c r="E334" s="659"/>
      <c r="F334" s="88" t="s">
        <v>340</v>
      </c>
      <c r="G334" s="21"/>
      <c r="H334" s="210" t="s">
        <v>1662</v>
      </c>
      <c r="I334" s="88" t="s">
        <v>1075</v>
      </c>
      <c r="J334" s="224" t="s">
        <v>854</v>
      </c>
      <c r="K334" s="227">
        <v>40000</v>
      </c>
      <c r="L334" s="729"/>
      <c r="M334" s="729"/>
      <c r="N334" s="664"/>
      <c r="O334" s="100">
        <v>716000</v>
      </c>
    </row>
    <row r="335" spans="1:15" ht="13" x14ac:dyDescent="0.15">
      <c r="A335" s="12" t="s">
        <v>848</v>
      </c>
      <c r="B335" s="449">
        <v>43822</v>
      </c>
      <c r="C335" s="99">
        <f t="shared" si="21"/>
        <v>43842</v>
      </c>
      <c r="D335" s="750"/>
      <c r="E335" s="749"/>
      <c r="F335" s="680" t="s">
        <v>340</v>
      </c>
      <c r="G335" s="15"/>
      <c r="H335" s="210" t="s">
        <v>1663</v>
      </c>
      <c r="I335" s="680" t="s">
        <v>1075</v>
      </c>
      <c r="J335" s="14" t="s">
        <v>1002</v>
      </c>
      <c r="K335" s="752">
        <v>40000</v>
      </c>
      <c r="L335" s="754"/>
      <c r="M335" s="754"/>
      <c r="N335" s="755"/>
      <c r="O335" s="756">
        <v>716000</v>
      </c>
    </row>
    <row r="336" spans="1:15" ht="13" x14ac:dyDescent="0.15">
      <c r="A336" s="12" t="s">
        <v>848</v>
      </c>
      <c r="B336" s="449">
        <v>43822</v>
      </c>
      <c r="C336" s="99">
        <f t="shared" si="21"/>
        <v>43842</v>
      </c>
      <c r="D336" s="750"/>
      <c r="E336" s="749"/>
      <c r="F336" s="680" t="s">
        <v>340</v>
      </c>
      <c r="G336" s="15"/>
      <c r="H336" s="210" t="s">
        <v>1664</v>
      </c>
      <c r="I336" s="680" t="s">
        <v>1075</v>
      </c>
      <c r="J336" s="14" t="s">
        <v>854</v>
      </c>
      <c r="K336" s="752">
        <v>40000</v>
      </c>
      <c r="L336" s="754"/>
      <c r="M336" s="754"/>
      <c r="N336" s="755"/>
      <c r="O336" s="756">
        <v>716000</v>
      </c>
    </row>
    <row r="337" spans="1:15" ht="13" x14ac:dyDescent="0.15">
      <c r="A337" s="18" t="s">
        <v>848</v>
      </c>
      <c r="B337" s="198">
        <v>43822</v>
      </c>
      <c r="C337" s="198">
        <f t="shared" si="21"/>
        <v>43842</v>
      </c>
      <c r="D337" s="86"/>
      <c r="E337" s="659"/>
      <c r="F337" s="88" t="s">
        <v>340</v>
      </c>
      <c r="G337" s="21"/>
      <c r="H337" s="210" t="s">
        <v>1665</v>
      </c>
      <c r="I337" s="88" t="s">
        <v>1075</v>
      </c>
      <c r="J337" s="224" t="s">
        <v>854</v>
      </c>
      <c r="K337" s="227">
        <v>40000</v>
      </c>
      <c r="L337" s="729"/>
      <c r="M337" s="729"/>
      <c r="N337" s="664"/>
      <c r="O337" s="100">
        <v>716000</v>
      </c>
    </row>
    <row r="338" spans="1:15" ht="13" x14ac:dyDescent="0.15">
      <c r="A338" s="18" t="s">
        <v>848</v>
      </c>
      <c r="B338" s="198">
        <v>43822</v>
      </c>
      <c r="C338" s="198">
        <f t="shared" si="21"/>
        <v>43842</v>
      </c>
      <c r="D338" s="86"/>
      <c r="E338" s="659"/>
      <c r="F338" s="88" t="s">
        <v>340</v>
      </c>
      <c r="G338" s="21"/>
      <c r="H338" s="210" t="s">
        <v>1666</v>
      </c>
      <c r="I338" s="88" t="s">
        <v>1075</v>
      </c>
      <c r="J338" s="224" t="s">
        <v>854</v>
      </c>
      <c r="K338" s="227">
        <v>40000</v>
      </c>
      <c r="L338" s="729"/>
      <c r="M338" s="729"/>
      <c r="N338" s="664"/>
      <c r="O338" s="100">
        <v>716000</v>
      </c>
    </row>
    <row r="339" spans="1:15" ht="13" x14ac:dyDescent="0.15">
      <c r="A339" s="12" t="s">
        <v>848</v>
      </c>
      <c r="B339" s="449">
        <v>43822</v>
      </c>
      <c r="C339" s="749">
        <f t="shared" si="21"/>
        <v>43842</v>
      </c>
      <c r="D339" s="750"/>
      <c r="E339" s="749"/>
      <c r="F339" s="680" t="s">
        <v>340</v>
      </c>
      <c r="G339" s="15"/>
      <c r="H339" s="210" t="s">
        <v>1667</v>
      </c>
      <c r="I339" s="680" t="s">
        <v>1075</v>
      </c>
      <c r="J339" s="14" t="s">
        <v>1002</v>
      </c>
      <c r="K339" s="752">
        <v>40000</v>
      </c>
      <c r="L339" s="754"/>
      <c r="M339" s="754"/>
      <c r="N339" s="755"/>
      <c r="O339" s="756">
        <v>716000</v>
      </c>
    </row>
    <row r="340" spans="1:15" ht="13" x14ac:dyDescent="0.15">
      <c r="A340" s="12" t="s">
        <v>848</v>
      </c>
      <c r="B340" s="449">
        <v>43822</v>
      </c>
      <c r="C340" s="749">
        <f t="shared" si="21"/>
        <v>43842</v>
      </c>
      <c r="D340" s="750"/>
      <c r="E340" s="749"/>
      <c r="F340" s="680" t="s">
        <v>340</v>
      </c>
      <c r="G340" s="15"/>
      <c r="H340" s="210" t="s">
        <v>1668</v>
      </c>
      <c r="I340" s="680" t="s">
        <v>1075</v>
      </c>
      <c r="J340" s="14" t="s">
        <v>854</v>
      </c>
      <c r="K340" s="752">
        <v>40000</v>
      </c>
      <c r="L340" s="754"/>
      <c r="M340" s="754"/>
      <c r="N340" s="755"/>
      <c r="O340" s="756">
        <v>716000</v>
      </c>
    </row>
    <row r="341" spans="1:15" ht="13" x14ac:dyDescent="0.15">
      <c r="A341" s="12" t="s">
        <v>848</v>
      </c>
      <c r="B341" s="449">
        <v>43823</v>
      </c>
      <c r="C341" s="749">
        <f t="shared" si="21"/>
        <v>43843</v>
      </c>
      <c r="D341" s="750"/>
      <c r="E341" s="749"/>
      <c r="F341" s="680" t="s">
        <v>340</v>
      </c>
      <c r="G341" s="15"/>
      <c r="H341" s="210" t="s">
        <v>1669</v>
      </c>
      <c r="I341" s="680" t="s">
        <v>1670</v>
      </c>
      <c r="J341" s="14" t="s">
        <v>1002</v>
      </c>
      <c r="K341" s="752">
        <v>30000</v>
      </c>
      <c r="L341" s="754"/>
      <c r="M341" s="754"/>
      <c r="N341" s="755"/>
      <c r="O341" s="756">
        <v>537000</v>
      </c>
    </row>
    <row r="342" spans="1:15" ht="13" x14ac:dyDescent="0.15">
      <c r="A342" s="18" t="s">
        <v>848</v>
      </c>
      <c r="B342" s="198">
        <v>43823</v>
      </c>
      <c r="C342" s="659">
        <f t="shared" si="21"/>
        <v>43843</v>
      </c>
      <c r="D342" s="86"/>
      <c r="E342" s="659"/>
      <c r="F342" s="88" t="s">
        <v>340</v>
      </c>
      <c r="G342" s="21"/>
      <c r="H342" s="210" t="s">
        <v>1671</v>
      </c>
      <c r="I342" s="88" t="s">
        <v>1075</v>
      </c>
      <c r="J342" s="224" t="s">
        <v>854</v>
      </c>
      <c r="K342" s="227">
        <v>40000</v>
      </c>
      <c r="L342" s="729"/>
      <c r="M342" s="729"/>
      <c r="N342" s="664"/>
      <c r="O342" s="100">
        <v>716000</v>
      </c>
    </row>
    <row r="343" spans="1:15" ht="13" x14ac:dyDescent="0.15">
      <c r="A343" s="18" t="s">
        <v>848</v>
      </c>
      <c r="B343" s="198">
        <v>43823</v>
      </c>
      <c r="C343" s="659">
        <f t="shared" si="21"/>
        <v>43843</v>
      </c>
      <c r="D343" s="86"/>
      <c r="E343" s="659"/>
      <c r="F343" s="88" t="s">
        <v>340</v>
      </c>
      <c r="G343" s="21"/>
      <c r="H343" s="210" t="s">
        <v>1672</v>
      </c>
      <c r="I343" s="88" t="s">
        <v>1075</v>
      </c>
      <c r="J343" s="224" t="s">
        <v>854</v>
      </c>
      <c r="K343" s="227">
        <v>40000</v>
      </c>
      <c r="L343" s="729"/>
      <c r="M343" s="729"/>
      <c r="N343" s="664"/>
      <c r="O343" s="100">
        <v>716000</v>
      </c>
    </row>
    <row r="344" spans="1:15" ht="13" x14ac:dyDescent="0.15">
      <c r="A344" s="12" t="s">
        <v>848</v>
      </c>
      <c r="B344" s="449">
        <v>43823</v>
      </c>
      <c r="C344" s="749">
        <f t="shared" si="21"/>
        <v>43843</v>
      </c>
      <c r="D344" s="750"/>
      <c r="E344" s="749"/>
      <c r="F344" s="680" t="s">
        <v>340</v>
      </c>
      <c r="G344" s="15"/>
      <c r="H344" s="210" t="s">
        <v>1673</v>
      </c>
      <c r="I344" s="680" t="s">
        <v>1075</v>
      </c>
      <c r="J344" s="14" t="s">
        <v>854</v>
      </c>
      <c r="K344" s="752">
        <v>40000</v>
      </c>
      <c r="L344" s="754"/>
      <c r="M344" s="754"/>
      <c r="N344" s="755"/>
      <c r="O344" s="756">
        <v>716000</v>
      </c>
    </row>
    <row r="345" spans="1:15" ht="13" x14ac:dyDescent="0.15">
      <c r="A345" s="18" t="s">
        <v>848</v>
      </c>
      <c r="B345" s="198">
        <v>43823</v>
      </c>
      <c r="C345" s="688">
        <f t="shared" si="21"/>
        <v>43843</v>
      </c>
      <c r="D345" s="86"/>
      <c r="E345" s="659"/>
      <c r="F345" s="88" t="s">
        <v>340</v>
      </c>
      <c r="G345" s="21"/>
      <c r="H345" s="210" t="s">
        <v>1674</v>
      </c>
      <c r="I345" s="88" t="s">
        <v>1675</v>
      </c>
      <c r="J345" s="224" t="s">
        <v>854</v>
      </c>
      <c r="K345" s="88">
        <v>60190</v>
      </c>
      <c r="L345" s="729"/>
      <c r="M345" s="729"/>
      <c r="N345" s="664"/>
      <c r="O345" s="100">
        <v>1077401.01</v>
      </c>
    </row>
    <row r="346" spans="1:15" ht="13" x14ac:dyDescent="0.15">
      <c r="A346" s="18" t="s">
        <v>848</v>
      </c>
      <c r="B346" s="198">
        <v>43823</v>
      </c>
      <c r="C346" s="688">
        <f t="shared" si="21"/>
        <v>43843</v>
      </c>
      <c r="D346" s="86"/>
      <c r="E346" s="659"/>
      <c r="F346" s="88" t="s">
        <v>340</v>
      </c>
      <c r="G346" s="21"/>
      <c r="H346" s="210" t="s">
        <v>1676</v>
      </c>
      <c r="I346" s="88" t="s">
        <v>1677</v>
      </c>
      <c r="J346" s="224" t="s">
        <v>854</v>
      </c>
      <c r="K346" s="227">
        <v>56190</v>
      </c>
      <c r="L346" s="729"/>
      <c r="M346" s="729"/>
      <c r="N346" s="664"/>
      <c r="O346" s="100">
        <v>1003993.11</v>
      </c>
    </row>
    <row r="347" spans="1:15" ht="13" x14ac:dyDescent="0.15">
      <c r="A347" s="12" t="s">
        <v>848</v>
      </c>
      <c r="B347" s="449">
        <v>43823</v>
      </c>
      <c r="C347" s="749">
        <f t="shared" si="21"/>
        <v>43843</v>
      </c>
      <c r="D347" s="750"/>
      <c r="E347" s="749"/>
      <c r="F347" s="680" t="s">
        <v>340</v>
      </c>
      <c r="G347" s="15"/>
      <c r="H347" s="210" t="s">
        <v>1678</v>
      </c>
      <c r="I347" s="680" t="s">
        <v>1679</v>
      </c>
      <c r="J347" s="14" t="s">
        <v>1002</v>
      </c>
      <c r="K347" s="752">
        <v>53264</v>
      </c>
      <c r="L347" s="754"/>
      <c r="M347" s="754"/>
      <c r="N347" s="755"/>
      <c r="O347" s="756">
        <v>953425.6</v>
      </c>
    </row>
    <row r="348" spans="1:15" ht="13" x14ac:dyDescent="0.15">
      <c r="A348" s="12" t="s">
        <v>848</v>
      </c>
      <c r="B348" s="449">
        <v>43823</v>
      </c>
      <c r="C348" s="749">
        <f t="shared" si="21"/>
        <v>43843</v>
      </c>
      <c r="D348" s="750"/>
      <c r="E348" s="749"/>
      <c r="F348" s="680" t="s">
        <v>340</v>
      </c>
      <c r="G348" s="15"/>
      <c r="H348" s="210" t="s">
        <v>1680</v>
      </c>
      <c r="I348" s="680" t="s">
        <v>1681</v>
      </c>
      <c r="J348" s="14" t="s">
        <v>854</v>
      </c>
      <c r="K348" s="752">
        <v>56107</v>
      </c>
      <c r="L348" s="754"/>
      <c r="M348" s="754"/>
      <c r="N348" s="755"/>
      <c r="O348" s="756">
        <v>1004315.29</v>
      </c>
    </row>
    <row r="349" spans="1:15" ht="13" x14ac:dyDescent="0.15">
      <c r="A349" s="18" t="s">
        <v>848</v>
      </c>
      <c r="B349" s="198">
        <v>43823</v>
      </c>
      <c r="C349" s="688">
        <f t="shared" si="21"/>
        <v>43843</v>
      </c>
      <c r="D349" s="86"/>
      <c r="E349" s="659"/>
      <c r="F349" s="88" t="s">
        <v>340</v>
      </c>
      <c r="G349" s="21"/>
      <c r="H349" s="210" t="s">
        <v>1682</v>
      </c>
      <c r="I349" s="88" t="s">
        <v>1683</v>
      </c>
      <c r="J349" s="224" t="s">
        <v>854</v>
      </c>
      <c r="K349" s="227">
        <v>56410</v>
      </c>
      <c r="L349" s="729"/>
      <c r="M349" s="729"/>
      <c r="N349" s="664"/>
      <c r="O349" s="100">
        <v>1009739</v>
      </c>
    </row>
    <row r="350" spans="1:15" ht="13" x14ac:dyDescent="0.15">
      <c r="A350" s="18" t="s">
        <v>848</v>
      </c>
      <c r="B350" s="198">
        <v>43823</v>
      </c>
      <c r="C350" s="688">
        <f t="shared" si="21"/>
        <v>43843</v>
      </c>
      <c r="D350" s="86"/>
      <c r="E350" s="659"/>
      <c r="F350" s="88" t="s">
        <v>340</v>
      </c>
      <c r="G350" s="21"/>
      <c r="H350" s="210" t="s">
        <v>1684</v>
      </c>
      <c r="I350" s="88" t="s">
        <v>1685</v>
      </c>
      <c r="J350" s="224" t="s">
        <v>854</v>
      </c>
      <c r="K350" s="227">
        <v>56167</v>
      </c>
      <c r="L350" s="729"/>
      <c r="M350" s="729"/>
      <c r="N350" s="664"/>
      <c r="O350" s="100">
        <v>1005389.3</v>
      </c>
    </row>
    <row r="351" spans="1:15" ht="13" x14ac:dyDescent="0.15">
      <c r="A351" s="12" t="s">
        <v>848</v>
      </c>
      <c r="B351" s="449">
        <v>43823</v>
      </c>
      <c r="C351" s="749">
        <f t="shared" si="21"/>
        <v>43843</v>
      </c>
      <c r="D351" s="750"/>
      <c r="E351" s="749"/>
      <c r="F351" s="680" t="s">
        <v>340</v>
      </c>
      <c r="G351" s="15"/>
      <c r="H351" s="210" t="s">
        <v>1686</v>
      </c>
      <c r="I351" s="680" t="s">
        <v>1687</v>
      </c>
      <c r="J351" s="14" t="s">
        <v>1002</v>
      </c>
      <c r="K351" s="752">
        <v>56010</v>
      </c>
      <c r="L351" s="754"/>
      <c r="M351" s="754"/>
      <c r="N351" s="755"/>
      <c r="O351" s="756">
        <v>1002579</v>
      </c>
    </row>
    <row r="352" spans="1:15" ht="13" x14ac:dyDescent="0.15">
      <c r="A352" s="12" t="s">
        <v>848</v>
      </c>
      <c r="B352" s="449">
        <v>43827</v>
      </c>
      <c r="C352" s="749">
        <f t="shared" si="21"/>
        <v>43847</v>
      </c>
      <c r="D352" s="750"/>
      <c r="E352" s="749"/>
      <c r="F352" s="680" t="s">
        <v>340</v>
      </c>
      <c r="G352" s="15"/>
      <c r="H352" s="752" t="s">
        <v>1688</v>
      </c>
      <c r="I352" s="680" t="s">
        <v>1601</v>
      </c>
      <c r="J352" s="14" t="s">
        <v>854</v>
      </c>
      <c r="K352" s="752">
        <v>40001</v>
      </c>
      <c r="L352" s="754"/>
      <c r="M352" s="754"/>
      <c r="N352" s="755"/>
      <c r="O352" s="756">
        <v>716017.9</v>
      </c>
    </row>
    <row r="353" spans="1:15" ht="13" x14ac:dyDescent="0.15">
      <c r="A353" s="18" t="s">
        <v>848</v>
      </c>
      <c r="B353" s="198">
        <v>43827</v>
      </c>
      <c r="C353" s="659">
        <f t="shared" si="21"/>
        <v>43847</v>
      </c>
      <c r="D353" s="86"/>
      <c r="E353" s="659"/>
      <c r="F353" s="88" t="s">
        <v>340</v>
      </c>
      <c r="G353" s="21"/>
      <c r="H353" s="227" t="s">
        <v>1689</v>
      </c>
      <c r="I353" s="88" t="s">
        <v>1075</v>
      </c>
      <c r="J353" s="224" t="s">
        <v>854</v>
      </c>
      <c r="K353" s="227">
        <v>40000</v>
      </c>
      <c r="L353" s="729"/>
      <c r="M353" s="729"/>
      <c r="N353" s="664"/>
      <c r="O353" s="100">
        <v>716000</v>
      </c>
    </row>
    <row r="354" spans="1:15" ht="13" x14ac:dyDescent="0.15">
      <c r="A354" s="18" t="s">
        <v>848</v>
      </c>
      <c r="B354" s="198">
        <v>43827</v>
      </c>
      <c r="C354" s="659">
        <f t="shared" si="21"/>
        <v>43847</v>
      </c>
      <c r="D354" s="86"/>
      <c r="E354" s="659"/>
      <c r="F354" s="88" t="s">
        <v>340</v>
      </c>
      <c r="G354" s="21"/>
      <c r="H354" s="227" t="s">
        <v>1690</v>
      </c>
      <c r="I354" s="88" t="s">
        <v>1075</v>
      </c>
      <c r="J354" s="224" t="s">
        <v>854</v>
      </c>
      <c r="K354" s="227">
        <v>40000</v>
      </c>
      <c r="L354" s="729"/>
      <c r="M354" s="729"/>
      <c r="N354" s="664"/>
      <c r="O354" s="100">
        <v>716000</v>
      </c>
    </row>
    <row r="355" spans="1:15" ht="13" x14ac:dyDescent="0.15">
      <c r="A355" s="12" t="s">
        <v>848</v>
      </c>
      <c r="B355" s="449">
        <v>43827</v>
      </c>
      <c r="C355" s="749">
        <f t="shared" si="21"/>
        <v>43847</v>
      </c>
      <c r="D355" s="750"/>
      <c r="E355" s="749"/>
      <c r="F355" s="680" t="s">
        <v>340</v>
      </c>
      <c r="G355" s="15"/>
      <c r="H355" s="752" t="s">
        <v>1691</v>
      </c>
      <c r="I355" s="680" t="s">
        <v>1692</v>
      </c>
      <c r="J355" s="14" t="s">
        <v>1002</v>
      </c>
      <c r="K355" s="752">
        <v>39999</v>
      </c>
      <c r="L355" s="754"/>
      <c r="M355" s="754"/>
      <c r="N355" s="755"/>
      <c r="O355" s="756">
        <v>715982.1</v>
      </c>
    </row>
    <row r="356" spans="1:15" ht="13" x14ac:dyDescent="0.15">
      <c r="A356" s="12" t="s">
        <v>848</v>
      </c>
      <c r="B356" s="449">
        <v>43827</v>
      </c>
      <c r="C356" s="749">
        <f t="shared" si="21"/>
        <v>43847</v>
      </c>
      <c r="D356" s="750"/>
      <c r="E356" s="749"/>
      <c r="F356" s="680" t="s">
        <v>340</v>
      </c>
      <c r="G356" s="15"/>
      <c r="H356" s="752" t="s">
        <v>1693</v>
      </c>
      <c r="I356" s="680" t="s">
        <v>1601</v>
      </c>
      <c r="J356" s="14" t="s">
        <v>854</v>
      </c>
      <c r="K356" s="752">
        <v>40001</v>
      </c>
      <c r="L356" s="754"/>
      <c r="M356" s="754"/>
      <c r="N356" s="755"/>
      <c r="O356" s="756">
        <v>716017.9</v>
      </c>
    </row>
    <row r="357" spans="1:15" ht="13" x14ac:dyDescent="0.15">
      <c r="A357" s="18" t="s">
        <v>848</v>
      </c>
      <c r="B357" s="198">
        <v>43829</v>
      </c>
      <c r="C357" s="659">
        <f t="shared" si="21"/>
        <v>43849</v>
      </c>
      <c r="D357" s="86"/>
      <c r="E357" s="659"/>
      <c r="F357" s="88" t="s">
        <v>340</v>
      </c>
      <c r="G357" s="21"/>
      <c r="H357" s="227" t="s">
        <v>1694</v>
      </c>
      <c r="I357" s="88" t="s">
        <v>1637</v>
      </c>
      <c r="J357" s="224" t="s">
        <v>854</v>
      </c>
      <c r="K357" s="227">
        <v>19500</v>
      </c>
      <c r="L357" s="729"/>
      <c r="M357" s="729"/>
      <c r="N357" s="664"/>
      <c r="O357" s="100">
        <v>349050</v>
      </c>
    </row>
    <row r="358" spans="1:15" ht="13" x14ac:dyDescent="0.15">
      <c r="A358" s="18" t="s">
        <v>848</v>
      </c>
      <c r="B358" s="198">
        <v>43829</v>
      </c>
      <c r="C358" s="659">
        <f t="shared" si="21"/>
        <v>43849</v>
      </c>
      <c r="D358" s="86"/>
      <c r="E358" s="659"/>
      <c r="F358" s="88" t="s">
        <v>340</v>
      </c>
      <c r="G358" s="21"/>
      <c r="H358" s="227" t="s">
        <v>468</v>
      </c>
      <c r="I358" s="88" t="s">
        <v>1075</v>
      </c>
      <c r="J358" s="224" t="s">
        <v>854</v>
      </c>
      <c r="K358" s="227">
        <v>40000</v>
      </c>
      <c r="L358" s="729"/>
      <c r="M358" s="729"/>
      <c r="N358" s="664"/>
      <c r="O358" s="100">
        <v>716000</v>
      </c>
    </row>
    <row r="359" spans="1:15" ht="13" x14ac:dyDescent="0.15">
      <c r="A359" s="12" t="s">
        <v>848</v>
      </c>
      <c r="B359" s="449">
        <v>43829</v>
      </c>
      <c r="C359" s="749">
        <f t="shared" si="21"/>
        <v>43849</v>
      </c>
      <c r="D359" s="750"/>
      <c r="E359" s="749"/>
      <c r="F359" s="680" t="s">
        <v>340</v>
      </c>
      <c r="G359" s="15"/>
      <c r="H359" s="752" t="s">
        <v>1695</v>
      </c>
      <c r="I359" s="680" t="s">
        <v>1075</v>
      </c>
      <c r="J359" s="14" t="s">
        <v>1002</v>
      </c>
      <c r="K359" s="752">
        <v>40000</v>
      </c>
      <c r="L359" s="754"/>
      <c r="M359" s="754"/>
      <c r="N359" s="755"/>
      <c r="O359" s="756">
        <v>716000</v>
      </c>
    </row>
    <row r="360" spans="1:15" ht="13" x14ac:dyDescent="0.15">
      <c r="A360" s="12" t="s">
        <v>848</v>
      </c>
      <c r="B360" s="449">
        <v>43829</v>
      </c>
      <c r="C360" s="749">
        <f t="shared" si="21"/>
        <v>43849</v>
      </c>
      <c r="D360" s="750"/>
      <c r="E360" s="749"/>
      <c r="F360" s="680" t="s">
        <v>340</v>
      </c>
      <c r="G360" s="15"/>
      <c r="H360" s="752" t="s">
        <v>1696</v>
      </c>
      <c r="I360" s="680" t="s">
        <v>1075</v>
      </c>
      <c r="J360" s="14" t="s">
        <v>854</v>
      </c>
      <c r="K360" s="752">
        <v>40000</v>
      </c>
      <c r="L360" s="754"/>
      <c r="M360" s="754"/>
      <c r="N360" s="755"/>
      <c r="O360" s="756">
        <v>716000</v>
      </c>
    </row>
    <row r="361" spans="1:15" ht="13" x14ac:dyDescent="0.15">
      <c r="A361" s="18" t="s">
        <v>848</v>
      </c>
      <c r="B361" s="198">
        <v>43830</v>
      </c>
      <c r="C361" s="659">
        <f t="shared" si="21"/>
        <v>43850</v>
      </c>
      <c r="D361" s="86"/>
      <c r="E361" s="659"/>
      <c r="F361" s="88" t="s">
        <v>340</v>
      </c>
      <c r="G361" s="21"/>
      <c r="H361" s="227" t="s">
        <v>1697</v>
      </c>
      <c r="I361" s="88" t="s">
        <v>1075</v>
      </c>
      <c r="J361" s="224" t="s">
        <v>854</v>
      </c>
      <c r="K361" s="227">
        <v>40000</v>
      </c>
      <c r="L361" s="729"/>
      <c r="M361" s="729"/>
      <c r="N361" s="664"/>
      <c r="O361" s="100">
        <v>716000</v>
      </c>
    </row>
    <row r="362" spans="1:15" ht="13" x14ac:dyDescent="0.15">
      <c r="A362" s="18" t="s">
        <v>848</v>
      </c>
      <c r="B362" s="198">
        <v>43830</v>
      </c>
      <c r="C362" s="659">
        <f t="shared" si="21"/>
        <v>43850</v>
      </c>
      <c r="D362" s="86"/>
      <c r="E362" s="659"/>
      <c r="F362" s="88" t="s">
        <v>340</v>
      </c>
      <c r="G362" s="21"/>
      <c r="H362" s="227" t="s">
        <v>1698</v>
      </c>
      <c r="I362" s="88" t="s">
        <v>1075</v>
      </c>
      <c r="J362" s="224" t="s">
        <v>854</v>
      </c>
      <c r="K362" s="227">
        <v>40000</v>
      </c>
      <c r="L362" s="729"/>
      <c r="M362" s="729"/>
      <c r="N362" s="664"/>
      <c r="O362" s="100">
        <v>716000</v>
      </c>
    </row>
    <row r="363" spans="1:15" ht="13" x14ac:dyDescent="0.15">
      <c r="A363" s="12" t="s">
        <v>848</v>
      </c>
      <c r="B363" s="449">
        <v>43830</v>
      </c>
      <c r="C363" s="749">
        <f t="shared" si="21"/>
        <v>43850</v>
      </c>
      <c r="D363" s="750"/>
      <c r="E363" s="749"/>
      <c r="F363" s="680" t="s">
        <v>340</v>
      </c>
      <c r="G363" s="15"/>
      <c r="H363" s="752" t="s">
        <v>1699</v>
      </c>
      <c r="I363" s="680" t="s">
        <v>1075</v>
      </c>
      <c r="J363" s="14" t="s">
        <v>1002</v>
      </c>
      <c r="K363" s="752">
        <v>40000</v>
      </c>
      <c r="L363" s="754"/>
      <c r="M363" s="754"/>
      <c r="N363" s="755"/>
      <c r="O363" s="756">
        <v>716000</v>
      </c>
    </row>
    <row r="364" spans="1:15" ht="13" x14ac:dyDescent="0.15">
      <c r="A364" s="12" t="s">
        <v>848</v>
      </c>
      <c r="B364" s="449">
        <v>43832</v>
      </c>
      <c r="C364" s="749">
        <f t="shared" si="21"/>
        <v>43852</v>
      </c>
      <c r="D364" s="750"/>
      <c r="E364" s="749"/>
      <c r="F364" s="680" t="s">
        <v>340</v>
      </c>
      <c r="G364" s="15"/>
      <c r="H364" s="752" t="s">
        <v>1700</v>
      </c>
      <c r="I364" s="680" t="s">
        <v>1075</v>
      </c>
      <c r="J364" s="14" t="s">
        <v>854</v>
      </c>
      <c r="K364" s="752">
        <v>40000</v>
      </c>
      <c r="L364" s="754"/>
      <c r="M364" s="754"/>
      <c r="N364" s="755"/>
      <c r="O364" s="756">
        <v>716000</v>
      </c>
    </row>
    <row r="365" spans="1:15" ht="13" x14ac:dyDescent="0.15">
      <c r="A365" s="18" t="s">
        <v>848</v>
      </c>
      <c r="B365" s="198">
        <v>43832</v>
      </c>
      <c r="C365" s="659">
        <f t="shared" si="21"/>
        <v>43852</v>
      </c>
      <c r="D365" s="86"/>
      <c r="E365" s="659"/>
      <c r="F365" s="88" t="s">
        <v>340</v>
      </c>
      <c r="G365" s="21"/>
      <c r="H365" s="227" t="s">
        <v>1701</v>
      </c>
      <c r="I365" s="88" t="s">
        <v>1075</v>
      </c>
      <c r="J365" s="224" t="s">
        <v>854</v>
      </c>
      <c r="K365" s="227">
        <v>40000</v>
      </c>
      <c r="L365" s="729"/>
      <c r="M365" s="729"/>
      <c r="N365" s="664"/>
      <c r="O365" s="100">
        <v>715577</v>
      </c>
    </row>
    <row r="366" spans="1:15" ht="13" x14ac:dyDescent="0.15">
      <c r="A366" s="18" t="s">
        <v>848</v>
      </c>
      <c r="B366" s="198">
        <v>43837</v>
      </c>
      <c r="C366" s="659">
        <f t="shared" si="21"/>
        <v>43857</v>
      </c>
      <c r="D366" s="86"/>
      <c r="E366" s="659"/>
      <c r="F366" s="88" t="s">
        <v>340</v>
      </c>
      <c r="G366" s="21"/>
      <c r="H366" s="227" t="s">
        <v>1702</v>
      </c>
      <c r="I366" s="88" t="s">
        <v>1703</v>
      </c>
      <c r="J366" s="224" t="s">
        <v>854</v>
      </c>
      <c r="K366" s="227">
        <v>10000</v>
      </c>
      <c r="L366" s="729"/>
      <c r="M366" s="729"/>
      <c r="N366" s="664"/>
      <c r="O366" s="100">
        <v>179000</v>
      </c>
    </row>
    <row r="367" spans="1:15" ht="13" x14ac:dyDescent="0.15">
      <c r="A367" s="12" t="s">
        <v>848</v>
      </c>
      <c r="B367" s="449">
        <v>43837</v>
      </c>
      <c r="C367" s="749">
        <f t="shared" si="21"/>
        <v>43857</v>
      </c>
      <c r="D367" s="750"/>
      <c r="E367" s="749"/>
      <c r="F367" s="680" t="s">
        <v>340</v>
      </c>
      <c r="G367" s="15"/>
      <c r="H367" s="752" t="s">
        <v>1704</v>
      </c>
      <c r="I367" s="680" t="s">
        <v>1670</v>
      </c>
      <c r="J367" s="14" t="s">
        <v>1002</v>
      </c>
      <c r="K367" s="752">
        <v>30000</v>
      </c>
      <c r="L367" s="754"/>
      <c r="M367" s="754"/>
      <c r="N367" s="755"/>
      <c r="O367" s="756">
        <v>536999.99</v>
      </c>
    </row>
    <row r="368" spans="1:15" ht="13" x14ac:dyDescent="0.15">
      <c r="A368" s="12" t="s">
        <v>848</v>
      </c>
      <c r="B368" s="449"/>
      <c r="C368" s="749"/>
      <c r="D368" s="750"/>
      <c r="E368" s="749"/>
      <c r="F368" s="680" t="s">
        <v>340</v>
      </c>
      <c r="G368" s="15"/>
      <c r="H368" s="752"/>
      <c r="I368" s="680">
        <f>SUM(I313:I367)</f>
        <v>0</v>
      </c>
      <c r="J368" s="14" t="s">
        <v>854</v>
      </c>
      <c r="K368" s="824">
        <f>SUM(K313:K367)</f>
        <v>2214789</v>
      </c>
      <c r="L368" s="825">
        <f>K368*0.2</f>
        <v>442957.80000000005</v>
      </c>
      <c r="M368" s="825">
        <f>K368*0.16</f>
        <v>354366.24</v>
      </c>
      <c r="N368" s="826">
        <f>L368-M368</f>
        <v>88591.560000000056</v>
      </c>
      <c r="O368" s="827">
        <f>SUM(O313:O367)</f>
        <v>39642491.330000006</v>
      </c>
    </row>
    <row r="369" spans="1:15" ht="13" x14ac:dyDescent="0.15">
      <c r="A369" s="18" t="s">
        <v>848</v>
      </c>
      <c r="B369" s="198"/>
      <c r="C369" s="659"/>
      <c r="D369" s="86"/>
      <c r="E369" s="659"/>
      <c r="F369" s="88" t="s">
        <v>340</v>
      </c>
      <c r="G369" s="21"/>
      <c r="H369" s="227"/>
      <c r="I369" s="88"/>
      <c r="J369" s="224" t="s">
        <v>854</v>
      </c>
      <c r="K369" s="227"/>
      <c r="L369" s="729"/>
      <c r="M369" s="729"/>
      <c r="N369" s="664"/>
      <c r="O369" s="666"/>
    </row>
    <row r="370" spans="1:15" ht="13" x14ac:dyDescent="0.15">
      <c r="A370" s="18" t="s">
        <v>848</v>
      </c>
      <c r="B370" s="198"/>
      <c r="C370" s="659"/>
      <c r="D370" s="86"/>
      <c r="E370" s="659"/>
      <c r="F370" s="88" t="s">
        <v>340</v>
      </c>
      <c r="G370" s="21"/>
      <c r="H370" s="227"/>
      <c r="I370" s="88"/>
      <c r="J370" s="224" t="s">
        <v>854</v>
      </c>
      <c r="K370" s="227"/>
      <c r="L370" s="729"/>
      <c r="M370" s="729"/>
      <c r="N370" s="664"/>
      <c r="O370" s="666"/>
    </row>
    <row r="371" spans="1:15" ht="13" x14ac:dyDescent="0.15">
      <c r="A371" s="12" t="s">
        <v>848</v>
      </c>
      <c r="B371" s="449"/>
      <c r="C371" s="749"/>
      <c r="D371" s="750"/>
      <c r="E371" s="749"/>
      <c r="F371" s="680" t="s">
        <v>340</v>
      </c>
      <c r="G371" s="15"/>
      <c r="H371" s="752"/>
      <c r="I371" s="680"/>
      <c r="J371" s="14" t="s">
        <v>1002</v>
      </c>
      <c r="K371" s="752"/>
      <c r="L371" s="754"/>
      <c r="M371" s="754"/>
      <c r="N371" s="755"/>
      <c r="O371" s="827"/>
    </row>
    <row r="372" spans="1:15" ht="13" x14ac:dyDescent="0.15">
      <c r="A372" s="12" t="s">
        <v>848</v>
      </c>
      <c r="B372" s="449"/>
      <c r="C372" s="749"/>
      <c r="D372" s="750"/>
      <c r="E372" s="749"/>
      <c r="F372" s="680" t="s">
        <v>340</v>
      </c>
      <c r="G372" s="15"/>
      <c r="H372" s="752"/>
      <c r="I372" s="680"/>
      <c r="J372" s="14" t="s">
        <v>854</v>
      </c>
      <c r="K372" s="752"/>
      <c r="L372" s="754"/>
      <c r="M372" s="754"/>
      <c r="N372" s="755"/>
      <c r="O372" s="827"/>
    </row>
    <row r="373" spans="1:15" ht="13" x14ac:dyDescent="0.15">
      <c r="A373" s="18" t="s">
        <v>848</v>
      </c>
      <c r="B373" s="198"/>
      <c r="C373" s="659"/>
      <c r="D373" s="86"/>
      <c r="E373" s="659"/>
      <c r="F373" s="88" t="s">
        <v>340</v>
      </c>
      <c r="G373" s="21"/>
      <c r="H373" s="227"/>
      <c r="I373" s="88"/>
      <c r="J373" s="224" t="s">
        <v>854</v>
      </c>
      <c r="K373" s="227"/>
      <c r="L373" s="729"/>
      <c r="M373" s="729"/>
      <c r="N373" s="664"/>
      <c r="O373" s="666"/>
    </row>
    <row r="374" spans="1:15" ht="13" x14ac:dyDescent="0.15">
      <c r="A374" s="18" t="s">
        <v>848</v>
      </c>
      <c r="B374" s="198"/>
      <c r="C374" s="659"/>
      <c r="D374" s="86"/>
      <c r="E374" s="659"/>
      <c r="F374" s="88" t="s">
        <v>340</v>
      </c>
      <c r="G374" s="21"/>
      <c r="H374" s="227"/>
      <c r="I374" s="88"/>
      <c r="J374" s="224" t="s">
        <v>854</v>
      </c>
      <c r="K374" s="227"/>
      <c r="L374" s="729"/>
      <c r="M374" s="729"/>
      <c r="N374" s="664"/>
      <c r="O374" s="666"/>
    </row>
    <row r="375" spans="1:15" ht="13" x14ac:dyDescent="0.15">
      <c r="A375" s="12" t="s">
        <v>848</v>
      </c>
      <c r="B375" s="449"/>
      <c r="C375" s="749"/>
      <c r="D375" s="750"/>
      <c r="E375" s="749"/>
      <c r="F375" s="680" t="s">
        <v>340</v>
      </c>
      <c r="G375" s="15"/>
      <c r="H375" s="752"/>
      <c r="I375" s="680"/>
      <c r="J375" s="14" t="s">
        <v>1002</v>
      </c>
      <c r="K375" s="752"/>
      <c r="L375" s="754"/>
      <c r="M375" s="754"/>
      <c r="N375" s="755"/>
      <c r="O375" s="827"/>
    </row>
    <row r="376" spans="1:15" ht="13" x14ac:dyDescent="0.15">
      <c r="A376" s="12" t="s">
        <v>848</v>
      </c>
      <c r="B376" s="449"/>
      <c r="C376" s="749"/>
      <c r="D376" s="750"/>
      <c r="E376" s="749"/>
      <c r="F376" s="680" t="s">
        <v>340</v>
      </c>
      <c r="G376" s="15"/>
      <c r="H376" s="752"/>
      <c r="I376" s="680"/>
      <c r="J376" s="14" t="s">
        <v>854</v>
      </c>
      <c r="K376" s="752"/>
      <c r="L376" s="754"/>
      <c r="M376" s="754"/>
      <c r="N376" s="755"/>
      <c r="O376" s="827"/>
    </row>
    <row r="377" spans="1:15" ht="13" x14ac:dyDescent="0.15">
      <c r="A377" s="18" t="s">
        <v>848</v>
      </c>
      <c r="B377" s="198"/>
      <c r="C377" s="659"/>
      <c r="D377" s="86"/>
      <c r="E377" s="659"/>
      <c r="F377" s="88" t="s">
        <v>340</v>
      </c>
      <c r="G377" s="21"/>
      <c r="H377" s="227"/>
      <c r="I377" s="88"/>
      <c r="J377" s="224" t="s">
        <v>854</v>
      </c>
      <c r="K377" s="227"/>
      <c r="L377" s="729"/>
      <c r="M377" s="729"/>
      <c r="N377" s="664"/>
      <c r="O377" s="666"/>
    </row>
    <row r="378" spans="1:15" ht="13" x14ac:dyDescent="0.15">
      <c r="A378" s="18" t="s">
        <v>848</v>
      </c>
      <c r="B378" s="198"/>
      <c r="C378" s="659"/>
      <c r="D378" s="86"/>
      <c r="E378" s="659"/>
      <c r="F378" s="88" t="s">
        <v>340</v>
      </c>
      <c r="G378" s="21"/>
      <c r="H378" s="227"/>
      <c r="I378" s="88"/>
      <c r="J378" s="224" t="s">
        <v>854</v>
      </c>
      <c r="K378" s="227"/>
      <c r="L378" s="729"/>
      <c r="M378" s="729"/>
      <c r="N378" s="664"/>
      <c r="O378" s="666"/>
    </row>
    <row r="379" spans="1:15" ht="13" x14ac:dyDescent="0.15">
      <c r="A379" s="12" t="s">
        <v>848</v>
      </c>
      <c r="B379" s="449"/>
      <c r="C379" s="749"/>
      <c r="D379" s="750"/>
      <c r="E379" s="749"/>
      <c r="F379" s="680" t="s">
        <v>340</v>
      </c>
      <c r="G379" s="15"/>
      <c r="H379" s="752"/>
      <c r="I379" s="680"/>
      <c r="J379" s="14" t="s">
        <v>1002</v>
      </c>
      <c r="K379" s="752"/>
      <c r="L379" s="754"/>
      <c r="M379" s="754"/>
      <c r="N379" s="755"/>
      <c r="O379" s="827"/>
    </row>
    <row r="380" spans="1:15" ht="13" x14ac:dyDescent="0.15">
      <c r="A380" s="12" t="s">
        <v>848</v>
      </c>
      <c r="B380" s="449"/>
      <c r="C380" s="749"/>
      <c r="D380" s="750"/>
      <c r="E380" s="749"/>
      <c r="F380" s="680" t="s">
        <v>340</v>
      </c>
      <c r="G380" s="15"/>
      <c r="H380" s="752"/>
      <c r="I380" s="680"/>
      <c r="J380" s="14" t="s">
        <v>854</v>
      </c>
      <c r="K380" s="752"/>
      <c r="L380" s="754"/>
      <c r="M380" s="754"/>
      <c r="N380" s="755"/>
      <c r="O380" s="827"/>
    </row>
    <row r="381" spans="1:15" ht="13" x14ac:dyDescent="0.15">
      <c r="A381" s="18" t="s">
        <v>848</v>
      </c>
      <c r="B381" s="198"/>
      <c r="C381" s="659"/>
      <c r="D381" s="86"/>
      <c r="E381" s="659"/>
      <c r="F381" s="88" t="s">
        <v>340</v>
      </c>
      <c r="G381" s="21"/>
      <c r="H381" s="227"/>
      <c r="I381" s="88"/>
      <c r="J381" s="224" t="s">
        <v>854</v>
      </c>
      <c r="K381" s="227"/>
      <c r="L381" s="729"/>
      <c r="M381" s="729"/>
      <c r="N381" s="664"/>
      <c r="O381" s="666"/>
    </row>
    <row r="382" spans="1:15" ht="13" x14ac:dyDescent="0.15">
      <c r="A382" s="18" t="s">
        <v>848</v>
      </c>
      <c r="B382" s="198"/>
      <c r="C382" s="659"/>
      <c r="D382" s="86"/>
      <c r="E382" s="659"/>
      <c r="F382" s="88" t="s">
        <v>340</v>
      </c>
      <c r="G382" s="21"/>
      <c r="H382" s="227"/>
      <c r="I382" s="88"/>
      <c r="J382" s="224" t="s">
        <v>854</v>
      </c>
      <c r="K382" s="227"/>
      <c r="L382" s="729"/>
      <c r="M382" s="729"/>
      <c r="N382" s="664"/>
      <c r="O382" s="666"/>
    </row>
    <row r="383" spans="1:15" ht="13" x14ac:dyDescent="0.15">
      <c r="A383" s="12" t="s">
        <v>848</v>
      </c>
      <c r="B383" s="449"/>
      <c r="C383" s="749"/>
      <c r="D383" s="750"/>
      <c r="E383" s="749"/>
      <c r="F383" s="680" t="s">
        <v>340</v>
      </c>
      <c r="G383" s="15"/>
      <c r="H383" s="752"/>
      <c r="I383" s="680"/>
      <c r="J383" s="14" t="s">
        <v>1002</v>
      </c>
      <c r="K383" s="752"/>
      <c r="L383" s="754"/>
      <c r="M383" s="754"/>
      <c r="N383" s="755"/>
      <c r="O383" s="827"/>
    </row>
    <row r="384" spans="1:15" ht="13" x14ac:dyDescent="0.15">
      <c r="A384" s="12" t="s">
        <v>848</v>
      </c>
      <c r="B384" s="449"/>
      <c r="C384" s="749"/>
      <c r="D384" s="750"/>
      <c r="E384" s="749"/>
      <c r="F384" s="680" t="s">
        <v>340</v>
      </c>
      <c r="G384" s="15"/>
      <c r="H384" s="752"/>
      <c r="I384" s="680"/>
      <c r="J384" s="14" t="s">
        <v>854</v>
      </c>
      <c r="K384" s="752"/>
      <c r="L384" s="754"/>
      <c r="M384" s="754"/>
      <c r="N384" s="755"/>
      <c r="O384" s="827"/>
    </row>
    <row r="385" spans="1:15" ht="13" x14ac:dyDescent="0.15">
      <c r="A385" s="18" t="s">
        <v>848</v>
      </c>
      <c r="B385" s="198"/>
      <c r="C385" s="659"/>
      <c r="D385" s="86"/>
      <c r="E385" s="659"/>
      <c r="F385" s="88" t="s">
        <v>340</v>
      </c>
      <c r="G385" s="21"/>
      <c r="H385" s="227"/>
      <c r="I385" s="88"/>
      <c r="J385" s="224" t="s">
        <v>854</v>
      </c>
      <c r="K385" s="227"/>
      <c r="L385" s="729"/>
      <c r="M385" s="729"/>
      <c r="N385" s="664"/>
      <c r="O385" s="666"/>
    </row>
    <row r="386" spans="1:15" ht="13" x14ac:dyDescent="0.15">
      <c r="A386" s="18" t="s">
        <v>848</v>
      </c>
      <c r="B386" s="198"/>
      <c r="C386" s="659"/>
      <c r="D386" s="86"/>
      <c r="E386" s="659"/>
      <c r="F386" s="88" t="s">
        <v>340</v>
      </c>
      <c r="G386" s="21"/>
      <c r="H386" s="227"/>
      <c r="I386" s="88"/>
      <c r="J386" s="224" t="s">
        <v>854</v>
      </c>
      <c r="K386" s="227"/>
      <c r="L386" s="729"/>
      <c r="M386" s="729"/>
      <c r="N386" s="664"/>
      <c r="O386" s="666"/>
    </row>
    <row r="387" spans="1:15" ht="13" x14ac:dyDescent="0.15">
      <c r="A387" s="12" t="s">
        <v>848</v>
      </c>
      <c r="B387" s="449"/>
      <c r="C387" s="749"/>
      <c r="D387" s="750"/>
      <c r="E387" s="749"/>
      <c r="F387" s="680" t="s">
        <v>340</v>
      </c>
      <c r="G387" s="15"/>
      <c r="H387" s="752"/>
      <c r="I387" s="680"/>
      <c r="J387" s="14" t="s">
        <v>1002</v>
      </c>
      <c r="K387" s="752"/>
      <c r="L387" s="754"/>
      <c r="M387" s="754"/>
      <c r="N387" s="755"/>
      <c r="O387" s="827"/>
    </row>
    <row r="388" spans="1:15" ht="13" x14ac:dyDescent="0.15">
      <c r="A388" s="12" t="s">
        <v>848</v>
      </c>
      <c r="B388" s="449"/>
      <c r="C388" s="749"/>
      <c r="D388" s="750"/>
      <c r="E388" s="749"/>
      <c r="F388" s="680" t="s">
        <v>340</v>
      </c>
      <c r="G388" s="15"/>
      <c r="H388" s="752"/>
      <c r="I388" s="680"/>
      <c r="J388" s="14" t="s">
        <v>854</v>
      </c>
      <c r="K388" s="752"/>
      <c r="L388" s="754"/>
      <c r="M388" s="754"/>
      <c r="N388" s="755"/>
      <c r="O388" s="827"/>
    </row>
    <row r="389" spans="1:15" ht="13" x14ac:dyDescent="0.15">
      <c r="A389" s="18" t="s">
        <v>848</v>
      </c>
      <c r="B389" s="198"/>
      <c r="C389" s="659"/>
      <c r="D389" s="86"/>
      <c r="E389" s="659"/>
      <c r="F389" s="88" t="s">
        <v>340</v>
      </c>
      <c r="G389" s="21"/>
      <c r="H389" s="227"/>
      <c r="I389" s="88"/>
      <c r="J389" s="224" t="s">
        <v>854</v>
      </c>
      <c r="K389" s="227"/>
      <c r="L389" s="729"/>
      <c r="M389" s="729"/>
      <c r="N389" s="664"/>
      <c r="O389" s="666"/>
    </row>
    <row r="390" spans="1:15" ht="13" x14ac:dyDescent="0.15">
      <c r="A390" s="18" t="s">
        <v>848</v>
      </c>
      <c r="B390" s="198"/>
      <c r="C390" s="659"/>
      <c r="D390" s="86"/>
      <c r="E390" s="659"/>
      <c r="F390" s="88" t="s">
        <v>340</v>
      </c>
      <c r="G390" s="21"/>
      <c r="H390" s="227"/>
      <c r="I390" s="88"/>
      <c r="J390" s="224" t="s">
        <v>854</v>
      </c>
      <c r="K390" s="227"/>
      <c r="L390" s="729"/>
      <c r="M390" s="729"/>
      <c r="N390" s="664"/>
      <c r="O390" s="666"/>
    </row>
    <row r="391" spans="1:15" ht="13" x14ac:dyDescent="0.15">
      <c r="A391" s="12" t="s">
        <v>848</v>
      </c>
      <c r="B391" s="449"/>
      <c r="C391" s="749"/>
      <c r="D391" s="750"/>
      <c r="E391" s="749"/>
      <c r="F391" s="680" t="s">
        <v>340</v>
      </c>
      <c r="G391" s="15"/>
      <c r="H391" s="752"/>
      <c r="I391" s="680"/>
      <c r="J391" s="14" t="s">
        <v>1002</v>
      </c>
      <c r="K391" s="752"/>
      <c r="L391" s="754"/>
      <c r="M391" s="754"/>
      <c r="N391" s="755"/>
      <c r="O391" s="827"/>
    </row>
    <row r="392" spans="1:15" ht="13" x14ac:dyDescent="0.15">
      <c r="A392" s="12" t="s">
        <v>848</v>
      </c>
      <c r="B392" s="449"/>
      <c r="C392" s="749"/>
      <c r="D392" s="750"/>
      <c r="E392" s="749"/>
      <c r="F392" s="680" t="s">
        <v>340</v>
      </c>
      <c r="G392" s="15"/>
      <c r="H392" s="752"/>
      <c r="I392" s="680"/>
      <c r="J392" s="14" t="s">
        <v>854</v>
      </c>
      <c r="K392" s="752"/>
      <c r="L392" s="754"/>
      <c r="M392" s="754"/>
      <c r="N392" s="755"/>
      <c r="O392" s="827"/>
    </row>
    <row r="393" spans="1:15" ht="13" x14ac:dyDescent="0.15">
      <c r="A393" s="18" t="s">
        <v>848</v>
      </c>
      <c r="B393" s="198"/>
      <c r="C393" s="659"/>
      <c r="D393" s="86"/>
      <c r="E393" s="659"/>
      <c r="F393" s="88" t="s">
        <v>340</v>
      </c>
      <c r="G393" s="21"/>
      <c r="H393" s="227"/>
      <c r="I393" s="88"/>
      <c r="J393" s="224" t="s">
        <v>854</v>
      </c>
      <c r="K393" s="227"/>
      <c r="L393" s="729"/>
      <c r="M393" s="729"/>
      <c r="N393" s="664"/>
      <c r="O393" s="666"/>
    </row>
    <row r="394" spans="1:15" ht="13" x14ac:dyDescent="0.15">
      <c r="A394" s="18" t="s">
        <v>848</v>
      </c>
      <c r="B394" s="198"/>
      <c r="C394" s="659"/>
      <c r="D394" s="86"/>
      <c r="E394" s="659"/>
      <c r="F394" s="88" t="s">
        <v>340</v>
      </c>
      <c r="G394" s="21"/>
      <c r="H394" s="227"/>
      <c r="I394" s="88"/>
      <c r="J394" s="224" t="s">
        <v>854</v>
      </c>
      <c r="K394" s="227"/>
      <c r="L394" s="729"/>
      <c r="M394" s="729"/>
      <c r="N394" s="664"/>
      <c r="O394" s="666"/>
    </row>
    <row r="395" spans="1:15" ht="13" x14ac:dyDescent="0.15">
      <c r="A395" s="12" t="s">
        <v>848</v>
      </c>
      <c r="B395" s="449"/>
      <c r="C395" s="749"/>
      <c r="D395" s="750"/>
      <c r="E395" s="749"/>
      <c r="F395" s="680" t="s">
        <v>340</v>
      </c>
      <c r="G395" s="15"/>
      <c r="H395" s="752"/>
      <c r="I395" s="680"/>
      <c r="J395" s="14" t="s">
        <v>1002</v>
      </c>
      <c r="K395" s="752"/>
      <c r="L395" s="754"/>
      <c r="M395" s="754"/>
      <c r="N395" s="755"/>
      <c r="O395" s="827"/>
    </row>
    <row r="396" spans="1:15" ht="13" x14ac:dyDescent="0.15">
      <c r="A396" s="12" t="s">
        <v>848</v>
      </c>
      <c r="B396" s="449"/>
      <c r="C396" s="749"/>
      <c r="D396" s="750"/>
      <c r="E396" s="749"/>
      <c r="F396" s="680" t="s">
        <v>340</v>
      </c>
      <c r="G396" s="15"/>
      <c r="H396" s="752"/>
      <c r="I396" s="680"/>
      <c r="J396" s="14" t="s">
        <v>854</v>
      </c>
      <c r="K396" s="752"/>
      <c r="L396" s="754"/>
      <c r="M396" s="754"/>
      <c r="N396" s="755"/>
      <c r="O396" s="827"/>
    </row>
    <row r="397" spans="1:15" ht="13" x14ac:dyDescent="0.15">
      <c r="A397" s="18" t="s">
        <v>848</v>
      </c>
      <c r="B397" s="198"/>
      <c r="C397" s="659"/>
      <c r="D397" s="86"/>
      <c r="E397" s="659"/>
      <c r="F397" s="88" t="s">
        <v>340</v>
      </c>
      <c r="G397" s="21"/>
      <c r="H397" s="227"/>
      <c r="I397" s="88"/>
      <c r="J397" s="224" t="s">
        <v>854</v>
      </c>
      <c r="K397" s="227"/>
      <c r="L397" s="729"/>
      <c r="M397" s="729"/>
      <c r="N397" s="664"/>
      <c r="O397" s="666"/>
    </row>
    <row r="398" spans="1:15" ht="13" x14ac:dyDescent="0.15">
      <c r="A398" s="18" t="s">
        <v>848</v>
      </c>
      <c r="B398" s="198"/>
      <c r="C398" s="659"/>
      <c r="D398" s="86"/>
      <c r="E398" s="659"/>
      <c r="F398" s="88" t="s">
        <v>340</v>
      </c>
      <c r="G398" s="21"/>
      <c r="H398" s="227"/>
      <c r="I398" s="88"/>
      <c r="J398" s="224" t="s">
        <v>854</v>
      </c>
      <c r="K398" s="227"/>
      <c r="L398" s="729"/>
      <c r="M398" s="729"/>
      <c r="N398" s="664"/>
      <c r="O398" s="666"/>
    </row>
    <row r="399" spans="1:15" ht="13" x14ac:dyDescent="0.15">
      <c r="A399" s="12" t="s">
        <v>848</v>
      </c>
      <c r="B399" s="449"/>
      <c r="C399" s="749"/>
      <c r="D399" s="750"/>
      <c r="E399" s="749"/>
      <c r="F399" s="680" t="s">
        <v>340</v>
      </c>
      <c r="G399" s="15"/>
      <c r="H399" s="752"/>
      <c r="I399" s="680"/>
      <c r="J399" s="14" t="s">
        <v>1002</v>
      </c>
      <c r="K399" s="752"/>
      <c r="L399" s="754"/>
      <c r="M399" s="754"/>
      <c r="N399" s="755"/>
      <c r="O399" s="827"/>
    </row>
    <row r="400" spans="1:15" ht="13" x14ac:dyDescent="0.15">
      <c r="A400" s="12" t="s">
        <v>848</v>
      </c>
      <c r="B400" s="449"/>
      <c r="C400" s="749"/>
      <c r="D400" s="750"/>
      <c r="E400" s="749"/>
      <c r="F400" s="680" t="s">
        <v>340</v>
      </c>
      <c r="G400" s="15"/>
      <c r="H400" s="752"/>
      <c r="I400" s="680"/>
      <c r="J400" s="14" t="s">
        <v>854</v>
      </c>
      <c r="K400" s="752"/>
      <c r="L400" s="754"/>
      <c r="M400" s="754"/>
      <c r="N400" s="755"/>
      <c r="O400" s="827"/>
    </row>
    <row r="401" spans="1:15" ht="13" x14ac:dyDescent="0.15">
      <c r="A401" s="18" t="s">
        <v>848</v>
      </c>
      <c r="B401" s="198"/>
      <c r="C401" s="659"/>
      <c r="D401" s="86"/>
      <c r="E401" s="659"/>
      <c r="F401" s="88" t="s">
        <v>340</v>
      </c>
      <c r="G401" s="21"/>
      <c r="H401" s="227"/>
      <c r="I401" s="88"/>
      <c r="J401" s="224" t="s">
        <v>854</v>
      </c>
      <c r="K401" s="227"/>
      <c r="L401" s="729"/>
      <c r="M401" s="729"/>
      <c r="N401" s="664"/>
      <c r="O401" s="666"/>
    </row>
    <row r="402" spans="1:15" ht="13" x14ac:dyDescent="0.15">
      <c r="A402" s="18" t="s">
        <v>848</v>
      </c>
      <c r="B402" s="198"/>
      <c r="C402" s="659"/>
      <c r="D402" s="86"/>
      <c r="E402" s="659"/>
      <c r="F402" s="88" t="s">
        <v>340</v>
      </c>
      <c r="G402" s="21"/>
      <c r="H402" s="227"/>
      <c r="I402" s="88"/>
      <c r="J402" s="224" t="s">
        <v>854</v>
      </c>
      <c r="K402" s="227"/>
      <c r="L402" s="729"/>
      <c r="M402" s="729"/>
      <c r="N402" s="664"/>
      <c r="O402" s="666"/>
    </row>
    <row r="403" spans="1:15" ht="13" x14ac:dyDescent="0.15">
      <c r="A403" s="12" t="s">
        <v>848</v>
      </c>
      <c r="B403" s="449"/>
      <c r="C403" s="749"/>
      <c r="D403" s="750"/>
      <c r="E403" s="749"/>
      <c r="F403" s="680" t="s">
        <v>340</v>
      </c>
      <c r="G403" s="15"/>
      <c r="H403" s="752"/>
      <c r="I403" s="680"/>
      <c r="J403" s="14" t="s">
        <v>1002</v>
      </c>
      <c r="K403" s="752"/>
      <c r="L403" s="754"/>
      <c r="M403" s="754"/>
      <c r="N403" s="755"/>
      <c r="O403" s="827"/>
    </row>
    <row r="404" spans="1:15" ht="13" x14ac:dyDescent="0.15">
      <c r="A404" s="12" t="s">
        <v>848</v>
      </c>
      <c r="B404" s="449"/>
      <c r="C404" s="749"/>
      <c r="D404" s="750"/>
      <c r="E404" s="749"/>
      <c r="F404" s="680" t="s">
        <v>340</v>
      </c>
      <c r="G404" s="15"/>
      <c r="H404" s="752"/>
      <c r="I404" s="680"/>
      <c r="J404" s="14" t="s">
        <v>854</v>
      </c>
      <c r="K404" s="752"/>
      <c r="L404" s="754"/>
      <c r="M404" s="754"/>
      <c r="N404" s="755"/>
      <c r="O404" s="827"/>
    </row>
    <row r="405" spans="1:15" ht="13" x14ac:dyDescent="0.15">
      <c r="A405" s="18" t="s">
        <v>848</v>
      </c>
      <c r="B405" s="198"/>
      <c r="C405" s="659"/>
      <c r="D405" s="86"/>
      <c r="E405" s="659"/>
      <c r="F405" s="88" t="s">
        <v>340</v>
      </c>
      <c r="G405" s="21"/>
      <c r="H405" s="227"/>
      <c r="I405" s="88"/>
      <c r="J405" s="224" t="s">
        <v>854</v>
      </c>
      <c r="K405" s="227"/>
      <c r="L405" s="729"/>
      <c r="M405" s="729"/>
      <c r="N405" s="664"/>
      <c r="O405" s="666"/>
    </row>
    <row r="406" spans="1:15" ht="13" x14ac:dyDescent="0.15">
      <c r="A406" s="18" t="s">
        <v>848</v>
      </c>
      <c r="B406" s="198"/>
      <c r="C406" s="659"/>
      <c r="D406" s="86"/>
      <c r="E406" s="659"/>
      <c r="F406" s="88" t="s">
        <v>340</v>
      </c>
      <c r="G406" s="21"/>
      <c r="H406" s="227"/>
      <c r="I406" s="88"/>
      <c r="J406" s="224" t="s">
        <v>854</v>
      </c>
      <c r="K406" s="227"/>
      <c r="L406" s="729"/>
      <c r="M406" s="729"/>
      <c r="N406" s="664"/>
      <c r="O406" s="666"/>
    </row>
    <row r="407" spans="1:15" ht="13" x14ac:dyDescent="0.15">
      <c r="A407" s="12" t="s">
        <v>848</v>
      </c>
      <c r="B407" s="449"/>
      <c r="C407" s="749"/>
      <c r="D407" s="750"/>
      <c r="E407" s="749"/>
      <c r="F407" s="680" t="s">
        <v>340</v>
      </c>
      <c r="G407" s="15"/>
      <c r="H407" s="752"/>
      <c r="I407" s="680"/>
      <c r="J407" s="14" t="s">
        <v>1002</v>
      </c>
      <c r="K407" s="752"/>
      <c r="L407" s="754"/>
      <c r="M407" s="754"/>
      <c r="N407" s="755"/>
      <c r="O407" s="827"/>
    </row>
    <row r="408" spans="1:15" ht="13" x14ac:dyDescent="0.15">
      <c r="A408" s="12" t="s">
        <v>848</v>
      </c>
      <c r="B408" s="449"/>
      <c r="C408" s="749"/>
      <c r="D408" s="750"/>
      <c r="E408" s="749"/>
      <c r="F408" s="680" t="s">
        <v>340</v>
      </c>
      <c r="G408" s="15"/>
      <c r="H408" s="752"/>
      <c r="I408" s="680"/>
      <c r="J408" s="14" t="s">
        <v>854</v>
      </c>
      <c r="K408" s="752"/>
      <c r="L408" s="754"/>
      <c r="M408" s="754"/>
      <c r="N408" s="755"/>
      <c r="O408" s="827"/>
    </row>
    <row r="409" spans="1:15" ht="13" x14ac:dyDescent="0.15">
      <c r="A409" s="18" t="s">
        <v>848</v>
      </c>
      <c r="B409" s="198"/>
      <c r="C409" s="659"/>
      <c r="D409" s="86"/>
      <c r="E409" s="659"/>
      <c r="F409" s="88" t="s">
        <v>340</v>
      </c>
      <c r="G409" s="21"/>
      <c r="H409" s="227"/>
      <c r="I409" s="88"/>
      <c r="J409" s="224" t="s">
        <v>854</v>
      </c>
      <c r="K409" s="227"/>
      <c r="L409" s="729"/>
      <c r="M409" s="729"/>
      <c r="N409" s="664"/>
      <c r="O409" s="666"/>
    </row>
    <row r="410" spans="1:15" ht="13" x14ac:dyDescent="0.15">
      <c r="A410" s="18" t="s">
        <v>848</v>
      </c>
      <c r="B410" s="198"/>
      <c r="C410" s="659"/>
      <c r="D410" s="86"/>
      <c r="E410" s="659"/>
      <c r="F410" s="88" t="s">
        <v>340</v>
      </c>
      <c r="G410" s="21"/>
      <c r="H410" s="227"/>
      <c r="I410" s="88"/>
      <c r="J410" s="224" t="s">
        <v>854</v>
      </c>
      <c r="K410" s="227"/>
      <c r="L410" s="729"/>
      <c r="M410" s="729"/>
      <c r="N410" s="664"/>
      <c r="O410" s="666"/>
    </row>
    <row r="411" spans="1:15" ht="13" x14ac:dyDescent="0.15">
      <c r="A411" s="12" t="s">
        <v>848</v>
      </c>
      <c r="B411" s="449"/>
      <c r="C411" s="749"/>
      <c r="D411" s="750"/>
      <c r="E411" s="749"/>
      <c r="F411" s="680" t="s">
        <v>340</v>
      </c>
      <c r="G411" s="15"/>
      <c r="H411" s="752"/>
      <c r="I411" s="680"/>
      <c r="J411" s="14" t="s">
        <v>1002</v>
      </c>
      <c r="K411" s="752"/>
      <c r="L411" s="754"/>
      <c r="M411" s="754"/>
      <c r="N411" s="755"/>
      <c r="O411" s="827"/>
    </row>
    <row r="412" spans="1:15" ht="13" x14ac:dyDescent="0.15">
      <c r="A412" s="12" t="s">
        <v>848</v>
      </c>
      <c r="B412" s="449"/>
      <c r="C412" s="749"/>
      <c r="D412" s="750"/>
      <c r="E412" s="749"/>
      <c r="F412" s="680" t="s">
        <v>340</v>
      </c>
      <c r="G412" s="15"/>
      <c r="H412" s="752"/>
      <c r="I412" s="680"/>
      <c r="J412" s="14" t="s">
        <v>854</v>
      </c>
      <c r="K412" s="752"/>
      <c r="L412" s="754"/>
      <c r="M412" s="754"/>
      <c r="N412" s="755"/>
      <c r="O412" s="827"/>
    </row>
    <row r="413" spans="1:15" ht="13" x14ac:dyDescent="0.15">
      <c r="A413" s="18" t="s">
        <v>848</v>
      </c>
      <c r="B413" s="198"/>
      <c r="C413" s="659"/>
      <c r="D413" s="86"/>
      <c r="E413" s="659"/>
      <c r="F413" s="88" t="s">
        <v>340</v>
      </c>
      <c r="G413" s="21"/>
      <c r="H413" s="227"/>
      <c r="I413" s="88"/>
      <c r="J413" s="224" t="s">
        <v>854</v>
      </c>
      <c r="K413" s="227"/>
      <c r="L413" s="729"/>
      <c r="M413" s="729"/>
      <c r="N413" s="664"/>
      <c r="O413" s="666"/>
    </row>
    <row r="414" spans="1:15" ht="13" x14ac:dyDescent="0.15">
      <c r="A414" s="18" t="s">
        <v>848</v>
      </c>
      <c r="B414" s="198"/>
      <c r="C414" s="659"/>
      <c r="D414" s="86"/>
      <c r="E414" s="659"/>
      <c r="F414" s="88" t="s">
        <v>340</v>
      </c>
      <c r="G414" s="21"/>
      <c r="H414" s="227"/>
      <c r="I414" s="88"/>
      <c r="J414" s="224" t="s">
        <v>854</v>
      </c>
      <c r="K414" s="227"/>
      <c r="L414" s="729"/>
      <c r="M414" s="729"/>
      <c r="N414" s="664"/>
      <c r="O414" s="666"/>
    </row>
    <row r="415" spans="1:15" ht="13" x14ac:dyDescent="0.15">
      <c r="A415" s="12" t="s">
        <v>848</v>
      </c>
      <c r="B415" s="449"/>
      <c r="C415" s="749"/>
      <c r="D415" s="750"/>
      <c r="E415" s="749"/>
      <c r="F415" s="680" t="s">
        <v>340</v>
      </c>
      <c r="G415" s="15"/>
      <c r="H415" s="752"/>
      <c r="I415" s="680"/>
      <c r="J415" s="14" t="s">
        <v>1002</v>
      </c>
      <c r="K415" s="752"/>
      <c r="L415" s="754"/>
      <c r="M415" s="754"/>
      <c r="N415" s="755"/>
      <c r="O415" s="827"/>
    </row>
    <row r="416" spans="1:15" ht="13" x14ac:dyDescent="0.15">
      <c r="A416" s="12" t="s">
        <v>848</v>
      </c>
      <c r="B416" s="449"/>
      <c r="C416" s="749"/>
      <c r="D416" s="750"/>
      <c r="E416" s="749"/>
      <c r="F416" s="680" t="s">
        <v>340</v>
      </c>
      <c r="G416" s="15"/>
      <c r="H416" s="752"/>
      <c r="I416" s="680"/>
      <c r="J416" s="14" t="s">
        <v>854</v>
      </c>
      <c r="K416" s="752"/>
      <c r="L416" s="754"/>
      <c r="M416" s="754"/>
      <c r="N416" s="755"/>
      <c r="O416" s="827"/>
    </row>
    <row r="417" spans="1:15" ht="13" x14ac:dyDescent="0.15">
      <c r="A417" s="18" t="s">
        <v>848</v>
      </c>
      <c r="B417" s="198"/>
      <c r="C417" s="659"/>
      <c r="D417" s="86"/>
      <c r="E417" s="659"/>
      <c r="F417" s="88" t="s">
        <v>340</v>
      </c>
      <c r="G417" s="21"/>
      <c r="H417" s="227"/>
      <c r="I417" s="88"/>
      <c r="J417" s="224" t="s">
        <v>854</v>
      </c>
      <c r="K417" s="227"/>
      <c r="L417" s="729"/>
      <c r="M417" s="729"/>
      <c r="N417" s="664"/>
      <c r="O417" s="666"/>
    </row>
    <row r="418" spans="1:15" ht="13" x14ac:dyDescent="0.15">
      <c r="A418" s="18" t="s">
        <v>848</v>
      </c>
      <c r="B418" s="198"/>
      <c r="C418" s="659"/>
      <c r="D418" s="86"/>
      <c r="E418" s="659"/>
      <c r="F418" s="88" t="s">
        <v>340</v>
      </c>
      <c r="G418" s="21"/>
      <c r="H418" s="227"/>
      <c r="I418" s="88"/>
      <c r="J418" s="224" t="s">
        <v>854</v>
      </c>
      <c r="K418" s="227"/>
      <c r="L418" s="729"/>
      <c r="M418" s="729"/>
      <c r="N418" s="664"/>
      <c r="O418" s="666"/>
    </row>
    <row r="419" spans="1:15" ht="13" x14ac:dyDescent="0.15">
      <c r="A419" s="12" t="s">
        <v>848</v>
      </c>
      <c r="B419" s="449"/>
      <c r="C419" s="749"/>
      <c r="D419" s="750"/>
      <c r="E419" s="749"/>
      <c r="F419" s="680" t="s">
        <v>340</v>
      </c>
      <c r="G419" s="15"/>
      <c r="H419" s="752"/>
      <c r="I419" s="680"/>
      <c r="J419" s="14" t="s">
        <v>1002</v>
      </c>
      <c r="K419" s="752"/>
      <c r="L419" s="754"/>
      <c r="M419" s="754"/>
      <c r="N419" s="755"/>
      <c r="O419" s="827"/>
    </row>
    <row r="420" spans="1:15" ht="13" x14ac:dyDescent="0.15">
      <c r="A420" s="12" t="s">
        <v>848</v>
      </c>
      <c r="B420" s="449"/>
      <c r="C420" s="749"/>
      <c r="D420" s="750"/>
      <c r="E420" s="749"/>
      <c r="F420" s="680" t="s">
        <v>340</v>
      </c>
      <c r="G420" s="15"/>
      <c r="H420" s="752"/>
      <c r="I420" s="680"/>
      <c r="J420" s="14" t="s">
        <v>854</v>
      </c>
      <c r="K420" s="752"/>
      <c r="L420" s="754"/>
      <c r="M420" s="754"/>
      <c r="N420" s="755"/>
      <c r="O420" s="827"/>
    </row>
    <row r="421" spans="1:15" ht="13" x14ac:dyDescent="0.15">
      <c r="A421" s="18" t="s">
        <v>848</v>
      </c>
      <c r="B421" s="198"/>
      <c r="C421" s="659"/>
      <c r="D421" s="86"/>
      <c r="E421" s="659"/>
      <c r="F421" s="88" t="s">
        <v>340</v>
      </c>
      <c r="G421" s="21"/>
      <c r="H421" s="227"/>
      <c r="I421" s="88"/>
      <c r="J421" s="224" t="s">
        <v>854</v>
      </c>
      <c r="K421" s="227"/>
      <c r="L421" s="729"/>
      <c r="M421" s="729"/>
      <c r="N421" s="664"/>
      <c r="O421" s="666"/>
    </row>
    <row r="422" spans="1:15" ht="13" x14ac:dyDescent="0.15">
      <c r="A422" s="18" t="s">
        <v>848</v>
      </c>
      <c r="B422" s="198"/>
      <c r="C422" s="659"/>
      <c r="D422" s="86"/>
      <c r="E422" s="659"/>
      <c r="F422" s="88" t="s">
        <v>340</v>
      </c>
      <c r="G422" s="21"/>
      <c r="H422" s="227"/>
      <c r="I422" s="88"/>
      <c r="J422" s="224" t="s">
        <v>854</v>
      </c>
      <c r="K422" s="227"/>
      <c r="L422" s="729"/>
      <c r="M422" s="729"/>
      <c r="N422" s="664"/>
      <c r="O422" s="666"/>
    </row>
    <row r="423" spans="1:15" ht="13" x14ac:dyDescent="0.15">
      <c r="A423" s="12" t="s">
        <v>848</v>
      </c>
      <c r="B423" s="449"/>
      <c r="C423" s="749"/>
      <c r="D423" s="750"/>
      <c r="E423" s="749"/>
      <c r="F423" s="680" t="s">
        <v>340</v>
      </c>
      <c r="G423" s="15"/>
      <c r="H423" s="752"/>
      <c r="I423" s="680"/>
      <c r="J423" s="14" t="s">
        <v>1002</v>
      </c>
      <c r="K423" s="752"/>
      <c r="L423" s="754"/>
      <c r="M423" s="754"/>
      <c r="N423" s="755"/>
      <c r="O423" s="827"/>
    </row>
    <row r="424" spans="1:15" ht="13" x14ac:dyDescent="0.15">
      <c r="A424" s="12" t="s">
        <v>848</v>
      </c>
      <c r="B424" s="449"/>
      <c r="C424" s="749"/>
      <c r="D424" s="750"/>
      <c r="E424" s="749"/>
      <c r="F424" s="680" t="s">
        <v>340</v>
      </c>
      <c r="G424" s="15"/>
      <c r="H424" s="752"/>
      <c r="I424" s="680"/>
      <c r="J424" s="14" t="s">
        <v>854</v>
      </c>
      <c r="K424" s="752"/>
      <c r="L424" s="754"/>
      <c r="M424" s="754"/>
      <c r="N424" s="755"/>
      <c r="O424" s="827"/>
    </row>
    <row r="425" spans="1:15" ht="13" x14ac:dyDescent="0.15">
      <c r="A425" s="18" t="s">
        <v>848</v>
      </c>
      <c r="B425" s="198"/>
      <c r="C425" s="659"/>
      <c r="D425" s="86"/>
      <c r="E425" s="659"/>
      <c r="F425" s="88" t="s">
        <v>340</v>
      </c>
      <c r="G425" s="21"/>
      <c r="H425" s="227"/>
      <c r="I425" s="88"/>
      <c r="J425" s="224" t="s">
        <v>854</v>
      </c>
      <c r="K425" s="227"/>
      <c r="L425" s="729"/>
      <c r="M425" s="729"/>
      <c r="N425" s="664"/>
      <c r="O425" s="666"/>
    </row>
    <row r="426" spans="1:15" ht="13" x14ac:dyDescent="0.15">
      <c r="A426" s="18" t="s">
        <v>848</v>
      </c>
      <c r="B426" s="198"/>
      <c r="C426" s="659"/>
      <c r="D426" s="86"/>
      <c r="E426" s="659"/>
      <c r="F426" s="88" t="s">
        <v>340</v>
      </c>
      <c r="G426" s="21"/>
      <c r="H426" s="227"/>
      <c r="I426" s="88"/>
      <c r="J426" s="224" t="s">
        <v>854</v>
      </c>
      <c r="K426" s="227"/>
      <c r="L426" s="729"/>
      <c r="M426" s="729"/>
      <c r="N426" s="664"/>
      <c r="O426" s="666"/>
    </row>
    <row r="427" spans="1:15" ht="13" x14ac:dyDescent="0.15">
      <c r="A427" s="12" t="s">
        <v>848</v>
      </c>
      <c r="B427" s="449"/>
      <c r="C427" s="749"/>
      <c r="D427" s="750"/>
      <c r="E427" s="749"/>
      <c r="F427" s="680" t="s">
        <v>340</v>
      </c>
      <c r="G427" s="15"/>
      <c r="H427" s="752"/>
      <c r="I427" s="680"/>
      <c r="J427" s="14" t="s">
        <v>1002</v>
      </c>
      <c r="K427" s="752"/>
      <c r="L427" s="754"/>
      <c r="M427" s="754"/>
      <c r="N427" s="755"/>
      <c r="O427" s="827"/>
    </row>
    <row r="428" spans="1:15" ht="13" x14ac:dyDescent="0.15">
      <c r="A428" s="12" t="s">
        <v>848</v>
      </c>
      <c r="B428" s="449"/>
      <c r="C428" s="749"/>
      <c r="D428" s="750"/>
      <c r="E428" s="749"/>
      <c r="F428" s="680" t="s">
        <v>340</v>
      </c>
      <c r="G428" s="15"/>
      <c r="H428" s="752"/>
      <c r="I428" s="680"/>
      <c r="J428" s="14" t="s">
        <v>854</v>
      </c>
      <c r="K428" s="752"/>
      <c r="L428" s="754"/>
      <c r="M428" s="754"/>
      <c r="N428" s="755"/>
      <c r="O428" s="827"/>
    </row>
    <row r="429" spans="1:15" ht="13" x14ac:dyDescent="0.15">
      <c r="A429" s="18" t="s">
        <v>848</v>
      </c>
      <c r="B429" s="198"/>
      <c r="C429" s="659"/>
      <c r="D429" s="86"/>
      <c r="E429" s="659"/>
      <c r="F429" s="88" t="s">
        <v>340</v>
      </c>
      <c r="G429" s="21"/>
      <c r="H429" s="227"/>
      <c r="I429" s="88"/>
      <c r="J429" s="224" t="s">
        <v>854</v>
      </c>
      <c r="K429" s="227"/>
      <c r="L429" s="729"/>
      <c r="M429" s="729"/>
      <c r="N429" s="664"/>
      <c r="O429" s="666"/>
    </row>
    <row r="430" spans="1:15" ht="13" x14ac:dyDescent="0.15">
      <c r="A430" s="18" t="s">
        <v>848</v>
      </c>
      <c r="B430" s="198"/>
      <c r="C430" s="659"/>
      <c r="D430" s="86"/>
      <c r="E430" s="659"/>
      <c r="F430" s="88" t="s">
        <v>340</v>
      </c>
      <c r="G430" s="21"/>
      <c r="H430" s="227"/>
      <c r="I430" s="88"/>
      <c r="J430" s="224" t="s">
        <v>854</v>
      </c>
      <c r="K430" s="227"/>
      <c r="L430" s="729"/>
      <c r="M430" s="729"/>
      <c r="N430" s="664"/>
      <c r="O430" s="666"/>
    </row>
    <row r="431" spans="1:15" ht="13" x14ac:dyDescent="0.15">
      <c r="A431" s="12" t="s">
        <v>848</v>
      </c>
      <c r="B431" s="449"/>
      <c r="C431" s="749"/>
      <c r="D431" s="750"/>
      <c r="E431" s="749"/>
      <c r="F431" s="680" t="s">
        <v>340</v>
      </c>
      <c r="G431" s="15"/>
      <c r="H431" s="752"/>
      <c r="I431" s="680"/>
      <c r="J431" s="14" t="s">
        <v>1002</v>
      </c>
      <c r="K431" s="752"/>
      <c r="L431" s="754"/>
      <c r="M431" s="754"/>
      <c r="N431" s="755"/>
      <c r="O431" s="827"/>
    </row>
    <row r="432" spans="1:15" ht="13" x14ac:dyDescent="0.15">
      <c r="A432" s="12" t="s">
        <v>848</v>
      </c>
      <c r="B432" s="449"/>
      <c r="C432" s="749"/>
      <c r="D432" s="750"/>
      <c r="E432" s="749"/>
      <c r="F432" s="680" t="s">
        <v>340</v>
      </c>
      <c r="G432" s="15"/>
      <c r="H432" s="752"/>
      <c r="I432" s="680"/>
      <c r="J432" s="14" t="s">
        <v>854</v>
      </c>
      <c r="K432" s="752"/>
      <c r="L432" s="754"/>
      <c r="M432" s="754"/>
      <c r="N432" s="755"/>
      <c r="O432" s="827"/>
    </row>
    <row r="433" spans="1:15" ht="13" x14ac:dyDescent="0.15">
      <c r="A433" s="18" t="s">
        <v>848</v>
      </c>
      <c r="B433" s="198"/>
      <c r="C433" s="659"/>
      <c r="D433" s="86"/>
      <c r="E433" s="659"/>
      <c r="F433" s="88" t="s">
        <v>340</v>
      </c>
      <c r="G433" s="21"/>
      <c r="H433" s="227"/>
      <c r="I433" s="88"/>
      <c r="J433" s="224" t="s">
        <v>854</v>
      </c>
      <c r="K433" s="227"/>
      <c r="L433" s="729"/>
      <c r="M433" s="729"/>
      <c r="N433" s="664"/>
      <c r="O433" s="666"/>
    </row>
    <row r="434" spans="1:15" ht="13" x14ac:dyDescent="0.15">
      <c r="A434" s="18" t="s">
        <v>848</v>
      </c>
      <c r="B434" s="198"/>
      <c r="C434" s="659"/>
      <c r="D434" s="86"/>
      <c r="E434" s="659"/>
      <c r="F434" s="88" t="s">
        <v>340</v>
      </c>
      <c r="G434" s="21"/>
      <c r="H434" s="227"/>
      <c r="I434" s="88"/>
      <c r="J434" s="224" t="s">
        <v>854</v>
      </c>
      <c r="K434" s="227"/>
      <c r="L434" s="729"/>
      <c r="M434" s="729"/>
      <c r="N434" s="664"/>
      <c r="O434" s="666"/>
    </row>
    <row r="435" spans="1:15" ht="13" x14ac:dyDescent="0.15">
      <c r="A435" s="12" t="s">
        <v>848</v>
      </c>
      <c r="B435" s="449"/>
      <c r="C435" s="749"/>
      <c r="D435" s="750"/>
      <c r="E435" s="749"/>
      <c r="F435" s="680" t="s">
        <v>340</v>
      </c>
      <c r="G435" s="15"/>
      <c r="H435" s="752"/>
      <c r="I435" s="680"/>
      <c r="J435" s="14" t="s">
        <v>1002</v>
      </c>
      <c r="K435" s="752"/>
      <c r="L435" s="754"/>
      <c r="M435" s="754"/>
      <c r="N435" s="755"/>
      <c r="O435" s="827"/>
    </row>
    <row r="436" spans="1:15" ht="13" x14ac:dyDescent="0.15">
      <c r="A436" s="12" t="s">
        <v>848</v>
      </c>
      <c r="B436" s="449"/>
      <c r="C436" s="749"/>
      <c r="D436" s="750"/>
      <c r="E436" s="749"/>
      <c r="F436" s="680" t="s">
        <v>340</v>
      </c>
      <c r="G436" s="15"/>
      <c r="H436" s="752"/>
      <c r="I436" s="680"/>
      <c r="J436" s="14" t="s">
        <v>854</v>
      </c>
      <c r="K436" s="752"/>
      <c r="L436" s="754"/>
      <c r="M436" s="754"/>
      <c r="N436" s="755"/>
      <c r="O436" s="827"/>
    </row>
    <row r="437" spans="1:15" ht="13" x14ac:dyDescent="0.15">
      <c r="A437" s="18" t="s">
        <v>848</v>
      </c>
      <c r="B437" s="198"/>
      <c r="C437" s="659"/>
      <c r="D437" s="86"/>
      <c r="E437" s="659"/>
      <c r="F437" s="88" t="s">
        <v>340</v>
      </c>
      <c r="G437" s="21"/>
      <c r="H437" s="227"/>
      <c r="I437" s="88"/>
      <c r="J437" s="224" t="s">
        <v>854</v>
      </c>
      <c r="K437" s="227"/>
      <c r="L437" s="729"/>
      <c r="M437" s="729"/>
      <c r="N437" s="664"/>
      <c r="O437" s="666"/>
    </row>
    <row r="438" spans="1:15" ht="13" x14ac:dyDescent="0.15">
      <c r="A438" s="18" t="s">
        <v>848</v>
      </c>
      <c r="B438" s="198"/>
      <c r="C438" s="659"/>
      <c r="D438" s="86"/>
      <c r="E438" s="659"/>
      <c r="F438" s="88" t="s">
        <v>340</v>
      </c>
      <c r="G438" s="21"/>
      <c r="H438" s="227"/>
      <c r="I438" s="88"/>
      <c r="J438" s="224" t="s">
        <v>854</v>
      </c>
      <c r="K438" s="227"/>
      <c r="L438" s="729"/>
      <c r="M438" s="729"/>
      <c r="N438" s="664"/>
      <c r="O438" s="666"/>
    </row>
    <row r="439" spans="1:15" ht="13" x14ac:dyDescent="0.15">
      <c r="A439" s="12" t="s">
        <v>848</v>
      </c>
      <c r="B439" s="449"/>
      <c r="C439" s="749"/>
      <c r="D439" s="750"/>
      <c r="E439" s="749"/>
      <c r="F439" s="680" t="s">
        <v>340</v>
      </c>
      <c r="G439" s="15"/>
      <c r="H439" s="752"/>
      <c r="I439" s="680"/>
      <c r="J439" s="14" t="s">
        <v>1002</v>
      </c>
      <c r="K439" s="752"/>
      <c r="L439" s="754"/>
      <c r="M439" s="754"/>
      <c r="N439" s="755"/>
      <c r="O439" s="827"/>
    </row>
    <row r="440" spans="1:15" ht="13" x14ac:dyDescent="0.15">
      <c r="A440" s="12" t="s">
        <v>848</v>
      </c>
      <c r="B440" s="449"/>
      <c r="C440" s="749"/>
      <c r="D440" s="750"/>
      <c r="E440" s="749"/>
      <c r="F440" s="680" t="s">
        <v>340</v>
      </c>
      <c r="G440" s="15"/>
      <c r="H440" s="752"/>
      <c r="I440" s="680"/>
      <c r="J440" s="14" t="s">
        <v>854</v>
      </c>
      <c r="K440" s="752"/>
      <c r="L440" s="754"/>
      <c r="M440" s="754"/>
      <c r="N440" s="755"/>
      <c r="O440" s="827"/>
    </row>
    <row r="441" spans="1:15" ht="13" x14ac:dyDescent="0.15">
      <c r="A441" s="18" t="s">
        <v>848</v>
      </c>
      <c r="B441" s="198"/>
      <c r="C441" s="659"/>
      <c r="D441" s="86"/>
      <c r="E441" s="659"/>
      <c r="F441" s="88" t="s">
        <v>340</v>
      </c>
      <c r="G441" s="21"/>
      <c r="H441" s="227"/>
      <c r="I441" s="88"/>
      <c r="J441" s="224" t="s">
        <v>854</v>
      </c>
      <c r="K441" s="227"/>
      <c r="L441" s="729"/>
      <c r="M441" s="729"/>
      <c r="N441" s="664"/>
      <c r="O441" s="666"/>
    </row>
    <row r="442" spans="1:15" ht="13" x14ac:dyDescent="0.15">
      <c r="A442" s="18" t="s">
        <v>848</v>
      </c>
      <c r="B442" s="198"/>
      <c r="C442" s="659"/>
      <c r="D442" s="86"/>
      <c r="E442" s="659"/>
      <c r="F442" s="88" t="s">
        <v>340</v>
      </c>
      <c r="G442" s="21"/>
      <c r="H442" s="227"/>
      <c r="I442" s="88"/>
      <c r="J442" s="224" t="s">
        <v>854</v>
      </c>
      <c r="K442" s="227"/>
      <c r="L442" s="729"/>
      <c r="M442" s="729"/>
      <c r="N442" s="664"/>
      <c r="O442" s="666"/>
    </row>
    <row r="443" spans="1:15" ht="13" x14ac:dyDescent="0.15">
      <c r="A443" s="12" t="s">
        <v>848</v>
      </c>
      <c r="B443" s="449"/>
      <c r="C443" s="749"/>
      <c r="D443" s="750"/>
      <c r="E443" s="749"/>
      <c r="F443" s="680" t="s">
        <v>340</v>
      </c>
      <c r="G443" s="15"/>
      <c r="H443" s="752"/>
      <c r="I443" s="680"/>
      <c r="J443" s="14" t="s">
        <v>1002</v>
      </c>
      <c r="K443" s="752"/>
      <c r="L443" s="754"/>
      <c r="M443" s="754"/>
      <c r="N443" s="755"/>
      <c r="O443" s="827"/>
    </row>
    <row r="444" spans="1:15" ht="13" x14ac:dyDescent="0.15">
      <c r="A444" s="12" t="s">
        <v>848</v>
      </c>
      <c r="B444" s="449"/>
      <c r="C444" s="749"/>
      <c r="D444" s="750"/>
      <c r="E444" s="749"/>
      <c r="F444" s="680" t="s">
        <v>340</v>
      </c>
      <c r="G444" s="15"/>
      <c r="H444" s="752"/>
      <c r="I444" s="680"/>
      <c r="J444" s="14" t="s">
        <v>854</v>
      </c>
      <c r="K444" s="752"/>
      <c r="L444" s="754"/>
      <c r="M444" s="754"/>
      <c r="N444" s="755"/>
      <c r="O444" s="827"/>
    </row>
    <row r="445" spans="1:15" ht="13" x14ac:dyDescent="0.15">
      <c r="A445" s="18" t="s">
        <v>848</v>
      </c>
      <c r="B445" s="198"/>
      <c r="C445" s="659"/>
      <c r="D445" s="86"/>
      <c r="E445" s="659"/>
      <c r="F445" s="88" t="s">
        <v>340</v>
      </c>
      <c r="G445" s="21"/>
      <c r="H445" s="227"/>
      <c r="I445" s="88"/>
      <c r="J445" s="224" t="s">
        <v>854</v>
      </c>
      <c r="K445" s="227"/>
      <c r="L445" s="729"/>
      <c r="M445" s="729"/>
      <c r="N445" s="664"/>
      <c r="O445" s="666"/>
    </row>
    <row r="446" spans="1:15" ht="13" x14ac:dyDescent="0.15">
      <c r="A446" s="18" t="s">
        <v>848</v>
      </c>
      <c r="B446" s="198"/>
      <c r="C446" s="659"/>
      <c r="D446" s="86"/>
      <c r="E446" s="659"/>
      <c r="F446" s="88" t="s">
        <v>340</v>
      </c>
      <c r="G446" s="21"/>
      <c r="H446" s="227"/>
      <c r="I446" s="88"/>
      <c r="J446" s="224" t="s">
        <v>854</v>
      </c>
      <c r="K446" s="227"/>
      <c r="L446" s="729"/>
      <c r="M446" s="729"/>
      <c r="N446" s="664"/>
      <c r="O446" s="666"/>
    </row>
    <row r="447" spans="1:15" ht="13" x14ac:dyDescent="0.15">
      <c r="A447" s="12" t="s">
        <v>848</v>
      </c>
      <c r="B447" s="449"/>
      <c r="C447" s="749"/>
      <c r="D447" s="750"/>
      <c r="E447" s="749"/>
      <c r="F447" s="680" t="s">
        <v>340</v>
      </c>
      <c r="G447" s="15"/>
      <c r="H447" s="752"/>
      <c r="I447" s="680"/>
      <c r="J447" s="14" t="s">
        <v>1002</v>
      </c>
      <c r="K447" s="752"/>
      <c r="L447" s="754"/>
      <c r="M447" s="754"/>
      <c r="N447" s="755"/>
      <c r="O447" s="827"/>
    </row>
    <row r="448" spans="1:15" ht="13" x14ac:dyDescent="0.15">
      <c r="A448" s="12" t="s">
        <v>848</v>
      </c>
      <c r="B448" s="449"/>
      <c r="C448" s="749"/>
      <c r="D448" s="750"/>
      <c r="E448" s="749"/>
      <c r="F448" s="680" t="s">
        <v>340</v>
      </c>
      <c r="G448" s="15"/>
      <c r="H448" s="752"/>
      <c r="I448" s="680"/>
      <c r="J448" s="14" t="s">
        <v>854</v>
      </c>
      <c r="K448" s="752"/>
      <c r="L448" s="754"/>
      <c r="M448" s="754"/>
      <c r="N448" s="755"/>
      <c r="O448" s="827"/>
    </row>
    <row r="449" spans="1:15" ht="13" x14ac:dyDescent="0.15">
      <c r="A449" s="18" t="s">
        <v>848</v>
      </c>
      <c r="B449" s="198"/>
      <c r="C449" s="659"/>
      <c r="D449" s="86"/>
      <c r="E449" s="659"/>
      <c r="F449" s="88" t="s">
        <v>340</v>
      </c>
      <c r="G449" s="21"/>
      <c r="H449" s="227"/>
      <c r="I449" s="88"/>
      <c r="J449" s="224" t="s">
        <v>854</v>
      </c>
      <c r="K449" s="227"/>
      <c r="L449" s="729"/>
      <c r="M449" s="729"/>
      <c r="N449" s="664"/>
      <c r="O449" s="666"/>
    </row>
    <row r="450" spans="1:15" ht="13" x14ac:dyDescent="0.15">
      <c r="A450" s="18" t="s">
        <v>848</v>
      </c>
      <c r="B450" s="198"/>
      <c r="C450" s="659"/>
      <c r="D450" s="86"/>
      <c r="E450" s="659"/>
      <c r="F450" s="88" t="s">
        <v>340</v>
      </c>
      <c r="G450" s="21"/>
      <c r="H450" s="227"/>
      <c r="I450" s="88"/>
      <c r="J450" s="224" t="s">
        <v>854</v>
      </c>
      <c r="K450" s="227"/>
      <c r="L450" s="729"/>
      <c r="M450" s="729"/>
      <c r="N450" s="664"/>
      <c r="O450" s="666"/>
    </row>
    <row r="451" spans="1:15" ht="13" x14ac:dyDescent="0.15">
      <c r="A451" s="12" t="s">
        <v>848</v>
      </c>
      <c r="B451" s="449"/>
      <c r="C451" s="749"/>
      <c r="D451" s="750"/>
      <c r="E451" s="749"/>
      <c r="F451" s="680" t="s">
        <v>340</v>
      </c>
      <c r="G451" s="15"/>
      <c r="H451" s="752"/>
      <c r="I451" s="680"/>
      <c r="J451" s="14" t="s">
        <v>1002</v>
      </c>
      <c r="K451" s="752"/>
      <c r="L451" s="754"/>
      <c r="M451" s="754"/>
      <c r="N451" s="755"/>
      <c r="O451" s="827"/>
    </row>
    <row r="452" spans="1:15" ht="13" x14ac:dyDescent="0.15">
      <c r="A452" s="12" t="s">
        <v>848</v>
      </c>
      <c r="B452" s="449"/>
      <c r="C452" s="749"/>
      <c r="D452" s="750"/>
      <c r="E452" s="749"/>
      <c r="F452" s="680" t="s">
        <v>340</v>
      </c>
      <c r="G452" s="15"/>
      <c r="H452" s="752"/>
      <c r="I452" s="680"/>
      <c r="J452" s="14" t="s">
        <v>854</v>
      </c>
      <c r="K452" s="752"/>
      <c r="L452" s="754"/>
      <c r="M452" s="754"/>
      <c r="N452" s="755"/>
      <c r="O452" s="827"/>
    </row>
    <row r="453" spans="1:15" ht="13" x14ac:dyDescent="0.15">
      <c r="A453" s="18" t="s">
        <v>848</v>
      </c>
      <c r="B453" s="198"/>
      <c r="C453" s="659"/>
      <c r="D453" s="86"/>
      <c r="E453" s="659"/>
      <c r="F453" s="88" t="s">
        <v>340</v>
      </c>
      <c r="G453" s="21"/>
      <c r="H453" s="227"/>
      <c r="I453" s="88"/>
      <c r="J453" s="224" t="s">
        <v>854</v>
      </c>
      <c r="K453" s="227"/>
      <c r="L453" s="729"/>
      <c r="M453" s="729"/>
      <c r="N453" s="664"/>
      <c r="O453" s="666"/>
    </row>
    <row r="454" spans="1:15" ht="13" x14ac:dyDescent="0.15">
      <c r="A454" s="18" t="s">
        <v>848</v>
      </c>
      <c r="B454" s="198"/>
      <c r="C454" s="659"/>
      <c r="D454" s="86"/>
      <c r="E454" s="659"/>
      <c r="F454" s="88" t="s">
        <v>340</v>
      </c>
      <c r="G454" s="21"/>
      <c r="H454" s="227"/>
      <c r="I454" s="88"/>
      <c r="J454" s="224" t="s">
        <v>854</v>
      </c>
      <c r="K454" s="227"/>
      <c r="L454" s="729"/>
      <c r="M454" s="729"/>
      <c r="N454" s="664"/>
      <c r="O454" s="666"/>
    </row>
    <row r="455" spans="1:15" ht="13" x14ac:dyDescent="0.15">
      <c r="A455" s="12" t="s">
        <v>848</v>
      </c>
      <c r="B455" s="449"/>
      <c r="C455" s="749"/>
      <c r="D455" s="750"/>
      <c r="E455" s="749"/>
      <c r="F455" s="680" t="s">
        <v>340</v>
      </c>
      <c r="G455" s="15"/>
      <c r="H455" s="752"/>
      <c r="I455" s="680"/>
      <c r="J455" s="14" t="s">
        <v>1002</v>
      </c>
      <c r="K455" s="752"/>
      <c r="L455" s="754"/>
      <c r="M455" s="754"/>
      <c r="N455" s="755"/>
      <c r="O455" s="827"/>
    </row>
    <row r="456" spans="1:15" ht="13" x14ac:dyDescent="0.15">
      <c r="A456" s="12" t="s">
        <v>848</v>
      </c>
      <c r="B456" s="449"/>
      <c r="C456" s="749"/>
      <c r="D456" s="750"/>
      <c r="E456" s="749"/>
      <c r="F456" s="680" t="s">
        <v>340</v>
      </c>
      <c r="G456" s="15"/>
      <c r="H456" s="752"/>
      <c r="I456" s="680"/>
      <c r="J456" s="14" t="s">
        <v>854</v>
      </c>
      <c r="K456" s="752"/>
      <c r="L456" s="754"/>
      <c r="M456" s="754"/>
      <c r="N456" s="755"/>
      <c r="O456" s="827"/>
    </row>
    <row r="457" spans="1:15" ht="13" x14ac:dyDescent="0.15">
      <c r="A457" s="18" t="s">
        <v>848</v>
      </c>
      <c r="B457" s="198"/>
      <c r="C457" s="659"/>
      <c r="D457" s="86"/>
      <c r="E457" s="659"/>
      <c r="F457" s="88" t="s">
        <v>340</v>
      </c>
      <c r="G457" s="21"/>
      <c r="H457" s="227"/>
      <c r="I457" s="88"/>
      <c r="J457" s="224" t="s">
        <v>854</v>
      </c>
      <c r="K457" s="227"/>
      <c r="L457" s="729"/>
      <c r="M457" s="729"/>
      <c r="N457" s="664"/>
      <c r="O457" s="666"/>
    </row>
    <row r="458" spans="1:15" ht="13" x14ac:dyDescent="0.15">
      <c r="A458" s="18" t="s">
        <v>848</v>
      </c>
      <c r="B458" s="198"/>
      <c r="C458" s="659"/>
      <c r="D458" s="86"/>
      <c r="E458" s="659"/>
      <c r="F458" s="88" t="s">
        <v>340</v>
      </c>
      <c r="G458" s="21"/>
      <c r="H458" s="227"/>
      <c r="I458" s="88"/>
      <c r="J458" s="224" t="s">
        <v>854</v>
      </c>
      <c r="K458" s="227"/>
      <c r="L458" s="729"/>
      <c r="M458" s="729"/>
      <c r="N458" s="664"/>
      <c r="O458" s="666"/>
    </row>
    <row r="459" spans="1:15" ht="13" x14ac:dyDescent="0.15">
      <c r="A459" s="12" t="s">
        <v>848</v>
      </c>
      <c r="B459" s="449"/>
      <c r="C459" s="749"/>
      <c r="D459" s="750"/>
      <c r="E459" s="749"/>
      <c r="F459" s="680" t="s">
        <v>340</v>
      </c>
      <c r="G459" s="15"/>
      <c r="H459" s="752"/>
      <c r="I459" s="680"/>
      <c r="J459" s="14" t="s">
        <v>1002</v>
      </c>
      <c r="K459" s="752"/>
      <c r="L459" s="754"/>
      <c r="M459" s="754"/>
      <c r="N459" s="755"/>
      <c r="O459" s="827"/>
    </row>
    <row r="460" spans="1:15" ht="13" x14ac:dyDescent="0.15">
      <c r="A460" s="12" t="s">
        <v>848</v>
      </c>
      <c r="B460" s="449"/>
      <c r="C460" s="749"/>
      <c r="D460" s="750"/>
      <c r="E460" s="749"/>
      <c r="F460" s="680" t="s">
        <v>340</v>
      </c>
      <c r="G460" s="15"/>
      <c r="H460" s="752"/>
      <c r="I460" s="680"/>
      <c r="J460" s="14" t="s">
        <v>854</v>
      </c>
      <c r="K460" s="752"/>
      <c r="L460" s="754"/>
      <c r="M460" s="754"/>
      <c r="N460" s="755"/>
      <c r="O460" s="827"/>
    </row>
    <row r="461" spans="1:15" ht="13" x14ac:dyDescent="0.15">
      <c r="A461" s="18" t="s">
        <v>848</v>
      </c>
      <c r="B461" s="198"/>
      <c r="C461" s="659"/>
      <c r="D461" s="86"/>
      <c r="E461" s="659"/>
      <c r="F461" s="88" t="s">
        <v>340</v>
      </c>
      <c r="G461" s="21"/>
      <c r="H461" s="227"/>
      <c r="I461" s="88"/>
      <c r="J461" s="224" t="s">
        <v>854</v>
      </c>
      <c r="K461" s="227"/>
      <c r="L461" s="729"/>
      <c r="M461" s="729"/>
      <c r="N461" s="664"/>
      <c r="O461" s="666"/>
    </row>
    <row r="462" spans="1:15" ht="13" x14ac:dyDescent="0.15">
      <c r="A462" s="18" t="s">
        <v>848</v>
      </c>
      <c r="B462" s="198"/>
      <c r="C462" s="659"/>
      <c r="D462" s="86"/>
      <c r="E462" s="659"/>
      <c r="F462" s="88" t="s">
        <v>340</v>
      </c>
      <c r="G462" s="21"/>
      <c r="H462" s="227"/>
      <c r="I462" s="88"/>
      <c r="J462" s="224" t="s">
        <v>854</v>
      </c>
      <c r="K462" s="227"/>
      <c r="L462" s="729"/>
      <c r="M462" s="729"/>
      <c r="N462" s="664"/>
      <c r="O462" s="666"/>
    </row>
    <row r="463" spans="1:15" ht="13" x14ac:dyDescent="0.15">
      <c r="A463" s="12" t="s">
        <v>848</v>
      </c>
      <c r="B463" s="449"/>
      <c r="C463" s="749"/>
      <c r="D463" s="750"/>
      <c r="E463" s="749"/>
      <c r="F463" s="680" t="s">
        <v>340</v>
      </c>
      <c r="G463" s="15"/>
      <c r="H463" s="752"/>
      <c r="I463" s="680"/>
      <c r="J463" s="14" t="s">
        <v>1002</v>
      </c>
      <c r="K463" s="752"/>
      <c r="L463" s="754"/>
      <c r="M463" s="754"/>
      <c r="N463" s="755"/>
      <c r="O463" s="827"/>
    </row>
    <row r="464" spans="1:15" ht="13" x14ac:dyDescent="0.15">
      <c r="A464" s="12" t="s">
        <v>848</v>
      </c>
      <c r="B464" s="449"/>
      <c r="C464" s="749"/>
      <c r="D464" s="750"/>
      <c r="E464" s="749"/>
      <c r="F464" s="680" t="s">
        <v>340</v>
      </c>
      <c r="G464" s="15"/>
      <c r="H464" s="752"/>
      <c r="I464" s="680"/>
      <c r="J464" s="14" t="s">
        <v>854</v>
      </c>
      <c r="K464" s="752"/>
      <c r="L464" s="754"/>
      <c r="M464" s="754"/>
      <c r="N464" s="755"/>
      <c r="O464" s="827"/>
    </row>
    <row r="465" spans="1:15" ht="13" x14ac:dyDescent="0.15">
      <c r="A465" s="18" t="s">
        <v>848</v>
      </c>
      <c r="B465" s="198"/>
      <c r="C465" s="659"/>
      <c r="D465" s="86"/>
      <c r="E465" s="659"/>
      <c r="F465" s="88" t="s">
        <v>340</v>
      </c>
      <c r="G465" s="21"/>
      <c r="H465" s="227"/>
      <c r="I465" s="88"/>
      <c r="J465" s="224" t="s">
        <v>854</v>
      </c>
      <c r="K465" s="227"/>
      <c r="L465" s="729"/>
      <c r="M465" s="729"/>
      <c r="N465" s="664"/>
      <c r="O465" s="666"/>
    </row>
    <row r="466" spans="1:15" ht="13" x14ac:dyDescent="0.15">
      <c r="A466" s="18" t="s">
        <v>848</v>
      </c>
      <c r="B466" s="198"/>
      <c r="C466" s="659"/>
      <c r="D466" s="86"/>
      <c r="E466" s="659"/>
      <c r="F466" s="88" t="s">
        <v>340</v>
      </c>
      <c r="G466" s="21"/>
      <c r="H466" s="227"/>
      <c r="I466" s="88"/>
      <c r="J466" s="224" t="s">
        <v>854</v>
      </c>
      <c r="K466" s="227"/>
      <c r="L466" s="729"/>
      <c r="M466" s="729"/>
      <c r="N466" s="664"/>
      <c r="O466" s="666"/>
    </row>
    <row r="467" spans="1:15" ht="13" x14ac:dyDescent="0.15">
      <c r="A467" s="828"/>
      <c r="B467" s="829"/>
      <c r="C467" s="313"/>
      <c r="D467" s="311"/>
      <c r="E467" s="311"/>
      <c r="F467" s="313"/>
      <c r="G467" s="311"/>
      <c r="H467" s="313"/>
      <c r="I467" s="313"/>
      <c r="J467" s="313"/>
      <c r="K467" s="311"/>
      <c r="L467" s="29"/>
      <c r="M467" s="29"/>
      <c r="N467" s="311"/>
      <c r="O467" s="29"/>
    </row>
    <row r="468" spans="1:15" ht="13" x14ac:dyDescent="0.15">
      <c r="A468" s="828"/>
      <c r="B468" s="829"/>
      <c r="C468" s="313"/>
      <c r="D468" s="311"/>
      <c r="E468" s="311"/>
      <c r="F468" s="313"/>
      <c r="G468" s="311"/>
      <c r="H468" s="313"/>
      <c r="I468" s="313"/>
      <c r="J468" s="313"/>
      <c r="K468" s="311"/>
      <c r="L468" s="29"/>
      <c r="M468" s="29"/>
      <c r="N468" s="311"/>
      <c r="O468" s="29"/>
    </row>
    <row r="469" spans="1:15" ht="13" x14ac:dyDescent="0.15">
      <c r="A469" s="828"/>
      <c r="B469" s="829"/>
      <c r="C469" s="313"/>
      <c r="D469" s="311"/>
      <c r="E469" s="311"/>
      <c r="F469" s="313"/>
      <c r="G469" s="311"/>
      <c r="H469" s="313"/>
      <c r="I469" s="313"/>
      <c r="J469" s="313"/>
      <c r="K469" s="311"/>
      <c r="L469" s="29"/>
      <c r="M469" s="29"/>
      <c r="N469" s="311"/>
      <c r="O469" s="29"/>
    </row>
    <row r="470" spans="1:15" ht="13" x14ac:dyDescent="0.15">
      <c r="A470" s="828"/>
      <c r="B470" s="829"/>
      <c r="C470" s="313"/>
      <c r="D470" s="311"/>
      <c r="E470" s="311"/>
      <c r="F470" s="313"/>
      <c r="G470" s="311"/>
      <c r="H470" s="313"/>
      <c r="I470" s="313"/>
      <c r="J470" s="313"/>
      <c r="K470" s="311"/>
      <c r="L470" s="29"/>
      <c r="M470" s="29"/>
      <c r="N470" s="311"/>
      <c r="O470" s="29"/>
    </row>
    <row r="471" spans="1:15" ht="13" x14ac:dyDescent="0.15">
      <c r="A471" s="828"/>
      <c r="B471" s="829"/>
      <c r="C471" s="313"/>
      <c r="D471" s="311"/>
      <c r="E471" s="311"/>
      <c r="F471" s="313"/>
      <c r="G471" s="311"/>
      <c r="H471" s="313"/>
      <c r="I471" s="313"/>
      <c r="J471" s="313"/>
      <c r="K471" s="311"/>
      <c r="L471" s="29"/>
      <c r="M471" s="29"/>
      <c r="N471" s="311"/>
      <c r="O471" s="29"/>
    </row>
    <row r="472" spans="1:15" ht="13" x14ac:dyDescent="0.15">
      <c r="A472" s="828"/>
      <c r="B472" s="829"/>
      <c r="C472" s="313"/>
      <c r="D472" s="311"/>
      <c r="E472" s="311"/>
      <c r="F472" s="313"/>
      <c r="G472" s="311"/>
      <c r="H472" s="313"/>
      <c r="I472" s="313"/>
      <c r="J472" s="313"/>
      <c r="K472" s="311"/>
      <c r="L472" s="29"/>
      <c r="M472" s="29"/>
      <c r="N472" s="311"/>
      <c r="O472" s="29"/>
    </row>
    <row r="473" spans="1:15" ht="13" x14ac:dyDescent="0.15">
      <c r="A473" s="828"/>
      <c r="B473" s="829"/>
      <c r="C473" s="313"/>
      <c r="D473" s="311"/>
      <c r="E473" s="311"/>
      <c r="F473" s="313"/>
      <c r="G473" s="311"/>
      <c r="H473" s="313"/>
      <c r="I473" s="313"/>
      <c r="J473" s="313"/>
      <c r="K473" s="311"/>
      <c r="L473" s="29"/>
      <c r="M473" s="29"/>
      <c r="N473" s="311"/>
      <c r="O473" s="29"/>
    </row>
    <row r="474" spans="1:15" ht="13" x14ac:dyDescent="0.15">
      <c r="A474" s="828"/>
      <c r="B474" s="829"/>
      <c r="C474" s="313"/>
      <c r="D474" s="311"/>
      <c r="E474" s="311"/>
      <c r="F474" s="313"/>
      <c r="G474" s="311"/>
      <c r="H474" s="313"/>
      <c r="I474" s="313"/>
      <c r="J474" s="313"/>
      <c r="K474" s="311"/>
      <c r="L474" s="29"/>
      <c r="M474" s="29"/>
      <c r="N474" s="311"/>
      <c r="O474" s="29"/>
    </row>
    <row r="475" spans="1:15" ht="13" x14ac:dyDescent="0.15">
      <c r="A475" s="828"/>
      <c r="B475" s="829"/>
      <c r="C475" s="313"/>
      <c r="D475" s="311"/>
      <c r="E475" s="311"/>
      <c r="F475" s="313"/>
      <c r="G475" s="311"/>
      <c r="H475" s="313"/>
      <c r="I475" s="313"/>
      <c r="J475" s="313"/>
      <c r="K475" s="311"/>
      <c r="L475" s="29"/>
      <c r="M475" s="29"/>
      <c r="N475" s="311"/>
      <c r="O475" s="29"/>
    </row>
    <row r="476" spans="1:15" ht="13" x14ac:dyDescent="0.15">
      <c r="A476" s="828"/>
      <c r="B476" s="829"/>
      <c r="C476" s="313"/>
      <c r="D476" s="311"/>
      <c r="E476" s="311"/>
      <c r="F476" s="313"/>
      <c r="G476" s="311"/>
      <c r="H476" s="313"/>
      <c r="I476" s="313"/>
      <c r="J476" s="313"/>
      <c r="K476" s="311"/>
      <c r="L476" s="29"/>
      <c r="M476" s="29"/>
      <c r="N476" s="311"/>
      <c r="O476" s="29"/>
    </row>
    <row r="477" spans="1:15" ht="13" x14ac:dyDescent="0.15">
      <c r="A477" s="828"/>
      <c r="B477" s="829"/>
      <c r="C477" s="313"/>
      <c r="D477" s="311"/>
      <c r="E477" s="311"/>
      <c r="F477" s="313"/>
      <c r="G477" s="311"/>
      <c r="H477" s="313"/>
      <c r="I477" s="313"/>
      <c r="J477" s="313"/>
      <c r="K477" s="311"/>
      <c r="L477" s="29"/>
      <c r="M477" s="29"/>
      <c r="N477" s="311"/>
      <c r="O477" s="29"/>
    </row>
    <row r="478" spans="1:15" ht="13" x14ac:dyDescent="0.15">
      <c r="A478" s="828"/>
      <c r="B478" s="829"/>
      <c r="C478" s="313"/>
      <c r="D478" s="311"/>
      <c r="E478" s="311"/>
      <c r="F478" s="313"/>
      <c r="G478" s="311"/>
      <c r="H478" s="313"/>
      <c r="I478" s="313"/>
      <c r="J478" s="313"/>
      <c r="K478" s="311"/>
      <c r="L478" s="29"/>
      <c r="M478" s="29"/>
      <c r="N478" s="311"/>
      <c r="O478" s="29"/>
    </row>
    <row r="479" spans="1:15" ht="13" x14ac:dyDescent="0.15">
      <c r="A479" s="828"/>
      <c r="B479" s="829"/>
      <c r="C479" s="313"/>
      <c r="D479" s="311"/>
      <c r="E479" s="311"/>
      <c r="F479" s="313"/>
      <c r="G479" s="311"/>
      <c r="H479" s="313"/>
      <c r="I479" s="313"/>
      <c r="J479" s="313"/>
      <c r="K479" s="311"/>
      <c r="L479" s="29"/>
      <c r="M479" s="29"/>
      <c r="N479" s="311"/>
      <c r="O479" s="29"/>
    </row>
    <row r="480" spans="1:15" ht="13" x14ac:dyDescent="0.15">
      <c r="A480" s="828"/>
      <c r="B480" s="829"/>
      <c r="C480" s="313"/>
      <c r="D480" s="311"/>
      <c r="E480" s="311"/>
      <c r="F480" s="313"/>
      <c r="G480" s="311"/>
      <c r="H480" s="313"/>
      <c r="I480" s="313"/>
      <c r="J480" s="313"/>
      <c r="K480" s="311"/>
      <c r="L480" s="29"/>
      <c r="M480" s="29"/>
      <c r="N480" s="311"/>
      <c r="O480" s="29"/>
    </row>
    <row r="481" spans="1:15" ht="13" x14ac:dyDescent="0.15">
      <c r="A481" s="828"/>
      <c r="B481" s="829"/>
      <c r="C481" s="313"/>
      <c r="D481" s="311"/>
      <c r="E481" s="311"/>
      <c r="F481" s="313"/>
      <c r="G481" s="311"/>
      <c r="H481" s="313"/>
      <c r="I481" s="313"/>
      <c r="J481" s="313"/>
      <c r="K481" s="311"/>
      <c r="L481" s="29"/>
      <c r="M481" s="29"/>
      <c r="N481" s="311"/>
      <c r="O481" s="29"/>
    </row>
    <row r="482" spans="1:15" ht="13" x14ac:dyDescent="0.15">
      <c r="A482" s="828"/>
      <c r="B482" s="829"/>
      <c r="C482" s="313"/>
      <c r="D482" s="311"/>
      <c r="E482" s="311"/>
      <c r="F482" s="313"/>
      <c r="G482" s="311"/>
      <c r="H482" s="313"/>
      <c r="I482" s="313"/>
      <c r="J482" s="313"/>
      <c r="K482" s="311"/>
      <c r="L482" s="29"/>
      <c r="M482" s="29"/>
      <c r="N482" s="311"/>
      <c r="O482" s="29"/>
    </row>
    <row r="483" spans="1:15" ht="13" x14ac:dyDescent="0.15">
      <c r="A483" s="828"/>
      <c r="B483" s="829"/>
      <c r="C483" s="313"/>
      <c r="D483" s="311"/>
      <c r="E483" s="311"/>
      <c r="F483" s="313"/>
      <c r="G483" s="311"/>
      <c r="H483" s="313"/>
      <c r="I483" s="313"/>
      <c r="J483" s="313"/>
      <c r="K483" s="311"/>
      <c r="L483" s="29"/>
      <c r="M483" s="29"/>
      <c r="N483" s="311"/>
      <c r="O483" s="29"/>
    </row>
    <row r="484" spans="1:15" ht="13" x14ac:dyDescent="0.15">
      <c r="A484" s="828"/>
      <c r="B484" s="829"/>
      <c r="C484" s="313"/>
      <c r="D484" s="311"/>
      <c r="E484" s="311"/>
      <c r="F484" s="313"/>
      <c r="G484" s="311"/>
      <c r="H484" s="313"/>
      <c r="I484" s="313"/>
      <c r="J484" s="313"/>
      <c r="K484" s="311"/>
      <c r="L484" s="29"/>
      <c r="M484" s="29"/>
      <c r="N484" s="311"/>
      <c r="O484" s="29"/>
    </row>
    <row r="485" spans="1:15" ht="13" x14ac:dyDescent="0.15">
      <c r="A485" s="828"/>
      <c r="B485" s="829"/>
      <c r="C485" s="313"/>
      <c r="D485" s="311"/>
      <c r="E485" s="311"/>
      <c r="F485" s="313"/>
      <c r="G485" s="311"/>
      <c r="H485" s="313"/>
      <c r="I485" s="313"/>
      <c r="J485" s="313"/>
      <c r="K485" s="311"/>
      <c r="L485" s="29"/>
      <c r="M485" s="29"/>
      <c r="N485" s="311"/>
      <c r="O485" s="29"/>
    </row>
    <row r="486" spans="1:15" ht="13" x14ac:dyDescent="0.15">
      <c r="A486" s="828"/>
      <c r="B486" s="829"/>
      <c r="C486" s="313"/>
      <c r="D486" s="311"/>
      <c r="E486" s="311"/>
      <c r="F486" s="313"/>
      <c r="G486" s="311"/>
      <c r="H486" s="313"/>
      <c r="I486" s="313"/>
      <c r="J486" s="313"/>
      <c r="K486" s="311"/>
      <c r="L486" s="29"/>
      <c r="M486" s="29"/>
      <c r="N486" s="311"/>
      <c r="O486" s="29"/>
    </row>
    <row r="487" spans="1:15" ht="13" x14ac:dyDescent="0.15">
      <c r="A487" s="828"/>
      <c r="B487" s="829"/>
      <c r="C487" s="313"/>
      <c r="D487" s="311"/>
      <c r="E487" s="311"/>
      <c r="F487" s="313"/>
      <c r="G487" s="311"/>
      <c r="H487" s="313"/>
      <c r="I487" s="313"/>
      <c r="J487" s="313"/>
      <c r="K487" s="311"/>
      <c r="L487" s="29"/>
      <c r="M487" s="29"/>
      <c r="N487" s="311"/>
      <c r="O487" s="29"/>
    </row>
    <row r="488" spans="1:15" ht="13" x14ac:dyDescent="0.15">
      <c r="A488" s="828"/>
      <c r="B488" s="829"/>
      <c r="C488" s="313"/>
      <c r="D488" s="311"/>
      <c r="E488" s="311"/>
      <c r="F488" s="313"/>
      <c r="G488" s="311"/>
      <c r="H488" s="313"/>
      <c r="I488" s="313"/>
      <c r="J488" s="313"/>
      <c r="K488" s="311"/>
      <c r="L488" s="29"/>
      <c r="M488" s="29"/>
      <c r="N488" s="311"/>
      <c r="O488" s="29"/>
    </row>
    <row r="489" spans="1:15" ht="13" x14ac:dyDescent="0.15">
      <c r="A489" s="828"/>
      <c r="B489" s="829"/>
      <c r="C489" s="313"/>
      <c r="D489" s="311"/>
      <c r="E489" s="311"/>
      <c r="F489" s="313"/>
      <c r="G489" s="311"/>
      <c r="H489" s="313"/>
      <c r="I489" s="313"/>
      <c r="J489" s="313"/>
      <c r="K489" s="311"/>
      <c r="L489" s="29"/>
      <c r="M489" s="29"/>
      <c r="N489" s="311"/>
      <c r="O489" s="29"/>
    </row>
    <row r="490" spans="1:15" ht="13" x14ac:dyDescent="0.15">
      <c r="A490" s="828"/>
      <c r="B490" s="829"/>
      <c r="C490" s="313"/>
      <c r="D490" s="311"/>
      <c r="E490" s="311"/>
      <c r="F490" s="313"/>
      <c r="G490" s="311"/>
      <c r="H490" s="313"/>
      <c r="I490" s="313"/>
      <c r="J490" s="313"/>
      <c r="K490" s="311"/>
      <c r="L490" s="29"/>
      <c r="M490" s="29"/>
      <c r="N490" s="311"/>
      <c r="O490" s="29"/>
    </row>
    <row r="491" spans="1:15" ht="13" x14ac:dyDescent="0.15">
      <c r="A491" s="828"/>
      <c r="B491" s="829"/>
      <c r="C491" s="313"/>
      <c r="D491" s="311"/>
      <c r="E491" s="311"/>
      <c r="F491" s="313"/>
      <c r="G491" s="311"/>
      <c r="H491" s="313"/>
      <c r="I491" s="313"/>
      <c r="J491" s="313"/>
      <c r="K491" s="311"/>
      <c r="L491" s="29"/>
      <c r="M491" s="29"/>
      <c r="N491" s="311"/>
      <c r="O491" s="29"/>
    </row>
    <row r="492" spans="1:15" ht="13" x14ac:dyDescent="0.15">
      <c r="A492" s="828"/>
      <c r="B492" s="829"/>
      <c r="C492" s="313"/>
      <c r="D492" s="311"/>
      <c r="E492" s="311"/>
      <c r="F492" s="313"/>
      <c r="G492" s="311"/>
      <c r="H492" s="313"/>
      <c r="I492" s="313"/>
      <c r="J492" s="313"/>
      <c r="K492" s="311"/>
      <c r="L492" s="29"/>
      <c r="M492" s="29"/>
      <c r="N492" s="311"/>
      <c r="O492" s="29"/>
    </row>
    <row r="493" spans="1:15" ht="13" x14ac:dyDescent="0.15">
      <c r="A493" s="828"/>
      <c r="B493" s="829"/>
      <c r="C493" s="313"/>
      <c r="D493" s="311"/>
      <c r="E493" s="311"/>
      <c r="F493" s="313"/>
      <c r="G493" s="311"/>
      <c r="H493" s="313"/>
      <c r="I493" s="313"/>
      <c r="J493" s="313"/>
      <c r="K493" s="311"/>
      <c r="L493" s="29"/>
      <c r="M493" s="29"/>
      <c r="N493" s="311"/>
      <c r="O493" s="29"/>
    </row>
    <row r="494" spans="1:15" ht="13" x14ac:dyDescent="0.15">
      <c r="A494" s="828"/>
      <c r="B494" s="829"/>
      <c r="C494" s="313"/>
      <c r="D494" s="311"/>
      <c r="E494" s="311"/>
      <c r="F494" s="313"/>
      <c r="G494" s="311"/>
      <c r="H494" s="313"/>
      <c r="I494" s="313"/>
      <c r="J494" s="313"/>
      <c r="K494" s="311"/>
      <c r="L494" s="29"/>
      <c r="M494" s="29"/>
      <c r="N494" s="311"/>
      <c r="O494" s="29"/>
    </row>
    <row r="495" spans="1:15" ht="13" x14ac:dyDescent="0.15">
      <c r="A495" s="828"/>
      <c r="B495" s="829"/>
      <c r="C495" s="313"/>
      <c r="D495" s="311"/>
      <c r="E495" s="311"/>
      <c r="F495" s="313"/>
      <c r="G495" s="311"/>
      <c r="H495" s="313"/>
      <c r="I495" s="313"/>
      <c r="J495" s="313"/>
      <c r="K495" s="311"/>
      <c r="L495" s="29"/>
      <c r="M495" s="29"/>
      <c r="N495" s="311"/>
      <c r="O495" s="29"/>
    </row>
    <row r="496" spans="1:15" ht="13" x14ac:dyDescent="0.15">
      <c r="A496" s="828"/>
      <c r="B496" s="829"/>
      <c r="C496" s="313"/>
      <c r="D496" s="311"/>
      <c r="E496" s="311"/>
      <c r="F496" s="313"/>
      <c r="G496" s="311"/>
      <c r="H496" s="313"/>
      <c r="I496" s="313"/>
      <c r="J496" s="313"/>
      <c r="K496" s="311"/>
      <c r="L496" s="29"/>
      <c r="M496" s="29"/>
      <c r="N496" s="311"/>
      <c r="O496" s="29"/>
    </row>
    <row r="497" spans="1:15" ht="13" x14ac:dyDescent="0.15">
      <c r="A497" s="828"/>
      <c r="B497" s="829"/>
      <c r="C497" s="313"/>
      <c r="D497" s="311"/>
      <c r="E497" s="311"/>
      <c r="F497" s="313"/>
      <c r="G497" s="311"/>
      <c r="H497" s="313"/>
      <c r="I497" s="313"/>
      <c r="J497" s="313"/>
      <c r="K497" s="311"/>
      <c r="L497" s="29"/>
      <c r="M497" s="29"/>
      <c r="N497" s="311"/>
      <c r="O497" s="29"/>
    </row>
    <row r="498" spans="1:15" ht="13" x14ac:dyDescent="0.15">
      <c r="A498" s="828"/>
      <c r="B498" s="829"/>
      <c r="C498" s="313"/>
      <c r="D498" s="311"/>
      <c r="E498" s="311"/>
      <c r="F498" s="313"/>
      <c r="G498" s="311"/>
      <c r="H498" s="313"/>
      <c r="I498" s="313"/>
      <c r="J498" s="313"/>
      <c r="K498" s="311"/>
      <c r="L498" s="29"/>
      <c r="M498" s="29"/>
      <c r="N498" s="311"/>
      <c r="O498" s="29"/>
    </row>
    <row r="499" spans="1:15" ht="13" x14ac:dyDescent="0.15">
      <c r="A499" s="828"/>
      <c r="B499" s="829"/>
      <c r="C499" s="313"/>
      <c r="D499" s="311"/>
      <c r="E499" s="311"/>
      <c r="F499" s="313"/>
      <c r="G499" s="311"/>
      <c r="H499" s="313"/>
      <c r="I499" s="313"/>
      <c r="J499" s="313"/>
      <c r="K499" s="311"/>
      <c r="L499" s="29"/>
      <c r="M499" s="29"/>
      <c r="N499" s="311"/>
      <c r="O499" s="29"/>
    </row>
    <row r="500" spans="1:15" ht="13" x14ac:dyDescent="0.15">
      <c r="A500" s="828"/>
      <c r="B500" s="829"/>
      <c r="C500" s="313"/>
      <c r="D500" s="311"/>
      <c r="E500" s="311"/>
      <c r="F500" s="313"/>
      <c r="G500" s="311"/>
      <c r="H500" s="313"/>
      <c r="I500" s="313"/>
      <c r="J500" s="313"/>
      <c r="K500" s="311"/>
      <c r="L500" s="29"/>
      <c r="M500" s="29"/>
      <c r="N500" s="311"/>
      <c r="O500" s="29"/>
    </row>
    <row r="501" spans="1:15" ht="13" x14ac:dyDescent="0.15">
      <c r="A501" s="828"/>
      <c r="B501" s="829"/>
      <c r="C501" s="313"/>
      <c r="D501" s="311"/>
      <c r="E501" s="311"/>
      <c r="F501" s="313"/>
      <c r="G501" s="311"/>
      <c r="H501" s="313"/>
      <c r="I501" s="313"/>
      <c r="J501" s="313"/>
      <c r="K501" s="311"/>
      <c r="L501" s="29"/>
      <c r="M501" s="29"/>
      <c r="N501" s="311"/>
      <c r="O501" s="29"/>
    </row>
    <row r="502" spans="1:15" ht="13" x14ac:dyDescent="0.15">
      <c r="A502" s="828"/>
      <c r="B502" s="829"/>
      <c r="C502" s="313"/>
      <c r="D502" s="311"/>
      <c r="E502" s="311"/>
      <c r="F502" s="313"/>
      <c r="G502" s="311"/>
      <c r="H502" s="313"/>
      <c r="I502" s="313"/>
      <c r="J502" s="313"/>
      <c r="K502" s="311"/>
      <c r="L502" s="29"/>
      <c r="M502" s="29"/>
      <c r="N502" s="311"/>
      <c r="O502" s="29"/>
    </row>
    <row r="503" spans="1:15" ht="13" x14ac:dyDescent="0.15">
      <c r="A503" s="828"/>
      <c r="B503" s="829"/>
      <c r="C503" s="313"/>
      <c r="D503" s="311"/>
      <c r="E503" s="311"/>
      <c r="F503" s="313"/>
      <c r="G503" s="311"/>
      <c r="H503" s="313"/>
      <c r="I503" s="313"/>
      <c r="J503" s="313"/>
      <c r="K503" s="311"/>
      <c r="L503" s="29"/>
      <c r="M503" s="29"/>
      <c r="N503" s="311"/>
      <c r="O503" s="29"/>
    </row>
    <row r="504" spans="1:15" ht="13" x14ac:dyDescent="0.15">
      <c r="A504" s="828"/>
      <c r="B504" s="829"/>
      <c r="C504" s="313"/>
      <c r="D504" s="311"/>
      <c r="E504" s="311"/>
      <c r="F504" s="313"/>
      <c r="G504" s="311"/>
      <c r="H504" s="313"/>
      <c r="I504" s="313"/>
      <c r="J504" s="313"/>
      <c r="K504" s="311"/>
      <c r="L504" s="29"/>
      <c r="M504" s="29"/>
      <c r="N504" s="311"/>
      <c r="O504" s="29"/>
    </row>
    <row r="505" spans="1:15" ht="13" x14ac:dyDescent="0.15">
      <c r="A505" s="828"/>
      <c r="B505" s="829"/>
      <c r="C505" s="313"/>
      <c r="D505" s="311"/>
      <c r="E505" s="311"/>
      <c r="F505" s="313"/>
      <c r="G505" s="311"/>
      <c r="H505" s="313"/>
      <c r="I505" s="313"/>
      <c r="J505" s="313"/>
      <c r="K505" s="311"/>
      <c r="L505" s="29"/>
      <c r="M505" s="29"/>
      <c r="N505" s="311"/>
      <c r="O505" s="29"/>
    </row>
    <row r="506" spans="1:15" ht="13" x14ac:dyDescent="0.15">
      <c r="A506" s="828"/>
      <c r="B506" s="829"/>
      <c r="C506" s="313"/>
      <c r="D506" s="311"/>
      <c r="E506" s="311"/>
      <c r="F506" s="313"/>
      <c r="G506" s="311"/>
      <c r="H506" s="313"/>
      <c r="I506" s="313"/>
      <c r="J506" s="313"/>
      <c r="K506" s="311"/>
      <c r="L506" s="29"/>
      <c r="M506" s="29"/>
      <c r="N506" s="311"/>
      <c r="O506" s="29"/>
    </row>
    <row r="507" spans="1:15" ht="13" x14ac:dyDescent="0.15">
      <c r="A507" s="828"/>
      <c r="B507" s="829"/>
      <c r="C507" s="313"/>
      <c r="D507" s="311"/>
      <c r="E507" s="311"/>
      <c r="F507" s="313"/>
      <c r="G507" s="311"/>
      <c r="H507" s="313"/>
      <c r="I507" s="313"/>
      <c r="J507" s="313"/>
      <c r="K507" s="311"/>
      <c r="L507" s="29"/>
      <c r="M507" s="29"/>
      <c r="N507" s="311"/>
      <c r="O507" s="29"/>
    </row>
    <row r="508" spans="1:15" ht="13" x14ac:dyDescent="0.15">
      <c r="A508" s="828"/>
      <c r="B508" s="829"/>
      <c r="C508" s="313"/>
      <c r="D508" s="311"/>
      <c r="E508" s="311"/>
      <c r="F508" s="313"/>
      <c r="G508" s="311"/>
      <c r="H508" s="313"/>
      <c r="I508" s="313"/>
      <c r="J508" s="313"/>
      <c r="K508" s="311"/>
      <c r="L508" s="29"/>
      <c r="M508" s="29"/>
      <c r="N508" s="311"/>
      <c r="O508" s="29"/>
    </row>
    <row r="509" spans="1:15" ht="13" x14ac:dyDescent="0.15">
      <c r="A509" s="828"/>
      <c r="B509" s="829"/>
      <c r="C509" s="313"/>
      <c r="D509" s="311"/>
      <c r="E509" s="311"/>
      <c r="F509" s="313"/>
      <c r="G509" s="311"/>
      <c r="H509" s="313"/>
      <c r="I509" s="313"/>
      <c r="J509" s="313"/>
      <c r="K509" s="311"/>
      <c r="L509" s="29"/>
      <c r="M509" s="29"/>
      <c r="N509" s="311"/>
      <c r="O509" s="29"/>
    </row>
    <row r="510" spans="1:15" ht="13" x14ac:dyDescent="0.15">
      <c r="A510" s="828"/>
      <c r="B510" s="829"/>
      <c r="C510" s="313"/>
      <c r="D510" s="311"/>
      <c r="E510" s="311"/>
      <c r="F510" s="313"/>
      <c r="G510" s="311"/>
      <c r="H510" s="313"/>
      <c r="I510" s="313"/>
      <c r="J510" s="313"/>
      <c r="K510" s="311"/>
      <c r="L510" s="29"/>
      <c r="M510" s="29"/>
      <c r="N510" s="311"/>
      <c r="O510" s="29"/>
    </row>
    <row r="511" spans="1:15" ht="13" x14ac:dyDescent="0.15">
      <c r="A511" s="828"/>
      <c r="B511" s="829"/>
      <c r="C511" s="313"/>
      <c r="D511" s="311"/>
      <c r="E511" s="311"/>
      <c r="F511" s="313"/>
      <c r="G511" s="311"/>
      <c r="H511" s="313"/>
      <c r="I511" s="313"/>
      <c r="J511" s="313"/>
      <c r="K511" s="311"/>
      <c r="L511" s="29"/>
      <c r="M511" s="29"/>
      <c r="N511" s="311"/>
      <c r="O511" s="29"/>
    </row>
    <row r="512" spans="1:15" ht="13" x14ac:dyDescent="0.15">
      <c r="A512" s="828"/>
      <c r="B512" s="829"/>
      <c r="C512" s="313"/>
      <c r="D512" s="311"/>
      <c r="E512" s="311"/>
      <c r="F512" s="313"/>
      <c r="G512" s="311"/>
      <c r="H512" s="313"/>
      <c r="I512" s="313"/>
      <c r="J512" s="313"/>
      <c r="K512" s="311"/>
      <c r="L512" s="29"/>
      <c r="M512" s="29"/>
      <c r="N512" s="311"/>
      <c r="O512" s="29"/>
    </row>
    <row r="513" spans="1:15" ht="13" x14ac:dyDescent="0.15">
      <c r="A513" s="828"/>
      <c r="B513" s="829"/>
      <c r="C513" s="313"/>
      <c r="D513" s="311"/>
      <c r="E513" s="311"/>
      <c r="F513" s="313"/>
      <c r="G513" s="311"/>
      <c r="H513" s="313"/>
      <c r="I513" s="313"/>
      <c r="J513" s="313"/>
      <c r="K513" s="311"/>
      <c r="L513" s="29"/>
      <c r="M513" s="29"/>
      <c r="N513" s="311"/>
      <c r="O513" s="29"/>
    </row>
    <row r="514" spans="1:15" ht="13" x14ac:dyDescent="0.15">
      <c r="A514" s="828"/>
      <c r="B514" s="829"/>
      <c r="C514" s="313"/>
      <c r="D514" s="311"/>
      <c r="E514" s="311"/>
      <c r="F514" s="313"/>
      <c r="G514" s="311"/>
      <c r="H514" s="313"/>
      <c r="I514" s="313"/>
      <c r="J514" s="313"/>
      <c r="K514" s="311"/>
      <c r="L514" s="29"/>
      <c r="M514" s="29"/>
      <c r="N514" s="311"/>
      <c r="O514" s="29"/>
    </row>
    <row r="515" spans="1:15" ht="13" x14ac:dyDescent="0.15">
      <c r="A515" s="828"/>
      <c r="B515" s="829"/>
      <c r="C515" s="313"/>
      <c r="D515" s="311"/>
      <c r="E515" s="311"/>
      <c r="F515" s="313"/>
      <c r="G515" s="311"/>
      <c r="H515" s="313"/>
      <c r="I515" s="313"/>
      <c r="J515" s="313"/>
      <c r="K515" s="311"/>
      <c r="L515" s="29"/>
      <c r="M515" s="29"/>
      <c r="N515" s="311"/>
      <c r="O515" s="29"/>
    </row>
    <row r="516" spans="1:15" ht="13" x14ac:dyDescent="0.15">
      <c r="A516" s="828"/>
      <c r="B516" s="829"/>
      <c r="C516" s="313"/>
      <c r="D516" s="311"/>
      <c r="E516" s="311"/>
      <c r="F516" s="313"/>
      <c r="G516" s="311"/>
      <c r="H516" s="313"/>
      <c r="I516" s="313"/>
      <c r="J516" s="313"/>
      <c r="K516" s="311"/>
      <c r="L516" s="29"/>
      <c r="M516" s="29"/>
      <c r="N516" s="311"/>
      <c r="O516" s="29"/>
    </row>
    <row r="517" spans="1:15" ht="13" x14ac:dyDescent="0.15">
      <c r="A517" s="828"/>
      <c r="B517" s="829"/>
      <c r="C517" s="313"/>
      <c r="D517" s="311"/>
      <c r="E517" s="311"/>
      <c r="F517" s="313"/>
      <c r="G517" s="311"/>
      <c r="H517" s="313"/>
      <c r="I517" s="313"/>
      <c r="J517" s="313"/>
      <c r="K517" s="311"/>
      <c r="L517" s="29"/>
      <c r="M517" s="29"/>
      <c r="N517" s="311"/>
      <c r="O517" s="29"/>
    </row>
    <row r="518" spans="1:15" ht="13" x14ac:dyDescent="0.15">
      <c r="A518" s="828"/>
      <c r="B518" s="829"/>
      <c r="C518" s="313"/>
      <c r="D518" s="311"/>
      <c r="E518" s="311"/>
      <c r="F518" s="313"/>
      <c r="G518" s="311"/>
      <c r="H518" s="313"/>
      <c r="I518" s="313"/>
      <c r="J518" s="313"/>
      <c r="K518" s="311"/>
      <c r="L518" s="29"/>
      <c r="M518" s="29"/>
      <c r="N518" s="311"/>
      <c r="O518" s="29"/>
    </row>
    <row r="519" spans="1:15" ht="13" x14ac:dyDescent="0.15">
      <c r="A519" s="828"/>
      <c r="B519" s="829"/>
      <c r="C519" s="313"/>
      <c r="D519" s="311"/>
      <c r="E519" s="311"/>
      <c r="F519" s="313"/>
      <c r="G519" s="311"/>
      <c r="H519" s="313"/>
      <c r="I519" s="313"/>
      <c r="J519" s="313"/>
      <c r="K519" s="311"/>
      <c r="L519" s="29"/>
      <c r="M519" s="29"/>
      <c r="N519" s="311"/>
      <c r="O519" s="29"/>
    </row>
    <row r="520" spans="1:15" ht="13" x14ac:dyDescent="0.15">
      <c r="A520" s="828"/>
      <c r="B520" s="829"/>
      <c r="C520" s="313"/>
      <c r="D520" s="311"/>
      <c r="E520" s="311"/>
      <c r="F520" s="313"/>
      <c r="G520" s="311"/>
      <c r="H520" s="313"/>
      <c r="I520" s="313"/>
      <c r="J520" s="313"/>
      <c r="K520" s="311"/>
      <c r="L520" s="29"/>
      <c r="M520" s="29"/>
      <c r="N520" s="311"/>
      <c r="O520" s="29"/>
    </row>
    <row r="521" spans="1:15" ht="13" x14ac:dyDescent="0.15">
      <c r="A521" s="828"/>
      <c r="B521" s="829"/>
      <c r="C521" s="313"/>
      <c r="D521" s="311"/>
      <c r="E521" s="311"/>
      <c r="F521" s="313"/>
      <c r="G521" s="311"/>
      <c r="H521" s="313"/>
      <c r="I521" s="313"/>
      <c r="J521" s="313"/>
      <c r="K521" s="311"/>
      <c r="L521" s="29"/>
      <c r="M521" s="29"/>
      <c r="N521" s="311"/>
      <c r="O521" s="29"/>
    </row>
    <row r="522" spans="1:15" ht="13" x14ac:dyDescent="0.15">
      <c r="A522" s="828"/>
      <c r="B522" s="829"/>
      <c r="C522" s="313"/>
      <c r="D522" s="311"/>
      <c r="E522" s="311"/>
      <c r="F522" s="313"/>
      <c r="G522" s="311"/>
      <c r="H522" s="313"/>
      <c r="I522" s="313"/>
      <c r="J522" s="313"/>
      <c r="K522" s="311"/>
      <c r="L522" s="29"/>
      <c r="M522" s="29"/>
      <c r="N522" s="311"/>
      <c r="O522" s="29"/>
    </row>
    <row r="523" spans="1:15" ht="13" x14ac:dyDescent="0.15">
      <c r="A523" s="828"/>
      <c r="B523" s="829"/>
      <c r="C523" s="313"/>
      <c r="D523" s="311"/>
      <c r="E523" s="311"/>
      <c r="F523" s="313"/>
      <c r="G523" s="311"/>
      <c r="H523" s="313"/>
      <c r="I523" s="313"/>
      <c r="J523" s="313"/>
      <c r="K523" s="311"/>
      <c r="L523" s="29"/>
      <c r="M523" s="29"/>
      <c r="N523" s="311"/>
      <c r="O523" s="29"/>
    </row>
    <row r="524" spans="1:15" ht="13" x14ac:dyDescent="0.15">
      <c r="A524" s="828"/>
      <c r="B524" s="829"/>
      <c r="C524" s="313"/>
      <c r="D524" s="311"/>
      <c r="E524" s="311"/>
      <c r="F524" s="313"/>
      <c r="G524" s="311"/>
      <c r="H524" s="313"/>
      <c r="I524" s="313"/>
      <c r="J524" s="313"/>
      <c r="K524" s="311"/>
      <c r="L524" s="29"/>
      <c r="M524" s="29"/>
      <c r="N524" s="311"/>
      <c r="O524" s="29"/>
    </row>
    <row r="525" spans="1:15" ht="13" x14ac:dyDescent="0.15">
      <c r="A525" s="828"/>
      <c r="B525" s="829"/>
      <c r="C525" s="313"/>
      <c r="D525" s="311"/>
      <c r="E525" s="311"/>
      <c r="F525" s="313"/>
      <c r="G525" s="311"/>
      <c r="H525" s="313"/>
      <c r="I525" s="313"/>
      <c r="J525" s="313"/>
      <c r="K525" s="311"/>
      <c r="L525" s="29"/>
      <c r="M525" s="29"/>
      <c r="N525" s="311"/>
      <c r="O525" s="29"/>
    </row>
    <row r="526" spans="1:15" ht="13" x14ac:dyDescent="0.15">
      <c r="A526" s="828"/>
      <c r="B526" s="829"/>
      <c r="C526" s="313"/>
      <c r="D526" s="311"/>
      <c r="E526" s="311"/>
      <c r="F526" s="313"/>
      <c r="G526" s="311"/>
      <c r="H526" s="313"/>
      <c r="I526" s="313"/>
      <c r="J526" s="313"/>
      <c r="K526" s="311"/>
      <c r="L526" s="29"/>
      <c r="M526" s="29"/>
      <c r="N526" s="311"/>
      <c r="O526" s="29"/>
    </row>
    <row r="527" spans="1:15" ht="13" x14ac:dyDescent="0.15">
      <c r="A527" s="828"/>
      <c r="B527" s="829"/>
      <c r="C527" s="313"/>
      <c r="D527" s="311"/>
      <c r="E527" s="311"/>
      <c r="F527" s="313"/>
      <c r="G527" s="311"/>
      <c r="H527" s="313"/>
      <c r="I527" s="313"/>
      <c r="J527" s="313"/>
      <c r="K527" s="311"/>
      <c r="L527" s="29"/>
      <c r="M527" s="29"/>
      <c r="N527" s="311"/>
      <c r="O527" s="29"/>
    </row>
    <row r="528" spans="1:15" ht="13" x14ac:dyDescent="0.15">
      <c r="A528" s="828"/>
      <c r="B528" s="829"/>
      <c r="C528" s="313"/>
      <c r="D528" s="311"/>
      <c r="E528" s="311"/>
      <c r="F528" s="313"/>
      <c r="G528" s="311"/>
      <c r="H528" s="313"/>
      <c r="I528" s="313"/>
      <c r="J528" s="313"/>
      <c r="K528" s="311"/>
      <c r="L528" s="29"/>
      <c r="M528" s="29"/>
      <c r="N528" s="311"/>
      <c r="O528" s="29"/>
    </row>
    <row r="529" spans="1:15" ht="13" x14ac:dyDescent="0.15">
      <c r="A529" s="828"/>
      <c r="B529" s="829"/>
      <c r="C529" s="313"/>
      <c r="D529" s="311"/>
      <c r="E529" s="311"/>
      <c r="F529" s="313"/>
      <c r="G529" s="311"/>
      <c r="H529" s="313"/>
      <c r="I529" s="313"/>
      <c r="J529" s="313"/>
      <c r="K529" s="311"/>
      <c r="L529" s="29"/>
      <c r="M529" s="29"/>
      <c r="N529" s="311"/>
      <c r="O529" s="29"/>
    </row>
    <row r="530" spans="1:15" ht="13" x14ac:dyDescent="0.15">
      <c r="A530" s="828"/>
      <c r="B530" s="829"/>
      <c r="C530" s="313"/>
      <c r="D530" s="311"/>
      <c r="E530" s="311"/>
      <c r="F530" s="313"/>
      <c r="G530" s="311"/>
      <c r="H530" s="313"/>
      <c r="I530" s="313"/>
      <c r="J530" s="313"/>
      <c r="K530" s="311"/>
      <c r="L530" s="29"/>
      <c r="M530" s="29"/>
      <c r="N530" s="311"/>
      <c r="O530" s="29"/>
    </row>
    <row r="531" spans="1:15" ht="13" x14ac:dyDescent="0.15">
      <c r="A531" s="828"/>
      <c r="B531" s="829"/>
      <c r="C531" s="313"/>
      <c r="D531" s="311"/>
      <c r="E531" s="311"/>
      <c r="F531" s="313"/>
      <c r="G531" s="311"/>
      <c r="H531" s="313"/>
      <c r="I531" s="313"/>
      <c r="J531" s="313"/>
      <c r="K531" s="311"/>
      <c r="L531" s="29"/>
      <c r="M531" s="29"/>
      <c r="N531" s="311"/>
      <c r="O531" s="29"/>
    </row>
    <row r="532" spans="1:15" ht="13" x14ac:dyDescent="0.15">
      <c r="A532" s="828"/>
      <c r="B532" s="829"/>
      <c r="C532" s="313"/>
      <c r="D532" s="311"/>
      <c r="E532" s="311"/>
      <c r="F532" s="313"/>
      <c r="G532" s="311"/>
      <c r="H532" s="313"/>
      <c r="I532" s="313"/>
      <c r="J532" s="313"/>
      <c r="K532" s="311"/>
      <c r="L532" s="29"/>
      <c r="M532" s="29"/>
      <c r="N532" s="311"/>
      <c r="O532" s="29"/>
    </row>
    <row r="533" spans="1:15" ht="13" x14ac:dyDescent="0.15">
      <c r="A533" s="828"/>
      <c r="B533" s="829"/>
      <c r="C533" s="313"/>
      <c r="D533" s="311"/>
      <c r="E533" s="311"/>
      <c r="F533" s="313"/>
      <c r="G533" s="311"/>
      <c r="H533" s="313"/>
      <c r="I533" s="313"/>
      <c r="J533" s="313"/>
      <c r="K533" s="311"/>
      <c r="L533" s="29"/>
      <c r="M533" s="29"/>
      <c r="N533" s="311"/>
      <c r="O533" s="29"/>
    </row>
    <row r="534" spans="1:15" ht="13" x14ac:dyDescent="0.15">
      <c r="A534" s="828"/>
      <c r="B534" s="829"/>
      <c r="C534" s="313"/>
      <c r="D534" s="311"/>
      <c r="E534" s="311"/>
      <c r="F534" s="313"/>
      <c r="G534" s="311"/>
      <c r="H534" s="313"/>
      <c r="I534" s="313"/>
      <c r="J534" s="313"/>
      <c r="K534" s="311"/>
      <c r="L534" s="29"/>
      <c r="M534" s="29"/>
      <c r="N534" s="311"/>
      <c r="O534" s="29"/>
    </row>
    <row r="535" spans="1:15" ht="13" x14ac:dyDescent="0.15">
      <c r="A535" s="828"/>
      <c r="B535" s="829"/>
      <c r="C535" s="313"/>
      <c r="D535" s="311"/>
      <c r="E535" s="311"/>
      <c r="F535" s="313"/>
      <c r="G535" s="311"/>
      <c r="H535" s="313"/>
      <c r="I535" s="313"/>
      <c r="J535" s="313"/>
      <c r="K535" s="311"/>
      <c r="L535" s="29"/>
      <c r="M535" s="29"/>
      <c r="N535" s="311"/>
      <c r="O535" s="29"/>
    </row>
    <row r="536" spans="1:15" ht="13" x14ac:dyDescent="0.15">
      <c r="A536" s="828"/>
      <c r="B536" s="829"/>
      <c r="C536" s="313"/>
      <c r="D536" s="311"/>
      <c r="E536" s="311"/>
      <c r="F536" s="313"/>
      <c r="G536" s="311"/>
      <c r="H536" s="313"/>
      <c r="I536" s="313"/>
      <c r="J536" s="313"/>
      <c r="K536" s="311"/>
      <c r="L536" s="29"/>
      <c r="M536" s="29"/>
      <c r="N536" s="311"/>
      <c r="O536" s="29"/>
    </row>
    <row r="537" spans="1:15" ht="13" x14ac:dyDescent="0.15">
      <c r="A537" s="828"/>
      <c r="B537" s="829"/>
      <c r="C537" s="313"/>
      <c r="D537" s="311"/>
      <c r="E537" s="311"/>
      <c r="F537" s="313"/>
      <c r="G537" s="311"/>
      <c r="H537" s="313"/>
      <c r="I537" s="313"/>
      <c r="J537" s="313"/>
      <c r="K537" s="311"/>
      <c r="L537" s="29"/>
      <c r="M537" s="29"/>
      <c r="N537" s="311"/>
      <c r="O537" s="29"/>
    </row>
    <row r="538" spans="1:15" ht="13" x14ac:dyDescent="0.15">
      <c r="A538" s="828"/>
      <c r="B538" s="829"/>
      <c r="C538" s="313"/>
      <c r="D538" s="311"/>
      <c r="E538" s="311"/>
      <c r="F538" s="313"/>
      <c r="G538" s="311"/>
      <c r="H538" s="313"/>
      <c r="I538" s="313"/>
      <c r="J538" s="313"/>
      <c r="K538" s="311"/>
      <c r="L538" s="29"/>
      <c r="M538" s="29"/>
      <c r="N538" s="311"/>
      <c r="O538" s="29"/>
    </row>
    <row r="539" spans="1:15" ht="13" x14ac:dyDescent="0.15">
      <c r="A539" s="828"/>
      <c r="B539" s="829"/>
      <c r="C539" s="313"/>
      <c r="D539" s="311"/>
      <c r="E539" s="311"/>
      <c r="F539" s="313"/>
      <c r="G539" s="311"/>
      <c r="H539" s="313"/>
      <c r="I539" s="313"/>
      <c r="J539" s="313"/>
      <c r="K539" s="311"/>
      <c r="L539" s="29"/>
      <c r="M539" s="29"/>
      <c r="N539" s="311"/>
      <c r="O539" s="29"/>
    </row>
    <row r="540" spans="1:15" ht="13" x14ac:dyDescent="0.15">
      <c r="A540" s="828"/>
      <c r="B540" s="829"/>
      <c r="C540" s="313"/>
      <c r="D540" s="311"/>
      <c r="E540" s="311"/>
      <c r="F540" s="313"/>
      <c r="G540" s="311"/>
      <c r="H540" s="313"/>
      <c r="I540" s="313"/>
      <c r="J540" s="313"/>
      <c r="K540" s="311"/>
      <c r="L540" s="29"/>
      <c r="M540" s="29"/>
      <c r="N540" s="311"/>
      <c r="O540" s="29"/>
    </row>
    <row r="541" spans="1:15" ht="13" x14ac:dyDescent="0.15">
      <c r="A541" s="828"/>
      <c r="B541" s="829"/>
      <c r="C541" s="313"/>
      <c r="D541" s="311"/>
      <c r="E541" s="311"/>
      <c r="F541" s="313"/>
      <c r="G541" s="311"/>
      <c r="H541" s="313"/>
      <c r="I541" s="313"/>
      <c r="J541" s="313"/>
      <c r="K541" s="311"/>
      <c r="L541" s="29"/>
      <c r="M541" s="29"/>
      <c r="N541" s="311"/>
      <c r="O541" s="29"/>
    </row>
    <row r="542" spans="1:15" ht="13" x14ac:dyDescent="0.15">
      <c r="A542" s="828"/>
      <c r="B542" s="829"/>
      <c r="C542" s="313"/>
      <c r="D542" s="311"/>
      <c r="E542" s="311"/>
      <c r="F542" s="313"/>
      <c r="G542" s="311"/>
      <c r="H542" s="313"/>
      <c r="I542" s="313"/>
      <c r="J542" s="313"/>
      <c r="K542" s="311"/>
      <c r="L542" s="29"/>
      <c r="M542" s="29"/>
      <c r="N542" s="311"/>
      <c r="O542" s="29"/>
    </row>
    <row r="543" spans="1:15" ht="13" x14ac:dyDescent="0.15">
      <c r="A543" s="828"/>
      <c r="B543" s="829"/>
      <c r="C543" s="313"/>
      <c r="D543" s="311"/>
      <c r="E543" s="311"/>
      <c r="F543" s="313"/>
      <c r="G543" s="311"/>
      <c r="H543" s="313"/>
      <c r="I543" s="313"/>
      <c r="J543" s="313"/>
      <c r="K543" s="311"/>
      <c r="L543" s="29"/>
      <c r="M543" s="29"/>
      <c r="N543" s="311"/>
      <c r="O543" s="29"/>
    </row>
    <row r="544" spans="1:15" ht="13" x14ac:dyDescent="0.15">
      <c r="A544" s="828"/>
      <c r="B544" s="829"/>
      <c r="C544" s="313"/>
      <c r="D544" s="311"/>
      <c r="E544" s="311"/>
      <c r="F544" s="313"/>
      <c r="G544" s="311"/>
      <c r="H544" s="313"/>
      <c r="I544" s="313"/>
      <c r="J544" s="313"/>
      <c r="K544" s="311"/>
      <c r="L544" s="29"/>
      <c r="M544" s="29"/>
      <c r="N544" s="311"/>
      <c r="O544" s="29"/>
    </row>
    <row r="545" spans="1:15" ht="13" x14ac:dyDescent="0.15">
      <c r="A545" s="828"/>
      <c r="B545" s="829"/>
      <c r="C545" s="313"/>
      <c r="D545" s="311"/>
      <c r="E545" s="311"/>
      <c r="F545" s="313"/>
      <c r="G545" s="311"/>
      <c r="H545" s="313"/>
      <c r="I545" s="313"/>
      <c r="J545" s="313"/>
      <c r="K545" s="311"/>
      <c r="L545" s="29"/>
      <c r="M545" s="29"/>
      <c r="N545" s="311"/>
      <c r="O545" s="29"/>
    </row>
    <row r="546" spans="1:15" ht="13" x14ac:dyDescent="0.15">
      <c r="A546" s="828"/>
      <c r="B546" s="829"/>
      <c r="C546" s="313"/>
      <c r="D546" s="311"/>
      <c r="E546" s="311"/>
      <c r="F546" s="313"/>
      <c r="G546" s="311"/>
      <c r="H546" s="313"/>
      <c r="I546" s="313"/>
      <c r="J546" s="313"/>
      <c r="K546" s="311"/>
      <c r="L546" s="29"/>
      <c r="M546" s="29"/>
      <c r="N546" s="311"/>
      <c r="O546" s="29"/>
    </row>
    <row r="547" spans="1:15" ht="13" x14ac:dyDescent="0.15">
      <c r="A547" s="828"/>
      <c r="B547" s="829"/>
      <c r="C547" s="313"/>
      <c r="D547" s="311"/>
      <c r="E547" s="311"/>
      <c r="F547" s="313"/>
      <c r="G547" s="311"/>
      <c r="H547" s="313"/>
      <c r="I547" s="313"/>
      <c r="J547" s="313"/>
      <c r="K547" s="311"/>
      <c r="L547" s="29"/>
      <c r="M547" s="29"/>
      <c r="N547" s="311"/>
      <c r="O547" s="29"/>
    </row>
    <row r="548" spans="1:15" ht="13" x14ac:dyDescent="0.15">
      <c r="A548" s="828"/>
      <c r="B548" s="829"/>
      <c r="C548" s="313"/>
      <c r="D548" s="311"/>
      <c r="E548" s="311"/>
      <c r="F548" s="313"/>
      <c r="G548" s="311"/>
      <c r="H548" s="313"/>
      <c r="I548" s="313"/>
      <c r="J548" s="313"/>
      <c r="K548" s="311"/>
      <c r="L548" s="29"/>
      <c r="M548" s="29"/>
      <c r="N548" s="311"/>
      <c r="O548" s="29"/>
    </row>
    <row r="549" spans="1:15" ht="13" x14ac:dyDescent="0.15">
      <c r="A549" s="828"/>
      <c r="B549" s="829"/>
      <c r="C549" s="313"/>
      <c r="D549" s="311"/>
      <c r="E549" s="311"/>
      <c r="F549" s="313"/>
      <c r="G549" s="311"/>
      <c r="H549" s="313"/>
      <c r="I549" s="313"/>
      <c r="J549" s="313"/>
      <c r="K549" s="311"/>
      <c r="L549" s="29"/>
      <c r="M549" s="29"/>
      <c r="N549" s="311"/>
      <c r="O549" s="29"/>
    </row>
    <row r="550" spans="1:15" ht="13" x14ac:dyDescent="0.15">
      <c r="A550" s="828"/>
      <c r="B550" s="829"/>
      <c r="C550" s="313"/>
      <c r="D550" s="311"/>
      <c r="E550" s="311"/>
      <c r="F550" s="313"/>
      <c r="G550" s="311"/>
      <c r="H550" s="313"/>
      <c r="I550" s="313"/>
      <c r="J550" s="313"/>
      <c r="K550" s="311"/>
      <c r="L550" s="29"/>
      <c r="M550" s="29"/>
      <c r="N550" s="311"/>
      <c r="O550" s="29"/>
    </row>
    <row r="551" spans="1:15" ht="13" x14ac:dyDescent="0.15">
      <c r="A551" s="828"/>
      <c r="B551" s="829"/>
      <c r="C551" s="313"/>
      <c r="D551" s="311"/>
      <c r="E551" s="311"/>
      <c r="F551" s="313"/>
      <c r="G551" s="311"/>
      <c r="H551" s="313"/>
      <c r="I551" s="313"/>
      <c r="J551" s="313"/>
      <c r="K551" s="311"/>
      <c r="L551" s="29"/>
      <c r="M551" s="29"/>
      <c r="N551" s="311"/>
      <c r="O551" s="29"/>
    </row>
    <row r="552" spans="1:15" ht="13" x14ac:dyDescent="0.15">
      <c r="A552" s="828"/>
      <c r="B552" s="829"/>
      <c r="C552" s="313"/>
      <c r="D552" s="311"/>
      <c r="E552" s="311"/>
      <c r="F552" s="313"/>
      <c r="G552" s="311"/>
      <c r="H552" s="313"/>
      <c r="I552" s="313"/>
      <c r="J552" s="313"/>
      <c r="K552" s="311"/>
      <c r="L552" s="29"/>
      <c r="M552" s="29"/>
      <c r="N552" s="311"/>
      <c r="O552" s="29"/>
    </row>
    <row r="553" spans="1:15" ht="13" x14ac:dyDescent="0.15">
      <c r="A553" s="828"/>
      <c r="B553" s="829"/>
      <c r="C553" s="313"/>
      <c r="D553" s="311"/>
      <c r="E553" s="311"/>
      <c r="F553" s="313"/>
      <c r="G553" s="311"/>
      <c r="H553" s="313"/>
      <c r="I553" s="313"/>
      <c r="J553" s="313"/>
      <c r="K553" s="311"/>
      <c r="L553" s="29"/>
      <c r="M553" s="29"/>
      <c r="N553" s="311"/>
      <c r="O553" s="29"/>
    </row>
    <row r="554" spans="1:15" ht="13" x14ac:dyDescent="0.15">
      <c r="A554" s="828"/>
      <c r="B554" s="829"/>
      <c r="C554" s="313"/>
      <c r="D554" s="311"/>
      <c r="E554" s="311"/>
      <c r="F554" s="313"/>
      <c r="G554" s="311"/>
      <c r="H554" s="313"/>
      <c r="I554" s="313"/>
      <c r="J554" s="313"/>
      <c r="K554" s="311"/>
      <c r="L554" s="29"/>
      <c r="M554" s="29"/>
      <c r="N554" s="311"/>
      <c r="O554" s="29"/>
    </row>
    <row r="555" spans="1:15" ht="13" x14ac:dyDescent="0.15">
      <c r="A555" s="828"/>
      <c r="B555" s="829"/>
      <c r="C555" s="313"/>
      <c r="D555" s="311"/>
      <c r="E555" s="311"/>
      <c r="F555" s="313"/>
      <c r="G555" s="311"/>
      <c r="H555" s="313"/>
      <c r="I555" s="313"/>
      <c r="J555" s="313"/>
      <c r="K555" s="311"/>
      <c r="L555" s="29"/>
      <c r="M555" s="29"/>
      <c r="N555" s="311"/>
      <c r="O555" s="29"/>
    </row>
    <row r="556" spans="1:15" ht="13" x14ac:dyDescent="0.15">
      <c r="A556" s="828"/>
      <c r="B556" s="829"/>
      <c r="C556" s="313"/>
      <c r="D556" s="311"/>
      <c r="E556" s="311"/>
      <c r="F556" s="313"/>
      <c r="G556" s="311"/>
      <c r="H556" s="313"/>
      <c r="I556" s="313"/>
      <c r="J556" s="313"/>
      <c r="K556" s="311"/>
      <c r="L556" s="29"/>
      <c r="M556" s="29"/>
      <c r="N556" s="311"/>
      <c r="O556" s="29"/>
    </row>
    <row r="557" spans="1:15" ht="13" x14ac:dyDescent="0.15">
      <c r="A557" s="828"/>
      <c r="B557" s="829"/>
      <c r="C557" s="313"/>
      <c r="D557" s="311"/>
      <c r="E557" s="311"/>
      <c r="F557" s="313"/>
      <c r="G557" s="311"/>
      <c r="H557" s="313"/>
      <c r="I557" s="313"/>
      <c r="J557" s="313"/>
      <c r="K557" s="311"/>
      <c r="L557" s="29"/>
      <c r="M557" s="29"/>
      <c r="N557" s="311"/>
      <c r="O557" s="29"/>
    </row>
    <row r="558" spans="1:15" ht="13" x14ac:dyDescent="0.15">
      <c r="A558" s="828"/>
      <c r="B558" s="829"/>
      <c r="C558" s="313"/>
      <c r="D558" s="311"/>
      <c r="E558" s="311"/>
      <c r="F558" s="313"/>
      <c r="G558" s="311"/>
      <c r="H558" s="313"/>
      <c r="I558" s="313"/>
      <c r="J558" s="313"/>
      <c r="K558" s="311"/>
      <c r="L558" s="29"/>
      <c r="M558" s="29"/>
      <c r="N558" s="311"/>
      <c r="O558" s="29"/>
    </row>
    <row r="559" spans="1:15" ht="13" x14ac:dyDescent="0.15">
      <c r="A559" s="828"/>
      <c r="B559" s="829"/>
      <c r="C559" s="313"/>
      <c r="D559" s="311"/>
      <c r="E559" s="311"/>
      <c r="F559" s="313"/>
      <c r="G559" s="311"/>
      <c r="H559" s="313"/>
      <c r="I559" s="313"/>
      <c r="J559" s="313"/>
      <c r="K559" s="311"/>
      <c r="L559" s="29"/>
      <c r="M559" s="29"/>
      <c r="N559" s="311"/>
      <c r="O559" s="29"/>
    </row>
    <row r="560" spans="1:15" ht="13" x14ac:dyDescent="0.15">
      <c r="A560" s="828"/>
      <c r="B560" s="829"/>
      <c r="C560" s="313"/>
      <c r="D560" s="311"/>
      <c r="E560" s="311"/>
      <c r="F560" s="313"/>
      <c r="G560" s="311"/>
      <c r="H560" s="313"/>
      <c r="I560" s="313"/>
      <c r="J560" s="313"/>
      <c r="K560" s="311"/>
      <c r="L560" s="29"/>
      <c r="M560" s="29"/>
      <c r="N560" s="311"/>
      <c r="O560" s="29"/>
    </row>
    <row r="561" spans="1:15" ht="13" x14ac:dyDescent="0.15">
      <c r="A561" s="828"/>
      <c r="B561" s="829"/>
      <c r="C561" s="313"/>
      <c r="D561" s="311"/>
      <c r="E561" s="311"/>
      <c r="F561" s="313"/>
      <c r="G561" s="311"/>
      <c r="H561" s="313"/>
      <c r="I561" s="313"/>
      <c r="J561" s="313"/>
      <c r="K561" s="311"/>
      <c r="L561" s="29"/>
      <c r="M561" s="29"/>
      <c r="N561" s="311"/>
      <c r="O561" s="29"/>
    </row>
    <row r="562" spans="1:15" ht="13" x14ac:dyDescent="0.15">
      <c r="A562" s="828"/>
      <c r="B562" s="829"/>
      <c r="C562" s="313"/>
      <c r="D562" s="311"/>
      <c r="E562" s="311"/>
      <c r="F562" s="313"/>
      <c r="G562" s="311"/>
      <c r="H562" s="313"/>
      <c r="I562" s="313"/>
      <c r="J562" s="313"/>
      <c r="K562" s="311"/>
      <c r="L562" s="29"/>
      <c r="M562" s="29"/>
      <c r="N562" s="311"/>
      <c r="O562" s="29"/>
    </row>
    <row r="563" spans="1:15" ht="13" x14ac:dyDescent="0.15">
      <c r="A563" s="828"/>
      <c r="B563" s="829"/>
      <c r="C563" s="313"/>
      <c r="D563" s="311"/>
      <c r="E563" s="311"/>
      <c r="F563" s="313"/>
      <c r="G563" s="311"/>
      <c r="H563" s="313"/>
      <c r="I563" s="313"/>
      <c r="J563" s="313"/>
      <c r="K563" s="311"/>
      <c r="L563" s="29"/>
      <c r="M563" s="29"/>
      <c r="N563" s="311"/>
      <c r="O563" s="29"/>
    </row>
    <row r="564" spans="1:15" ht="13" x14ac:dyDescent="0.15">
      <c r="A564" s="828"/>
      <c r="B564" s="829"/>
      <c r="C564" s="313"/>
      <c r="D564" s="311"/>
      <c r="E564" s="311"/>
      <c r="F564" s="313"/>
      <c r="G564" s="311"/>
      <c r="H564" s="313"/>
      <c r="I564" s="313"/>
      <c r="J564" s="313"/>
      <c r="K564" s="311"/>
      <c r="L564" s="29"/>
      <c r="M564" s="29"/>
      <c r="N564" s="311"/>
      <c r="O564" s="29"/>
    </row>
    <row r="565" spans="1:15" ht="13" x14ac:dyDescent="0.15">
      <c r="A565" s="828"/>
      <c r="B565" s="829"/>
      <c r="C565" s="313"/>
      <c r="D565" s="311"/>
      <c r="E565" s="311"/>
      <c r="F565" s="313"/>
      <c r="G565" s="311"/>
      <c r="H565" s="313"/>
      <c r="I565" s="313"/>
      <c r="J565" s="313"/>
      <c r="K565" s="311"/>
      <c r="L565" s="29"/>
      <c r="M565" s="29"/>
      <c r="N565" s="311"/>
      <c r="O565" s="29"/>
    </row>
    <row r="566" spans="1:15" ht="13" x14ac:dyDescent="0.15">
      <c r="A566" s="828"/>
      <c r="B566" s="829"/>
      <c r="C566" s="313"/>
      <c r="D566" s="311"/>
      <c r="E566" s="311"/>
      <c r="F566" s="313"/>
      <c r="G566" s="311"/>
      <c r="H566" s="313"/>
      <c r="I566" s="313"/>
      <c r="J566" s="313"/>
      <c r="K566" s="311"/>
      <c r="L566" s="29"/>
      <c r="M566" s="29"/>
      <c r="N566" s="311"/>
      <c r="O566" s="29"/>
    </row>
    <row r="567" spans="1:15" ht="13" x14ac:dyDescent="0.15">
      <c r="A567" s="828"/>
      <c r="B567" s="829"/>
      <c r="C567" s="313"/>
      <c r="D567" s="311"/>
      <c r="E567" s="311"/>
      <c r="F567" s="313"/>
      <c r="G567" s="311"/>
      <c r="H567" s="313"/>
      <c r="I567" s="313"/>
      <c r="J567" s="313"/>
      <c r="K567" s="311"/>
      <c r="L567" s="29"/>
      <c r="M567" s="29"/>
      <c r="N567" s="311"/>
      <c r="O567" s="29"/>
    </row>
    <row r="568" spans="1:15" ht="13" x14ac:dyDescent="0.15">
      <c r="A568" s="828"/>
      <c r="B568" s="829"/>
      <c r="C568" s="313"/>
      <c r="D568" s="311"/>
      <c r="E568" s="311"/>
      <c r="F568" s="313"/>
      <c r="G568" s="311"/>
      <c r="H568" s="313"/>
      <c r="I568" s="313"/>
      <c r="J568" s="313"/>
      <c r="K568" s="311"/>
      <c r="L568" s="29"/>
      <c r="M568" s="29"/>
      <c r="N568" s="311"/>
      <c r="O568" s="29"/>
    </row>
    <row r="569" spans="1:15" ht="13" x14ac:dyDescent="0.15">
      <c r="A569" s="828"/>
      <c r="B569" s="829"/>
      <c r="C569" s="313"/>
      <c r="D569" s="311"/>
      <c r="E569" s="311"/>
      <c r="F569" s="313"/>
      <c r="G569" s="311"/>
      <c r="H569" s="313"/>
      <c r="I569" s="313"/>
      <c r="J569" s="313"/>
      <c r="K569" s="311"/>
      <c r="L569" s="29"/>
      <c r="M569" s="29"/>
      <c r="N569" s="311"/>
      <c r="O569" s="29"/>
    </row>
    <row r="570" spans="1:15" ht="13" x14ac:dyDescent="0.15">
      <c r="A570" s="828"/>
      <c r="B570" s="829"/>
      <c r="C570" s="313"/>
      <c r="D570" s="311"/>
      <c r="E570" s="311"/>
      <c r="F570" s="313"/>
      <c r="G570" s="311"/>
      <c r="H570" s="313"/>
      <c r="I570" s="313"/>
      <c r="J570" s="313"/>
      <c r="K570" s="311"/>
      <c r="L570" s="29"/>
      <c r="M570" s="29"/>
      <c r="N570" s="311"/>
      <c r="O570" s="29"/>
    </row>
    <row r="571" spans="1:15" ht="13" x14ac:dyDescent="0.15">
      <c r="A571" s="828"/>
      <c r="B571" s="829"/>
      <c r="C571" s="313"/>
      <c r="D571" s="311"/>
      <c r="E571" s="311"/>
      <c r="F571" s="313"/>
      <c r="G571" s="311"/>
      <c r="H571" s="313"/>
      <c r="I571" s="313"/>
      <c r="J571" s="313"/>
      <c r="K571" s="311"/>
      <c r="L571" s="29"/>
      <c r="M571" s="29"/>
      <c r="N571" s="311"/>
      <c r="O571" s="29"/>
    </row>
    <row r="572" spans="1:15" ht="13" x14ac:dyDescent="0.15">
      <c r="A572" s="828"/>
      <c r="B572" s="829"/>
      <c r="C572" s="313"/>
      <c r="D572" s="311"/>
      <c r="E572" s="311"/>
      <c r="F572" s="313"/>
      <c r="G572" s="311"/>
      <c r="H572" s="313"/>
      <c r="I572" s="313"/>
      <c r="J572" s="313"/>
      <c r="K572" s="311"/>
      <c r="L572" s="29"/>
      <c r="M572" s="29"/>
      <c r="N572" s="311"/>
      <c r="O572" s="29"/>
    </row>
    <row r="573" spans="1:15" ht="13" x14ac:dyDescent="0.15">
      <c r="A573" s="828"/>
      <c r="B573" s="829"/>
      <c r="C573" s="313"/>
      <c r="D573" s="311"/>
      <c r="E573" s="311"/>
      <c r="F573" s="313"/>
      <c r="G573" s="311"/>
      <c r="H573" s="313"/>
      <c r="I573" s="313"/>
      <c r="J573" s="313"/>
      <c r="K573" s="311"/>
      <c r="L573" s="29"/>
      <c r="M573" s="29"/>
      <c r="N573" s="311"/>
      <c r="O573" s="29"/>
    </row>
    <row r="574" spans="1:15" ht="13" x14ac:dyDescent="0.15">
      <c r="A574" s="828"/>
      <c r="B574" s="829"/>
      <c r="C574" s="313"/>
      <c r="D574" s="311"/>
      <c r="E574" s="311"/>
      <c r="F574" s="313"/>
      <c r="G574" s="311"/>
      <c r="H574" s="313"/>
      <c r="I574" s="313"/>
      <c r="J574" s="313"/>
      <c r="K574" s="311"/>
      <c r="L574" s="29"/>
      <c r="M574" s="29"/>
      <c r="N574" s="311"/>
      <c r="O574" s="29"/>
    </row>
    <row r="575" spans="1:15" ht="13" x14ac:dyDescent="0.15">
      <c r="A575" s="828"/>
      <c r="B575" s="829"/>
      <c r="C575" s="313"/>
      <c r="D575" s="311"/>
      <c r="E575" s="311"/>
      <c r="F575" s="313"/>
      <c r="G575" s="311"/>
      <c r="H575" s="313"/>
      <c r="I575" s="313"/>
      <c r="J575" s="313"/>
      <c r="K575" s="311"/>
      <c r="L575" s="29"/>
      <c r="M575" s="29"/>
      <c r="N575" s="311"/>
      <c r="O575" s="29"/>
    </row>
    <row r="576" spans="1:15" ht="13" x14ac:dyDescent="0.15">
      <c r="A576" s="828"/>
      <c r="B576" s="829"/>
      <c r="C576" s="313"/>
      <c r="D576" s="311"/>
      <c r="E576" s="311"/>
      <c r="F576" s="313"/>
      <c r="G576" s="311"/>
      <c r="H576" s="313"/>
      <c r="I576" s="313"/>
      <c r="J576" s="313"/>
      <c r="K576" s="311"/>
      <c r="L576" s="29"/>
      <c r="M576" s="29"/>
      <c r="N576" s="311"/>
      <c r="O576" s="29"/>
    </row>
    <row r="577" spans="1:15" ht="13" x14ac:dyDescent="0.15">
      <c r="A577" s="828"/>
      <c r="B577" s="829"/>
      <c r="C577" s="313"/>
      <c r="D577" s="311"/>
      <c r="E577" s="311"/>
      <c r="F577" s="313"/>
      <c r="G577" s="311"/>
      <c r="H577" s="313"/>
      <c r="I577" s="313"/>
      <c r="J577" s="313"/>
      <c r="K577" s="311"/>
      <c r="L577" s="29"/>
      <c r="M577" s="29"/>
      <c r="N577" s="311"/>
      <c r="O577" s="29"/>
    </row>
    <row r="578" spans="1:15" ht="13" x14ac:dyDescent="0.15">
      <c r="A578" s="828"/>
      <c r="B578" s="829"/>
      <c r="C578" s="313"/>
      <c r="D578" s="311"/>
      <c r="E578" s="311"/>
      <c r="F578" s="313"/>
      <c r="G578" s="311"/>
      <c r="H578" s="313"/>
      <c r="I578" s="313"/>
      <c r="J578" s="313"/>
      <c r="K578" s="311"/>
      <c r="L578" s="29"/>
      <c r="M578" s="29"/>
      <c r="N578" s="311"/>
      <c r="O578" s="29"/>
    </row>
    <row r="579" spans="1:15" ht="13" x14ac:dyDescent="0.15">
      <c r="A579" s="828"/>
      <c r="B579" s="829"/>
      <c r="C579" s="313"/>
      <c r="D579" s="311"/>
      <c r="E579" s="311"/>
      <c r="F579" s="313"/>
      <c r="G579" s="311"/>
      <c r="H579" s="313"/>
      <c r="I579" s="313"/>
      <c r="J579" s="313"/>
      <c r="K579" s="311"/>
      <c r="L579" s="29"/>
      <c r="M579" s="29"/>
      <c r="N579" s="311"/>
      <c r="O579" s="29"/>
    </row>
    <row r="580" spans="1:15" ht="13" x14ac:dyDescent="0.15">
      <c r="A580" s="828"/>
      <c r="B580" s="829"/>
      <c r="C580" s="313"/>
      <c r="D580" s="311"/>
      <c r="E580" s="311"/>
      <c r="F580" s="313"/>
      <c r="G580" s="311"/>
      <c r="H580" s="313"/>
      <c r="I580" s="313"/>
      <c r="J580" s="313"/>
      <c r="K580" s="311"/>
      <c r="L580" s="29"/>
      <c r="M580" s="29"/>
      <c r="N580" s="311"/>
      <c r="O580" s="29"/>
    </row>
    <row r="581" spans="1:15" ht="13" x14ac:dyDescent="0.15">
      <c r="A581" s="828"/>
      <c r="B581" s="829"/>
      <c r="C581" s="313"/>
      <c r="D581" s="311"/>
      <c r="E581" s="311"/>
      <c r="F581" s="313"/>
      <c r="G581" s="311"/>
      <c r="H581" s="313"/>
      <c r="I581" s="313"/>
      <c r="J581" s="313"/>
      <c r="K581" s="311"/>
      <c r="L581" s="29"/>
      <c r="M581" s="29"/>
      <c r="N581" s="311"/>
      <c r="O581" s="29"/>
    </row>
    <row r="582" spans="1:15" ht="13" x14ac:dyDescent="0.15">
      <c r="A582" s="828"/>
      <c r="B582" s="829"/>
      <c r="C582" s="313"/>
      <c r="D582" s="311"/>
      <c r="E582" s="311"/>
      <c r="F582" s="313"/>
      <c r="G582" s="311"/>
      <c r="H582" s="313"/>
      <c r="I582" s="313"/>
      <c r="J582" s="313"/>
      <c r="K582" s="311"/>
      <c r="L582" s="29"/>
      <c r="M582" s="29"/>
      <c r="N582" s="311"/>
      <c r="O582" s="29"/>
    </row>
    <row r="583" spans="1:15" ht="13" x14ac:dyDescent="0.15">
      <c r="A583" s="828"/>
      <c r="B583" s="829"/>
      <c r="C583" s="313"/>
      <c r="D583" s="311"/>
      <c r="E583" s="311"/>
      <c r="F583" s="313"/>
      <c r="G583" s="311"/>
      <c r="H583" s="313"/>
      <c r="I583" s="313"/>
      <c r="J583" s="313"/>
      <c r="K583" s="311"/>
      <c r="L583" s="29"/>
      <c r="M583" s="29"/>
      <c r="N583" s="311"/>
      <c r="O583" s="29"/>
    </row>
    <row r="584" spans="1:15" ht="13" x14ac:dyDescent="0.15">
      <c r="A584" s="828"/>
      <c r="B584" s="829"/>
      <c r="C584" s="313"/>
      <c r="D584" s="311"/>
      <c r="E584" s="311"/>
      <c r="F584" s="313"/>
      <c r="G584" s="311"/>
      <c r="H584" s="313"/>
      <c r="I584" s="313"/>
      <c r="J584" s="313"/>
      <c r="K584" s="311"/>
      <c r="L584" s="29"/>
      <c r="M584" s="29"/>
      <c r="N584" s="311"/>
      <c r="O584" s="29"/>
    </row>
    <row r="585" spans="1:15" ht="13" x14ac:dyDescent="0.15">
      <c r="A585" s="828"/>
      <c r="B585" s="829"/>
      <c r="C585" s="313"/>
      <c r="D585" s="311"/>
      <c r="E585" s="311"/>
      <c r="F585" s="313"/>
      <c r="G585" s="311"/>
      <c r="H585" s="313"/>
      <c r="I585" s="313"/>
      <c r="J585" s="313"/>
      <c r="K585" s="311"/>
      <c r="L585" s="29"/>
      <c r="M585" s="29"/>
      <c r="N585" s="311"/>
      <c r="O585" s="29"/>
    </row>
    <row r="586" spans="1:15" ht="13" x14ac:dyDescent="0.15">
      <c r="A586" s="828"/>
      <c r="B586" s="829"/>
      <c r="C586" s="313"/>
      <c r="D586" s="311"/>
      <c r="E586" s="311"/>
      <c r="F586" s="313"/>
      <c r="G586" s="311"/>
      <c r="H586" s="313"/>
      <c r="I586" s="313"/>
      <c r="J586" s="313"/>
      <c r="K586" s="311"/>
      <c r="L586" s="29"/>
      <c r="M586" s="29"/>
      <c r="N586" s="311"/>
      <c r="O586" s="29"/>
    </row>
    <row r="587" spans="1:15" ht="13" x14ac:dyDescent="0.15">
      <c r="A587" s="828"/>
      <c r="B587" s="829"/>
      <c r="C587" s="313"/>
      <c r="D587" s="311"/>
      <c r="E587" s="311"/>
      <c r="F587" s="313"/>
      <c r="G587" s="311"/>
      <c r="H587" s="313"/>
      <c r="I587" s="313"/>
      <c r="J587" s="313"/>
      <c r="K587" s="311"/>
      <c r="L587" s="29"/>
      <c r="M587" s="29"/>
      <c r="N587" s="311"/>
      <c r="O587" s="29"/>
    </row>
    <row r="588" spans="1:15" ht="13" x14ac:dyDescent="0.15">
      <c r="A588" s="828"/>
      <c r="B588" s="829"/>
      <c r="C588" s="313"/>
      <c r="D588" s="311"/>
      <c r="E588" s="311"/>
      <c r="F588" s="313"/>
      <c r="G588" s="311"/>
      <c r="H588" s="313"/>
      <c r="I588" s="313"/>
      <c r="J588" s="313"/>
      <c r="K588" s="311"/>
      <c r="L588" s="29"/>
      <c r="M588" s="29"/>
      <c r="N588" s="311"/>
      <c r="O588" s="29"/>
    </row>
    <row r="589" spans="1:15" ht="13" x14ac:dyDescent="0.15">
      <c r="A589" s="828"/>
      <c r="B589" s="829"/>
      <c r="C589" s="313"/>
      <c r="D589" s="311"/>
      <c r="E589" s="311"/>
      <c r="F589" s="313"/>
      <c r="G589" s="311"/>
      <c r="H589" s="313"/>
      <c r="I589" s="313"/>
      <c r="J589" s="313"/>
      <c r="K589" s="311"/>
      <c r="L589" s="29"/>
      <c r="M589" s="29"/>
      <c r="N589" s="311"/>
      <c r="O589" s="29"/>
    </row>
    <row r="590" spans="1:15" ht="13" x14ac:dyDescent="0.15">
      <c r="A590" s="828"/>
      <c r="B590" s="829"/>
      <c r="C590" s="313"/>
      <c r="D590" s="311"/>
      <c r="E590" s="311"/>
      <c r="F590" s="313"/>
      <c r="G590" s="311"/>
      <c r="H590" s="313"/>
      <c r="I590" s="313"/>
      <c r="J590" s="313"/>
      <c r="K590" s="311"/>
      <c r="L590" s="29"/>
      <c r="M590" s="29"/>
      <c r="N590" s="311"/>
      <c r="O590" s="29"/>
    </row>
    <row r="591" spans="1:15" ht="13" x14ac:dyDescent="0.15">
      <c r="A591" s="828"/>
      <c r="B591" s="829"/>
      <c r="C591" s="313"/>
      <c r="D591" s="311"/>
      <c r="E591" s="311"/>
      <c r="F591" s="313"/>
      <c r="G591" s="311"/>
      <c r="H591" s="313"/>
      <c r="I591" s="313"/>
      <c r="J591" s="313"/>
      <c r="K591" s="311"/>
      <c r="L591" s="29"/>
      <c r="M591" s="29"/>
      <c r="N591" s="311"/>
      <c r="O591" s="29"/>
    </row>
    <row r="592" spans="1:15" ht="13" x14ac:dyDescent="0.15">
      <c r="A592" s="828"/>
      <c r="B592" s="829"/>
      <c r="C592" s="313"/>
      <c r="D592" s="311"/>
      <c r="E592" s="311"/>
      <c r="F592" s="313"/>
      <c r="G592" s="311"/>
      <c r="H592" s="313"/>
      <c r="I592" s="313"/>
      <c r="J592" s="313"/>
      <c r="K592" s="311"/>
      <c r="L592" s="29"/>
      <c r="M592" s="29"/>
      <c r="N592" s="311"/>
      <c r="O592" s="29"/>
    </row>
    <row r="593" spans="1:15" ht="13" x14ac:dyDescent="0.15">
      <c r="A593" s="828"/>
      <c r="B593" s="829"/>
      <c r="C593" s="313"/>
      <c r="D593" s="311"/>
      <c r="E593" s="311"/>
      <c r="F593" s="313"/>
      <c r="G593" s="311"/>
      <c r="H593" s="313"/>
      <c r="I593" s="313"/>
      <c r="J593" s="313"/>
      <c r="K593" s="311"/>
      <c r="L593" s="29"/>
      <c r="M593" s="29"/>
      <c r="N593" s="311"/>
      <c r="O593" s="29"/>
    </row>
    <row r="594" spans="1:15" ht="13" x14ac:dyDescent="0.15">
      <c r="A594" s="828"/>
      <c r="B594" s="829"/>
      <c r="C594" s="313"/>
      <c r="D594" s="311"/>
      <c r="E594" s="311"/>
      <c r="F594" s="313"/>
      <c r="G594" s="311"/>
      <c r="H594" s="313"/>
      <c r="I594" s="313"/>
      <c r="J594" s="313"/>
      <c r="K594" s="311"/>
      <c r="L594" s="29"/>
      <c r="M594" s="29"/>
      <c r="N594" s="311"/>
      <c r="O594" s="29"/>
    </row>
    <row r="595" spans="1:15" ht="13" x14ac:dyDescent="0.15">
      <c r="A595" s="828"/>
      <c r="B595" s="829"/>
      <c r="C595" s="313"/>
      <c r="D595" s="311"/>
      <c r="E595" s="311"/>
      <c r="F595" s="313"/>
      <c r="G595" s="311"/>
      <c r="H595" s="313"/>
      <c r="I595" s="313"/>
      <c r="J595" s="313"/>
      <c r="K595" s="311"/>
      <c r="L595" s="29"/>
      <c r="M595" s="29"/>
      <c r="N595" s="311"/>
      <c r="O595" s="29"/>
    </row>
    <row r="596" spans="1:15" ht="13" x14ac:dyDescent="0.15">
      <c r="A596" s="828"/>
      <c r="B596" s="829"/>
      <c r="C596" s="313"/>
      <c r="D596" s="311"/>
      <c r="E596" s="311"/>
      <c r="F596" s="313"/>
      <c r="G596" s="311"/>
      <c r="H596" s="313"/>
      <c r="I596" s="313"/>
      <c r="J596" s="313"/>
      <c r="K596" s="311"/>
      <c r="L596" s="29"/>
      <c r="M596" s="29"/>
      <c r="N596" s="311"/>
      <c r="O596" s="29"/>
    </row>
    <row r="597" spans="1:15" ht="13" x14ac:dyDescent="0.15">
      <c r="A597" s="828"/>
      <c r="B597" s="829"/>
      <c r="C597" s="313"/>
      <c r="D597" s="311"/>
      <c r="E597" s="311"/>
      <c r="F597" s="313"/>
      <c r="G597" s="311"/>
      <c r="H597" s="313"/>
      <c r="I597" s="313"/>
      <c r="J597" s="313"/>
      <c r="K597" s="311"/>
      <c r="L597" s="29"/>
      <c r="M597" s="29"/>
      <c r="N597" s="311"/>
      <c r="O597" s="29"/>
    </row>
    <row r="598" spans="1:15" ht="13" x14ac:dyDescent="0.15">
      <c r="A598" s="828"/>
      <c r="B598" s="829"/>
      <c r="C598" s="313"/>
      <c r="D598" s="311"/>
      <c r="E598" s="311"/>
      <c r="F598" s="313"/>
      <c r="G598" s="311"/>
      <c r="H598" s="313"/>
      <c r="I598" s="313"/>
      <c r="J598" s="313"/>
      <c r="K598" s="311"/>
      <c r="L598" s="29"/>
      <c r="M598" s="29"/>
      <c r="N598" s="311"/>
      <c r="O598" s="29"/>
    </row>
    <row r="599" spans="1:15" ht="13" x14ac:dyDescent="0.15">
      <c r="A599" s="828"/>
      <c r="B599" s="829"/>
      <c r="C599" s="313"/>
      <c r="D599" s="311"/>
      <c r="E599" s="311"/>
      <c r="F599" s="313"/>
      <c r="G599" s="311"/>
      <c r="H599" s="313"/>
      <c r="I599" s="313"/>
      <c r="J599" s="313"/>
      <c r="K599" s="311"/>
      <c r="L599" s="29"/>
      <c r="M599" s="29"/>
      <c r="N599" s="311"/>
      <c r="O599" s="29"/>
    </row>
    <row r="600" spans="1:15" ht="13" x14ac:dyDescent="0.15">
      <c r="A600" s="828"/>
      <c r="B600" s="829"/>
      <c r="C600" s="313"/>
      <c r="D600" s="311"/>
      <c r="E600" s="311"/>
      <c r="F600" s="313"/>
      <c r="G600" s="311"/>
      <c r="H600" s="313"/>
      <c r="I600" s="313"/>
      <c r="J600" s="313"/>
      <c r="K600" s="311"/>
      <c r="L600" s="29"/>
      <c r="M600" s="29"/>
      <c r="N600" s="311"/>
      <c r="O600" s="29"/>
    </row>
    <row r="601" spans="1:15" ht="13" x14ac:dyDescent="0.15">
      <c r="A601" s="828"/>
      <c r="B601" s="829"/>
      <c r="C601" s="313"/>
      <c r="D601" s="311"/>
      <c r="E601" s="311"/>
      <c r="F601" s="313"/>
      <c r="G601" s="311"/>
      <c r="H601" s="313"/>
      <c r="I601" s="313"/>
      <c r="J601" s="313"/>
      <c r="K601" s="311"/>
      <c r="L601" s="29"/>
      <c r="M601" s="29"/>
      <c r="N601" s="311"/>
      <c r="O601" s="29"/>
    </row>
    <row r="602" spans="1:15" ht="13" x14ac:dyDescent="0.15">
      <c r="A602" s="828"/>
      <c r="B602" s="829"/>
      <c r="C602" s="313"/>
      <c r="D602" s="311"/>
      <c r="E602" s="311"/>
      <c r="F602" s="313"/>
      <c r="G602" s="311"/>
      <c r="H602" s="313"/>
      <c r="I602" s="313"/>
      <c r="J602" s="313"/>
      <c r="K602" s="311"/>
      <c r="L602" s="29"/>
      <c r="M602" s="29"/>
      <c r="N602" s="311"/>
      <c r="O602" s="29"/>
    </row>
    <row r="603" spans="1:15" ht="13" x14ac:dyDescent="0.15">
      <c r="A603" s="828"/>
      <c r="B603" s="829"/>
      <c r="C603" s="313"/>
      <c r="D603" s="311"/>
      <c r="E603" s="311"/>
      <c r="F603" s="313"/>
      <c r="G603" s="311"/>
      <c r="H603" s="313"/>
      <c r="I603" s="313"/>
      <c r="J603" s="313"/>
      <c r="K603" s="311"/>
      <c r="L603" s="29"/>
      <c r="M603" s="29"/>
      <c r="N603" s="311"/>
      <c r="O603" s="29"/>
    </row>
    <row r="604" spans="1:15" ht="13" x14ac:dyDescent="0.15">
      <c r="A604" s="828"/>
      <c r="B604" s="829"/>
      <c r="C604" s="313"/>
      <c r="D604" s="311"/>
      <c r="E604" s="311"/>
      <c r="F604" s="313"/>
      <c r="G604" s="311"/>
      <c r="H604" s="313"/>
      <c r="I604" s="313"/>
      <c r="J604" s="313"/>
      <c r="K604" s="311"/>
      <c r="L604" s="29"/>
      <c r="M604" s="29"/>
      <c r="N604" s="311"/>
      <c r="O604" s="29"/>
    </row>
    <row r="605" spans="1:15" ht="13" x14ac:dyDescent="0.15">
      <c r="A605" s="828"/>
      <c r="B605" s="829"/>
      <c r="C605" s="313"/>
      <c r="D605" s="311"/>
      <c r="E605" s="311"/>
      <c r="F605" s="313"/>
      <c r="G605" s="311"/>
      <c r="H605" s="313"/>
      <c r="I605" s="313"/>
      <c r="J605" s="313"/>
      <c r="K605" s="311"/>
      <c r="L605" s="29"/>
      <c r="M605" s="29"/>
      <c r="N605" s="311"/>
      <c r="O605" s="29"/>
    </row>
    <row r="606" spans="1:15" ht="13" x14ac:dyDescent="0.15">
      <c r="A606" s="828"/>
      <c r="B606" s="829"/>
      <c r="C606" s="313"/>
      <c r="D606" s="311"/>
      <c r="E606" s="311"/>
      <c r="F606" s="313"/>
      <c r="G606" s="311"/>
      <c r="H606" s="313"/>
      <c r="I606" s="313"/>
      <c r="J606" s="313"/>
      <c r="K606" s="311"/>
      <c r="L606" s="29"/>
      <c r="M606" s="29"/>
      <c r="N606" s="311"/>
      <c r="O606" s="29"/>
    </row>
    <row r="607" spans="1:15" ht="13" x14ac:dyDescent="0.15">
      <c r="A607" s="828"/>
      <c r="B607" s="829"/>
      <c r="C607" s="313"/>
      <c r="D607" s="311"/>
      <c r="E607" s="311"/>
      <c r="F607" s="313"/>
      <c r="G607" s="311"/>
      <c r="H607" s="313"/>
      <c r="I607" s="313"/>
      <c r="J607" s="313"/>
      <c r="K607" s="311"/>
      <c r="L607" s="29"/>
      <c r="M607" s="29"/>
      <c r="N607" s="311"/>
      <c r="O607" s="29"/>
    </row>
    <row r="608" spans="1:15" ht="13" x14ac:dyDescent="0.15">
      <c r="A608" s="828"/>
      <c r="B608" s="829"/>
      <c r="C608" s="313"/>
      <c r="D608" s="311"/>
      <c r="E608" s="311"/>
      <c r="F608" s="313"/>
      <c r="G608" s="311"/>
      <c r="H608" s="313"/>
      <c r="I608" s="313"/>
      <c r="J608" s="313"/>
      <c r="K608" s="311"/>
      <c r="L608" s="29"/>
      <c r="M608" s="29"/>
      <c r="N608" s="311"/>
      <c r="O608" s="29"/>
    </row>
    <row r="609" spans="1:15" ht="13" x14ac:dyDescent="0.15">
      <c r="A609" s="828"/>
      <c r="B609" s="829"/>
      <c r="C609" s="313"/>
      <c r="D609" s="311"/>
      <c r="E609" s="311"/>
      <c r="F609" s="313"/>
      <c r="G609" s="311"/>
      <c r="H609" s="313"/>
      <c r="I609" s="313"/>
      <c r="J609" s="313"/>
      <c r="K609" s="311"/>
      <c r="L609" s="29"/>
      <c r="M609" s="29"/>
      <c r="N609" s="311"/>
      <c r="O609" s="29"/>
    </row>
    <row r="610" spans="1:15" ht="13" x14ac:dyDescent="0.15">
      <c r="A610" s="828"/>
      <c r="B610" s="829"/>
      <c r="C610" s="313"/>
      <c r="D610" s="311"/>
      <c r="E610" s="311"/>
      <c r="F610" s="313"/>
      <c r="G610" s="311"/>
      <c r="H610" s="313"/>
      <c r="I610" s="313"/>
      <c r="J610" s="313"/>
      <c r="K610" s="311"/>
      <c r="L610" s="29"/>
      <c r="M610" s="29"/>
      <c r="N610" s="311"/>
      <c r="O610" s="29"/>
    </row>
    <row r="611" spans="1:15" ht="13" x14ac:dyDescent="0.15">
      <c r="A611" s="828"/>
      <c r="B611" s="829"/>
      <c r="C611" s="313"/>
      <c r="D611" s="311"/>
      <c r="E611" s="311"/>
      <c r="F611" s="313"/>
      <c r="G611" s="311"/>
      <c r="H611" s="313"/>
      <c r="I611" s="313"/>
      <c r="J611" s="313"/>
      <c r="K611" s="311"/>
      <c r="L611" s="29"/>
      <c r="M611" s="29"/>
      <c r="N611" s="311"/>
      <c r="O611" s="29"/>
    </row>
    <row r="612" spans="1:15" ht="13" x14ac:dyDescent="0.15">
      <c r="A612" s="828"/>
      <c r="B612" s="829"/>
      <c r="C612" s="313"/>
      <c r="D612" s="311"/>
      <c r="E612" s="311"/>
      <c r="F612" s="313"/>
      <c r="G612" s="311"/>
      <c r="H612" s="313"/>
      <c r="I612" s="313"/>
      <c r="J612" s="313"/>
      <c r="K612" s="311"/>
      <c r="L612" s="29"/>
      <c r="M612" s="29"/>
      <c r="N612" s="311"/>
      <c r="O612" s="29"/>
    </row>
    <row r="613" spans="1:15" ht="13" x14ac:dyDescent="0.15">
      <c r="A613" s="828"/>
      <c r="B613" s="829"/>
      <c r="C613" s="313"/>
      <c r="D613" s="311"/>
      <c r="E613" s="311"/>
      <c r="F613" s="313"/>
      <c r="G613" s="311"/>
      <c r="H613" s="313"/>
      <c r="I613" s="313"/>
      <c r="J613" s="313"/>
      <c r="K613" s="311"/>
      <c r="L613" s="29"/>
      <c r="M613" s="29"/>
      <c r="N613" s="311"/>
      <c r="O613" s="29"/>
    </row>
    <row r="614" spans="1:15" ht="13" x14ac:dyDescent="0.15">
      <c r="A614" s="828"/>
      <c r="B614" s="829"/>
      <c r="C614" s="313"/>
      <c r="D614" s="311"/>
      <c r="E614" s="311"/>
      <c r="F614" s="313"/>
      <c r="G614" s="311"/>
      <c r="H614" s="313"/>
      <c r="I614" s="313"/>
      <c r="J614" s="313"/>
      <c r="K614" s="311"/>
      <c r="L614" s="29"/>
      <c r="M614" s="29"/>
      <c r="N614" s="311"/>
      <c r="O614" s="29"/>
    </row>
    <row r="615" spans="1:15" ht="13" x14ac:dyDescent="0.15">
      <c r="A615" s="828"/>
      <c r="B615" s="829"/>
      <c r="C615" s="313"/>
      <c r="D615" s="311"/>
      <c r="E615" s="311"/>
      <c r="F615" s="313"/>
      <c r="G615" s="311"/>
      <c r="H615" s="313"/>
      <c r="I615" s="313"/>
      <c r="J615" s="313"/>
      <c r="K615" s="311"/>
      <c r="L615" s="29"/>
      <c r="M615" s="29"/>
      <c r="N615" s="311"/>
      <c r="O615" s="29"/>
    </row>
    <row r="616" spans="1:15" ht="13" x14ac:dyDescent="0.15">
      <c r="A616" s="828"/>
      <c r="B616" s="829"/>
      <c r="C616" s="313"/>
      <c r="D616" s="311"/>
      <c r="E616" s="311"/>
      <c r="F616" s="313"/>
      <c r="G616" s="311"/>
      <c r="H616" s="313"/>
      <c r="I616" s="313"/>
      <c r="J616" s="313"/>
      <c r="K616" s="311"/>
      <c r="L616" s="29"/>
      <c r="M616" s="29"/>
      <c r="N616" s="311"/>
      <c r="O616" s="29"/>
    </row>
    <row r="617" spans="1:15" ht="13" x14ac:dyDescent="0.15">
      <c r="A617" s="828"/>
      <c r="B617" s="829"/>
      <c r="C617" s="313"/>
      <c r="D617" s="311"/>
      <c r="E617" s="311"/>
      <c r="F617" s="313"/>
      <c r="G617" s="311"/>
      <c r="H617" s="313"/>
      <c r="I617" s="313"/>
      <c r="J617" s="313"/>
      <c r="K617" s="311"/>
      <c r="L617" s="29"/>
      <c r="M617" s="29"/>
      <c r="N617" s="311"/>
      <c r="O617" s="29"/>
    </row>
    <row r="618" spans="1:15" ht="13" x14ac:dyDescent="0.15">
      <c r="A618" s="828"/>
      <c r="B618" s="829"/>
      <c r="C618" s="313"/>
      <c r="D618" s="311"/>
      <c r="E618" s="311"/>
      <c r="F618" s="313"/>
      <c r="G618" s="311"/>
      <c r="H618" s="313"/>
      <c r="I618" s="313"/>
      <c r="J618" s="313"/>
      <c r="K618" s="311"/>
      <c r="L618" s="29"/>
      <c r="M618" s="29"/>
      <c r="N618" s="311"/>
      <c r="O618" s="29"/>
    </row>
    <row r="619" spans="1:15" ht="13" x14ac:dyDescent="0.15">
      <c r="A619" s="828"/>
      <c r="B619" s="829"/>
      <c r="C619" s="313"/>
      <c r="D619" s="311"/>
      <c r="E619" s="311"/>
      <c r="F619" s="313"/>
      <c r="G619" s="311"/>
      <c r="H619" s="313"/>
      <c r="I619" s="313"/>
      <c r="J619" s="313"/>
      <c r="K619" s="311"/>
      <c r="L619" s="29"/>
      <c r="M619" s="29"/>
      <c r="N619" s="311"/>
      <c r="O619" s="29"/>
    </row>
    <row r="620" spans="1:15" ht="13" x14ac:dyDescent="0.15">
      <c r="A620" s="828"/>
      <c r="B620" s="829"/>
      <c r="C620" s="313"/>
      <c r="D620" s="311"/>
      <c r="E620" s="311"/>
      <c r="F620" s="313"/>
      <c r="G620" s="311"/>
      <c r="H620" s="313"/>
      <c r="I620" s="313"/>
      <c r="J620" s="313"/>
      <c r="K620" s="311"/>
      <c r="L620" s="29"/>
      <c r="M620" s="29"/>
      <c r="N620" s="311"/>
      <c r="O620" s="29"/>
    </row>
    <row r="621" spans="1:15" ht="13" x14ac:dyDescent="0.15">
      <c r="A621" s="828"/>
      <c r="B621" s="829"/>
      <c r="C621" s="313"/>
      <c r="D621" s="311"/>
      <c r="E621" s="311"/>
      <c r="F621" s="313"/>
      <c r="G621" s="311"/>
      <c r="H621" s="313"/>
      <c r="I621" s="313"/>
      <c r="J621" s="313"/>
      <c r="K621" s="311"/>
      <c r="L621" s="29"/>
      <c r="M621" s="29"/>
      <c r="N621" s="311"/>
      <c r="O621" s="29"/>
    </row>
    <row r="622" spans="1:15" ht="13" x14ac:dyDescent="0.15">
      <c r="A622" s="828"/>
      <c r="B622" s="829"/>
      <c r="C622" s="313"/>
      <c r="D622" s="311"/>
      <c r="E622" s="311"/>
      <c r="F622" s="313"/>
      <c r="G622" s="311"/>
      <c r="H622" s="313"/>
      <c r="I622" s="313"/>
      <c r="J622" s="313"/>
      <c r="K622" s="311"/>
      <c r="L622" s="29"/>
      <c r="M622" s="29"/>
      <c r="N622" s="311"/>
      <c r="O622" s="29"/>
    </row>
    <row r="623" spans="1:15" ht="13" x14ac:dyDescent="0.15">
      <c r="A623" s="828"/>
      <c r="B623" s="829"/>
      <c r="C623" s="313"/>
      <c r="D623" s="311"/>
      <c r="E623" s="311"/>
      <c r="F623" s="313"/>
      <c r="G623" s="311"/>
      <c r="H623" s="313"/>
      <c r="I623" s="313"/>
      <c r="J623" s="313"/>
      <c r="K623" s="311"/>
      <c r="L623" s="29"/>
      <c r="M623" s="29"/>
      <c r="N623" s="311"/>
      <c r="O623" s="29"/>
    </row>
    <row r="624" spans="1:15" ht="13" x14ac:dyDescent="0.15">
      <c r="A624" s="828"/>
      <c r="B624" s="829"/>
      <c r="C624" s="313"/>
      <c r="D624" s="311"/>
      <c r="E624" s="311"/>
      <c r="F624" s="313"/>
      <c r="G624" s="311"/>
      <c r="H624" s="313"/>
      <c r="I624" s="313"/>
      <c r="J624" s="313"/>
      <c r="K624" s="311"/>
      <c r="L624" s="29"/>
      <c r="M624" s="29"/>
      <c r="N624" s="311"/>
      <c r="O624" s="29"/>
    </row>
    <row r="625" spans="1:15" ht="13" x14ac:dyDescent="0.15">
      <c r="A625" s="828"/>
      <c r="B625" s="829"/>
      <c r="C625" s="313"/>
      <c r="D625" s="311"/>
      <c r="E625" s="311"/>
      <c r="F625" s="313"/>
      <c r="G625" s="311"/>
      <c r="H625" s="313"/>
      <c r="I625" s="313"/>
      <c r="J625" s="313"/>
      <c r="K625" s="311"/>
      <c r="L625" s="29"/>
      <c r="M625" s="29"/>
      <c r="N625" s="311"/>
      <c r="O625" s="29"/>
    </row>
    <row r="626" spans="1:15" ht="13" x14ac:dyDescent="0.15">
      <c r="A626" s="828"/>
      <c r="B626" s="829"/>
      <c r="C626" s="313"/>
      <c r="D626" s="311"/>
      <c r="E626" s="311"/>
      <c r="F626" s="313"/>
      <c r="G626" s="311"/>
      <c r="H626" s="313"/>
      <c r="I626" s="313"/>
      <c r="J626" s="313"/>
      <c r="K626" s="311"/>
      <c r="L626" s="29"/>
      <c r="M626" s="29"/>
      <c r="N626" s="311"/>
      <c r="O626" s="29"/>
    </row>
    <row r="627" spans="1:15" ht="13" x14ac:dyDescent="0.15">
      <c r="A627" s="828"/>
      <c r="B627" s="829"/>
      <c r="C627" s="313"/>
      <c r="D627" s="311"/>
      <c r="E627" s="311"/>
      <c r="F627" s="313"/>
      <c r="G627" s="311"/>
      <c r="H627" s="313"/>
      <c r="I627" s="313"/>
      <c r="J627" s="313"/>
      <c r="K627" s="311"/>
      <c r="L627" s="29"/>
      <c r="M627" s="29"/>
      <c r="N627" s="311"/>
      <c r="O627" s="29"/>
    </row>
    <row r="628" spans="1:15" ht="13" x14ac:dyDescent="0.15">
      <c r="A628" s="828"/>
      <c r="B628" s="829"/>
      <c r="C628" s="313"/>
      <c r="D628" s="311"/>
      <c r="E628" s="311"/>
      <c r="F628" s="313"/>
      <c r="G628" s="311"/>
      <c r="H628" s="313"/>
      <c r="I628" s="313"/>
      <c r="J628" s="313"/>
      <c r="K628" s="311"/>
      <c r="L628" s="29"/>
      <c r="M628" s="29"/>
      <c r="N628" s="311"/>
      <c r="O628" s="29"/>
    </row>
    <row r="629" spans="1:15" ht="13" x14ac:dyDescent="0.15">
      <c r="A629" s="828"/>
      <c r="B629" s="829"/>
      <c r="C629" s="313"/>
      <c r="D629" s="311"/>
      <c r="E629" s="311"/>
      <c r="F629" s="313"/>
      <c r="G629" s="311"/>
      <c r="H629" s="313"/>
      <c r="I629" s="313"/>
      <c r="J629" s="313"/>
      <c r="K629" s="311"/>
      <c r="L629" s="29"/>
      <c r="M629" s="29"/>
      <c r="N629" s="311"/>
      <c r="O629" s="29"/>
    </row>
    <row r="630" spans="1:15" ht="13" x14ac:dyDescent="0.15">
      <c r="A630" s="828"/>
      <c r="B630" s="829"/>
      <c r="C630" s="313"/>
      <c r="D630" s="311"/>
      <c r="E630" s="311"/>
      <c r="F630" s="313"/>
      <c r="G630" s="311"/>
      <c r="H630" s="313"/>
      <c r="I630" s="313"/>
      <c r="J630" s="313"/>
      <c r="K630" s="311"/>
      <c r="L630" s="29"/>
      <c r="M630" s="29"/>
      <c r="N630" s="311"/>
      <c r="O630" s="29"/>
    </row>
    <row r="631" spans="1:15" ht="13" x14ac:dyDescent="0.15">
      <c r="A631" s="828"/>
      <c r="B631" s="829"/>
      <c r="C631" s="313"/>
      <c r="D631" s="311"/>
      <c r="E631" s="311"/>
      <c r="F631" s="313"/>
      <c r="G631" s="311"/>
      <c r="H631" s="313"/>
      <c r="I631" s="313"/>
      <c r="J631" s="313"/>
      <c r="K631" s="311"/>
      <c r="L631" s="29"/>
      <c r="M631" s="29"/>
      <c r="N631" s="311"/>
      <c r="O631" s="29"/>
    </row>
    <row r="632" spans="1:15" ht="13" x14ac:dyDescent="0.15">
      <c r="A632" s="828"/>
      <c r="B632" s="829"/>
      <c r="C632" s="313"/>
      <c r="D632" s="311"/>
      <c r="E632" s="311"/>
      <c r="F632" s="313"/>
      <c r="G632" s="311"/>
      <c r="H632" s="313"/>
      <c r="I632" s="313"/>
      <c r="J632" s="313"/>
      <c r="K632" s="311"/>
      <c r="L632" s="29"/>
      <c r="M632" s="29"/>
      <c r="N632" s="311"/>
      <c r="O632" s="29"/>
    </row>
    <row r="633" spans="1:15" ht="13" x14ac:dyDescent="0.15">
      <c r="A633" s="828"/>
      <c r="B633" s="829"/>
      <c r="C633" s="313"/>
      <c r="D633" s="311"/>
      <c r="E633" s="311"/>
      <c r="F633" s="313"/>
      <c r="G633" s="311"/>
      <c r="H633" s="313"/>
      <c r="I633" s="313"/>
      <c r="J633" s="313"/>
      <c r="K633" s="311"/>
      <c r="L633" s="29"/>
      <c r="M633" s="29"/>
      <c r="N633" s="311"/>
      <c r="O633" s="29"/>
    </row>
    <row r="634" spans="1:15" ht="13" x14ac:dyDescent="0.15">
      <c r="A634" s="828"/>
      <c r="B634" s="829"/>
      <c r="C634" s="313"/>
      <c r="D634" s="311"/>
      <c r="E634" s="311"/>
      <c r="F634" s="313"/>
      <c r="G634" s="311"/>
      <c r="H634" s="313"/>
      <c r="I634" s="313"/>
      <c r="J634" s="313"/>
      <c r="K634" s="311"/>
      <c r="L634" s="29"/>
      <c r="M634" s="29"/>
      <c r="N634" s="311"/>
      <c r="O634" s="29"/>
    </row>
    <row r="635" spans="1:15" ht="13" x14ac:dyDescent="0.15">
      <c r="A635" s="828"/>
      <c r="B635" s="829"/>
      <c r="C635" s="313"/>
      <c r="D635" s="311"/>
      <c r="E635" s="311"/>
      <c r="F635" s="313"/>
      <c r="G635" s="311"/>
      <c r="H635" s="313"/>
      <c r="I635" s="313"/>
      <c r="J635" s="313"/>
      <c r="K635" s="311"/>
      <c r="L635" s="29"/>
      <c r="M635" s="29"/>
      <c r="N635" s="311"/>
      <c r="O635" s="29"/>
    </row>
    <row r="636" spans="1:15" ht="13" x14ac:dyDescent="0.15">
      <c r="A636" s="828"/>
      <c r="B636" s="829"/>
      <c r="C636" s="313"/>
      <c r="D636" s="311"/>
      <c r="E636" s="311"/>
      <c r="F636" s="313"/>
      <c r="G636" s="311"/>
      <c r="H636" s="313"/>
      <c r="I636" s="313"/>
      <c r="J636" s="313"/>
      <c r="K636" s="311"/>
      <c r="L636" s="29"/>
      <c r="M636" s="29"/>
      <c r="N636" s="311"/>
      <c r="O636" s="29"/>
    </row>
    <row r="637" spans="1:15" ht="13" x14ac:dyDescent="0.15">
      <c r="A637" s="828"/>
      <c r="B637" s="829"/>
      <c r="C637" s="313"/>
      <c r="D637" s="311"/>
      <c r="E637" s="311"/>
      <c r="F637" s="313"/>
      <c r="G637" s="311"/>
      <c r="H637" s="313"/>
      <c r="I637" s="313"/>
      <c r="J637" s="313"/>
      <c r="K637" s="311"/>
      <c r="L637" s="29"/>
      <c r="M637" s="29"/>
      <c r="N637" s="311"/>
      <c r="O637" s="29"/>
    </row>
    <row r="638" spans="1:15" ht="13" x14ac:dyDescent="0.15">
      <c r="A638" s="828"/>
      <c r="B638" s="829"/>
      <c r="C638" s="313"/>
      <c r="D638" s="311"/>
      <c r="E638" s="311"/>
      <c r="F638" s="313"/>
      <c r="G638" s="311"/>
      <c r="H638" s="313"/>
      <c r="I638" s="313"/>
      <c r="J638" s="313"/>
      <c r="K638" s="311"/>
      <c r="L638" s="29"/>
      <c r="M638" s="29"/>
      <c r="N638" s="311"/>
      <c r="O638" s="29"/>
    </row>
    <row r="639" spans="1:15" ht="13" x14ac:dyDescent="0.15">
      <c r="A639" s="828"/>
      <c r="B639" s="829"/>
      <c r="C639" s="313"/>
      <c r="D639" s="311"/>
      <c r="E639" s="311"/>
      <c r="F639" s="313"/>
      <c r="G639" s="311"/>
      <c r="H639" s="313"/>
      <c r="I639" s="313"/>
      <c r="J639" s="313"/>
      <c r="K639" s="311"/>
      <c r="L639" s="29"/>
      <c r="M639" s="29"/>
      <c r="N639" s="311"/>
      <c r="O639" s="29"/>
    </row>
    <row r="640" spans="1:15" ht="13" x14ac:dyDescent="0.15">
      <c r="A640" s="828"/>
      <c r="B640" s="829"/>
      <c r="C640" s="313"/>
      <c r="D640" s="311"/>
      <c r="E640" s="311"/>
      <c r="F640" s="313"/>
      <c r="G640" s="311"/>
      <c r="H640" s="313"/>
      <c r="I640" s="313"/>
      <c r="J640" s="313"/>
      <c r="K640" s="311"/>
      <c r="L640" s="29"/>
      <c r="M640" s="29"/>
      <c r="N640" s="311"/>
      <c r="O640" s="29"/>
    </row>
    <row r="641" spans="1:15" ht="13" x14ac:dyDescent="0.15">
      <c r="A641" s="828"/>
      <c r="B641" s="829"/>
      <c r="C641" s="313"/>
      <c r="D641" s="311"/>
      <c r="E641" s="311"/>
      <c r="F641" s="313"/>
      <c r="G641" s="311"/>
      <c r="H641" s="313"/>
      <c r="I641" s="313"/>
      <c r="J641" s="313"/>
      <c r="K641" s="311"/>
      <c r="L641" s="29"/>
      <c r="M641" s="29"/>
      <c r="N641" s="311"/>
      <c r="O641" s="29"/>
    </row>
    <row r="642" spans="1:15" ht="13" x14ac:dyDescent="0.15">
      <c r="A642" s="828"/>
      <c r="B642" s="829"/>
      <c r="C642" s="313"/>
      <c r="D642" s="311"/>
      <c r="E642" s="311"/>
      <c r="F642" s="313"/>
      <c r="G642" s="311"/>
      <c r="H642" s="313"/>
      <c r="I642" s="313"/>
      <c r="J642" s="313"/>
      <c r="K642" s="311"/>
      <c r="L642" s="29"/>
      <c r="M642" s="29"/>
      <c r="N642" s="311"/>
      <c r="O642" s="29"/>
    </row>
    <row r="643" spans="1:15" ht="13" x14ac:dyDescent="0.15">
      <c r="A643" s="828"/>
      <c r="B643" s="829"/>
      <c r="C643" s="313"/>
      <c r="D643" s="311"/>
      <c r="E643" s="311"/>
      <c r="F643" s="313"/>
      <c r="G643" s="311"/>
      <c r="H643" s="313"/>
      <c r="I643" s="313"/>
      <c r="J643" s="313"/>
      <c r="K643" s="311"/>
      <c r="L643" s="29"/>
      <c r="M643" s="29"/>
      <c r="N643" s="311"/>
      <c r="O643" s="29"/>
    </row>
    <row r="644" spans="1:15" ht="13" x14ac:dyDescent="0.15">
      <c r="A644" s="828"/>
      <c r="B644" s="829"/>
      <c r="C644" s="313"/>
      <c r="D644" s="311"/>
      <c r="E644" s="311"/>
      <c r="F644" s="313"/>
      <c r="G644" s="311"/>
      <c r="H644" s="313"/>
      <c r="I644" s="313"/>
      <c r="J644" s="313"/>
      <c r="K644" s="311"/>
      <c r="L644" s="29"/>
      <c r="M644" s="29"/>
      <c r="N644" s="311"/>
      <c r="O644" s="29"/>
    </row>
    <row r="645" spans="1:15" ht="13" x14ac:dyDescent="0.15">
      <c r="A645" s="828"/>
      <c r="B645" s="829"/>
      <c r="C645" s="313"/>
      <c r="D645" s="311"/>
      <c r="E645" s="311"/>
      <c r="F645" s="313"/>
      <c r="G645" s="311"/>
      <c r="H645" s="313"/>
      <c r="I645" s="313"/>
      <c r="J645" s="313"/>
      <c r="K645" s="311"/>
      <c r="L645" s="29"/>
      <c r="M645" s="29"/>
      <c r="N645" s="311"/>
      <c r="O645" s="29"/>
    </row>
    <row r="646" spans="1:15" ht="13" x14ac:dyDescent="0.15">
      <c r="A646" s="828"/>
      <c r="B646" s="829"/>
      <c r="C646" s="313"/>
      <c r="D646" s="311"/>
      <c r="E646" s="311"/>
      <c r="F646" s="313"/>
      <c r="G646" s="311"/>
      <c r="H646" s="313"/>
      <c r="I646" s="313"/>
      <c r="J646" s="313"/>
      <c r="K646" s="311"/>
      <c r="L646" s="29"/>
      <c r="M646" s="29"/>
      <c r="N646" s="311"/>
      <c r="O646" s="29"/>
    </row>
    <row r="647" spans="1:15" ht="13" x14ac:dyDescent="0.15">
      <c r="A647" s="828"/>
      <c r="B647" s="829"/>
      <c r="C647" s="313"/>
      <c r="D647" s="311"/>
      <c r="E647" s="311"/>
      <c r="F647" s="313"/>
      <c r="G647" s="311"/>
      <c r="H647" s="313"/>
      <c r="I647" s="313"/>
      <c r="J647" s="313"/>
      <c r="K647" s="311"/>
      <c r="L647" s="29"/>
      <c r="M647" s="29"/>
      <c r="N647" s="311"/>
      <c r="O647" s="29"/>
    </row>
    <row r="648" spans="1:15" ht="13" x14ac:dyDescent="0.15">
      <c r="A648" s="828"/>
      <c r="B648" s="829"/>
      <c r="C648" s="313"/>
      <c r="D648" s="311"/>
      <c r="E648" s="311"/>
      <c r="F648" s="313"/>
      <c r="G648" s="311"/>
      <c r="H648" s="313"/>
      <c r="I648" s="313"/>
      <c r="J648" s="313"/>
      <c r="K648" s="311"/>
      <c r="L648" s="29"/>
      <c r="M648" s="29"/>
      <c r="N648" s="311"/>
      <c r="O648" s="29"/>
    </row>
    <row r="649" spans="1:15" ht="13" x14ac:dyDescent="0.15">
      <c r="A649" s="828"/>
      <c r="B649" s="829"/>
      <c r="C649" s="313"/>
      <c r="D649" s="311"/>
      <c r="E649" s="311"/>
      <c r="F649" s="313"/>
      <c r="G649" s="311"/>
      <c r="H649" s="313"/>
      <c r="I649" s="313"/>
      <c r="J649" s="313"/>
      <c r="K649" s="311"/>
      <c r="L649" s="29"/>
      <c r="M649" s="29"/>
      <c r="N649" s="311"/>
      <c r="O649" s="29"/>
    </row>
    <row r="650" spans="1:15" ht="13" x14ac:dyDescent="0.15">
      <c r="A650" s="828"/>
      <c r="B650" s="829"/>
      <c r="C650" s="313"/>
      <c r="D650" s="311"/>
      <c r="E650" s="311"/>
      <c r="F650" s="313"/>
      <c r="G650" s="311"/>
      <c r="H650" s="313"/>
      <c r="I650" s="313"/>
      <c r="J650" s="313"/>
      <c r="K650" s="311"/>
      <c r="L650" s="29"/>
      <c r="M650" s="29"/>
      <c r="N650" s="311"/>
      <c r="O650" s="29"/>
    </row>
    <row r="651" spans="1:15" ht="13" x14ac:dyDescent="0.15">
      <c r="A651" s="828"/>
      <c r="B651" s="829"/>
      <c r="C651" s="313"/>
      <c r="D651" s="311"/>
      <c r="E651" s="311"/>
      <c r="F651" s="313"/>
      <c r="G651" s="311"/>
      <c r="H651" s="313"/>
      <c r="I651" s="313"/>
      <c r="J651" s="313"/>
      <c r="K651" s="311"/>
      <c r="L651" s="29"/>
      <c r="M651" s="29"/>
      <c r="N651" s="311"/>
      <c r="O651" s="29"/>
    </row>
    <row r="652" spans="1:15" ht="13" x14ac:dyDescent="0.15">
      <c r="A652" s="828"/>
      <c r="B652" s="829"/>
      <c r="C652" s="313"/>
      <c r="D652" s="311"/>
      <c r="E652" s="311"/>
      <c r="F652" s="313"/>
      <c r="G652" s="311"/>
      <c r="H652" s="313"/>
      <c r="I652" s="313"/>
      <c r="J652" s="313"/>
      <c r="K652" s="311"/>
      <c r="L652" s="29"/>
      <c r="M652" s="29"/>
      <c r="N652" s="311"/>
      <c r="O652" s="29"/>
    </row>
    <row r="653" spans="1:15" ht="13" x14ac:dyDescent="0.15">
      <c r="A653" s="828"/>
      <c r="B653" s="829"/>
      <c r="C653" s="313"/>
      <c r="D653" s="311"/>
      <c r="E653" s="311"/>
      <c r="F653" s="313"/>
      <c r="G653" s="311"/>
      <c r="H653" s="313"/>
      <c r="I653" s="313"/>
      <c r="J653" s="313"/>
      <c r="K653" s="311"/>
      <c r="L653" s="29"/>
      <c r="M653" s="29"/>
      <c r="N653" s="311"/>
      <c r="O653" s="29"/>
    </row>
    <row r="654" spans="1:15" ht="13" x14ac:dyDescent="0.15">
      <c r="A654" s="828"/>
      <c r="B654" s="829"/>
      <c r="C654" s="313"/>
      <c r="D654" s="311"/>
      <c r="E654" s="311"/>
      <c r="F654" s="313"/>
      <c r="G654" s="311"/>
      <c r="H654" s="313"/>
      <c r="I654" s="313"/>
      <c r="J654" s="313"/>
      <c r="K654" s="311"/>
      <c r="L654" s="29"/>
      <c r="M654" s="29"/>
      <c r="N654" s="311"/>
      <c r="O654" s="29"/>
    </row>
    <row r="655" spans="1:15" ht="13" x14ac:dyDescent="0.15">
      <c r="A655" s="828"/>
      <c r="B655" s="829"/>
      <c r="C655" s="313"/>
      <c r="D655" s="311"/>
      <c r="E655" s="311"/>
      <c r="F655" s="313"/>
      <c r="G655" s="311"/>
      <c r="H655" s="313"/>
      <c r="I655" s="313"/>
      <c r="J655" s="313"/>
      <c r="K655" s="311"/>
      <c r="L655" s="29"/>
      <c r="M655" s="29"/>
      <c r="N655" s="311"/>
      <c r="O655" s="29"/>
    </row>
    <row r="656" spans="1:15" ht="13" x14ac:dyDescent="0.15">
      <c r="A656" s="828"/>
      <c r="B656" s="829"/>
      <c r="C656" s="313"/>
      <c r="D656" s="311"/>
      <c r="E656" s="311"/>
      <c r="F656" s="313"/>
      <c r="G656" s="311"/>
      <c r="H656" s="313"/>
      <c r="I656" s="313"/>
      <c r="J656" s="313"/>
      <c r="K656" s="311"/>
      <c r="L656" s="29"/>
      <c r="M656" s="29"/>
      <c r="N656" s="311"/>
      <c r="O656" s="29"/>
    </row>
    <row r="657" spans="1:15" ht="13" x14ac:dyDescent="0.15">
      <c r="A657" s="828"/>
      <c r="B657" s="829"/>
      <c r="C657" s="313"/>
      <c r="D657" s="311"/>
      <c r="E657" s="311"/>
      <c r="F657" s="313"/>
      <c r="G657" s="311"/>
      <c r="H657" s="313"/>
      <c r="I657" s="313"/>
      <c r="J657" s="313"/>
      <c r="K657" s="311"/>
      <c r="L657" s="29"/>
      <c r="M657" s="29"/>
      <c r="N657" s="311"/>
      <c r="O657" s="29"/>
    </row>
    <row r="658" spans="1:15" ht="13" x14ac:dyDescent="0.15">
      <c r="A658" s="828"/>
      <c r="B658" s="829"/>
      <c r="C658" s="313"/>
      <c r="D658" s="311"/>
      <c r="E658" s="311"/>
      <c r="F658" s="313"/>
      <c r="G658" s="311"/>
      <c r="H658" s="313"/>
      <c r="I658" s="313"/>
      <c r="J658" s="313"/>
      <c r="K658" s="311"/>
      <c r="L658" s="29"/>
      <c r="M658" s="29"/>
      <c r="N658" s="311"/>
      <c r="O658" s="29"/>
    </row>
    <row r="659" spans="1:15" ht="13" x14ac:dyDescent="0.15">
      <c r="A659" s="828"/>
      <c r="B659" s="829"/>
      <c r="C659" s="313"/>
      <c r="D659" s="311"/>
      <c r="E659" s="311"/>
      <c r="F659" s="313"/>
      <c r="G659" s="311"/>
      <c r="H659" s="313"/>
      <c r="I659" s="313"/>
      <c r="J659" s="313"/>
      <c r="K659" s="311"/>
      <c r="L659" s="29"/>
      <c r="M659" s="29"/>
      <c r="N659" s="311"/>
      <c r="O659" s="29"/>
    </row>
    <row r="660" spans="1:15" ht="13" x14ac:dyDescent="0.15">
      <c r="A660" s="828"/>
      <c r="B660" s="829"/>
      <c r="C660" s="313"/>
      <c r="D660" s="311"/>
      <c r="E660" s="311"/>
      <c r="F660" s="313"/>
      <c r="G660" s="311"/>
      <c r="H660" s="313"/>
      <c r="I660" s="313"/>
      <c r="J660" s="313"/>
      <c r="K660" s="311"/>
      <c r="L660" s="29"/>
      <c r="M660" s="29"/>
      <c r="N660" s="311"/>
      <c r="O660" s="29"/>
    </row>
    <row r="661" spans="1:15" ht="13" x14ac:dyDescent="0.15">
      <c r="A661" s="828"/>
      <c r="B661" s="829"/>
      <c r="C661" s="313"/>
      <c r="D661" s="311"/>
      <c r="E661" s="311"/>
      <c r="F661" s="313"/>
      <c r="G661" s="311"/>
      <c r="H661" s="313"/>
      <c r="I661" s="313"/>
      <c r="J661" s="313"/>
      <c r="K661" s="311"/>
      <c r="L661" s="29"/>
      <c r="M661" s="29"/>
      <c r="N661" s="311"/>
      <c r="O661" s="29"/>
    </row>
    <row r="662" spans="1:15" ht="13" x14ac:dyDescent="0.15">
      <c r="A662" s="828"/>
      <c r="B662" s="829"/>
      <c r="C662" s="313"/>
      <c r="D662" s="311"/>
      <c r="E662" s="311"/>
      <c r="F662" s="313"/>
      <c r="G662" s="311"/>
      <c r="H662" s="313"/>
      <c r="I662" s="313"/>
      <c r="J662" s="313"/>
      <c r="K662" s="311"/>
      <c r="L662" s="29"/>
      <c r="M662" s="29"/>
      <c r="N662" s="311"/>
      <c r="O662" s="29"/>
    </row>
    <row r="663" spans="1:15" ht="13" x14ac:dyDescent="0.15">
      <c r="A663" s="828"/>
      <c r="B663" s="829"/>
      <c r="C663" s="313"/>
      <c r="D663" s="311"/>
      <c r="E663" s="311"/>
      <c r="F663" s="313"/>
      <c r="G663" s="311"/>
      <c r="H663" s="313"/>
      <c r="I663" s="313"/>
      <c r="J663" s="313"/>
      <c r="K663" s="311"/>
      <c r="L663" s="29"/>
      <c r="M663" s="29"/>
      <c r="N663" s="311"/>
      <c r="O663" s="29"/>
    </row>
    <row r="664" spans="1:15" ht="13" x14ac:dyDescent="0.15">
      <c r="A664" s="828"/>
      <c r="B664" s="829"/>
      <c r="C664" s="313"/>
      <c r="D664" s="311"/>
      <c r="E664" s="311"/>
      <c r="F664" s="313"/>
      <c r="G664" s="311"/>
      <c r="H664" s="313"/>
      <c r="I664" s="313"/>
      <c r="J664" s="313"/>
      <c r="K664" s="311"/>
      <c r="L664" s="29"/>
      <c r="M664" s="29"/>
      <c r="N664" s="311"/>
      <c r="O664" s="29"/>
    </row>
    <row r="665" spans="1:15" ht="13" x14ac:dyDescent="0.15">
      <c r="A665" s="828"/>
      <c r="B665" s="829"/>
      <c r="C665" s="313"/>
      <c r="D665" s="311"/>
      <c r="E665" s="311"/>
      <c r="F665" s="313"/>
      <c r="G665" s="311"/>
      <c r="H665" s="313"/>
      <c r="I665" s="313"/>
      <c r="J665" s="313"/>
      <c r="K665" s="311"/>
      <c r="L665" s="29"/>
      <c r="M665" s="29"/>
      <c r="N665" s="311"/>
      <c r="O665" s="29"/>
    </row>
    <row r="666" spans="1:15" ht="13" x14ac:dyDescent="0.15">
      <c r="A666" s="828"/>
      <c r="B666" s="829"/>
      <c r="C666" s="313"/>
      <c r="D666" s="311"/>
      <c r="E666" s="311"/>
      <c r="F666" s="313"/>
      <c r="G666" s="311"/>
      <c r="H666" s="313"/>
      <c r="I666" s="313"/>
      <c r="J666" s="313"/>
      <c r="K666" s="311"/>
      <c r="L666" s="29"/>
      <c r="M666" s="29"/>
      <c r="N666" s="311"/>
      <c r="O666" s="29"/>
    </row>
    <row r="667" spans="1:15" ht="13" x14ac:dyDescent="0.15">
      <c r="A667" s="828"/>
      <c r="B667" s="829"/>
      <c r="C667" s="313"/>
      <c r="D667" s="311"/>
      <c r="E667" s="311"/>
      <c r="F667" s="313"/>
      <c r="G667" s="311"/>
      <c r="H667" s="313"/>
      <c r="I667" s="313"/>
      <c r="J667" s="313"/>
      <c r="K667" s="311"/>
      <c r="L667" s="29"/>
      <c r="M667" s="29"/>
      <c r="N667" s="311"/>
      <c r="O667" s="29"/>
    </row>
    <row r="668" spans="1:15" ht="13" x14ac:dyDescent="0.15">
      <c r="A668" s="828"/>
      <c r="B668" s="829"/>
      <c r="C668" s="313"/>
      <c r="D668" s="311"/>
      <c r="E668" s="311"/>
      <c r="F668" s="313"/>
      <c r="G668" s="311"/>
      <c r="H668" s="313"/>
      <c r="I668" s="313"/>
      <c r="J668" s="313"/>
      <c r="K668" s="311"/>
      <c r="L668" s="29"/>
      <c r="M668" s="29"/>
      <c r="N668" s="311"/>
      <c r="O668" s="29"/>
    </row>
    <row r="669" spans="1:15" ht="13" x14ac:dyDescent="0.15">
      <c r="A669" s="828"/>
      <c r="B669" s="829"/>
      <c r="C669" s="313"/>
      <c r="D669" s="311"/>
      <c r="E669" s="311"/>
      <c r="F669" s="313"/>
      <c r="G669" s="311"/>
      <c r="H669" s="313"/>
      <c r="I669" s="313"/>
      <c r="J669" s="313"/>
      <c r="K669" s="311"/>
      <c r="L669" s="29"/>
      <c r="M669" s="29"/>
      <c r="N669" s="311"/>
      <c r="O669" s="29"/>
    </row>
    <row r="670" spans="1:15" ht="13" x14ac:dyDescent="0.15">
      <c r="A670" s="828"/>
      <c r="B670" s="829"/>
      <c r="C670" s="313"/>
      <c r="D670" s="311"/>
      <c r="E670" s="311"/>
      <c r="F670" s="313"/>
      <c r="G670" s="311"/>
      <c r="H670" s="313"/>
      <c r="I670" s="313"/>
      <c r="J670" s="313"/>
      <c r="K670" s="311"/>
      <c r="L670" s="29"/>
      <c r="M670" s="29"/>
      <c r="N670" s="311"/>
      <c r="O670" s="29"/>
    </row>
    <row r="671" spans="1:15" ht="13" x14ac:dyDescent="0.15">
      <c r="A671" s="828"/>
      <c r="B671" s="829"/>
      <c r="C671" s="313"/>
      <c r="D671" s="311"/>
      <c r="E671" s="311"/>
      <c r="F671" s="313"/>
      <c r="G671" s="311"/>
      <c r="H671" s="313"/>
      <c r="I671" s="313"/>
      <c r="J671" s="313"/>
      <c r="K671" s="311"/>
      <c r="L671" s="29"/>
      <c r="M671" s="29"/>
      <c r="N671" s="311"/>
      <c r="O671" s="29"/>
    </row>
    <row r="672" spans="1:15" ht="13" x14ac:dyDescent="0.15">
      <c r="A672" s="828"/>
      <c r="B672" s="829"/>
      <c r="C672" s="313"/>
      <c r="D672" s="311"/>
      <c r="E672" s="311"/>
      <c r="F672" s="313"/>
      <c r="G672" s="311"/>
      <c r="H672" s="313"/>
      <c r="I672" s="313"/>
      <c r="J672" s="313"/>
      <c r="K672" s="311"/>
      <c r="L672" s="29"/>
      <c r="M672" s="29"/>
      <c r="N672" s="311"/>
      <c r="O672" s="29"/>
    </row>
    <row r="673" spans="1:15" ht="13" x14ac:dyDescent="0.15">
      <c r="A673" s="828"/>
      <c r="B673" s="829"/>
      <c r="C673" s="313"/>
      <c r="D673" s="311"/>
      <c r="E673" s="311"/>
      <c r="F673" s="313"/>
      <c r="G673" s="311"/>
      <c r="H673" s="313"/>
      <c r="I673" s="313"/>
      <c r="J673" s="313"/>
      <c r="K673" s="311"/>
      <c r="L673" s="29"/>
      <c r="M673" s="29"/>
      <c r="N673" s="311"/>
      <c r="O673" s="29"/>
    </row>
    <row r="674" spans="1:15" ht="13" x14ac:dyDescent="0.15">
      <c r="A674" s="828"/>
      <c r="B674" s="829"/>
      <c r="C674" s="313"/>
      <c r="D674" s="311"/>
      <c r="E674" s="311"/>
      <c r="F674" s="313"/>
      <c r="G674" s="311"/>
      <c r="H674" s="313"/>
      <c r="I674" s="313"/>
      <c r="J674" s="313"/>
      <c r="K674" s="311"/>
      <c r="L674" s="29"/>
      <c r="M674" s="29"/>
      <c r="N674" s="311"/>
      <c r="O674" s="29"/>
    </row>
    <row r="675" spans="1:15" ht="13" x14ac:dyDescent="0.15">
      <c r="A675" s="828"/>
      <c r="B675" s="829"/>
      <c r="C675" s="313"/>
      <c r="D675" s="311"/>
      <c r="E675" s="311"/>
      <c r="F675" s="313"/>
      <c r="G675" s="311"/>
      <c r="H675" s="313"/>
      <c r="I675" s="313"/>
      <c r="J675" s="313"/>
      <c r="K675" s="311"/>
      <c r="L675" s="29"/>
      <c r="M675" s="29"/>
      <c r="N675" s="311"/>
      <c r="O675" s="29"/>
    </row>
    <row r="676" spans="1:15" ht="13" x14ac:dyDescent="0.15">
      <c r="A676" s="828"/>
      <c r="B676" s="829"/>
      <c r="C676" s="313"/>
      <c r="D676" s="311"/>
      <c r="E676" s="311"/>
      <c r="F676" s="313"/>
      <c r="G676" s="311"/>
      <c r="H676" s="313"/>
      <c r="I676" s="313"/>
      <c r="J676" s="313"/>
      <c r="K676" s="311"/>
      <c r="L676" s="29"/>
      <c r="M676" s="29"/>
      <c r="N676" s="311"/>
      <c r="O676" s="29"/>
    </row>
    <row r="677" spans="1:15" ht="13" x14ac:dyDescent="0.15">
      <c r="A677" s="828"/>
      <c r="B677" s="829"/>
      <c r="C677" s="313"/>
      <c r="D677" s="311"/>
      <c r="E677" s="311"/>
      <c r="F677" s="313"/>
      <c r="G677" s="311"/>
      <c r="H677" s="313"/>
      <c r="I677" s="313"/>
      <c r="J677" s="313"/>
      <c r="K677" s="311"/>
      <c r="L677" s="29"/>
      <c r="M677" s="29"/>
      <c r="N677" s="311"/>
      <c r="O677" s="29"/>
    </row>
    <row r="678" spans="1:15" ht="13" x14ac:dyDescent="0.15">
      <c r="A678" s="828"/>
      <c r="B678" s="829"/>
      <c r="C678" s="313"/>
      <c r="D678" s="311"/>
      <c r="E678" s="311"/>
      <c r="F678" s="313"/>
      <c r="G678" s="311"/>
      <c r="H678" s="313"/>
      <c r="I678" s="313"/>
      <c r="J678" s="313"/>
      <c r="K678" s="311"/>
      <c r="L678" s="29"/>
      <c r="M678" s="29"/>
      <c r="N678" s="311"/>
      <c r="O678" s="29"/>
    </row>
    <row r="679" spans="1:15" ht="13" x14ac:dyDescent="0.15">
      <c r="A679" s="828"/>
      <c r="B679" s="829"/>
      <c r="C679" s="313"/>
      <c r="D679" s="311"/>
      <c r="E679" s="311"/>
      <c r="F679" s="313"/>
      <c r="G679" s="311"/>
      <c r="H679" s="313"/>
      <c r="I679" s="313"/>
      <c r="J679" s="313"/>
      <c r="K679" s="311"/>
      <c r="L679" s="29"/>
      <c r="M679" s="29"/>
      <c r="N679" s="311"/>
      <c r="O679" s="29"/>
    </row>
    <row r="680" spans="1:15" ht="13" x14ac:dyDescent="0.15">
      <c r="A680" s="828"/>
      <c r="B680" s="829"/>
      <c r="C680" s="313"/>
      <c r="D680" s="311"/>
      <c r="E680" s="311"/>
      <c r="F680" s="313"/>
      <c r="G680" s="311"/>
      <c r="H680" s="313"/>
      <c r="I680" s="313"/>
      <c r="J680" s="313"/>
      <c r="K680" s="311"/>
      <c r="L680" s="29"/>
      <c r="M680" s="29"/>
      <c r="N680" s="311"/>
      <c r="O680" s="29"/>
    </row>
    <row r="681" spans="1:15" ht="13" x14ac:dyDescent="0.15">
      <c r="A681" s="828"/>
      <c r="B681" s="829"/>
      <c r="C681" s="313"/>
      <c r="D681" s="311"/>
      <c r="E681" s="311"/>
      <c r="F681" s="313"/>
      <c r="G681" s="311"/>
      <c r="H681" s="313"/>
      <c r="I681" s="313"/>
      <c r="J681" s="313"/>
      <c r="K681" s="311"/>
      <c r="L681" s="29"/>
      <c r="M681" s="29"/>
      <c r="N681" s="311"/>
      <c r="O681" s="29"/>
    </row>
    <row r="682" spans="1:15" ht="13" x14ac:dyDescent="0.15">
      <c r="A682" s="828"/>
      <c r="B682" s="829"/>
      <c r="C682" s="313"/>
      <c r="D682" s="311"/>
      <c r="E682" s="311"/>
      <c r="F682" s="313"/>
      <c r="G682" s="311"/>
      <c r="H682" s="313"/>
      <c r="I682" s="313"/>
      <c r="J682" s="313"/>
      <c r="K682" s="311"/>
      <c r="L682" s="29"/>
      <c r="M682" s="29"/>
      <c r="N682" s="311"/>
      <c r="O682" s="29"/>
    </row>
    <row r="683" spans="1:15" ht="13" x14ac:dyDescent="0.15">
      <c r="A683" s="828"/>
      <c r="B683" s="829"/>
      <c r="C683" s="313"/>
      <c r="D683" s="311"/>
      <c r="E683" s="311"/>
      <c r="F683" s="313"/>
      <c r="G683" s="311"/>
      <c r="H683" s="313"/>
      <c r="I683" s="313"/>
      <c r="J683" s="313"/>
      <c r="K683" s="311"/>
      <c r="L683" s="29"/>
      <c r="M683" s="29"/>
      <c r="N683" s="311"/>
      <c r="O683" s="29"/>
    </row>
    <row r="684" spans="1:15" ht="13" x14ac:dyDescent="0.15">
      <c r="A684" s="828"/>
      <c r="B684" s="829"/>
      <c r="C684" s="313"/>
      <c r="D684" s="311"/>
      <c r="E684" s="311"/>
      <c r="F684" s="313"/>
      <c r="G684" s="311"/>
      <c r="H684" s="313"/>
      <c r="I684" s="313"/>
      <c r="J684" s="313"/>
      <c r="K684" s="311"/>
      <c r="L684" s="29"/>
      <c r="M684" s="29"/>
      <c r="N684" s="311"/>
      <c r="O684" s="29"/>
    </row>
    <row r="685" spans="1:15" ht="13" x14ac:dyDescent="0.15">
      <c r="A685" s="828"/>
      <c r="B685" s="829"/>
      <c r="C685" s="313"/>
      <c r="D685" s="311"/>
      <c r="E685" s="311"/>
      <c r="F685" s="313"/>
      <c r="G685" s="311"/>
      <c r="H685" s="313"/>
      <c r="I685" s="313"/>
      <c r="J685" s="313"/>
      <c r="K685" s="311"/>
      <c r="L685" s="29"/>
      <c r="M685" s="29"/>
      <c r="N685" s="311"/>
      <c r="O685" s="29"/>
    </row>
    <row r="686" spans="1:15" ht="13" x14ac:dyDescent="0.15">
      <c r="A686" s="828"/>
      <c r="B686" s="829"/>
      <c r="C686" s="313"/>
      <c r="D686" s="311"/>
      <c r="E686" s="311"/>
      <c r="F686" s="313"/>
      <c r="G686" s="311"/>
      <c r="H686" s="313"/>
      <c r="I686" s="313"/>
      <c r="J686" s="313"/>
      <c r="K686" s="311"/>
      <c r="L686" s="29"/>
      <c r="M686" s="29"/>
      <c r="N686" s="311"/>
      <c r="O686" s="29"/>
    </row>
    <row r="687" spans="1:15" ht="13" x14ac:dyDescent="0.15">
      <c r="A687" s="828"/>
      <c r="B687" s="829"/>
      <c r="C687" s="313"/>
      <c r="D687" s="311"/>
      <c r="E687" s="311"/>
      <c r="F687" s="313"/>
      <c r="G687" s="311"/>
      <c r="H687" s="313"/>
      <c r="I687" s="313"/>
      <c r="J687" s="313"/>
      <c r="K687" s="311"/>
      <c r="L687" s="29"/>
      <c r="M687" s="29"/>
      <c r="N687" s="311"/>
      <c r="O687" s="29"/>
    </row>
    <row r="688" spans="1:15" ht="13" x14ac:dyDescent="0.15">
      <c r="A688" s="828"/>
      <c r="B688" s="829"/>
      <c r="C688" s="313"/>
      <c r="D688" s="311"/>
      <c r="E688" s="311"/>
      <c r="F688" s="313"/>
      <c r="G688" s="311"/>
      <c r="H688" s="313"/>
      <c r="I688" s="313"/>
      <c r="J688" s="313"/>
      <c r="K688" s="311"/>
      <c r="L688" s="29"/>
      <c r="M688" s="29"/>
      <c r="N688" s="311"/>
      <c r="O688" s="29"/>
    </row>
    <row r="689" spans="1:15" ht="13" x14ac:dyDescent="0.15">
      <c r="A689" s="828"/>
      <c r="B689" s="829"/>
      <c r="C689" s="313"/>
      <c r="D689" s="311"/>
      <c r="E689" s="311"/>
      <c r="F689" s="313"/>
      <c r="G689" s="311"/>
      <c r="H689" s="313"/>
      <c r="I689" s="313"/>
      <c r="J689" s="313"/>
      <c r="K689" s="311"/>
      <c r="L689" s="29"/>
      <c r="M689" s="29"/>
      <c r="N689" s="311"/>
      <c r="O689" s="29"/>
    </row>
    <row r="690" spans="1:15" ht="13" x14ac:dyDescent="0.15">
      <c r="A690" s="828"/>
      <c r="B690" s="829"/>
      <c r="C690" s="313"/>
      <c r="D690" s="311"/>
      <c r="E690" s="311"/>
      <c r="F690" s="313"/>
      <c r="G690" s="311"/>
      <c r="H690" s="313"/>
      <c r="I690" s="313"/>
      <c r="J690" s="313"/>
      <c r="K690" s="311"/>
      <c r="L690" s="29"/>
      <c r="M690" s="29"/>
      <c r="N690" s="311"/>
      <c r="O690" s="29"/>
    </row>
    <row r="691" spans="1:15" ht="13" x14ac:dyDescent="0.15">
      <c r="A691" s="828"/>
      <c r="B691" s="829"/>
      <c r="C691" s="313"/>
      <c r="D691" s="311"/>
      <c r="E691" s="311"/>
      <c r="F691" s="313"/>
      <c r="G691" s="311"/>
      <c r="H691" s="313"/>
      <c r="I691" s="313"/>
      <c r="J691" s="313"/>
      <c r="K691" s="311"/>
      <c r="L691" s="29"/>
      <c r="M691" s="29"/>
      <c r="N691" s="311"/>
      <c r="O691" s="29"/>
    </row>
    <row r="692" spans="1:15" ht="13" x14ac:dyDescent="0.15">
      <c r="A692" s="828"/>
      <c r="B692" s="829"/>
      <c r="C692" s="313"/>
      <c r="D692" s="311"/>
      <c r="E692" s="311"/>
      <c r="F692" s="313"/>
      <c r="G692" s="311"/>
      <c r="H692" s="313"/>
      <c r="I692" s="313"/>
      <c r="J692" s="313"/>
      <c r="K692" s="311"/>
      <c r="L692" s="29"/>
      <c r="M692" s="29"/>
      <c r="N692" s="311"/>
      <c r="O692" s="29"/>
    </row>
    <row r="693" spans="1:15" ht="13" x14ac:dyDescent="0.15">
      <c r="A693" s="828"/>
      <c r="B693" s="829"/>
      <c r="C693" s="313"/>
      <c r="D693" s="311"/>
      <c r="E693" s="311"/>
      <c r="F693" s="313"/>
      <c r="G693" s="311"/>
      <c r="H693" s="313"/>
      <c r="I693" s="313"/>
      <c r="J693" s="313"/>
      <c r="K693" s="311"/>
      <c r="L693" s="29"/>
      <c r="M693" s="29"/>
      <c r="N693" s="311"/>
      <c r="O693" s="29"/>
    </row>
    <row r="694" spans="1:15" ht="13" x14ac:dyDescent="0.15">
      <c r="A694" s="828"/>
      <c r="B694" s="829"/>
      <c r="C694" s="313"/>
      <c r="D694" s="311"/>
      <c r="E694" s="311"/>
      <c r="F694" s="313"/>
      <c r="G694" s="311"/>
      <c r="H694" s="313"/>
      <c r="I694" s="313"/>
      <c r="J694" s="313"/>
      <c r="K694" s="311"/>
      <c r="L694" s="29"/>
      <c r="M694" s="29"/>
      <c r="N694" s="311"/>
      <c r="O694" s="29"/>
    </row>
    <row r="695" spans="1:15" ht="13" x14ac:dyDescent="0.15">
      <c r="A695" s="828"/>
      <c r="B695" s="829"/>
      <c r="C695" s="313"/>
      <c r="D695" s="311"/>
      <c r="E695" s="311"/>
      <c r="F695" s="313"/>
      <c r="G695" s="311"/>
      <c r="H695" s="313"/>
      <c r="I695" s="313"/>
      <c r="J695" s="313"/>
      <c r="K695" s="311"/>
      <c r="L695" s="29"/>
      <c r="M695" s="29"/>
      <c r="N695" s="311"/>
      <c r="O695" s="29"/>
    </row>
    <row r="696" spans="1:15" ht="13" x14ac:dyDescent="0.15">
      <c r="A696" s="828"/>
      <c r="B696" s="829"/>
      <c r="C696" s="313"/>
      <c r="D696" s="311"/>
      <c r="E696" s="311"/>
      <c r="F696" s="313"/>
      <c r="G696" s="311"/>
      <c r="H696" s="313"/>
      <c r="I696" s="313"/>
      <c r="J696" s="313"/>
      <c r="K696" s="311"/>
      <c r="L696" s="29"/>
      <c r="M696" s="29"/>
      <c r="N696" s="311"/>
      <c r="O696" s="29"/>
    </row>
    <row r="697" spans="1:15" ht="13" x14ac:dyDescent="0.15">
      <c r="A697" s="828"/>
      <c r="B697" s="829"/>
      <c r="C697" s="313"/>
      <c r="D697" s="311"/>
      <c r="E697" s="311"/>
      <c r="F697" s="313"/>
      <c r="G697" s="311"/>
      <c r="H697" s="313"/>
      <c r="I697" s="313"/>
      <c r="J697" s="313"/>
      <c r="K697" s="311"/>
      <c r="L697" s="29"/>
      <c r="M697" s="29"/>
      <c r="N697" s="311"/>
      <c r="O697" s="29"/>
    </row>
    <row r="698" spans="1:15" ht="13" x14ac:dyDescent="0.15">
      <c r="A698" s="828"/>
      <c r="B698" s="829"/>
      <c r="C698" s="313"/>
      <c r="D698" s="311"/>
      <c r="E698" s="311"/>
      <c r="F698" s="313"/>
      <c r="G698" s="311"/>
      <c r="H698" s="313"/>
      <c r="I698" s="313"/>
      <c r="J698" s="313"/>
      <c r="K698" s="311"/>
      <c r="L698" s="29"/>
      <c r="M698" s="29"/>
      <c r="N698" s="311"/>
      <c r="O698" s="29"/>
    </row>
    <row r="699" spans="1:15" ht="13" x14ac:dyDescent="0.15">
      <c r="A699" s="828"/>
      <c r="B699" s="829"/>
      <c r="C699" s="313"/>
      <c r="D699" s="311"/>
      <c r="E699" s="311"/>
      <c r="F699" s="313"/>
      <c r="G699" s="311"/>
      <c r="H699" s="313"/>
      <c r="I699" s="313"/>
      <c r="J699" s="313"/>
      <c r="K699" s="311"/>
      <c r="L699" s="29"/>
      <c r="M699" s="29"/>
      <c r="N699" s="311"/>
      <c r="O699" s="29"/>
    </row>
    <row r="700" spans="1:15" ht="13" x14ac:dyDescent="0.15">
      <c r="A700" s="828"/>
      <c r="B700" s="829"/>
      <c r="C700" s="313"/>
      <c r="D700" s="311"/>
      <c r="E700" s="311"/>
      <c r="F700" s="313"/>
      <c r="G700" s="311"/>
      <c r="H700" s="313"/>
      <c r="I700" s="313"/>
      <c r="J700" s="313"/>
      <c r="K700" s="311"/>
      <c r="L700" s="29"/>
      <c r="M700" s="29"/>
      <c r="N700" s="311"/>
      <c r="O700" s="29"/>
    </row>
    <row r="701" spans="1:15" ht="13" x14ac:dyDescent="0.15">
      <c r="A701" s="828"/>
      <c r="B701" s="829"/>
      <c r="C701" s="313"/>
      <c r="D701" s="311"/>
      <c r="E701" s="311"/>
      <c r="F701" s="313"/>
      <c r="G701" s="311"/>
      <c r="H701" s="313"/>
      <c r="I701" s="313"/>
      <c r="J701" s="313"/>
      <c r="K701" s="311"/>
      <c r="L701" s="29"/>
      <c r="M701" s="29"/>
      <c r="N701" s="311"/>
      <c r="O701" s="29"/>
    </row>
    <row r="702" spans="1:15" ht="13" x14ac:dyDescent="0.15">
      <c r="A702" s="828"/>
      <c r="B702" s="829"/>
      <c r="C702" s="313"/>
      <c r="D702" s="311"/>
      <c r="E702" s="311"/>
      <c r="F702" s="313"/>
      <c r="G702" s="311"/>
      <c r="H702" s="313"/>
      <c r="I702" s="313"/>
      <c r="J702" s="313"/>
      <c r="K702" s="311"/>
      <c r="L702" s="29"/>
      <c r="M702" s="29"/>
      <c r="N702" s="311"/>
      <c r="O702" s="29"/>
    </row>
    <row r="703" spans="1:15" ht="13" x14ac:dyDescent="0.15">
      <c r="A703" s="828"/>
      <c r="B703" s="829"/>
      <c r="C703" s="313"/>
      <c r="D703" s="311"/>
      <c r="E703" s="311"/>
      <c r="F703" s="313"/>
      <c r="G703" s="311"/>
      <c r="H703" s="313"/>
      <c r="I703" s="313"/>
      <c r="J703" s="313"/>
      <c r="K703" s="311"/>
      <c r="L703" s="29"/>
      <c r="M703" s="29"/>
      <c r="N703" s="311"/>
      <c r="O703" s="29"/>
    </row>
    <row r="704" spans="1:15" ht="13" x14ac:dyDescent="0.15">
      <c r="A704" s="828"/>
      <c r="B704" s="829"/>
      <c r="C704" s="313"/>
      <c r="D704" s="311"/>
      <c r="E704" s="311"/>
      <c r="F704" s="313"/>
      <c r="G704" s="311"/>
      <c r="H704" s="313"/>
      <c r="I704" s="313"/>
      <c r="J704" s="313"/>
      <c r="K704" s="311"/>
      <c r="L704" s="29"/>
      <c r="M704" s="29"/>
      <c r="N704" s="311"/>
      <c r="O704" s="29"/>
    </row>
    <row r="705" spans="1:15" ht="13" x14ac:dyDescent="0.15">
      <c r="A705" s="828"/>
      <c r="B705" s="829"/>
      <c r="C705" s="313"/>
      <c r="D705" s="311"/>
      <c r="E705" s="311"/>
      <c r="F705" s="313"/>
      <c r="G705" s="311"/>
      <c r="H705" s="313"/>
      <c r="I705" s="313"/>
      <c r="J705" s="313"/>
      <c r="K705" s="311"/>
      <c r="L705" s="29"/>
      <c r="M705" s="29"/>
      <c r="N705" s="311"/>
      <c r="O705" s="29"/>
    </row>
    <row r="706" spans="1:15" ht="13" x14ac:dyDescent="0.15">
      <c r="A706" s="828"/>
      <c r="B706" s="829"/>
      <c r="C706" s="313"/>
      <c r="D706" s="311"/>
      <c r="E706" s="311"/>
      <c r="F706" s="313"/>
      <c r="G706" s="311"/>
      <c r="H706" s="313"/>
      <c r="I706" s="313"/>
      <c r="J706" s="313"/>
      <c r="K706" s="311"/>
      <c r="L706" s="29"/>
      <c r="M706" s="29"/>
      <c r="N706" s="311"/>
      <c r="O706" s="29"/>
    </row>
    <row r="707" spans="1:15" ht="13" x14ac:dyDescent="0.15">
      <c r="A707" s="828"/>
      <c r="B707" s="829"/>
      <c r="C707" s="313"/>
      <c r="D707" s="311"/>
      <c r="E707" s="311"/>
      <c r="F707" s="313"/>
      <c r="G707" s="311"/>
      <c r="H707" s="313"/>
      <c r="I707" s="313"/>
      <c r="J707" s="313"/>
      <c r="K707" s="311"/>
      <c r="L707" s="29"/>
      <c r="M707" s="29"/>
      <c r="N707" s="311"/>
      <c r="O707" s="29"/>
    </row>
    <row r="708" spans="1:15" ht="13" x14ac:dyDescent="0.15">
      <c r="A708" s="828"/>
      <c r="B708" s="829"/>
      <c r="C708" s="313"/>
      <c r="D708" s="311"/>
      <c r="E708" s="311"/>
      <c r="F708" s="313"/>
      <c r="G708" s="311"/>
      <c r="H708" s="313"/>
      <c r="I708" s="313"/>
      <c r="J708" s="313"/>
      <c r="K708" s="311"/>
      <c r="L708" s="29"/>
      <c r="M708" s="29"/>
      <c r="N708" s="311"/>
      <c r="O708" s="29"/>
    </row>
    <row r="709" spans="1:15" ht="13" x14ac:dyDescent="0.15">
      <c r="A709" s="828"/>
      <c r="B709" s="829"/>
      <c r="C709" s="313"/>
      <c r="D709" s="311"/>
      <c r="E709" s="311"/>
      <c r="F709" s="313"/>
      <c r="G709" s="311"/>
      <c r="H709" s="313"/>
      <c r="I709" s="313"/>
      <c r="J709" s="313"/>
      <c r="K709" s="311"/>
      <c r="L709" s="29"/>
      <c r="M709" s="29"/>
      <c r="N709" s="311"/>
      <c r="O709" s="29"/>
    </row>
    <row r="710" spans="1:15" ht="13" x14ac:dyDescent="0.15">
      <c r="A710" s="828"/>
      <c r="B710" s="829"/>
      <c r="C710" s="313"/>
      <c r="D710" s="311"/>
      <c r="E710" s="311"/>
      <c r="F710" s="313"/>
      <c r="G710" s="311"/>
      <c r="H710" s="313"/>
      <c r="I710" s="313"/>
      <c r="J710" s="313"/>
      <c r="K710" s="311"/>
      <c r="L710" s="29"/>
      <c r="M710" s="29"/>
      <c r="N710" s="311"/>
      <c r="O710" s="29"/>
    </row>
    <row r="711" spans="1:15" ht="13" x14ac:dyDescent="0.15">
      <c r="A711" s="828"/>
      <c r="B711" s="829"/>
      <c r="C711" s="313"/>
      <c r="D711" s="311"/>
      <c r="E711" s="311"/>
      <c r="F711" s="313"/>
      <c r="G711" s="311"/>
      <c r="H711" s="313"/>
      <c r="I711" s="313"/>
      <c r="J711" s="313"/>
      <c r="K711" s="311"/>
      <c r="L711" s="29"/>
      <c r="M711" s="29"/>
      <c r="N711" s="311"/>
      <c r="O711" s="29"/>
    </row>
    <row r="712" spans="1:15" ht="13" x14ac:dyDescent="0.15">
      <c r="A712" s="828"/>
      <c r="B712" s="829"/>
      <c r="C712" s="313"/>
      <c r="D712" s="311"/>
      <c r="E712" s="311"/>
      <c r="F712" s="313"/>
      <c r="G712" s="311"/>
      <c r="H712" s="313"/>
      <c r="I712" s="313"/>
      <c r="J712" s="313"/>
      <c r="K712" s="311"/>
      <c r="L712" s="29"/>
      <c r="M712" s="29"/>
      <c r="N712" s="311"/>
      <c r="O712" s="29"/>
    </row>
    <row r="713" spans="1:15" ht="13" x14ac:dyDescent="0.15">
      <c r="A713" s="828"/>
      <c r="B713" s="829"/>
      <c r="C713" s="313"/>
      <c r="D713" s="311"/>
      <c r="E713" s="311"/>
      <c r="F713" s="313"/>
      <c r="G713" s="311"/>
      <c r="H713" s="313"/>
      <c r="I713" s="313"/>
      <c r="J713" s="313"/>
      <c r="K713" s="311"/>
      <c r="L713" s="29"/>
      <c r="M713" s="29"/>
      <c r="N713" s="311"/>
      <c r="O713" s="29"/>
    </row>
    <row r="714" spans="1:15" ht="13" x14ac:dyDescent="0.15">
      <c r="A714" s="828"/>
      <c r="B714" s="829"/>
      <c r="C714" s="313"/>
      <c r="D714" s="311"/>
      <c r="E714" s="311"/>
      <c r="F714" s="313"/>
      <c r="G714" s="311"/>
      <c r="H714" s="313"/>
      <c r="I714" s="313"/>
      <c r="J714" s="313"/>
      <c r="K714" s="311"/>
      <c r="L714" s="29"/>
      <c r="M714" s="29"/>
      <c r="N714" s="311"/>
      <c r="O714" s="29"/>
    </row>
    <row r="715" spans="1:15" ht="13" x14ac:dyDescent="0.15">
      <c r="A715" s="828"/>
      <c r="B715" s="829"/>
      <c r="C715" s="313"/>
      <c r="D715" s="311"/>
      <c r="E715" s="311"/>
      <c r="F715" s="313"/>
      <c r="G715" s="311"/>
      <c r="H715" s="313"/>
      <c r="I715" s="313"/>
      <c r="J715" s="313"/>
      <c r="K715" s="311"/>
      <c r="L715" s="29"/>
      <c r="M715" s="29"/>
      <c r="N715" s="311"/>
      <c r="O715" s="29"/>
    </row>
    <row r="716" spans="1:15" ht="13" x14ac:dyDescent="0.15">
      <c r="A716" s="828"/>
      <c r="B716" s="829"/>
      <c r="C716" s="313"/>
      <c r="D716" s="311"/>
      <c r="E716" s="311"/>
      <c r="F716" s="313"/>
      <c r="G716" s="311"/>
      <c r="H716" s="313"/>
      <c r="I716" s="313"/>
      <c r="J716" s="313"/>
      <c r="K716" s="311"/>
      <c r="L716" s="29"/>
      <c r="M716" s="29"/>
      <c r="N716" s="311"/>
      <c r="O716" s="29"/>
    </row>
    <row r="717" spans="1:15" ht="13" x14ac:dyDescent="0.15">
      <c r="A717" s="828"/>
      <c r="B717" s="829"/>
      <c r="C717" s="313"/>
      <c r="D717" s="311"/>
      <c r="E717" s="311"/>
      <c r="F717" s="313"/>
      <c r="G717" s="311"/>
      <c r="H717" s="313"/>
      <c r="I717" s="313"/>
      <c r="J717" s="313"/>
      <c r="K717" s="311"/>
      <c r="L717" s="29"/>
      <c r="M717" s="29"/>
      <c r="N717" s="311"/>
      <c r="O717" s="29"/>
    </row>
    <row r="718" spans="1:15" ht="13" x14ac:dyDescent="0.15">
      <c r="A718" s="828"/>
      <c r="B718" s="829"/>
      <c r="C718" s="313"/>
      <c r="D718" s="311"/>
      <c r="E718" s="311"/>
      <c r="F718" s="313"/>
      <c r="G718" s="311"/>
      <c r="H718" s="313"/>
      <c r="I718" s="313"/>
      <c r="J718" s="313"/>
      <c r="K718" s="311"/>
      <c r="L718" s="29"/>
      <c r="M718" s="29"/>
      <c r="N718" s="311"/>
      <c r="O718" s="29"/>
    </row>
    <row r="719" spans="1:15" ht="13" x14ac:dyDescent="0.15">
      <c r="A719" s="828"/>
      <c r="B719" s="829"/>
      <c r="C719" s="313"/>
      <c r="D719" s="311"/>
      <c r="E719" s="311"/>
      <c r="F719" s="313"/>
      <c r="G719" s="311"/>
      <c r="H719" s="313"/>
      <c r="I719" s="313"/>
      <c r="J719" s="313"/>
      <c r="K719" s="311"/>
      <c r="L719" s="29"/>
      <c r="M719" s="29"/>
      <c r="N719" s="311"/>
      <c r="O719" s="29"/>
    </row>
    <row r="720" spans="1:15" ht="13" x14ac:dyDescent="0.15">
      <c r="A720" s="828"/>
      <c r="B720" s="829"/>
      <c r="C720" s="313"/>
      <c r="D720" s="311"/>
      <c r="E720" s="311"/>
      <c r="F720" s="313"/>
      <c r="G720" s="311"/>
      <c r="H720" s="313"/>
      <c r="I720" s="313"/>
      <c r="J720" s="313"/>
      <c r="K720" s="311"/>
      <c r="L720" s="29"/>
      <c r="M720" s="29"/>
      <c r="N720" s="311"/>
      <c r="O720" s="29"/>
    </row>
    <row r="721" spans="1:15" ht="13" x14ac:dyDescent="0.15">
      <c r="A721" s="828"/>
      <c r="B721" s="829"/>
      <c r="C721" s="313"/>
      <c r="D721" s="311"/>
      <c r="E721" s="311"/>
      <c r="F721" s="313"/>
      <c r="G721" s="311"/>
      <c r="H721" s="313"/>
      <c r="I721" s="313"/>
      <c r="J721" s="313"/>
      <c r="K721" s="311"/>
      <c r="L721" s="29"/>
      <c r="M721" s="29"/>
      <c r="N721" s="311"/>
      <c r="O721" s="29"/>
    </row>
    <row r="722" spans="1:15" ht="13" x14ac:dyDescent="0.15">
      <c r="A722" s="828"/>
      <c r="B722" s="829"/>
      <c r="C722" s="313"/>
      <c r="D722" s="311"/>
      <c r="E722" s="311"/>
      <c r="F722" s="313"/>
      <c r="G722" s="311"/>
      <c r="H722" s="313"/>
      <c r="I722" s="313"/>
      <c r="J722" s="313"/>
      <c r="K722" s="311"/>
      <c r="L722" s="29"/>
      <c r="M722" s="29"/>
      <c r="N722" s="311"/>
      <c r="O722" s="29"/>
    </row>
    <row r="723" spans="1:15" ht="13" x14ac:dyDescent="0.15">
      <c r="A723" s="828"/>
      <c r="B723" s="829"/>
      <c r="C723" s="313"/>
      <c r="D723" s="311"/>
      <c r="E723" s="311"/>
      <c r="F723" s="313"/>
      <c r="G723" s="311"/>
      <c r="H723" s="313"/>
      <c r="I723" s="313"/>
      <c r="J723" s="313"/>
      <c r="K723" s="311"/>
      <c r="L723" s="29"/>
      <c r="M723" s="29"/>
      <c r="N723" s="311"/>
      <c r="O723" s="29"/>
    </row>
    <row r="724" spans="1:15" ht="13" x14ac:dyDescent="0.15">
      <c r="A724" s="828"/>
      <c r="B724" s="829"/>
      <c r="C724" s="313"/>
      <c r="D724" s="311"/>
      <c r="E724" s="311"/>
      <c r="F724" s="313"/>
      <c r="G724" s="311"/>
      <c r="H724" s="313"/>
      <c r="I724" s="313"/>
      <c r="J724" s="313"/>
      <c r="K724" s="311"/>
      <c r="L724" s="29"/>
      <c r="M724" s="29"/>
      <c r="N724" s="311"/>
      <c r="O724" s="29"/>
    </row>
    <row r="725" spans="1:15" ht="13" x14ac:dyDescent="0.15">
      <c r="A725" s="828"/>
      <c r="B725" s="829"/>
      <c r="C725" s="313"/>
      <c r="D725" s="311"/>
      <c r="E725" s="311"/>
      <c r="F725" s="313"/>
      <c r="G725" s="311"/>
      <c r="H725" s="313"/>
      <c r="I725" s="313"/>
      <c r="J725" s="313"/>
      <c r="K725" s="311"/>
      <c r="L725" s="29"/>
      <c r="M725" s="29"/>
      <c r="N725" s="311"/>
      <c r="O725" s="29"/>
    </row>
    <row r="726" spans="1:15" ht="13" x14ac:dyDescent="0.15">
      <c r="A726" s="828"/>
      <c r="B726" s="829"/>
      <c r="C726" s="313"/>
      <c r="D726" s="311"/>
      <c r="E726" s="311"/>
      <c r="F726" s="313"/>
      <c r="G726" s="311"/>
      <c r="H726" s="313"/>
      <c r="I726" s="313"/>
      <c r="J726" s="313"/>
      <c r="K726" s="311"/>
      <c r="L726" s="29"/>
      <c r="M726" s="29"/>
      <c r="N726" s="311"/>
      <c r="O726" s="29"/>
    </row>
    <row r="727" spans="1:15" ht="13" x14ac:dyDescent="0.15">
      <c r="A727" s="828"/>
      <c r="B727" s="829"/>
      <c r="C727" s="313"/>
      <c r="D727" s="311"/>
      <c r="E727" s="311"/>
      <c r="F727" s="313"/>
      <c r="G727" s="311"/>
      <c r="H727" s="313"/>
      <c r="I727" s="313"/>
      <c r="J727" s="313"/>
      <c r="K727" s="311"/>
      <c r="L727" s="29"/>
      <c r="M727" s="29"/>
      <c r="N727" s="311"/>
      <c r="O727" s="29"/>
    </row>
    <row r="728" spans="1:15" ht="13" x14ac:dyDescent="0.15">
      <c r="A728" s="828"/>
      <c r="B728" s="829"/>
      <c r="C728" s="313"/>
      <c r="D728" s="311"/>
      <c r="E728" s="311"/>
      <c r="F728" s="313"/>
      <c r="G728" s="311"/>
      <c r="H728" s="313"/>
      <c r="I728" s="313"/>
      <c r="J728" s="313"/>
      <c r="K728" s="311"/>
      <c r="L728" s="29"/>
      <c r="M728" s="29"/>
      <c r="N728" s="311"/>
      <c r="O728" s="29"/>
    </row>
    <row r="729" spans="1:15" ht="13" x14ac:dyDescent="0.15">
      <c r="A729" s="828"/>
      <c r="B729" s="829"/>
      <c r="C729" s="313"/>
      <c r="D729" s="311"/>
      <c r="E729" s="311"/>
      <c r="F729" s="313"/>
      <c r="G729" s="311"/>
      <c r="H729" s="313"/>
      <c r="I729" s="313"/>
      <c r="J729" s="313"/>
      <c r="K729" s="311"/>
      <c r="L729" s="29"/>
      <c r="M729" s="29"/>
      <c r="N729" s="311"/>
      <c r="O729" s="29"/>
    </row>
    <row r="730" spans="1:15" ht="13" x14ac:dyDescent="0.15">
      <c r="A730" s="828"/>
      <c r="B730" s="829"/>
      <c r="C730" s="313"/>
      <c r="D730" s="311"/>
      <c r="E730" s="311"/>
      <c r="F730" s="313"/>
      <c r="G730" s="311"/>
      <c r="H730" s="313"/>
      <c r="I730" s="313"/>
      <c r="J730" s="313"/>
      <c r="K730" s="311"/>
      <c r="L730" s="29"/>
      <c r="M730" s="29"/>
      <c r="N730" s="311"/>
      <c r="O730" s="29"/>
    </row>
    <row r="731" spans="1:15" ht="13" x14ac:dyDescent="0.15">
      <c r="A731" s="828"/>
      <c r="B731" s="829"/>
      <c r="C731" s="313"/>
      <c r="D731" s="311"/>
      <c r="E731" s="311"/>
      <c r="F731" s="313"/>
      <c r="G731" s="311"/>
      <c r="H731" s="313"/>
      <c r="I731" s="313"/>
      <c r="J731" s="313"/>
      <c r="K731" s="311"/>
      <c r="L731" s="29"/>
      <c r="M731" s="29"/>
      <c r="N731" s="311"/>
      <c r="O731" s="29"/>
    </row>
    <row r="732" spans="1:15" ht="13" x14ac:dyDescent="0.15">
      <c r="A732" s="828"/>
      <c r="B732" s="829"/>
      <c r="C732" s="313"/>
      <c r="D732" s="311"/>
      <c r="E732" s="311"/>
      <c r="F732" s="313"/>
      <c r="G732" s="311"/>
      <c r="H732" s="313"/>
      <c r="I732" s="313"/>
      <c r="J732" s="313"/>
      <c r="K732" s="311"/>
      <c r="L732" s="29"/>
      <c r="M732" s="29"/>
      <c r="N732" s="311"/>
      <c r="O732" s="29"/>
    </row>
    <row r="733" spans="1:15" ht="13" x14ac:dyDescent="0.15">
      <c r="A733" s="828"/>
      <c r="B733" s="829"/>
      <c r="C733" s="313"/>
      <c r="D733" s="311"/>
      <c r="E733" s="311"/>
      <c r="F733" s="313"/>
      <c r="G733" s="311"/>
      <c r="H733" s="313"/>
      <c r="I733" s="313"/>
      <c r="J733" s="313"/>
      <c r="K733" s="311"/>
      <c r="L733" s="29"/>
      <c r="M733" s="29"/>
      <c r="N733" s="311"/>
      <c r="O733" s="29"/>
    </row>
    <row r="734" spans="1:15" ht="13" x14ac:dyDescent="0.15">
      <c r="A734" s="828"/>
      <c r="B734" s="829"/>
      <c r="C734" s="313"/>
      <c r="D734" s="311"/>
      <c r="E734" s="311"/>
      <c r="F734" s="313"/>
      <c r="G734" s="311"/>
      <c r="H734" s="313"/>
      <c r="I734" s="313"/>
      <c r="J734" s="313"/>
      <c r="K734" s="311"/>
      <c r="L734" s="29"/>
      <c r="M734" s="29"/>
      <c r="N734" s="311"/>
      <c r="O734" s="29"/>
    </row>
    <row r="735" spans="1:15" ht="13" x14ac:dyDescent="0.15">
      <c r="A735" s="828"/>
      <c r="B735" s="829"/>
      <c r="C735" s="313"/>
      <c r="D735" s="311"/>
      <c r="E735" s="311"/>
      <c r="F735" s="313"/>
      <c r="G735" s="311"/>
      <c r="H735" s="313"/>
      <c r="I735" s="313"/>
      <c r="J735" s="313"/>
      <c r="K735" s="311"/>
      <c r="L735" s="29"/>
      <c r="M735" s="29"/>
      <c r="N735" s="311"/>
      <c r="O735" s="29"/>
    </row>
    <row r="736" spans="1:15" ht="13" x14ac:dyDescent="0.15">
      <c r="A736" s="828"/>
      <c r="B736" s="829"/>
      <c r="C736" s="313"/>
      <c r="D736" s="311"/>
      <c r="E736" s="311"/>
      <c r="F736" s="313"/>
      <c r="G736" s="311"/>
      <c r="H736" s="313"/>
      <c r="I736" s="313"/>
      <c r="J736" s="313"/>
      <c r="K736" s="311"/>
      <c r="L736" s="29"/>
      <c r="M736" s="29"/>
      <c r="N736" s="311"/>
      <c r="O736" s="29"/>
    </row>
    <row r="737" spans="1:15" ht="13" x14ac:dyDescent="0.15">
      <c r="A737" s="828"/>
      <c r="B737" s="829"/>
      <c r="C737" s="313"/>
      <c r="D737" s="311"/>
      <c r="E737" s="311"/>
      <c r="F737" s="313"/>
      <c r="G737" s="311"/>
      <c r="H737" s="313"/>
      <c r="I737" s="313"/>
      <c r="J737" s="313"/>
      <c r="K737" s="311"/>
      <c r="L737" s="29"/>
      <c r="M737" s="29"/>
      <c r="N737" s="311"/>
      <c r="O737" s="29"/>
    </row>
    <row r="738" spans="1:15" ht="13" x14ac:dyDescent="0.15">
      <c r="A738" s="828"/>
      <c r="B738" s="829"/>
      <c r="C738" s="313"/>
      <c r="D738" s="311"/>
      <c r="E738" s="311"/>
      <c r="F738" s="313"/>
      <c r="G738" s="311"/>
      <c r="H738" s="313"/>
      <c r="I738" s="313"/>
      <c r="J738" s="313"/>
      <c r="K738" s="311"/>
      <c r="L738" s="29"/>
      <c r="M738" s="29"/>
      <c r="N738" s="311"/>
      <c r="O738" s="29"/>
    </row>
    <row r="739" spans="1:15" ht="13" x14ac:dyDescent="0.15">
      <c r="A739" s="828"/>
      <c r="B739" s="829"/>
      <c r="C739" s="313"/>
      <c r="D739" s="311"/>
      <c r="E739" s="311"/>
      <c r="F739" s="313"/>
      <c r="G739" s="311"/>
      <c r="H739" s="313"/>
      <c r="I739" s="313"/>
      <c r="J739" s="313"/>
      <c r="K739" s="311"/>
      <c r="L739" s="29"/>
      <c r="M739" s="29"/>
      <c r="N739" s="311"/>
      <c r="O739" s="29"/>
    </row>
    <row r="740" spans="1:15" ht="13" x14ac:dyDescent="0.15">
      <c r="A740" s="828"/>
      <c r="B740" s="829"/>
      <c r="C740" s="313"/>
      <c r="D740" s="311"/>
      <c r="E740" s="311"/>
      <c r="F740" s="313"/>
      <c r="G740" s="311"/>
      <c r="H740" s="313"/>
      <c r="I740" s="313"/>
      <c r="J740" s="313"/>
      <c r="K740" s="311"/>
      <c r="L740" s="29"/>
      <c r="M740" s="29"/>
      <c r="N740" s="311"/>
      <c r="O740" s="29"/>
    </row>
    <row r="741" spans="1:15" ht="13" x14ac:dyDescent="0.15">
      <c r="A741" s="828"/>
      <c r="B741" s="829"/>
      <c r="C741" s="313"/>
      <c r="D741" s="311"/>
      <c r="E741" s="311"/>
      <c r="F741" s="313"/>
      <c r="G741" s="311"/>
      <c r="H741" s="313"/>
      <c r="I741" s="313"/>
      <c r="J741" s="313"/>
      <c r="K741" s="311"/>
      <c r="L741" s="29"/>
      <c r="M741" s="29"/>
      <c r="N741" s="311"/>
      <c r="O741" s="29"/>
    </row>
    <row r="742" spans="1:15" ht="13" x14ac:dyDescent="0.15">
      <c r="A742" s="828"/>
      <c r="B742" s="829"/>
      <c r="C742" s="313"/>
      <c r="D742" s="311"/>
      <c r="E742" s="311"/>
      <c r="F742" s="313"/>
      <c r="G742" s="311"/>
      <c r="H742" s="313"/>
      <c r="I742" s="313"/>
      <c r="J742" s="313"/>
      <c r="K742" s="311"/>
      <c r="L742" s="29"/>
      <c r="M742" s="29"/>
      <c r="N742" s="311"/>
      <c r="O742" s="29"/>
    </row>
    <row r="743" spans="1:15" ht="13" x14ac:dyDescent="0.15">
      <c r="A743" s="828"/>
      <c r="B743" s="829"/>
      <c r="C743" s="313"/>
      <c r="D743" s="311"/>
      <c r="E743" s="311"/>
      <c r="F743" s="313"/>
      <c r="G743" s="311"/>
      <c r="H743" s="313"/>
      <c r="I743" s="313"/>
      <c r="J743" s="313"/>
      <c r="K743" s="311"/>
      <c r="L743" s="29"/>
      <c r="M743" s="29"/>
      <c r="N743" s="311"/>
      <c r="O743" s="29"/>
    </row>
    <row r="744" spans="1:15" ht="13" x14ac:dyDescent="0.15">
      <c r="A744" s="828"/>
      <c r="B744" s="829"/>
      <c r="C744" s="313"/>
      <c r="D744" s="311"/>
      <c r="E744" s="311"/>
      <c r="F744" s="313"/>
      <c r="G744" s="311"/>
      <c r="H744" s="313"/>
      <c r="I744" s="313"/>
      <c r="J744" s="313"/>
      <c r="K744" s="311"/>
      <c r="L744" s="29"/>
      <c r="M744" s="29"/>
      <c r="N744" s="311"/>
      <c r="O744" s="29"/>
    </row>
    <row r="745" spans="1:15" ht="13" x14ac:dyDescent="0.15">
      <c r="A745" s="828"/>
      <c r="B745" s="829"/>
      <c r="C745" s="313"/>
      <c r="D745" s="311"/>
      <c r="E745" s="311"/>
      <c r="F745" s="313"/>
      <c r="G745" s="311"/>
      <c r="H745" s="313"/>
      <c r="I745" s="313"/>
      <c r="J745" s="313"/>
      <c r="K745" s="311"/>
      <c r="L745" s="29"/>
      <c r="M745" s="29"/>
      <c r="N745" s="311"/>
      <c r="O745" s="29"/>
    </row>
    <row r="746" spans="1:15" ht="13" x14ac:dyDescent="0.15">
      <c r="A746" s="828"/>
      <c r="B746" s="829"/>
      <c r="C746" s="313"/>
      <c r="D746" s="311"/>
      <c r="E746" s="311"/>
      <c r="F746" s="313"/>
      <c r="G746" s="311"/>
      <c r="H746" s="313"/>
      <c r="I746" s="313"/>
      <c r="J746" s="313"/>
      <c r="K746" s="311"/>
      <c r="L746" s="29"/>
      <c r="M746" s="29"/>
      <c r="N746" s="311"/>
      <c r="O746" s="29"/>
    </row>
    <row r="747" spans="1:15" ht="13" x14ac:dyDescent="0.15">
      <c r="A747" s="828"/>
      <c r="B747" s="829"/>
      <c r="C747" s="313"/>
      <c r="D747" s="311"/>
      <c r="E747" s="311"/>
      <c r="F747" s="313"/>
      <c r="G747" s="311"/>
      <c r="H747" s="313"/>
      <c r="I747" s="313"/>
      <c r="J747" s="313"/>
      <c r="K747" s="311"/>
      <c r="L747" s="29"/>
      <c r="M747" s="29"/>
      <c r="N747" s="311"/>
      <c r="O747" s="29"/>
    </row>
    <row r="748" spans="1:15" ht="13" x14ac:dyDescent="0.15">
      <c r="A748" s="828"/>
      <c r="B748" s="829"/>
      <c r="C748" s="313"/>
      <c r="D748" s="311"/>
      <c r="E748" s="311"/>
      <c r="F748" s="313"/>
      <c r="G748" s="311"/>
      <c r="H748" s="313"/>
      <c r="I748" s="313"/>
      <c r="J748" s="313"/>
      <c r="K748" s="311"/>
      <c r="L748" s="29"/>
      <c r="M748" s="29"/>
      <c r="N748" s="311"/>
      <c r="O748" s="29"/>
    </row>
    <row r="749" spans="1:15" ht="13" x14ac:dyDescent="0.15">
      <c r="A749" s="828"/>
      <c r="B749" s="829"/>
      <c r="C749" s="313"/>
      <c r="D749" s="311"/>
      <c r="E749" s="311"/>
      <c r="F749" s="313"/>
      <c r="G749" s="311"/>
      <c r="H749" s="313"/>
      <c r="I749" s="313"/>
      <c r="J749" s="313"/>
      <c r="K749" s="311"/>
      <c r="L749" s="29"/>
      <c r="M749" s="29"/>
      <c r="N749" s="311"/>
      <c r="O749" s="29"/>
    </row>
    <row r="750" spans="1:15" ht="13" x14ac:dyDescent="0.15">
      <c r="A750" s="828"/>
      <c r="B750" s="829"/>
      <c r="C750" s="313"/>
      <c r="D750" s="311"/>
      <c r="E750" s="311"/>
      <c r="F750" s="313"/>
      <c r="G750" s="311"/>
      <c r="H750" s="313"/>
      <c r="I750" s="313"/>
      <c r="J750" s="313"/>
      <c r="K750" s="311"/>
      <c r="L750" s="29"/>
      <c r="M750" s="29"/>
      <c r="N750" s="311"/>
      <c r="O750" s="29"/>
    </row>
    <row r="751" spans="1:15" ht="13" x14ac:dyDescent="0.15">
      <c r="A751" s="828"/>
      <c r="B751" s="829"/>
      <c r="C751" s="313"/>
      <c r="D751" s="311"/>
      <c r="E751" s="311"/>
      <c r="F751" s="313"/>
      <c r="G751" s="311"/>
      <c r="H751" s="313"/>
      <c r="I751" s="313"/>
      <c r="J751" s="313"/>
      <c r="K751" s="311"/>
      <c r="L751" s="29"/>
      <c r="M751" s="29"/>
      <c r="N751" s="311"/>
      <c r="O751" s="29"/>
    </row>
    <row r="752" spans="1:15" ht="13" x14ac:dyDescent="0.15">
      <c r="A752" s="828"/>
      <c r="B752" s="829"/>
      <c r="C752" s="313"/>
      <c r="D752" s="311"/>
      <c r="E752" s="311"/>
      <c r="F752" s="313"/>
      <c r="G752" s="311"/>
      <c r="H752" s="313"/>
      <c r="I752" s="313"/>
      <c r="J752" s="313"/>
      <c r="K752" s="311"/>
      <c r="L752" s="29"/>
      <c r="M752" s="29"/>
      <c r="N752" s="311"/>
      <c r="O752" s="29"/>
    </row>
    <row r="753" spans="1:15" ht="13" x14ac:dyDescent="0.15">
      <c r="A753" s="828"/>
      <c r="B753" s="829"/>
      <c r="C753" s="313"/>
      <c r="D753" s="311"/>
      <c r="E753" s="311"/>
      <c r="F753" s="313"/>
      <c r="G753" s="311"/>
      <c r="H753" s="313"/>
      <c r="I753" s="313"/>
      <c r="J753" s="313"/>
      <c r="K753" s="311"/>
      <c r="L753" s="29"/>
      <c r="M753" s="29"/>
      <c r="N753" s="311"/>
      <c r="O753" s="29"/>
    </row>
    <row r="754" spans="1:15" ht="13" x14ac:dyDescent="0.15">
      <c r="A754" s="828"/>
      <c r="B754" s="829"/>
      <c r="C754" s="313"/>
      <c r="D754" s="311"/>
      <c r="E754" s="311"/>
      <c r="F754" s="313"/>
      <c r="G754" s="311"/>
      <c r="H754" s="313"/>
      <c r="I754" s="313"/>
      <c r="J754" s="313"/>
      <c r="K754" s="311"/>
      <c r="L754" s="29"/>
      <c r="M754" s="29"/>
      <c r="N754" s="311"/>
      <c r="O754" s="29"/>
    </row>
    <row r="755" spans="1:15" ht="13" x14ac:dyDescent="0.15">
      <c r="A755" s="828"/>
      <c r="B755" s="829"/>
      <c r="C755" s="313"/>
      <c r="D755" s="311"/>
      <c r="E755" s="311"/>
      <c r="F755" s="313"/>
      <c r="G755" s="311"/>
      <c r="H755" s="313"/>
      <c r="I755" s="313"/>
      <c r="J755" s="313"/>
      <c r="K755" s="311"/>
      <c r="L755" s="29"/>
      <c r="M755" s="29"/>
      <c r="N755" s="311"/>
      <c r="O755" s="29"/>
    </row>
    <row r="756" spans="1:15" ht="13" x14ac:dyDescent="0.15">
      <c r="A756" s="828"/>
      <c r="B756" s="829"/>
      <c r="C756" s="313"/>
      <c r="D756" s="311"/>
      <c r="E756" s="311"/>
      <c r="F756" s="313"/>
      <c r="G756" s="311"/>
      <c r="H756" s="313"/>
      <c r="I756" s="313"/>
      <c r="J756" s="313"/>
      <c r="K756" s="311"/>
      <c r="L756" s="29"/>
      <c r="M756" s="29"/>
      <c r="N756" s="311"/>
      <c r="O756" s="29"/>
    </row>
    <row r="757" spans="1:15" ht="13" x14ac:dyDescent="0.15">
      <c r="A757" s="828"/>
      <c r="B757" s="829"/>
      <c r="C757" s="313"/>
      <c r="D757" s="311"/>
      <c r="E757" s="311"/>
      <c r="F757" s="313"/>
      <c r="G757" s="311"/>
      <c r="H757" s="313"/>
      <c r="I757" s="313"/>
      <c r="J757" s="313"/>
      <c r="K757" s="311"/>
      <c r="L757" s="29"/>
      <c r="M757" s="29"/>
      <c r="N757" s="311"/>
      <c r="O757" s="29"/>
    </row>
    <row r="758" spans="1:15" ht="13" x14ac:dyDescent="0.15">
      <c r="A758" s="828"/>
      <c r="B758" s="829"/>
      <c r="C758" s="313"/>
      <c r="D758" s="311"/>
      <c r="E758" s="311"/>
      <c r="F758" s="313"/>
      <c r="G758" s="311"/>
      <c r="H758" s="313"/>
      <c r="I758" s="313"/>
      <c r="J758" s="313"/>
      <c r="K758" s="311"/>
      <c r="L758" s="29"/>
      <c r="M758" s="29"/>
      <c r="N758" s="311"/>
      <c r="O758" s="29"/>
    </row>
    <row r="759" spans="1:15" ht="13" x14ac:dyDescent="0.15">
      <c r="A759" s="828"/>
      <c r="B759" s="829"/>
      <c r="C759" s="313"/>
      <c r="D759" s="311"/>
      <c r="E759" s="311"/>
      <c r="F759" s="313"/>
      <c r="G759" s="311"/>
      <c r="H759" s="313"/>
      <c r="I759" s="313"/>
      <c r="J759" s="313"/>
      <c r="K759" s="311"/>
      <c r="L759" s="29"/>
      <c r="M759" s="29"/>
      <c r="N759" s="311"/>
      <c r="O759" s="29"/>
    </row>
    <row r="760" spans="1:15" ht="13" x14ac:dyDescent="0.15">
      <c r="A760" s="828"/>
      <c r="B760" s="829"/>
      <c r="C760" s="313"/>
      <c r="D760" s="311"/>
      <c r="E760" s="311"/>
      <c r="F760" s="313"/>
      <c r="G760" s="311"/>
      <c r="H760" s="313"/>
      <c r="I760" s="313"/>
      <c r="J760" s="313"/>
      <c r="K760" s="311"/>
      <c r="L760" s="29"/>
      <c r="M760" s="29"/>
      <c r="N760" s="311"/>
      <c r="O760" s="29"/>
    </row>
    <row r="761" spans="1:15" ht="13" x14ac:dyDescent="0.15">
      <c r="A761" s="828"/>
      <c r="B761" s="829"/>
      <c r="C761" s="313"/>
      <c r="D761" s="311"/>
      <c r="E761" s="311"/>
      <c r="F761" s="313"/>
      <c r="G761" s="311"/>
      <c r="H761" s="313"/>
      <c r="I761" s="313"/>
      <c r="J761" s="313"/>
      <c r="K761" s="311"/>
      <c r="L761" s="29"/>
      <c r="M761" s="29"/>
      <c r="N761" s="311"/>
      <c r="O761" s="29"/>
    </row>
    <row r="762" spans="1:15" ht="13" x14ac:dyDescent="0.15">
      <c r="A762" s="828"/>
      <c r="B762" s="829"/>
      <c r="C762" s="313"/>
      <c r="D762" s="311"/>
      <c r="E762" s="311"/>
      <c r="F762" s="313"/>
      <c r="G762" s="311"/>
      <c r="H762" s="313"/>
      <c r="I762" s="313"/>
      <c r="J762" s="313"/>
      <c r="K762" s="311"/>
      <c r="L762" s="29"/>
      <c r="M762" s="29"/>
      <c r="N762" s="311"/>
      <c r="O762" s="29"/>
    </row>
    <row r="763" spans="1:15" ht="13" x14ac:dyDescent="0.15">
      <c r="A763" s="828"/>
      <c r="B763" s="829"/>
      <c r="C763" s="313"/>
      <c r="D763" s="311"/>
      <c r="E763" s="311"/>
      <c r="F763" s="313"/>
      <c r="G763" s="311"/>
      <c r="H763" s="313"/>
      <c r="I763" s="313"/>
      <c r="J763" s="313"/>
      <c r="K763" s="311"/>
      <c r="L763" s="29"/>
      <c r="M763" s="29"/>
      <c r="N763" s="311"/>
      <c r="O763" s="29"/>
    </row>
    <row r="764" spans="1:15" ht="13" x14ac:dyDescent="0.15">
      <c r="A764" s="828"/>
      <c r="B764" s="829"/>
      <c r="C764" s="313"/>
      <c r="D764" s="311"/>
      <c r="E764" s="311"/>
      <c r="F764" s="313"/>
      <c r="G764" s="311"/>
      <c r="H764" s="313"/>
      <c r="I764" s="313"/>
      <c r="J764" s="313"/>
      <c r="K764" s="311"/>
      <c r="L764" s="29"/>
      <c r="M764" s="29"/>
      <c r="N764" s="311"/>
      <c r="O764" s="29"/>
    </row>
    <row r="765" spans="1:15" ht="13" x14ac:dyDescent="0.15">
      <c r="A765" s="828"/>
      <c r="B765" s="829"/>
      <c r="C765" s="313"/>
      <c r="D765" s="311"/>
      <c r="E765" s="311"/>
      <c r="F765" s="313"/>
      <c r="G765" s="311"/>
      <c r="H765" s="313"/>
      <c r="I765" s="313"/>
      <c r="J765" s="313"/>
      <c r="K765" s="311"/>
      <c r="L765" s="29"/>
      <c r="M765" s="29"/>
      <c r="N765" s="311"/>
      <c r="O765" s="29"/>
    </row>
    <row r="766" spans="1:15" ht="13" x14ac:dyDescent="0.15">
      <c r="A766" s="828"/>
      <c r="B766" s="829"/>
      <c r="C766" s="313"/>
      <c r="D766" s="311"/>
      <c r="E766" s="311"/>
      <c r="F766" s="313"/>
      <c r="G766" s="311"/>
      <c r="H766" s="313"/>
      <c r="I766" s="313"/>
      <c r="J766" s="313"/>
      <c r="K766" s="311"/>
      <c r="L766" s="29"/>
      <c r="M766" s="29"/>
      <c r="N766" s="311"/>
      <c r="O766" s="29"/>
    </row>
    <row r="767" spans="1:15" ht="13" x14ac:dyDescent="0.15">
      <c r="A767" s="828"/>
      <c r="B767" s="829"/>
      <c r="C767" s="313"/>
      <c r="D767" s="311"/>
      <c r="E767" s="311"/>
      <c r="F767" s="313"/>
      <c r="G767" s="311"/>
      <c r="H767" s="313"/>
      <c r="I767" s="313"/>
      <c r="J767" s="313"/>
      <c r="K767" s="311"/>
      <c r="L767" s="29"/>
      <c r="M767" s="29"/>
      <c r="N767" s="311"/>
      <c r="O767" s="29"/>
    </row>
    <row r="768" spans="1:15" ht="13" x14ac:dyDescent="0.15">
      <c r="A768" s="828"/>
      <c r="B768" s="829"/>
      <c r="C768" s="313"/>
      <c r="D768" s="311"/>
      <c r="E768" s="311"/>
      <c r="F768" s="313"/>
      <c r="G768" s="311"/>
      <c r="H768" s="313"/>
      <c r="I768" s="313"/>
      <c r="J768" s="313"/>
      <c r="K768" s="311"/>
      <c r="L768" s="29"/>
      <c r="M768" s="29"/>
      <c r="N768" s="311"/>
      <c r="O768" s="29"/>
    </row>
    <row r="769" spans="1:15" ht="13" x14ac:dyDescent="0.15">
      <c r="A769" s="828"/>
      <c r="B769" s="829"/>
      <c r="C769" s="313"/>
      <c r="D769" s="311"/>
      <c r="E769" s="311"/>
      <c r="F769" s="313"/>
      <c r="G769" s="311"/>
      <c r="H769" s="313"/>
      <c r="I769" s="313"/>
      <c r="J769" s="313"/>
      <c r="K769" s="311"/>
      <c r="L769" s="29"/>
      <c r="M769" s="29"/>
      <c r="N769" s="311"/>
      <c r="O769" s="29"/>
    </row>
    <row r="770" spans="1:15" ht="13" x14ac:dyDescent="0.15">
      <c r="A770" s="828"/>
      <c r="B770" s="829"/>
      <c r="C770" s="313"/>
      <c r="D770" s="311"/>
      <c r="E770" s="311"/>
      <c r="F770" s="313"/>
      <c r="G770" s="311"/>
      <c r="H770" s="313"/>
      <c r="I770" s="313"/>
      <c r="J770" s="313"/>
      <c r="K770" s="311"/>
      <c r="L770" s="29"/>
      <c r="M770" s="29"/>
      <c r="N770" s="311"/>
      <c r="O770" s="29"/>
    </row>
    <row r="771" spans="1:15" ht="13" x14ac:dyDescent="0.15">
      <c r="A771" s="828"/>
      <c r="B771" s="829"/>
      <c r="C771" s="313"/>
      <c r="D771" s="311"/>
      <c r="E771" s="311"/>
      <c r="F771" s="313"/>
      <c r="G771" s="311"/>
      <c r="H771" s="313"/>
      <c r="I771" s="313"/>
      <c r="J771" s="313"/>
      <c r="K771" s="311"/>
      <c r="L771" s="29"/>
      <c r="M771" s="29"/>
      <c r="N771" s="311"/>
      <c r="O771" s="29"/>
    </row>
    <row r="772" spans="1:15" ht="13" x14ac:dyDescent="0.15">
      <c r="A772" s="828"/>
      <c r="B772" s="829"/>
      <c r="C772" s="313"/>
      <c r="D772" s="311"/>
      <c r="E772" s="311"/>
      <c r="F772" s="313"/>
      <c r="G772" s="311"/>
      <c r="H772" s="313"/>
      <c r="I772" s="313"/>
      <c r="J772" s="313"/>
      <c r="K772" s="311"/>
      <c r="L772" s="29"/>
      <c r="M772" s="29"/>
      <c r="N772" s="311"/>
      <c r="O772" s="29"/>
    </row>
    <row r="773" spans="1:15" ht="13" x14ac:dyDescent="0.15">
      <c r="A773" s="828"/>
      <c r="B773" s="829"/>
      <c r="C773" s="313"/>
      <c r="D773" s="311"/>
      <c r="E773" s="311"/>
      <c r="F773" s="313"/>
      <c r="G773" s="311"/>
      <c r="H773" s="313"/>
      <c r="I773" s="313"/>
      <c r="J773" s="313"/>
      <c r="K773" s="311"/>
      <c r="L773" s="29"/>
      <c r="M773" s="29"/>
      <c r="N773" s="311"/>
      <c r="O773" s="29"/>
    </row>
    <row r="774" spans="1:15" ht="13" x14ac:dyDescent="0.15">
      <c r="A774" s="828"/>
      <c r="B774" s="829"/>
      <c r="C774" s="313"/>
      <c r="D774" s="311"/>
      <c r="E774" s="311"/>
      <c r="F774" s="313"/>
      <c r="G774" s="311"/>
      <c r="H774" s="313"/>
      <c r="I774" s="313"/>
      <c r="J774" s="313"/>
      <c r="K774" s="311"/>
      <c r="L774" s="29"/>
      <c r="M774" s="29"/>
      <c r="N774" s="311"/>
      <c r="O774" s="29"/>
    </row>
    <row r="775" spans="1:15" ht="13" x14ac:dyDescent="0.15">
      <c r="A775" s="828"/>
      <c r="B775" s="829"/>
      <c r="C775" s="313"/>
      <c r="D775" s="311"/>
      <c r="E775" s="311"/>
      <c r="F775" s="313"/>
      <c r="G775" s="311"/>
      <c r="H775" s="313"/>
      <c r="I775" s="313"/>
      <c r="J775" s="313"/>
      <c r="K775" s="311"/>
      <c r="L775" s="29"/>
      <c r="M775" s="29"/>
      <c r="N775" s="311"/>
      <c r="O775" s="29"/>
    </row>
    <row r="776" spans="1:15" ht="13" x14ac:dyDescent="0.15">
      <c r="A776" s="828"/>
      <c r="B776" s="829"/>
      <c r="C776" s="313"/>
      <c r="D776" s="311"/>
      <c r="E776" s="311"/>
      <c r="F776" s="313"/>
      <c r="G776" s="311"/>
      <c r="H776" s="313"/>
      <c r="I776" s="313"/>
      <c r="J776" s="313"/>
      <c r="K776" s="311"/>
      <c r="L776" s="29"/>
      <c r="M776" s="29"/>
      <c r="N776" s="311"/>
      <c r="O776" s="29"/>
    </row>
    <row r="777" spans="1:15" ht="13" x14ac:dyDescent="0.15">
      <c r="A777" s="828"/>
      <c r="B777" s="829"/>
      <c r="C777" s="313"/>
      <c r="D777" s="311"/>
      <c r="E777" s="311"/>
      <c r="F777" s="313"/>
      <c r="G777" s="311"/>
      <c r="H777" s="313"/>
      <c r="I777" s="313"/>
      <c r="J777" s="313"/>
      <c r="K777" s="311"/>
      <c r="L777" s="29"/>
      <c r="M777" s="29"/>
      <c r="N777" s="311"/>
      <c r="O777" s="29"/>
    </row>
    <row r="778" spans="1:15" ht="13" x14ac:dyDescent="0.15">
      <c r="A778" s="828"/>
      <c r="B778" s="829"/>
      <c r="C778" s="313"/>
      <c r="D778" s="311"/>
      <c r="E778" s="311"/>
      <c r="F778" s="313"/>
      <c r="G778" s="311"/>
      <c r="H778" s="313"/>
      <c r="I778" s="313"/>
      <c r="J778" s="313"/>
      <c r="K778" s="311"/>
      <c r="L778" s="29"/>
      <c r="M778" s="29"/>
      <c r="N778" s="311"/>
      <c r="O778" s="29"/>
    </row>
    <row r="779" spans="1:15" ht="13" x14ac:dyDescent="0.15">
      <c r="A779" s="828"/>
      <c r="B779" s="829"/>
      <c r="C779" s="313"/>
      <c r="D779" s="311"/>
      <c r="E779" s="311"/>
      <c r="F779" s="313"/>
      <c r="G779" s="311"/>
      <c r="H779" s="313"/>
      <c r="I779" s="313"/>
      <c r="J779" s="313"/>
      <c r="K779" s="311"/>
      <c r="L779" s="29"/>
      <c r="M779" s="29"/>
      <c r="N779" s="311"/>
      <c r="O779" s="29"/>
    </row>
    <row r="780" spans="1:15" ht="13" x14ac:dyDescent="0.15">
      <c r="A780" s="828"/>
      <c r="B780" s="829"/>
      <c r="C780" s="313"/>
      <c r="D780" s="311"/>
      <c r="E780" s="311"/>
      <c r="F780" s="313"/>
      <c r="G780" s="311"/>
      <c r="H780" s="313"/>
      <c r="I780" s="313"/>
      <c r="J780" s="313"/>
      <c r="K780" s="311"/>
      <c r="L780" s="29"/>
      <c r="M780" s="29"/>
      <c r="N780" s="311"/>
      <c r="O780" s="29"/>
    </row>
    <row r="781" spans="1:15" ht="13" x14ac:dyDescent="0.15">
      <c r="A781" s="828"/>
      <c r="B781" s="829"/>
      <c r="C781" s="313"/>
      <c r="D781" s="311"/>
      <c r="E781" s="311"/>
      <c r="F781" s="313"/>
      <c r="G781" s="311"/>
      <c r="H781" s="313"/>
      <c r="I781" s="313"/>
      <c r="J781" s="313"/>
      <c r="K781" s="311"/>
      <c r="L781" s="29"/>
      <c r="M781" s="29"/>
      <c r="N781" s="311"/>
      <c r="O781" s="29"/>
    </row>
    <row r="782" spans="1:15" ht="13" x14ac:dyDescent="0.15">
      <c r="A782" s="828"/>
      <c r="B782" s="829"/>
      <c r="C782" s="313"/>
      <c r="D782" s="311"/>
      <c r="E782" s="311"/>
      <c r="F782" s="313"/>
      <c r="G782" s="311"/>
      <c r="H782" s="313"/>
      <c r="I782" s="313"/>
      <c r="J782" s="313"/>
      <c r="K782" s="311"/>
      <c r="L782" s="29"/>
      <c r="M782" s="29"/>
      <c r="N782" s="311"/>
      <c r="O782" s="29"/>
    </row>
    <row r="783" spans="1:15" ht="13" x14ac:dyDescent="0.15">
      <c r="A783" s="828"/>
      <c r="B783" s="829"/>
      <c r="C783" s="313"/>
      <c r="D783" s="311"/>
      <c r="E783" s="311"/>
      <c r="F783" s="313"/>
      <c r="G783" s="311"/>
      <c r="H783" s="313"/>
      <c r="I783" s="313"/>
      <c r="J783" s="313"/>
      <c r="K783" s="311"/>
      <c r="L783" s="29"/>
      <c r="M783" s="29"/>
      <c r="N783" s="311"/>
      <c r="O783" s="29"/>
    </row>
    <row r="784" spans="1:15" ht="13" x14ac:dyDescent="0.15">
      <c r="A784" s="828"/>
      <c r="B784" s="829"/>
      <c r="C784" s="313"/>
      <c r="D784" s="311"/>
      <c r="E784" s="311"/>
      <c r="F784" s="313"/>
      <c r="G784" s="311"/>
      <c r="H784" s="313"/>
      <c r="I784" s="313"/>
      <c r="J784" s="313"/>
      <c r="K784" s="311"/>
      <c r="L784" s="29"/>
      <c r="M784" s="29"/>
      <c r="N784" s="311"/>
      <c r="O784" s="29"/>
    </row>
    <row r="785" spans="1:15" ht="13" x14ac:dyDescent="0.15">
      <c r="A785" s="828"/>
      <c r="B785" s="829"/>
      <c r="C785" s="313"/>
      <c r="D785" s="311"/>
      <c r="E785" s="311"/>
      <c r="F785" s="313"/>
      <c r="G785" s="311"/>
      <c r="H785" s="313"/>
      <c r="I785" s="313"/>
      <c r="J785" s="313"/>
      <c r="K785" s="311"/>
      <c r="L785" s="29"/>
      <c r="M785" s="29"/>
      <c r="N785" s="311"/>
      <c r="O785" s="29"/>
    </row>
    <row r="786" spans="1:15" ht="13" x14ac:dyDescent="0.15">
      <c r="A786" s="828"/>
      <c r="B786" s="829"/>
      <c r="C786" s="313"/>
      <c r="D786" s="311"/>
      <c r="E786" s="311"/>
      <c r="F786" s="313"/>
      <c r="G786" s="311"/>
      <c r="H786" s="313"/>
      <c r="I786" s="313"/>
      <c r="J786" s="313"/>
      <c r="K786" s="311"/>
      <c r="L786" s="29"/>
      <c r="M786" s="29"/>
      <c r="N786" s="311"/>
      <c r="O786" s="29"/>
    </row>
    <row r="787" spans="1:15" ht="13" x14ac:dyDescent="0.15">
      <c r="A787" s="828"/>
      <c r="B787" s="829"/>
      <c r="C787" s="313"/>
      <c r="D787" s="311"/>
      <c r="E787" s="311"/>
      <c r="F787" s="313"/>
      <c r="G787" s="311"/>
      <c r="H787" s="313"/>
      <c r="I787" s="313"/>
      <c r="J787" s="313"/>
      <c r="K787" s="311"/>
      <c r="L787" s="29"/>
      <c r="M787" s="29"/>
      <c r="N787" s="311"/>
      <c r="O787" s="29"/>
    </row>
    <row r="788" spans="1:15" ht="13" x14ac:dyDescent="0.15">
      <c r="A788" s="828"/>
      <c r="B788" s="829"/>
      <c r="C788" s="313"/>
      <c r="D788" s="311"/>
      <c r="E788" s="311"/>
      <c r="F788" s="313"/>
      <c r="G788" s="311"/>
      <c r="H788" s="313"/>
      <c r="I788" s="313"/>
      <c r="J788" s="313"/>
      <c r="K788" s="311"/>
      <c r="L788" s="29"/>
      <c r="M788" s="29"/>
      <c r="N788" s="311"/>
      <c r="O788" s="29"/>
    </row>
    <row r="789" spans="1:15" ht="13" x14ac:dyDescent="0.15">
      <c r="A789" s="828"/>
      <c r="B789" s="829"/>
      <c r="C789" s="313"/>
      <c r="D789" s="311"/>
      <c r="E789" s="311"/>
      <c r="F789" s="313"/>
      <c r="G789" s="311"/>
      <c r="H789" s="313"/>
      <c r="I789" s="313"/>
      <c r="J789" s="313"/>
      <c r="K789" s="311"/>
      <c r="L789" s="29"/>
      <c r="M789" s="29"/>
      <c r="N789" s="311"/>
      <c r="O789" s="29"/>
    </row>
    <row r="790" spans="1:15" ht="13" x14ac:dyDescent="0.15">
      <c r="A790" s="828"/>
      <c r="B790" s="829"/>
      <c r="C790" s="313"/>
      <c r="D790" s="311"/>
      <c r="E790" s="311"/>
      <c r="F790" s="313"/>
      <c r="G790" s="311"/>
      <c r="H790" s="313"/>
      <c r="I790" s="313"/>
      <c r="J790" s="313"/>
      <c r="K790" s="311"/>
      <c r="L790" s="29"/>
      <c r="M790" s="29"/>
      <c r="N790" s="311"/>
      <c r="O790" s="29"/>
    </row>
    <row r="791" spans="1:15" ht="13" x14ac:dyDescent="0.15">
      <c r="A791" s="828"/>
      <c r="B791" s="829"/>
      <c r="C791" s="313"/>
      <c r="D791" s="311"/>
      <c r="E791" s="311"/>
      <c r="F791" s="313"/>
      <c r="G791" s="311"/>
      <c r="H791" s="313"/>
      <c r="I791" s="313"/>
      <c r="J791" s="313"/>
      <c r="K791" s="311"/>
      <c r="L791" s="29"/>
      <c r="M791" s="29"/>
      <c r="N791" s="311"/>
      <c r="O791" s="29"/>
    </row>
    <row r="792" spans="1:15" ht="13" x14ac:dyDescent="0.15">
      <c r="A792" s="828"/>
      <c r="B792" s="829"/>
      <c r="C792" s="313"/>
      <c r="D792" s="311"/>
      <c r="E792" s="311"/>
      <c r="F792" s="313"/>
      <c r="G792" s="311"/>
      <c r="H792" s="313"/>
      <c r="I792" s="313"/>
      <c r="J792" s="313"/>
      <c r="K792" s="311"/>
      <c r="L792" s="29"/>
      <c r="M792" s="29"/>
      <c r="N792" s="311"/>
      <c r="O792" s="29"/>
    </row>
    <row r="793" spans="1:15" ht="13" x14ac:dyDescent="0.15">
      <c r="A793" s="828"/>
      <c r="B793" s="829"/>
      <c r="C793" s="313"/>
      <c r="D793" s="311"/>
      <c r="E793" s="311"/>
      <c r="F793" s="313"/>
      <c r="G793" s="311"/>
      <c r="H793" s="313"/>
      <c r="I793" s="313"/>
      <c r="J793" s="313"/>
      <c r="K793" s="311"/>
      <c r="L793" s="29"/>
      <c r="M793" s="29"/>
      <c r="N793" s="311"/>
      <c r="O793" s="29"/>
    </row>
    <row r="794" spans="1:15" ht="13" x14ac:dyDescent="0.15">
      <c r="A794" s="828"/>
      <c r="B794" s="829"/>
      <c r="C794" s="313"/>
      <c r="D794" s="311"/>
      <c r="E794" s="311"/>
      <c r="F794" s="313"/>
      <c r="G794" s="311"/>
      <c r="H794" s="313"/>
      <c r="I794" s="313"/>
      <c r="J794" s="313"/>
      <c r="K794" s="311"/>
      <c r="L794" s="29"/>
      <c r="M794" s="29"/>
      <c r="N794" s="311"/>
      <c r="O794" s="29"/>
    </row>
    <row r="795" spans="1:15" ht="13" x14ac:dyDescent="0.15">
      <c r="A795" s="828"/>
      <c r="B795" s="829"/>
      <c r="C795" s="313"/>
      <c r="D795" s="311"/>
      <c r="E795" s="311"/>
      <c r="F795" s="313"/>
      <c r="G795" s="311"/>
      <c r="H795" s="313"/>
      <c r="I795" s="313"/>
      <c r="J795" s="313"/>
      <c r="K795" s="311"/>
      <c r="L795" s="29"/>
      <c r="M795" s="29"/>
      <c r="N795" s="311"/>
      <c r="O795" s="29"/>
    </row>
    <row r="796" spans="1:15" ht="13" x14ac:dyDescent="0.15">
      <c r="A796" s="828"/>
      <c r="B796" s="829"/>
      <c r="C796" s="313"/>
      <c r="D796" s="311"/>
      <c r="E796" s="311"/>
      <c r="F796" s="313"/>
      <c r="G796" s="311"/>
      <c r="H796" s="313"/>
      <c r="I796" s="313"/>
      <c r="J796" s="313"/>
      <c r="K796" s="311"/>
      <c r="L796" s="29"/>
      <c r="M796" s="29"/>
      <c r="N796" s="311"/>
      <c r="O796" s="29"/>
    </row>
    <row r="797" spans="1:15" ht="13" x14ac:dyDescent="0.15">
      <c r="A797" s="828"/>
      <c r="B797" s="829"/>
      <c r="C797" s="313"/>
      <c r="D797" s="311"/>
      <c r="E797" s="311"/>
      <c r="F797" s="313"/>
      <c r="G797" s="311"/>
      <c r="H797" s="313"/>
      <c r="I797" s="313"/>
      <c r="J797" s="313"/>
      <c r="K797" s="311"/>
      <c r="L797" s="29"/>
      <c r="M797" s="29"/>
      <c r="N797" s="311"/>
      <c r="O797" s="29"/>
    </row>
    <row r="798" spans="1:15" ht="13" x14ac:dyDescent="0.15">
      <c r="A798" s="828"/>
      <c r="B798" s="829"/>
      <c r="C798" s="313"/>
      <c r="D798" s="311"/>
      <c r="E798" s="311"/>
      <c r="F798" s="313"/>
      <c r="G798" s="311"/>
      <c r="H798" s="313"/>
      <c r="I798" s="313"/>
      <c r="J798" s="313"/>
      <c r="K798" s="311"/>
      <c r="L798" s="29"/>
      <c r="M798" s="29"/>
      <c r="N798" s="311"/>
      <c r="O798" s="29"/>
    </row>
    <row r="799" spans="1:15" ht="13" x14ac:dyDescent="0.15">
      <c r="A799" s="828"/>
      <c r="B799" s="829"/>
      <c r="C799" s="313"/>
      <c r="D799" s="311"/>
      <c r="E799" s="311"/>
      <c r="F799" s="313"/>
      <c r="G799" s="311"/>
      <c r="H799" s="313"/>
      <c r="I799" s="313"/>
      <c r="J799" s="313"/>
      <c r="K799" s="311"/>
      <c r="L799" s="29"/>
      <c r="M799" s="29"/>
      <c r="N799" s="311"/>
      <c r="O799" s="29"/>
    </row>
    <row r="800" spans="1:15" ht="13" x14ac:dyDescent="0.15">
      <c r="A800" s="828"/>
      <c r="B800" s="829"/>
      <c r="C800" s="313"/>
      <c r="D800" s="311"/>
      <c r="E800" s="311"/>
      <c r="F800" s="313"/>
      <c r="G800" s="311"/>
      <c r="H800" s="313"/>
      <c r="I800" s="313"/>
      <c r="J800" s="313"/>
      <c r="K800" s="311"/>
      <c r="L800" s="29"/>
      <c r="M800" s="29"/>
      <c r="N800" s="311"/>
      <c r="O800" s="29"/>
    </row>
    <row r="801" spans="1:15" ht="13" x14ac:dyDescent="0.15">
      <c r="A801" s="828"/>
      <c r="B801" s="829"/>
      <c r="C801" s="313"/>
      <c r="D801" s="311"/>
      <c r="E801" s="311"/>
      <c r="F801" s="313"/>
      <c r="G801" s="311"/>
      <c r="H801" s="313"/>
      <c r="I801" s="313"/>
      <c r="J801" s="313"/>
      <c r="K801" s="311"/>
      <c r="L801" s="29"/>
      <c r="M801" s="29"/>
      <c r="N801" s="311"/>
      <c r="O801" s="29"/>
    </row>
    <row r="802" spans="1:15" ht="13" x14ac:dyDescent="0.15">
      <c r="A802" s="828"/>
      <c r="B802" s="829"/>
      <c r="C802" s="313"/>
      <c r="D802" s="311"/>
      <c r="E802" s="311"/>
      <c r="F802" s="313"/>
      <c r="G802" s="311"/>
      <c r="H802" s="313"/>
      <c r="I802" s="313"/>
      <c r="J802" s="313"/>
      <c r="K802" s="311"/>
      <c r="L802" s="29"/>
      <c r="M802" s="29"/>
      <c r="N802" s="311"/>
      <c r="O802" s="29"/>
    </row>
    <row r="803" spans="1:15" ht="13" x14ac:dyDescent="0.15">
      <c r="A803" s="828"/>
      <c r="B803" s="829"/>
      <c r="C803" s="313"/>
      <c r="D803" s="311"/>
      <c r="E803" s="311"/>
      <c r="F803" s="313"/>
      <c r="G803" s="311"/>
      <c r="H803" s="313"/>
      <c r="I803" s="313"/>
      <c r="J803" s="313"/>
      <c r="K803" s="311"/>
      <c r="L803" s="29"/>
      <c r="M803" s="29"/>
      <c r="N803" s="311"/>
      <c r="O803" s="29"/>
    </row>
    <row r="804" spans="1:15" ht="13" x14ac:dyDescent="0.15">
      <c r="A804" s="828"/>
      <c r="B804" s="829"/>
      <c r="C804" s="313"/>
      <c r="D804" s="311"/>
      <c r="E804" s="311"/>
      <c r="F804" s="313"/>
      <c r="G804" s="311"/>
      <c r="H804" s="313"/>
      <c r="I804" s="313"/>
      <c r="J804" s="313"/>
      <c r="K804" s="311"/>
      <c r="L804" s="29"/>
      <c r="M804" s="29"/>
      <c r="N804" s="311"/>
      <c r="O804" s="29"/>
    </row>
    <row r="805" spans="1:15" ht="13" x14ac:dyDescent="0.15">
      <c r="A805" s="828"/>
      <c r="B805" s="829"/>
      <c r="C805" s="313"/>
      <c r="D805" s="311"/>
      <c r="E805" s="311"/>
      <c r="F805" s="313"/>
      <c r="G805" s="311"/>
      <c r="H805" s="313"/>
      <c r="I805" s="313"/>
      <c r="J805" s="313"/>
      <c r="K805" s="311"/>
      <c r="L805" s="29"/>
      <c r="M805" s="29"/>
      <c r="N805" s="311"/>
      <c r="O805" s="29"/>
    </row>
    <row r="806" spans="1:15" ht="13" x14ac:dyDescent="0.15">
      <c r="A806" s="828"/>
      <c r="B806" s="829"/>
      <c r="C806" s="313"/>
      <c r="D806" s="311"/>
      <c r="E806" s="311"/>
      <c r="F806" s="313"/>
      <c r="G806" s="311"/>
      <c r="H806" s="313"/>
      <c r="I806" s="313"/>
      <c r="J806" s="313"/>
      <c r="K806" s="311"/>
      <c r="L806" s="29"/>
      <c r="M806" s="29"/>
      <c r="N806" s="311"/>
      <c r="O806" s="29"/>
    </row>
    <row r="807" spans="1:15" ht="13" x14ac:dyDescent="0.15">
      <c r="A807" s="828"/>
      <c r="B807" s="829"/>
      <c r="C807" s="313"/>
      <c r="D807" s="311"/>
      <c r="E807" s="311"/>
      <c r="F807" s="313"/>
      <c r="G807" s="311"/>
      <c r="H807" s="313"/>
      <c r="I807" s="313"/>
      <c r="J807" s="313"/>
      <c r="K807" s="311"/>
      <c r="L807" s="29"/>
      <c r="M807" s="29"/>
      <c r="N807" s="311"/>
      <c r="O807" s="29"/>
    </row>
    <row r="808" spans="1:15" ht="13" x14ac:dyDescent="0.15">
      <c r="A808" s="828"/>
      <c r="B808" s="829"/>
      <c r="C808" s="313"/>
      <c r="D808" s="311"/>
      <c r="E808" s="311"/>
      <c r="F808" s="313"/>
      <c r="G808" s="311"/>
      <c r="H808" s="313"/>
      <c r="I808" s="313"/>
      <c r="J808" s="313"/>
      <c r="K808" s="311"/>
      <c r="L808" s="29"/>
      <c r="M808" s="29"/>
      <c r="N808" s="311"/>
      <c r="O808" s="29"/>
    </row>
    <row r="809" spans="1:15" ht="13" x14ac:dyDescent="0.15">
      <c r="A809" s="828"/>
      <c r="B809" s="829"/>
      <c r="C809" s="313"/>
      <c r="D809" s="311"/>
      <c r="E809" s="311"/>
      <c r="F809" s="313"/>
      <c r="G809" s="311"/>
      <c r="H809" s="313"/>
      <c r="I809" s="313"/>
      <c r="J809" s="313"/>
      <c r="K809" s="311"/>
      <c r="L809" s="29"/>
      <c r="M809" s="29"/>
      <c r="N809" s="311"/>
      <c r="O809" s="29"/>
    </row>
    <row r="810" spans="1:15" ht="13" x14ac:dyDescent="0.15">
      <c r="A810" s="828"/>
      <c r="B810" s="829"/>
      <c r="C810" s="313"/>
      <c r="D810" s="311"/>
      <c r="E810" s="311"/>
      <c r="F810" s="313"/>
      <c r="G810" s="311"/>
      <c r="H810" s="313"/>
      <c r="I810" s="313"/>
      <c r="J810" s="313"/>
      <c r="K810" s="311"/>
      <c r="L810" s="29"/>
      <c r="M810" s="29"/>
      <c r="N810" s="311"/>
      <c r="O810" s="29"/>
    </row>
    <row r="811" spans="1:15" ht="13" x14ac:dyDescent="0.15">
      <c r="A811" s="828"/>
      <c r="B811" s="829"/>
      <c r="C811" s="313"/>
      <c r="D811" s="311"/>
      <c r="E811" s="311"/>
      <c r="F811" s="313"/>
      <c r="G811" s="311"/>
      <c r="H811" s="313"/>
      <c r="I811" s="313"/>
      <c r="J811" s="313"/>
      <c r="K811" s="311"/>
      <c r="L811" s="29"/>
      <c r="M811" s="29"/>
      <c r="N811" s="311"/>
      <c r="O811" s="29"/>
    </row>
    <row r="812" spans="1:15" ht="13" x14ac:dyDescent="0.15">
      <c r="A812" s="828"/>
      <c r="B812" s="829"/>
      <c r="C812" s="313"/>
      <c r="D812" s="311"/>
      <c r="E812" s="311"/>
      <c r="F812" s="313"/>
      <c r="G812" s="311"/>
      <c r="H812" s="313"/>
      <c r="I812" s="313"/>
      <c r="J812" s="313"/>
      <c r="K812" s="311"/>
      <c r="L812" s="29"/>
      <c r="M812" s="29"/>
      <c r="N812" s="311"/>
      <c r="O812" s="29"/>
    </row>
    <row r="813" spans="1:15" ht="13" x14ac:dyDescent="0.15">
      <c r="A813" s="828"/>
      <c r="B813" s="829"/>
      <c r="C813" s="313"/>
      <c r="D813" s="311"/>
      <c r="E813" s="311"/>
      <c r="F813" s="313"/>
      <c r="G813" s="311"/>
      <c r="H813" s="313"/>
      <c r="I813" s="313"/>
      <c r="J813" s="313"/>
      <c r="K813" s="311"/>
      <c r="L813" s="29"/>
      <c r="M813" s="29"/>
      <c r="N813" s="311"/>
      <c r="O813" s="29"/>
    </row>
    <row r="814" spans="1:15" ht="13" x14ac:dyDescent="0.15">
      <c r="A814" s="828"/>
      <c r="B814" s="829"/>
      <c r="C814" s="313"/>
      <c r="D814" s="311"/>
      <c r="E814" s="311"/>
      <c r="F814" s="313"/>
      <c r="G814" s="311"/>
      <c r="H814" s="313"/>
      <c r="I814" s="313"/>
      <c r="J814" s="313"/>
      <c r="K814" s="311"/>
      <c r="L814" s="29"/>
      <c r="M814" s="29"/>
      <c r="N814" s="311"/>
      <c r="O814" s="29"/>
    </row>
    <row r="815" spans="1:15" ht="13" x14ac:dyDescent="0.15">
      <c r="A815" s="828"/>
      <c r="B815" s="829"/>
      <c r="C815" s="313"/>
      <c r="D815" s="311"/>
      <c r="E815" s="311"/>
      <c r="F815" s="313"/>
      <c r="G815" s="311"/>
      <c r="H815" s="313"/>
      <c r="I815" s="313"/>
      <c r="J815" s="313"/>
      <c r="K815" s="311"/>
      <c r="L815" s="29"/>
      <c r="M815" s="29"/>
      <c r="N815" s="311"/>
      <c r="O815" s="29"/>
    </row>
    <row r="816" spans="1:15" ht="13" x14ac:dyDescent="0.15">
      <c r="A816" s="828"/>
      <c r="B816" s="829"/>
      <c r="C816" s="313"/>
      <c r="D816" s="311"/>
      <c r="E816" s="311"/>
      <c r="F816" s="313"/>
      <c r="G816" s="311"/>
      <c r="H816" s="313"/>
      <c r="I816" s="313"/>
      <c r="J816" s="313"/>
      <c r="K816" s="311"/>
      <c r="L816" s="29"/>
      <c r="M816" s="29"/>
      <c r="N816" s="311"/>
      <c r="O816" s="29"/>
    </row>
    <row r="817" spans="1:15" ht="13" x14ac:dyDescent="0.15">
      <c r="A817" s="828"/>
      <c r="B817" s="829"/>
      <c r="C817" s="313"/>
      <c r="D817" s="311"/>
      <c r="E817" s="311"/>
      <c r="F817" s="313"/>
      <c r="G817" s="311"/>
      <c r="H817" s="313"/>
      <c r="I817" s="313"/>
      <c r="J817" s="313"/>
      <c r="K817" s="311"/>
      <c r="L817" s="29"/>
      <c r="M817" s="29"/>
      <c r="N817" s="311"/>
      <c r="O817" s="29"/>
    </row>
    <row r="818" spans="1:15" ht="13" x14ac:dyDescent="0.15">
      <c r="A818" s="828"/>
      <c r="B818" s="829"/>
      <c r="C818" s="313"/>
      <c r="D818" s="311"/>
      <c r="E818" s="311"/>
      <c r="F818" s="313"/>
      <c r="G818" s="311"/>
      <c r="H818" s="313"/>
      <c r="I818" s="313"/>
      <c r="J818" s="313"/>
      <c r="K818" s="311"/>
      <c r="L818" s="29"/>
      <c r="M818" s="29"/>
      <c r="N818" s="311"/>
      <c r="O818" s="29"/>
    </row>
    <row r="819" spans="1:15" ht="13" x14ac:dyDescent="0.15">
      <c r="A819" s="828"/>
      <c r="B819" s="829"/>
      <c r="C819" s="313"/>
      <c r="D819" s="311"/>
      <c r="E819" s="311"/>
      <c r="F819" s="313"/>
      <c r="G819" s="311"/>
      <c r="H819" s="313"/>
      <c r="I819" s="313"/>
      <c r="J819" s="313"/>
      <c r="K819" s="311"/>
      <c r="L819" s="29"/>
      <c r="M819" s="29"/>
      <c r="N819" s="311"/>
      <c r="O819" s="29"/>
    </row>
    <row r="820" spans="1:15" ht="13" x14ac:dyDescent="0.15">
      <c r="A820" s="828"/>
      <c r="B820" s="829"/>
      <c r="C820" s="313"/>
      <c r="D820" s="311"/>
      <c r="E820" s="311"/>
      <c r="F820" s="313"/>
      <c r="G820" s="311"/>
      <c r="H820" s="313"/>
      <c r="I820" s="313"/>
      <c r="J820" s="313"/>
      <c r="K820" s="311"/>
      <c r="L820" s="29"/>
      <c r="M820" s="29"/>
      <c r="N820" s="311"/>
      <c r="O820" s="29"/>
    </row>
    <row r="821" spans="1:15" ht="13" x14ac:dyDescent="0.15">
      <c r="A821" s="828"/>
      <c r="B821" s="829"/>
      <c r="C821" s="313"/>
      <c r="D821" s="311"/>
      <c r="E821" s="311"/>
      <c r="F821" s="313"/>
      <c r="G821" s="311"/>
      <c r="H821" s="313"/>
      <c r="I821" s="313"/>
      <c r="J821" s="313"/>
      <c r="K821" s="311"/>
      <c r="L821" s="29"/>
      <c r="M821" s="29"/>
      <c r="N821" s="311"/>
      <c r="O821" s="29"/>
    </row>
    <row r="822" spans="1:15" ht="13" x14ac:dyDescent="0.15">
      <c r="A822" s="828"/>
      <c r="B822" s="829"/>
      <c r="C822" s="313"/>
      <c r="D822" s="311"/>
      <c r="E822" s="311"/>
      <c r="F822" s="313"/>
      <c r="G822" s="311"/>
      <c r="H822" s="313"/>
      <c r="I822" s="313"/>
      <c r="J822" s="313"/>
      <c r="K822" s="311"/>
      <c r="L822" s="29"/>
      <c r="M822" s="29"/>
      <c r="N822" s="311"/>
      <c r="O822" s="29"/>
    </row>
    <row r="823" spans="1:15" ht="13" x14ac:dyDescent="0.15">
      <c r="A823" s="828"/>
      <c r="B823" s="829"/>
      <c r="C823" s="313"/>
      <c r="D823" s="311"/>
      <c r="E823" s="311"/>
      <c r="F823" s="313"/>
      <c r="G823" s="311"/>
      <c r="H823" s="313"/>
      <c r="I823" s="313"/>
      <c r="J823" s="313"/>
      <c r="K823" s="311"/>
      <c r="L823" s="29"/>
      <c r="M823" s="29"/>
      <c r="N823" s="311"/>
      <c r="O823" s="29"/>
    </row>
    <row r="824" spans="1:15" ht="13" x14ac:dyDescent="0.15">
      <c r="A824" s="828"/>
      <c r="B824" s="829"/>
      <c r="C824" s="313"/>
      <c r="D824" s="311"/>
      <c r="E824" s="311"/>
      <c r="F824" s="313"/>
      <c r="G824" s="311"/>
      <c r="H824" s="313"/>
      <c r="I824" s="313"/>
      <c r="J824" s="313"/>
      <c r="K824" s="311"/>
      <c r="L824" s="29"/>
      <c r="M824" s="29"/>
      <c r="N824" s="311"/>
      <c r="O824" s="29"/>
    </row>
    <row r="825" spans="1:15" ht="13" x14ac:dyDescent="0.15">
      <c r="A825" s="828"/>
      <c r="B825" s="829"/>
      <c r="C825" s="313"/>
      <c r="D825" s="311"/>
      <c r="E825" s="311"/>
      <c r="F825" s="313"/>
      <c r="G825" s="311"/>
      <c r="H825" s="313"/>
      <c r="I825" s="313"/>
      <c r="J825" s="313"/>
      <c r="K825" s="311"/>
      <c r="L825" s="29"/>
      <c r="M825" s="29"/>
      <c r="N825" s="311"/>
      <c r="O825" s="29"/>
    </row>
    <row r="826" spans="1:15" ht="13" x14ac:dyDescent="0.15">
      <c r="A826" s="828"/>
      <c r="B826" s="829"/>
      <c r="C826" s="313"/>
      <c r="D826" s="311"/>
      <c r="E826" s="311"/>
      <c r="F826" s="313"/>
      <c r="G826" s="311"/>
      <c r="H826" s="313"/>
      <c r="I826" s="313"/>
      <c r="J826" s="313"/>
      <c r="K826" s="311"/>
      <c r="L826" s="29"/>
      <c r="M826" s="29"/>
      <c r="N826" s="311"/>
      <c r="O826" s="29"/>
    </row>
    <row r="827" spans="1:15" ht="13" x14ac:dyDescent="0.15">
      <c r="A827" s="828"/>
      <c r="B827" s="829"/>
      <c r="C827" s="313"/>
      <c r="D827" s="311"/>
      <c r="E827" s="311"/>
      <c r="F827" s="313"/>
      <c r="G827" s="311"/>
      <c r="H827" s="313"/>
      <c r="I827" s="313"/>
      <c r="J827" s="313"/>
      <c r="K827" s="311"/>
      <c r="L827" s="29"/>
      <c r="M827" s="29"/>
      <c r="N827" s="311"/>
      <c r="O827" s="29"/>
    </row>
    <row r="828" spans="1:15" ht="13" x14ac:dyDescent="0.15">
      <c r="A828" s="828"/>
      <c r="B828" s="829"/>
      <c r="C828" s="313"/>
      <c r="D828" s="311"/>
      <c r="E828" s="311"/>
      <c r="F828" s="313"/>
      <c r="G828" s="311"/>
      <c r="H828" s="313"/>
      <c r="I828" s="313"/>
      <c r="J828" s="313"/>
      <c r="K828" s="311"/>
      <c r="L828" s="29"/>
      <c r="M828" s="29"/>
      <c r="N828" s="311"/>
      <c r="O828" s="29"/>
    </row>
    <row r="829" spans="1:15" ht="13" x14ac:dyDescent="0.15">
      <c r="A829" s="828"/>
      <c r="B829" s="829"/>
      <c r="C829" s="313"/>
      <c r="D829" s="311"/>
      <c r="E829" s="311"/>
      <c r="F829" s="313"/>
      <c r="G829" s="311"/>
      <c r="H829" s="313"/>
      <c r="I829" s="313"/>
      <c r="J829" s="313"/>
      <c r="K829" s="311"/>
      <c r="L829" s="29"/>
      <c r="M829" s="29"/>
      <c r="N829" s="311"/>
      <c r="O829" s="29"/>
    </row>
    <row r="830" spans="1:15" ht="13" x14ac:dyDescent="0.15">
      <c r="A830" s="828"/>
      <c r="B830" s="829"/>
      <c r="C830" s="313"/>
      <c r="D830" s="311"/>
      <c r="E830" s="311"/>
      <c r="F830" s="313"/>
      <c r="G830" s="311"/>
      <c r="H830" s="313"/>
      <c r="I830" s="313"/>
      <c r="J830" s="313"/>
      <c r="K830" s="311"/>
      <c r="L830" s="29"/>
      <c r="M830" s="29"/>
      <c r="N830" s="311"/>
      <c r="O830" s="29"/>
    </row>
    <row r="831" spans="1:15" ht="13" x14ac:dyDescent="0.15">
      <c r="A831" s="828"/>
      <c r="B831" s="829"/>
      <c r="C831" s="313"/>
      <c r="D831" s="311"/>
      <c r="E831" s="311"/>
      <c r="F831" s="313"/>
      <c r="G831" s="311"/>
      <c r="H831" s="313"/>
      <c r="I831" s="313"/>
      <c r="J831" s="313"/>
      <c r="K831" s="311"/>
      <c r="L831" s="29"/>
      <c r="M831" s="29"/>
      <c r="N831" s="311"/>
      <c r="O831" s="29"/>
    </row>
    <row r="832" spans="1:15" ht="13" x14ac:dyDescent="0.15">
      <c r="A832" s="828"/>
      <c r="B832" s="829"/>
      <c r="C832" s="313"/>
      <c r="D832" s="311"/>
      <c r="E832" s="311"/>
      <c r="F832" s="313"/>
      <c r="G832" s="311"/>
      <c r="H832" s="313"/>
      <c r="I832" s="313"/>
      <c r="J832" s="313"/>
      <c r="K832" s="311"/>
      <c r="L832" s="29"/>
      <c r="M832" s="29"/>
      <c r="N832" s="311"/>
      <c r="O832" s="29"/>
    </row>
    <row r="833" spans="1:15" ht="13" x14ac:dyDescent="0.15">
      <c r="A833" s="828"/>
      <c r="B833" s="829"/>
      <c r="C833" s="313"/>
      <c r="D833" s="311"/>
      <c r="E833" s="311"/>
      <c r="F833" s="313"/>
      <c r="G833" s="311"/>
      <c r="H833" s="313"/>
      <c r="I833" s="313"/>
      <c r="J833" s="313"/>
      <c r="K833" s="311"/>
      <c r="L833" s="29"/>
      <c r="M833" s="29"/>
      <c r="N833" s="311"/>
      <c r="O833" s="29"/>
    </row>
    <row r="834" spans="1:15" ht="13" x14ac:dyDescent="0.15">
      <c r="A834" s="828"/>
      <c r="B834" s="829"/>
      <c r="C834" s="313"/>
      <c r="D834" s="311"/>
      <c r="E834" s="311"/>
      <c r="F834" s="313"/>
      <c r="G834" s="311"/>
      <c r="H834" s="313"/>
      <c r="I834" s="313"/>
      <c r="J834" s="313"/>
      <c r="K834" s="311"/>
      <c r="L834" s="29"/>
      <c r="M834" s="29"/>
      <c r="N834" s="311"/>
      <c r="O834" s="29"/>
    </row>
    <row r="835" spans="1:15" ht="13" x14ac:dyDescent="0.15">
      <c r="A835" s="828"/>
      <c r="B835" s="829"/>
      <c r="C835" s="313"/>
      <c r="D835" s="311"/>
      <c r="E835" s="311"/>
      <c r="F835" s="313"/>
      <c r="G835" s="311"/>
      <c r="H835" s="313"/>
      <c r="I835" s="313"/>
      <c r="J835" s="313"/>
      <c r="K835" s="311"/>
      <c r="L835" s="29"/>
      <c r="M835" s="29"/>
      <c r="N835" s="311"/>
      <c r="O835" s="29"/>
    </row>
    <row r="836" spans="1:15" ht="13" x14ac:dyDescent="0.15">
      <c r="A836" s="828"/>
      <c r="B836" s="829"/>
      <c r="C836" s="313"/>
      <c r="D836" s="311"/>
      <c r="E836" s="311"/>
      <c r="F836" s="313"/>
      <c r="G836" s="311"/>
      <c r="H836" s="313"/>
      <c r="I836" s="313"/>
      <c r="J836" s="313"/>
      <c r="K836" s="311"/>
      <c r="L836" s="29"/>
      <c r="M836" s="29"/>
      <c r="N836" s="311"/>
      <c r="O836" s="29"/>
    </row>
    <row r="837" spans="1:15" ht="13" x14ac:dyDescent="0.15">
      <c r="A837" s="828"/>
      <c r="B837" s="829"/>
      <c r="C837" s="313"/>
      <c r="D837" s="311"/>
      <c r="E837" s="311"/>
      <c r="F837" s="313"/>
      <c r="G837" s="311"/>
      <c r="H837" s="313"/>
      <c r="I837" s="313"/>
      <c r="J837" s="313"/>
      <c r="K837" s="311"/>
      <c r="L837" s="29"/>
      <c r="M837" s="29"/>
      <c r="N837" s="311"/>
      <c r="O837" s="29"/>
    </row>
    <row r="838" spans="1:15" ht="13" x14ac:dyDescent="0.15">
      <c r="A838" s="828"/>
      <c r="B838" s="829"/>
      <c r="C838" s="313"/>
      <c r="D838" s="311"/>
      <c r="E838" s="311"/>
      <c r="F838" s="313"/>
      <c r="G838" s="311"/>
      <c r="H838" s="313"/>
      <c r="I838" s="313"/>
      <c r="J838" s="313"/>
      <c r="K838" s="311"/>
      <c r="L838" s="29"/>
      <c r="M838" s="29"/>
      <c r="N838" s="311"/>
      <c r="O838" s="29"/>
    </row>
    <row r="839" spans="1:15" ht="13" x14ac:dyDescent="0.15">
      <c r="A839" s="828"/>
      <c r="B839" s="829"/>
      <c r="C839" s="313"/>
      <c r="D839" s="311"/>
      <c r="E839" s="311"/>
      <c r="F839" s="313"/>
      <c r="G839" s="311"/>
      <c r="H839" s="313"/>
      <c r="I839" s="313"/>
      <c r="J839" s="313"/>
      <c r="K839" s="311"/>
      <c r="L839" s="29"/>
      <c r="M839" s="29"/>
      <c r="N839" s="311"/>
      <c r="O839" s="29"/>
    </row>
    <row r="840" spans="1:15" ht="13" x14ac:dyDescent="0.15">
      <c r="A840" s="828"/>
      <c r="B840" s="829"/>
      <c r="C840" s="313"/>
      <c r="D840" s="311"/>
      <c r="E840" s="311"/>
      <c r="F840" s="313"/>
      <c r="G840" s="311"/>
      <c r="H840" s="313"/>
      <c r="I840" s="313"/>
      <c r="J840" s="313"/>
      <c r="K840" s="311"/>
      <c r="L840" s="29"/>
      <c r="M840" s="29"/>
      <c r="N840" s="311"/>
      <c r="O840" s="29"/>
    </row>
    <row r="841" spans="1:15" ht="13" x14ac:dyDescent="0.15">
      <c r="A841" s="828"/>
      <c r="B841" s="829"/>
      <c r="C841" s="313"/>
      <c r="D841" s="311"/>
      <c r="E841" s="311"/>
      <c r="F841" s="313"/>
      <c r="G841" s="311"/>
      <c r="H841" s="313"/>
      <c r="I841" s="313"/>
      <c r="J841" s="313"/>
      <c r="K841" s="311"/>
      <c r="L841" s="29"/>
      <c r="M841" s="29"/>
      <c r="N841" s="311"/>
      <c r="O841" s="29"/>
    </row>
    <row r="842" spans="1:15" ht="13" x14ac:dyDescent="0.15">
      <c r="A842" s="828"/>
      <c r="B842" s="829"/>
      <c r="C842" s="313"/>
      <c r="D842" s="311"/>
      <c r="E842" s="311"/>
      <c r="F842" s="313"/>
      <c r="G842" s="311"/>
      <c r="H842" s="313"/>
      <c r="I842" s="313"/>
      <c r="J842" s="313"/>
      <c r="K842" s="311"/>
      <c r="L842" s="29"/>
      <c r="M842" s="29"/>
      <c r="N842" s="311"/>
      <c r="O842" s="29"/>
    </row>
    <row r="843" spans="1:15" ht="13" x14ac:dyDescent="0.15">
      <c r="A843" s="828"/>
      <c r="B843" s="829"/>
      <c r="C843" s="313"/>
      <c r="D843" s="311"/>
      <c r="E843" s="311"/>
      <c r="F843" s="313"/>
      <c r="G843" s="311"/>
      <c r="H843" s="313"/>
      <c r="I843" s="313"/>
      <c r="J843" s="313"/>
      <c r="K843" s="311"/>
      <c r="L843" s="29"/>
      <c r="M843" s="29"/>
      <c r="N843" s="311"/>
      <c r="O843" s="29"/>
    </row>
    <row r="844" spans="1:15" ht="13" x14ac:dyDescent="0.15">
      <c r="A844" s="828"/>
      <c r="B844" s="829"/>
      <c r="C844" s="313"/>
      <c r="D844" s="311"/>
      <c r="E844" s="311"/>
      <c r="F844" s="313"/>
      <c r="G844" s="311"/>
      <c r="H844" s="313"/>
      <c r="I844" s="313"/>
      <c r="J844" s="313"/>
      <c r="K844" s="311"/>
      <c r="L844" s="29"/>
      <c r="M844" s="29"/>
      <c r="N844" s="311"/>
      <c r="O844" s="29"/>
    </row>
    <row r="845" spans="1:15" ht="13" x14ac:dyDescent="0.15">
      <c r="A845" s="828"/>
      <c r="B845" s="829"/>
      <c r="C845" s="313"/>
      <c r="D845" s="311"/>
      <c r="E845" s="311"/>
      <c r="F845" s="313"/>
      <c r="G845" s="311"/>
      <c r="H845" s="313"/>
      <c r="I845" s="313"/>
      <c r="J845" s="313"/>
      <c r="K845" s="311"/>
      <c r="L845" s="29"/>
      <c r="M845" s="29"/>
      <c r="N845" s="311"/>
      <c r="O845" s="29"/>
    </row>
    <row r="846" spans="1:15" ht="13" x14ac:dyDescent="0.15">
      <c r="A846" s="828"/>
      <c r="B846" s="829"/>
      <c r="C846" s="313"/>
      <c r="D846" s="311"/>
      <c r="E846" s="311"/>
      <c r="F846" s="313"/>
      <c r="G846" s="311"/>
      <c r="H846" s="313"/>
      <c r="I846" s="313"/>
      <c r="J846" s="313"/>
      <c r="K846" s="311"/>
      <c r="L846" s="29"/>
      <c r="M846" s="29"/>
      <c r="N846" s="311"/>
      <c r="O846" s="29"/>
    </row>
    <row r="847" spans="1:15" ht="13" x14ac:dyDescent="0.15">
      <c r="A847" s="828"/>
      <c r="B847" s="829"/>
      <c r="C847" s="313"/>
      <c r="D847" s="311"/>
      <c r="E847" s="311"/>
      <c r="F847" s="313"/>
      <c r="G847" s="311"/>
      <c r="H847" s="313"/>
      <c r="I847" s="313"/>
      <c r="J847" s="313"/>
      <c r="K847" s="311"/>
      <c r="L847" s="29"/>
      <c r="M847" s="29"/>
      <c r="N847" s="311"/>
      <c r="O847" s="29"/>
    </row>
    <row r="848" spans="1:15" ht="13" x14ac:dyDescent="0.15">
      <c r="A848" s="828"/>
      <c r="B848" s="829"/>
      <c r="C848" s="313"/>
      <c r="D848" s="311"/>
      <c r="E848" s="311"/>
      <c r="F848" s="313"/>
      <c r="G848" s="311"/>
      <c r="H848" s="313"/>
      <c r="I848" s="313"/>
      <c r="J848" s="313"/>
      <c r="K848" s="311"/>
      <c r="L848" s="29"/>
      <c r="M848" s="29"/>
      <c r="N848" s="311"/>
      <c r="O848" s="29"/>
    </row>
    <row r="849" spans="1:15" ht="13" x14ac:dyDescent="0.15">
      <c r="A849" s="828"/>
      <c r="B849" s="829"/>
      <c r="C849" s="313"/>
      <c r="D849" s="311"/>
      <c r="E849" s="311"/>
      <c r="F849" s="313"/>
      <c r="G849" s="311"/>
      <c r="H849" s="313"/>
      <c r="I849" s="313"/>
      <c r="J849" s="313"/>
      <c r="K849" s="311"/>
      <c r="L849" s="29"/>
      <c r="M849" s="29"/>
      <c r="N849" s="311"/>
      <c r="O849" s="29"/>
    </row>
    <row r="850" spans="1:15" ht="13" x14ac:dyDescent="0.15">
      <c r="A850" s="828"/>
      <c r="B850" s="829"/>
      <c r="C850" s="313"/>
      <c r="D850" s="311"/>
      <c r="E850" s="311"/>
      <c r="F850" s="313"/>
      <c r="G850" s="311"/>
      <c r="H850" s="313"/>
      <c r="I850" s="313"/>
      <c r="J850" s="313"/>
      <c r="K850" s="311"/>
      <c r="L850" s="29"/>
      <c r="M850" s="29"/>
      <c r="N850" s="311"/>
      <c r="O850" s="29"/>
    </row>
    <row r="851" spans="1:15" ht="13" x14ac:dyDescent="0.15">
      <c r="A851" s="828"/>
      <c r="B851" s="829"/>
      <c r="C851" s="313"/>
      <c r="D851" s="311"/>
      <c r="E851" s="311"/>
      <c r="F851" s="313"/>
      <c r="G851" s="311"/>
      <c r="H851" s="313"/>
      <c r="I851" s="313"/>
      <c r="J851" s="313"/>
      <c r="K851" s="311"/>
      <c r="L851" s="29"/>
      <c r="M851" s="29"/>
      <c r="N851" s="311"/>
      <c r="O851" s="29"/>
    </row>
    <row r="852" spans="1:15" ht="13" x14ac:dyDescent="0.15">
      <c r="A852" s="828"/>
      <c r="B852" s="829"/>
      <c r="C852" s="313"/>
      <c r="D852" s="311"/>
      <c r="E852" s="311"/>
      <c r="F852" s="313"/>
      <c r="G852" s="311"/>
      <c r="H852" s="313"/>
      <c r="I852" s="313"/>
      <c r="J852" s="313"/>
      <c r="K852" s="311"/>
      <c r="L852" s="29"/>
      <c r="M852" s="29"/>
      <c r="N852" s="311"/>
      <c r="O852" s="29"/>
    </row>
    <row r="853" spans="1:15" ht="13" x14ac:dyDescent="0.15">
      <c r="A853" s="828"/>
      <c r="B853" s="829"/>
      <c r="C853" s="313"/>
      <c r="D853" s="311"/>
      <c r="E853" s="311"/>
      <c r="F853" s="313"/>
      <c r="G853" s="311"/>
      <c r="H853" s="313"/>
      <c r="I853" s="313"/>
      <c r="J853" s="313"/>
      <c r="K853" s="311"/>
      <c r="L853" s="29"/>
      <c r="M853" s="29"/>
      <c r="N853" s="311"/>
      <c r="O853" s="29"/>
    </row>
    <row r="854" spans="1:15" ht="13" x14ac:dyDescent="0.15">
      <c r="A854" s="828"/>
      <c r="B854" s="829"/>
      <c r="C854" s="313"/>
      <c r="D854" s="311"/>
      <c r="E854" s="311"/>
      <c r="F854" s="313"/>
      <c r="G854" s="311"/>
      <c r="H854" s="313"/>
      <c r="I854" s="313"/>
      <c r="J854" s="313"/>
      <c r="K854" s="311"/>
      <c r="L854" s="29"/>
      <c r="M854" s="29"/>
      <c r="N854" s="311"/>
      <c r="O854" s="29"/>
    </row>
    <row r="855" spans="1:15" ht="13" x14ac:dyDescent="0.15">
      <c r="A855" s="828"/>
      <c r="B855" s="829"/>
      <c r="C855" s="313"/>
      <c r="D855" s="311"/>
      <c r="E855" s="311"/>
      <c r="F855" s="313"/>
      <c r="G855" s="311"/>
      <c r="H855" s="313"/>
      <c r="I855" s="313"/>
      <c r="J855" s="313"/>
      <c r="K855" s="311"/>
      <c r="L855" s="29"/>
      <c r="M855" s="29"/>
      <c r="N855" s="311"/>
      <c r="O855" s="29"/>
    </row>
    <row r="856" spans="1:15" ht="13" x14ac:dyDescent="0.15">
      <c r="A856" s="828"/>
      <c r="B856" s="829"/>
      <c r="C856" s="313"/>
      <c r="D856" s="311"/>
      <c r="E856" s="311"/>
      <c r="F856" s="313"/>
      <c r="G856" s="311"/>
      <c r="H856" s="313"/>
      <c r="I856" s="313"/>
      <c r="J856" s="313"/>
      <c r="K856" s="311"/>
      <c r="L856" s="29"/>
      <c r="M856" s="29"/>
      <c r="N856" s="311"/>
      <c r="O856" s="29"/>
    </row>
    <row r="857" spans="1:15" ht="13" x14ac:dyDescent="0.15">
      <c r="A857" s="828"/>
      <c r="B857" s="829"/>
      <c r="C857" s="313"/>
      <c r="D857" s="311"/>
      <c r="E857" s="311"/>
      <c r="F857" s="313"/>
      <c r="G857" s="311"/>
      <c r="H857" s="313"/>
      <c r="I857" s="313"/>
      <c r="J857" s="313"/>
      <c r="K857" s="311"/>
      <c r="L857" s="29"/>
      <c r="M857" s="29"/>
      <c r="N857" s="311"/>
      <c r="O857" s="29"/>
    </row>
    <row r="858" spans="1:15" ht="13" x14ac:dyDescent="0.15">
      <c r="A858" s="828"/>
      <c r="B858" s="829"/>
      <c r="C858" s="313"/>
      <c r="D858" s="311"/>
      <c r="E858" s="311"/>
      <c r="F858" s="313"/>
      <c r="G858" s="311"/>
      <c r="H858" s="313"/>
      <c r="I858" s="313"/>
      <c r="J858" s="313"/>
      <c r="K858" s="311"/>
      <c r="L858" s="29"/>
      <c r="M858" s="29"/>
      <c r="N858" s="311"/>
      <c r="O858" s="29"/>
    </row>
    <row r="859" spans="1:15" ht="13" x14ac:dyDescent="0.15">
      <c r="A859" s="828"/>
      <c r="B859" s="829"/>
      <c r="C859" s="313"/>
      <c r="D859" s="311"/>
      <c r="E859" s="311"/>
      <c r="F859" s="313"/>
      <c r="G859" s="311"/>
      <c r="H859" s="313"/>
      <c r="I859" s="313"/>
      <c r="J859" s="313"/>
      <c r="K859" s="311"/>
      <c r="L859" s="29"/>
      <c r="M859" s="29"/>
      <c r="N859" s="311"/>
      <c r="O859" s="29"/>
    </row>
    <row r="860" spans="1:15" ht="13" x14ac:dyDescent="0.15">
      <c r="A860" s="828"/>
      <c r="B860" s="829"/>
      <c r="C860" s="313"/>
      <c r="D860" s="311"/>
      <c r="E860" s="311"/>
      <c r="F860" s="313"/>
      <c r="G860" s="311"/>
      <c r="H860" s="313"/>
      <c r="I860" s="313"/>
      <c r="J860" s="313"/>
      <c r="K860" s="311"/>
      <c r="L860" s="29"/>
      <c r="M860" s="29"/>
      <c r="N860" s="311"/>
      <c r="O860" s="29"/>
    </row>
    <row r="861" spans="1:15" ht="13" x14ac:dyDescent="0.15">
      <c r="A861" s="828"/>
      <c r="B861" s="829"/>
      <c r="C861" s="313"/>
      <c r="D861" s="311"/>
      <c r="E861" s="311"/>
      <c r="F861" s="313"/>
      <c r="G861" s="311"/>
      <c r="H861" s="313"/>
      <c r="I861" s="313"/>
      <c r="J861" s="313"/>
      <c r="K861" s="311"/>
      <c r="L861" s="29"/>
      <c r="M861" s="29"/>
      <c r="N861" s="311"/>
      <c r="O861" s="29"/>
    </row>
    <row r="862" spans="1:15" ht="13" x14ac:dyDescent="0.15">
      <c r="A862" s="828"/>
      <c r="B862" s="829"/>
      <c r="C862" s="313"/>
      <c r="D862" s="311"/>
      <c r="E862" s="311"/>
      <c r="F862" s="313"/>
      <c r="G862" s="311"/>
      <c r="H862" s="313"/>
      <c r="I862" s="313"/>
      <c r="J862" s="313"/>
      <c r="K862" s="311"/>
      <c r="L862" s="29"/>
      <c r="M862" s="29"/>
      <c r="N862" s="311"/>
      <c r="O862" s="29"/>
    </row>
    <row r="863" spans="1:15" ht="13" x14ac:dyDescent="0.15">
      <c r="A863" s="828"/>
      <c r="B863" s="829"/>
      <c r="C863" s="313"/>
      <c r="D863" s="311"/>
      <c r="E863" s="311"/>
      <c r="F863" s="313"/>
      <c r="G863" s="311"/>
      <c r="H863" s="313"/>
      <c r="I863" s="313"/>
      <c r="J863" s="313"/>
      <c r="K863" s="311"/>
      <c r="L863" s="29"/>
      <c r="M863" s="29"/>
      <c r="N863" s="311"/>
      <c r="O863" s="29"/>
    </row>
    <row r="864" spans="1:15" ht="13" x14ac:dyDescent="0.15">
      <c r="A864" s="828"/>
      <c r="B864" s="829"/>
      <c r="C864" s="313"/>
      <c r="D864" s="311"/>
      <c r="E864" s="311"/>
      <c r="F864" s="313"/>
      <c r="G864" s="311"/>
      <c r="H864" s="313"/>
      <c r="I864" s="313"/>
      <c r="J864" s="313"/>
      <c r="K864" s="311"/>
      <c r="L864" s="29"/>
      <c r="M864" s="29"/>
      <c r="N864" s="311"/>
      <c r="O864" s="29"/>
    </row>
    <row r="865" spans="1:15" ht="13" x14ac:dyDescent="0.15">
      <c r="A865" s="828"/>
      <c r="B865" s="829"/>
      <c r="C865" s="313"/>
      <c r="D865" s="311"/>
      <c r="E865" s="311"/>
      <c r="F865" s="313"/>
      <c r="G865" s="311"/>
      <c r="H865" s="313"/>
      <c r="I865" s="313"/>
      <c r="J865" s="313"/>
      <c r="K865" s="311"/>
      <c r="L865" s="29"/>
      <c r="M865" s="29"/>
      <c r="N865" s="311"/>
      <c r="O865" s="29"/>
    </row>
    <row r="866" spans="1:15" ht="13" x14ac:dyDescent="0.15">
      <c r="A866" s="828"/>
      <c r="B866" s="829"/>
      <c r="C866" s="313"/>
      <c r="D866" s="311"/>
      <c r="E866" s="311"/>
      <c r="F866" s="313"/>
      <c r="G866" s="311"/>
      <c r="H866" s="313"/>
      <c r="I866" s="313"/>
      <c r="J866" s="313"/>
      <c r="K866" s="311"/>
      <c r="L866" s="29"/>
      <c r="M866" s="29"/>
      <c r="N866" s="311"/>
      <c r="O866" s="29"/>
    </row>
    <row r="867" spans="1:15" ht="13" x14ac:dyDescent="0.15">
      <c r="A867" s="828"/>
      <c r="B867" s="829"/>
      <c r="C867" s="313"/>
      <c r="D867" s="311"/>
      <c r="E867" s="311"/>
      <c r="F867" s="313"/>
      <c r="G867" s="311"/>
      <c r="H867" s="313"/>
      <c r="I867" s="313"/>
      <c r="J867" s="313"/>
      <c r="K867" s="311"/>
      <c r="L867" s="29"/>
      <c r="M867" s="29"/>
      <c r="N867" s="311"/>
      <c r="O867" s="29"/>
    </row>
    <row r="868" spans="1:15" ht="13" x14ac:dyDescent="0.15">
      <c r="A868" s="828"/>
      <c r="B868" s="829"/>
      <c r="C868" s="313"/>
      <c r="D868" s="311"/>
      <c r="E868" s="311"/>
      <c r="F868" s="313"/>
      <c r="G868" s="311"/>
      <c r="H868" s="313"/>
      <c r="I868" s="313"/>
      <c r="J868" s="313"/>
      <c r="K868" s="311"/>
      <c r="L868" s="29"/>
      <c r="M868" s="29"/>
      <c r="N868" s="311"/>
      <c r="O868" s="29"/>
    </row>
    <row r="869" spans="1:15" ht="13" x14ac:dyDescent="0.15">
      <c r="A869" s="828"/>
      <c r="B869" s="829"/>
      <c r="C869" s="313"/>
      <c r="D869" s="311"/>
      <c r="E869" s="311"/>
      <c r="F869" s="313"/>
      <c r="G869" s="311"/>
      <c r="H869" s="313"/>
      <c r="I869" s="313"/>
      <c r="J869" s="313"/>
      <c r="K869" s="311"/>
      <c r="L869" s="29"/>
      <c r="M869" s="29"/>
      <c r="N869" s="311"/>
      <c r="O869" s="29"/>
    </row>
    <row r="870" spans="1:15" ht="13" x14ac:dyDescent="0.15">
      <c r="A870" s="828"/>
      <c r="B870" s="829"/>
      <c r="C870" s="313"/>
      <c r="D870" s="311"/>
      <c r="E870" s="311"/>
      <c r="F870" s="313"/>
      <c r="G870" s="311"/>
      <c r="H870" s="313"/>
      <c r="I870" s="313"/>
      <c r="J870" s="313"/>
      <c r="K870" s="311"/>
      <c r="L870" s="29"/>
      <c r="M870" s="29"/>
      <c r="N870" s="311"/>
      <c r="O870" s="29"/>
    </row>
    <row r="871" spans="1:15" ht="13" x14ac:dyDescent="0.15">
      <c r="A871" s="828"/>
      <c r="B871" s="829"/>
      <c r="C871" s="313"/>
      <c r="D871" s="311"/>
      <c r="E871" s="311"/>
      <c r="F871" s="313"/>
      <c r="G871" s="311"/>
      <c r="H871" s="313"/>
      <c r="I871" s="313"/>
      <c r="J871" s="313"/>
      <c r="K871" s="311"/>
      <c r="L871" s="29"/>
      <c r="M871" s="29"/>
      <c r="N871" s="311"/>
      <c r="O871" s="29"/>
    </row>
    <row r="872" spans="1:15" ht="13" x14ac:dyDescent="0.15">
      <c r="A872" s="828"/>
      <c r="B872" s="829"/>
      <c r="C872" s="313"/>
      <c r="D872" s="311"/>
      <c r="E872" s="311"/>
      <c r="F872" s="313"/>
      <c r="G872" s="311"/>
      <c r="H872" s="313"/>
      <c r="I872" s="313"/>
      <c r="J872" s="313"/>
      <c r="K872" s="311"/>
      <c r="L872" s="29"/>
      <c r="M872" s="29"/>
      <c r="N872" s="311"/>
      <c r="O872" s="29"/>
    </row>
    <row r="873" spans="1:15" ht="13" x14ac:dyDescent="0.15">
      <c r="A873" s="828"/>
      <c r="B873" s="829"/>
      <c r="C873" s="313"/>
      <c r="D873" s="311"/>
      <c r="E873" s="311"/>
      <c r="F873" s="313"/>
      <c r="G873" s="311"/>
      <c r="H873" s="313"/>
      <c r="I873" s="313"/>
      <c r="J873" s="313"/>
      <c r="K873" s="311"/>
      <c r="L873" s="29"/>
      <c r="M873" s="29"/>
      <c r="N873" s="311"/>
      <c r="O873" s="29"/>
    </row>
    <row r="874" spans="1:15" ht="13" x14ac:dyDescent="0.15">
      <c r="A874" s="828"/>
      <c r="B874" s="829"/>
      <c r="C874" s="313"/>
      <c r="D874" s="311"/>
      <c r="E874" s="311"/>
      <c r="F874" s="313"/>
      <c r="G874" s="311"/>
      <c r="H874" s="313"/>
      <c r="I874" s="313"/>
      <c r="J874" s="313"/>
      <c r="K874" s="311"/>
      <c r="L874" s="29"/>
      <c r="M874" s="29"/>
      <c r="N874" s="311"/>
      <c r="O874" s="29"/>
    </row>
    <row r="875" spans="1:15" ht="13" x14ac:dyDescent="0.15">
      <c r="A875" s="828"/>
      <c r="B875" s="829"/>
      <c r="C875" s="313"/>
      <c r="D875" s="311"/>
      <c r="E875" s="311"/>
      <c r="F875" s="313"/>
      <c r="G875" s="311"/>
      <c r="H875" s="313"/>
      <c r="I875" s="313"/>
      <c r="J875" s="313"/>
      <c r="K875" s="311"/>
      <c r="L875" s="29"/>
      <c r="M875" s="29"/>
      <c r="N875" s="311"/>
      <c r="O875" s="29"/>
    </row>
    <row r="876" spans="1:15" ht="13" x14ac:dyDescent="0.15">
      <c r="A876" s="828"/>
      <c r="B876" s="829"/>
      <c r="C876" s="313"/>
      <c r="D876" s="311"/>
      <c r="E876" s="311"/>
      <c r="F876" s="313"/>
      <c r="G876" s="311"/>
      <c r="H876" s="313"/>
      <c r="I876" s="313"/>
      <c r="J876" s="313"/>
      <c r="K876" s="311"/>
      <c r="L876" s="29"/>
      <c r="M876" s="29"/>
      <c r="N876" s="311"/>
      <c r="O876" s="29"/>
    </row>
    <row r="877" spans="1:15" ht="13" x14ac:dyDescent="0.15">
      <c r="A877" s="828"/>
      <c r="B877" s="829"/>
      <c r="C877" s="313"/>
      <c r="D877" s="311"/>
      <c r="E877" s="311"/>
      <c r="F877" s="313"/>
      <c r="G877" s="311"/>
      <c r="H877" s="313"/>
      <c r="I877" s="313"/>
      <c r="J877" s="313"/>
      <c r="K877" s="311"/>
      <c r="L877" s="29"/>
      <c r="M877" s="29"/>
      <c r="N877" s="311"/>
      <c r="O877" s="29"/>
    </row>
    <row r="878" spans="1:15" ht="13" x14ac:dyDescent="0.15">
      <c r="A878" s="828"/>
      <c r="B878" s="829"/>
      <c r="C878" s="313"/>
      <c r="D878" s="311"/>
      <c r="E878" s="311"/>
      <c r="F878" s="313"/>
      <c r="G878" s="311"/>
      <c r="H878" s="313"/>
      <c r="I878" s="313"/>
      <c r="J878" s="313"/>
      <c r="K878" s="311"/>
      <c r="L878" s="29"/>
      <c r="M878" s="29"/>
      <c r="N878" s="311"/>
      <c r="O878" s="29"/>
    </row>
    <row r="879" spans="1:15" ht="13" x14ac:dyDescent="0.15">
      <c r="A879" s="828"/>
      <c r="B879" s="829"/>
      <c r="C879" s="313"/>
      <c r="D879" s="311"/>
      <c r="E879" s="311"/>
      <c r="F879" s="313"/>
      <c r="G879" s="311"/>
      <c r="H879" s="313"/>
      <c r="I879" s="313"/>
      <c r="J879" s="313"/>
      <c r="K879" s="311"/>
      <c r="L879" s="29"/>
      <c r="M879" s="29"/>
      <c r="N879" s="311"/>
      <c r="O879" s="29"/>
    </row>
    <row r="880" spans="1:15" ht="13" x14ac:dyDescent="0.15">
      <c r="A880" s="828"/>
      <c r="B880" s="829"/>
      <c r="C880" s="313"/>
      <c r="D880" s="311"/>
      <c r="E880" s="311"/>
      <c r="F880" s="313"/>
      <c r="G880" s="311"/>
      <c r="H880" s="313"/>
      <c r="I880" s="313"/>
      <c r="J880" s="313"/>
      <c r="K880" s="311"/>
      <c r="L880" s="29"/>
      <c r="M880" s="29"/>
      <c r="N880" s="311"/>
      <c r="O880" s="29"/>
    </row>
    <row r="881" spans="1:15" ht="13" x14ac:dyDescent="0.15">
      <c r="A881" s="828"/>
      <c r="B881" s="829"/>
      <c r="C881" s="313"/>
      <c r="D881" s="311"/>
      <c r="E881" s="311"/>
      <c r="F881" s="313"/>
      <c r="G881" s="311"/>
      <c r="H881" s="313"/>
      <c r="I881" s="313"/>
      <c r="J881" s="313"/>
      <c r="K881" s="311"/>
      <c r="L881" s="29"/>
      <c r="M881" s="29"/>
      <c r="N881" s="311"/>
      <c r="O881" s="29"/>
    </row>
    <row r="882" spans="1:15" ht="13" x14ac:dyDescent="0.15">
      <c r="A882" s="828"/>
      <c r="B882" s="829"/>
      <c r="C882" s="313"/>
      <c r="D882" s="311"/>
      <c r="E882" s="311"/>
      <c r="F882" s="313"/>
      <c r="G882" s="311"/>
      <c r="H882" s="313"/>
      <c r="I882" s="313"/>
      <c r="J882" s="313"/>
      <c r="K882" s="311"/>
      <c r="L882" s="29"/>
      <c r="M882" s="29"/>
      <c r="N882" s="311"/>
      <c r="O882" s="29"/>
    </row>
    <row r="883" spans="1:15" ht="13" x14ac:dyDescent="0.15">
      <c r="A883" s="828"/>
      <c r="B883" s="829"/>
      <c r="C883" s="313"/>
      <c r="D883" s="311"/>
      <c r="E883" s="311"/>
      <c r="F883" s="313"/>
      <c r="G883" s="311"/>
      <c r="H883" s="313"/>
      <c r="I883" s="313"/>
      <c r="J883" s="313"/>
      <c r="K883" s="311"/>
      <c r="L883" s="29"/>
      <c r="M883" s="29"/>
      <c r="N883" s="311"/>
      <c r="O883" s="29"/>
    </row>
    <row r="884" spans="1:15" ht="13" x14ac:dyDescent="0.15">
      <c r="A884" s="828"/>
      <c r="B884" s="829"/>
      <c r="C884" s="313"/>
      <c r="D884" s="311"/>
      <c r="E884" s="311"/>
      <c r="F884" s="313"/>
      <c r="G884" s="311"/>
      <c r="H884" s="313"/>
      <c r="I884" s="313"/>
      <c r="J884" s="313"/>
      <c r="K884" s="311"/>
      <c r="L884" s="29"/>
      <c r="M884" s="29"/>
      <c r="N884" s="311"/>
      <c r="O884" s="29"/>
    </row>
    <row r="885" spans="1:15" ht="13" x14ac:dyDescent="0.15">
      <c r="A885" s="828"/>
      <c r="B885" s="829"/>
      <c r="C885" s="313"/>
      <c r="D885" s="311"/>
      <c r="E885" s="311"/>
      <c r="F885" s="313"/>
      <c r="G885" s="311"/>
      <c r="H885" s="313"/>
      <c r="I885" s="313"/>
      <c r="J885" s="313"/>
      <c r="K885" s="311"/>
      <c r="L885" s="29"/>
      <c r="M885" s="29"/>
      <c r="N885" s="311"/>
      <c r="O885" s="29"/>
    </row>
    <row r="886" spans="1:15" ht="13" x14ac:dyDescent="0.15">
      <c r="A886" s="828"/>
      <c r="B886" s="829"/>
      <c r="C886" s="313"/>
      <c r="D886" s="311"/>
      <c r="E886" s="311"/>
      <c r="F886" s="313"/>
      <c r="G886" s="311"/>
      <c r="H886" s="313"/>
      <c r="I886" s="313"/>
      <c r="J886" s="313"/>
      <c r="K886" s="311"/>
      <c r="L886" s="29"/>
      <c r="M886" s="29"/>
      <c r="N886" s="311"/>
      <c r="O886" s="29"/>
    </row>
    <row r="887" spans="1:15" ht="13" x14ac:dyDescent="0.15">
      <c r="A887" s="828"/>
      <c r="B887" s="829"/>
      <c r="C887" s="313"/>
      <c r="D887" s="311"/>
      <c r="E887" s="311"/>
      <c r="F887" s="313"/>
      <c r="G887" s="311"/>
      <c r="H887" s="313"/>
      <c r="I887" s="313"/>
      <c r="J887" s="313"/>
      <c r="K887" s="311"/>
      <c r="L887" s="29"/>
      <c r="M887" s="29"/>
      <c r="N887" s="311"/>
      <c r="O887" s="29"/>
    </row>
    <row r="888" spans="1:15" ht="13" x14ac:dyDescent="0.15">
      <c r="A888" s="828"/>
      <c r="B888" s="829"/>
      <c r="C888" s="313"/>
      <c r="D888" s="311"/>
      <c r="E888" s="311"/>
      <c r="F888" s="313"/>
      <c r="G888" s="311"/>
      <c r="H888" s="313"/>
      <c r="I888" s="313"/>
      <c r="J888" s="313"/>
      <c r="K888" s="311"/>
      <c r="L888" s="29"/>
      <c r="M888" s="29"/>
      <c r="N888" s="311"/>
      <c r="O888" s="29"/>
    </row>
    <row r="889" spans="1:15" ht="13" x14ac:dyDescent="0.15">
      <c r="A889" s="828"/>
      <c r="B889" s="829"/>
      <c r="C889" s="313"/>
      <c r="D889" s="311"/>
      <c r="E889" s="311"/>
      <c r="F889" s="313"/>
      <c r="G889" s="311"/>
      <c r="H889" s="313"/>
      <c r="I889" s="313"/>
      <c r="J889" s="313"/>
      <c r="K889" s="311"/>
      <c r="L889" s="29"/>
      <c r="M889" s="29"/>
      <c r="N889" s="311"/>
      <c r="O889" s="29"/>
    </row>
    <row r="890" spans="1:15" ht="13" x14ac:dyDescent="0.15">
      <c r="A890" s="828"/>
      <c r="B890" s="829"/>
      <c r="C890" s="313"/>
      <c r="D890" s="311"/>
      <c r="E890" s="311"/>
      <c r="F890" s="313"/>
      <c r="G890" s="311"/>
      <c r="H890" s="313"/>
      <c r="I890" s="313"/>
      <c r="J890" s="313"/>
      <c r="K890" s="311"/>
      <c r="L890" s="29"/>
      <c r="M890" s="29"/>
      <c r="N890" s="311"/>
      <c r="O890" s="29"/>
    </row>
    <row r="891" spans="1:15" ht="13" x14ac:dyDescent="0.15">
      <c r="A891" s="828"/>
      <c r="B891" s="829"/>
      <c r="C891" s="313"/>
      <c r="D891" s="311"/>
      <c r="E891" s="311"/>
      <c r="F891" s="313"/>
      <c r="G891" s="311"/>
      <c r="H891" s="313"/>
      <c r="I891" s="313"/>
      <c r="J891" s="313"/>
      <c r="K891" s="311"/>
      <c r="L891" s="29"/>
      <c r="M891" s="29"/>
      <c r="N891" s="311"/>
      <c r="O891" s="29"/>
    </row>
    <row r="892" spans="1:15" ht="13" x14ac:dyDescent="0.15">
      <c r="A892" s="828"/>
      <c r="B892" s="829"/>
      <c r="C892" s="313"/>
      <c r="D892" s="311"/>
      <c r="E892" s="311"/>
      <c r="F892" s="313"/>
      <c r="G892" s="311"/>
      <c r="H892" s="313"/>
      <c r="I892" s="313"/>
      <c r="J892" s="313"/>
      <c r="K892" s="311"/>
      <c r="L892" s="29"/>
      <c r="M892" s="29"/>
      <c r="N892" s="311"/>
      <c r="O892" s="29"/>
    </row>
    <row r="893" spans="1:15" ht="13" x14ac:dyDescent="0.15">
      <c r="A893" s="828"/>
      <c r="B893" s="829"/>
      <c r="C893" s="313"/>
      <c r="D893" s="311"/>
      <c r="E893" s="311"/>
      <c r="F893" s="313"/>
      <c r="G893" s="311"/>
      <c r="H893" s="313"/>
      <c r="I893" s="313"/>
      <c r="J893" s="313"/>
      <c r="K893" s="311"/>
      <c r="L893" s="29"/>
      <c r="M893" s="29"/>
      <c r="N893" s="311"/>
      <c r="O893" s="29"/>
    </row>
    <row r="894" spans="1:15" ht="13" x14ac:dyDescent="0.15">
      <c r="A894" s="828"/>
      <c r="B894" s="829"/>
      <c r="C894" s="313"/>
      <c r="D894" s="311"/>
      <c r="E894" s="311"/>
      <c r="F894" s="313"/>
      <c r="G894" s="311"/>
      <c r="H894" s="313"/>
      <c r="I894" s="313"/>
      <c r="J894" s="313"/>
      <c r="K894" s="311"/>
      <c r="L894" s="29"/>
      <c r="M894" s="29"/>
      <c r="N894" s="311"/>
      <c r="O894" s="29"/>
    </row>
    <row r="895" spans="1:15" ht="13" x14ac:dyDescent="0.15">
      <c r="A895" s="828"/>
      <c r="B895" s="829"/>
      <c r="C895" s="313"/>
      <c r="D895" s="311"/>
      <c r="E895" s="311"/>
      <c r="F895" s="313"/>
      <c r="G895" s="311"/>
      <c r="H895" s="313"/>
      <c r="I895" s="313"/>
      <c r="J895" s="313"/>
      <c r="K895" s="311"/>
      <c r="L895" s="29"/>
      <c r="M895" s="29"/>
      <c r="N895" s="311"/>
      <c r="O895" s="29"/>
    </row>
    <row r="896" spans="1:15" ht="13" x14ac:dyDescent="0.15">
      <c r="A896" s="828"/>
      <c r="B896" s="829"/>
      <c r="C896" s="313"/>
      <c r="D896" s="311"/>
      <c r="E896" s="311"/>
      <c r="F896" s="313"/>
      <c r="G896" s="311"/>
      <c r="H896" s="313"/>
      <c r="I896" s="313"/>
      <c r="J896" s="313"/>
      <c r="K896" s="311"/>
      <c r="L896" s="29"/>
      <c r="M896" s="29"/>
      <c r="N896" s="311"/>
      <c r="O896" s="29"/>
    </row>
    <row r="897" spans="1:15" ht="13" x14ac:dyDescent="0.15">
      <c r="A897" s="828"/>
      <c r="B897" s="829"/>
      <c r="C897" s="313"/>
      <c r="D897" s="311"/>
      <c r="E897" s="311"/>
      <c r="F897" s="313"/>
      <c r="G897" s="311"/>
      <c r="H897" s="313"/>
      <c r="I897" s="313"/>
      <c r="J897" s="313"/>
      <c r="K897" s="311"/>
      <c r="L897" s="29"/>
      <c r="M897" s="29"/>
      <c r="N897" s="311"/>
      <c r="O897" s="29"/>
    </row>
    <row r="898" spans="1:15" ht="13" x14ac:dyDescent="0.15">
      <c r="A898" s="828"/>
      <c r="B898" s="829"/>
      <c r="C898" s="313"/>
      <c r="D898" s="311"/>
      <c r="E898" s="311"/>
      <c r="F898" s="313"/>
      <c r="G898" s="311"/>
      <c r="H898" s="313"/>
      <c r="I898" s="313"/>
      <c r="J898" s="313"/>
      <c r="K898" s="311"/>
      <c r="L898" s="29"/>
      <c r="M898" s="29"/>
      <c r="N898" s="311"/>
      <c r="O898" s="29"/>
    </row>
    <row r="899" spans="1:15" ht="13" x14ac:dyDescent="0.15">
      <c r="A899" s="828"/>
      <c r="B899" s="829"/>
      <c r="C899" s="313"/>
      <c r="D899" s="311"/>
      <c r="E899" s="311"/>
      <c r="F899" s="313"/>
      <c r="G899" s="311"/>
      <c r="H899" s="313"/>
      <c r="I899" s="313"/>
      <c r="J899" s="313"/>
      <c r="K899" s="311"/>
      <c r="L899" s="29"/>
      <c r="M899" s="29"/>
      <c r="N899" s="311"/>
      <c r="O899" s="29"/>
    </row>
    <row r="900" spans="1:15" ht="13" x14ac:dyDescent="0.15">
      <c r="A900" s="828"/>
      <c r="B900" s="829"/>
      <c r="C900" s="313"/>
      <c r="D900" s="311"/>
      <c r="E900" s="311"/>
      <c r="F900" s="313"/>
      <c r="G900" s="311"/>
      <c r="H900" s="313"/>
      <c r="I900" s="313"/>
      <c r="J900" s="313"/>
      <c r="K900" s="311"/>
      <c r="L900" s="29"/>
      <c r="M900" s="29"/>
      <c r="N900" s="311"/>
      <c r="O900" s="29"/>
    </row>
    <row r="901" spans="1:15" ht="13" x14ac:dyDescent="0.15">
      <c r="A901" s="828"/>
      <c r="B901" s="829"/>
      <c r="C901" s="313"/>
      <c r="D901" s="311"/>
      <c r="E901" s="311"/>
      <c r="F901" s="313"/>
      <c r="G901" s="311"/>
      <c r="H901" s="313"/>
      <c r="I901" s="313"/>
      <c r="J901" s="313"/>
      <c r="K901" s="311"/>
      <c r="L901" s="29"/>
      <c r="M901" s="29"/>
      <c r="N901" s="311"/>
      <c r="O901" s="29"/>
    </row>
    <row r="902" spans="1:15" ht="13" x14ac:dyDescent="0.15">
      <c r="A902" s="828"/>
      <c r="B902" s="829"/>
      <c r="C902" s="313"/>
      <c r="D902" s="311"/>
      <c r="E902" s="311"/>
      <c r="F902" s="313"/>
      <c r="G902" s="311"/>
      <c r="H902" s="313"/>
      <c r="I902" s="313"/>
      <c r="J902" s="313"/>
      <c r="K902" s="311"/>
      <c r="L902" s="29"/>
      <c r="M902" s="29"/>
      <c r="N902" s="311"/>
      <c r="O902" s="29"/>
    </row>
    <row r="903" spans="1:15" ht="13" x14ac:dyDescent="0.15">
      <c r="A903" s="828"/>
      <c r="B903" s="829"/>
      <c r="C903" s="313"/>
      <c r="D903" s="311"/>
      <c r="E903" s="311"/>
      <c r="F903" s="313"/>
      <c r="G903" s="311"/>
      <c r="H903" s="313"/>
      <c r="I903" s="313"/>
      <c r="J903" s="313"/>
      <c r="K903" s="311"/>
      <c r="L903" s="29"/>
      <c r="M903" s="29"/>
      <c r="N903" s="311"/>
      <c r="O903" s="29"/>
    </row>
    <row r="904" spans="1:15" ht="13" x14ac:dyDescent="0.15">
      <c r="A904" s="828"/>
      <c r="B904" s="829"/>
      <c r="C904" s="313"/>
      <c r="D904" s="311"/>
      <c r="E904" s="311"/>
      <c r="F904" s="313"/>
      <c r="G904" s="311"/>
      <c r="H904" s="313"/>
      <c r="I904" s="313"/>
      <c r="J904" s="313"/>
      <c r="K904" s="311"/>
      <c r="L904" s="29"/>
      <c r="M904" s="29"/>
      <c r="N904" s="311"/>
      <c r="O904" s="29"/>
    </row>
    <row r="905" spans="1:15" ht="13" x14ac:dyDescent="0.15">
      <c r="A905" s="828"/>
      <c r="B905" s="829"/>
      <c r="C905" s="313"/>
      <c r="D905" s="311"/>
      <c r="E905" s="311"/>
      <c r="F905" s="313"/>
      <c r="G905" s="311"/>
      <c r="H905" s="313"/>
      <c r="I905" s="313"/>
      <c r="J905" s="313"/>
      <c r="K905" s="311"/>
      <c r="L905" s="29"/>
      <c r="M905" s="29"/>
      <c r="N905" s="311"/>
      <c r="O905" s="29"/>
    </row>
    <row r="906" spans="1:15" ht="13" x14ac:dyDescent="0.15">
      <c r="A906" s="828"/>
      <c r="B906" s="829"/>
      <c r="C906" s="313"/>
      <c r="D906" s="311"/>
      <c r="E906" s="311"/>
      <c r="F906" s="313"/>
      <c r="G906" s="311"/>
      <c r="H906" s="313"/>
      <c r="I906" s="313"/>
      <c r="J906" s="313"/>
      <c r="K906" s="311"/>
      <c r="L906" s="29"/>
      <c r="M906" s="29"/>
      <c r="N906" s="311"/>
      <c r="O906" s="29"/>
    </row>
    <row r="907" spans="1:15" ht="13" x14ac:dyDescent="0.15">
      <c r="A907" s="828"/>
      <c r="B907" s="829"/>
      <c r="C907" s="313"/>
      <c r="D907" s="311"/>
      <c r="E907" s="311"/>
      <c r="F907" s="313"/>
      <c r="G907" s="311"/>
      <c r="H907" s="313"/>
      <c r="I907" s="313"/>
      <c r="J907" s="313"/>
      <c r="K907" s="311"/>
      <c r="L907" s="29"/>
      <c r="M907" s="29"/>
      <c r="N907" s="311"/>
      <c r="O907" s="29"/>
    </row>
    <row r="908" spans="1:15" ht="13" x14ac:dyDescent="0.15">
      <c r="A908" s="828"/>
      <c r="B908" s="829"/>
      <c r="C908" s="313"/>
      <c r="D908" s="311"/>
      <c r="E908" s="311"/>
      <c r="F908" s="313"/>
      <c r="G908" s="311"/>
      <c r="H908" s="313"/>
      <c r="I908" s="313"/>
      <c r="J908" s="313"/>
      <c r="K908" s="311"/>
      <c r="L908" s="29"/>
      <c r="M908" s="29"/>
      <c r="N908" s="311"/>
      <c r="O908" s="29"/>
    </row>
    <row r="909" spans="1:15" ht="13" x14ac:dyDescent="0.15">
      <c r="A909" s="828"/>
      <c r="B909" s="829"/>
      <c r="C909" s="313"/>
      <c r="D909" s="311"/>
      <c r="E909" s="311"/>
      <c r="F909" s="313"/>
      <c r="G909" s="311"/>
      <c r="H909" s="313"/>
      <c r="I909" s="313"/>
      <c r="J909" s="313"/>
      <c r="K909" s="311"/>
      <c r="L909" s="29"/>
      <c r="M909" s="29"/>
      <c r="N909" s="311"/>
      <c r="O909" s="29"/>
    </row>
    <row r="910" spans="1:15" ht="13" x14ac:dyDescent="0.15">
      <c r="A910" s="828"/>
      <c r="B910" s="829"/>
      <c r="C910" s="313"/>
      <c r="D910" s="311"/>
      <c r="E910" s="311"/>
      <c r="F910" s="313"/>
      <c r="G910" s="311"/>
      <c r="H910" s="313"/>
      <c r="I910" s="313"/>
      <c r="J910" s="313"/>
      <c r="K910" s="311"/>
      <c r="L910" s="29"/>
      <c r="M910" s="29"/>
      <c r="N910" s="311"/>
      <c r="O910" s="29"/>
    </row>
    <row r="911" spans="1:15" ht="13" x14ac:dyDescent="0.15">
      <c r="A911" s="828"/>
      <c r="B911" s="829"/>
      <c r="C911" s="313"/>
      <c r="D911" s="311"/>
      <c r="E911" s="311"/>
      <c r="F911" s="313"/>
      <c r="G911" s="311"/>
      <c r="H911" s="313"/>
      <c r="I911" s="313"/>
      <c r="J911" s="313"/>
      <c r="K911" s="311"/>
      <c r="L911" s="29"/>
      <c r="M911" s="29"/>
      <c r="N911" s="311"/>
      <c r="O911" s="29"/>
    </row>
    <row r="912" spans="1:15" ht="13" x14ac:dyDescent="0.15">
      <c r="A912" s="828"/>
      <c r="B912" s="829"/>
      <c r="C912" s="313"/>
      <c r="D912" s="311"/>
      <c r="E912" s="311"/>
      <c r="F912" s="313"/>
      <c r="G912" s="311"/>
      <c r="H912" s="313"/>
      <c r="I912" s="313"/>
      <c r="J912" s="313"/>
      <c r="K912" s="311"/>
      <c r="L912" s="29"/>
      <c r="M912" s="29"/>
      <c r="N912" s="311"/>
      <c r="O912" s="29"/>
    </row>
    <row r="913" spans="1:15" ht="13" x14ac:dyDescent="0.15">
      <c r="A913" s="828"/>
      <c r="B913" s="829"/>
      <c r="C913" s="313"/>
      <c r="D913" s="311"/>
      <c r="E913" s="311"/>
      <c r="F913" s="313"/>
      <c r="G913" s="311"/>
      <c r="H913" s="313"/>
      <c r="I913" s="313"/>
      <c r="J913" s="313"/>
      <c r="K913" s="311"/>
      <c r="L913" s="29"/>
      <c r="M913" s="29"/>
      <c r="N913" s="311"/>
      <c r="O913" s="29"/>
    </row>
    <row r="914" spans="1:15" ht="13" x14ac:dyDescent="0.15">
      <c r="A914" s="828"/>
      <c r="B914" s="829"/>
      <c r="C914" s="313"/>
      <c r="D914" s="311"/>
      <c r="E914" s="311"/>
      <c r="F914" s="313"/>
      <c r="G914" s="311"/>
      <c r="H914" s="313"/>
      <c r="I914" s="313"/>
      <c r="J914" s="313"/>
      <c r="K914" s="311"/>
      <c r="L914" s="29"/>
      <c r="M914" s="29"/>
      <c r="N914" s="311"/>
      <c r="O914" s="29"/>
    </row>
    <row r="915" spans="1:15" ht="13" x14ac:dyDescent="0.15">
      <c r="A915" s="828"/>
      <c r="B915" s="829"/>
      <c r="C915" s="313"/>
      <c r="D915" s="311"/>
      <c r="E915" s="311"/>
      <c r="F915" s="313"/>
      <c r="G915" s="311"/>
      <c r="H915" s="313"/>
      <c r="I915" s="313"/>
      <c r="J915" s="313"/>
      <c r="K915" s="311"/>
      <c r="L915" s="29"/>
      <c r="M915" s="29"/>
      <c r="N915" s="311"/>
      <c r="O915" s="29"/>
    </row>
    <row r="916" spans="1:15" ht="13" x14ac:dyDescent="0.15">
      <c r="A916" s="828"/>
      <c r="B916" s="829"/>
      <c r="C916" s="313"/>
      <c r="D916" s="311"/>
      <c r="E916" s="311"/>
      <c r="F916" s="313"/>
      <c r="G916" s="311"/>
      <c r="H916" s="313"/>
      <c r="I916" s="313"/>
      <c r="J916" s="313"/>
      <c r="K916" s="311"/>
      <c r="L916" s="29"/>
      <c r="M916" s="29"/>
      <c r="N916" s="311"/>
      <c r="O916" s="29"/>
    </row>
    <row r="917" spans="1:15" ht="13" x14ac:dyDescent="0.15">
      <c r="A917" s="828"/>
      <c r="B917" s="829"/>
      <c r="C917" s="313"/>
      <c r="D917" s="311"/>
      <c r="E917" s="311"/>
      <c r="F917" s="313"/>
      <c r="G917" s="311"/>
      <c r="H917" s="313"/>
      <c r="I917" s="313"/>
      <c r="J917" s="313"/>
      <c r="K917" s="311"/>
      <c r="L917" s="29"/>
      <c r="M917" s="29"/>
      <c r="N917" s="311"/>
      <c r="O917" s="29"/>
    </row>
    <row r="918" spans="1:15" ht="13" x14ac:dyDescent="0.15">
      <c r="A918" s="828"/>
      <c r="B918" s="829"/>
      <c r="C918" s="313"/>
      <c r="D918" s="311"/>
      <c r="E918" s="311"/>
      <c r="F918" s="313"/>
      <c r="G918" s="311"/>
      <c r="H918" s="313"/>
      <c r="I918" s="313"/>
      <c r="J918" s="313"/>
      <c r="K918" s="311"/>
      <c r="L918" s="29"/>
      <c r="M918" s="29"/>
      <c r="N918" s="311"/>
      <c r="O918" s="29"/>
    </row>
    <row r="919" spans="1:15" ht="13" x14ac:dyDescent="0.15">
      <c r="A919" s="828"/>
      <c r="B919" s="829"/>
      <c r="C919" s="313"/>
      <c r="D919" s="311"/>
      <c r="E919" s="311"/>
      <c r="F919" s="313"/>
      <c r="G919" s="311"/>
      <c r="H919" s="313"/>
      <c r="I919" s="313"/>
      <c r="J919" s="313"/>
      <c r="K919" s="311"/>
      <c r="L919" s="29"/>
      <c r="M919" s="29"/>
      <c r="N919" s="311"/>
      <c r="O919" s="29"/>
    </row>
    <row r="920" spans="1:15" ht="13" x14ac:dyDescent="0.15">
      <c r="A920" s="828"/>
      <c r="B920" s="829"/>
      <c r="C920" s="313"/>
      <c r="D920" s="311"/>
      <c r="E920" s="311"/>
      <c r="F920" s="313"/>
      <c r="G920" s="311"/>
      <c r="H920" s="313"/>
      <c r="I920" s="313"/>
      <c r="J920" s="313"/>
      <c r="K920" s="311"/>
      <c r="L920" s="29"/>
      <c r="M920" s="29"/>
      <c r="N920" s="311"/>
      <c r="O920" s="29"/>
    </row>
    <row r="921" spans="1:15" ht="13" x14ac:dyDescent="0.15">
      <c r="A921" s="828"/>
      <c r="B921" s="829"/>
      <c r="C921" s="313"/>
      <c r="D921" s="311"/>
      <c r="E921" s="311"/>
      <c r="F921" s="313"/>
      <c r="G921" s="311"/>
      <c r="H921" s="313"/>
      <c r="I921" s="313"/>
      <c r="J921" s="313"/>
      <c r="K921" s="311"/>
      <c r="L921" s="29"/>
      <c r="M921" s="29"/>
      <c r="N921" s="311"/>
      <c r="O921" s="29"/>
    </row>
    <row r="922" spans="1:15" ht="13" x14ac:dyDescent="0.15">
      <c r="A922" s="828"/>
      <c r="B922" s="829"/>
      <c r="C922" s="313"/>
      <c r="D922" s="311"/>
      <c r="E922" s="311"/>
      <c r="F922" s="313"/>
      <c r="G922" s="311"/>
      <c r="H922" s="313"/>
      <c r="I922" s="313"/>
      <c r="J922" s="313"/>
      <c r="K922" s="311"/>
      <c r="L922" s="29"/>
      <c r="M922" s="29"/>
      <c r="N922" s="311"/>
      <c r="O922" s="29"/>
    </row>
    <row r="923" spans="1:15" ht="13" x14ac:dyDescent="0.15">
      <c r="A923" s="828"/>
      <c r="B923" s="829"/>
      <c r="C923" s="313"/>
      <c r="D923" s="311"/>
      <c r="E923" s="311"/>
      <c r="F923" s="313"/>
      <c r="G923" s="311"/>
      <c r="H923" s="313"/>
      <c r="I923" s="313"/>
      <c r="J923" s="313"/>
      <c r="K923" s="311"/>
      <c r="L923" s="29"/>
      <c r="M923" s="29"/>
      <c r="N923" s="311"/>
      <c r="O923" s="29"/>
    </row>
    <row r="924" spans="1:15" ht="13" x14ac:dyDescent="0.15">
      <c r="A924" s="828"/>
      <c r="B924" s="829"/>
      <c r="C924" s="313"/>
      <c r="D924" s="311"/>
      <c r="E924" s="311"/>
      <c r="F924" s="313"/>
      <c r="G924" s="311"/>
      <c r="H924" s="313"/>
      <c r="I924" s="313"/>
      <c r="J924" s="313"/>
      <c r="K924" s="311"/>
      <c r="L924" s="29"/>
      <c r="M924" s="29"/>
      <c r="N924" s="311"/>
      <c r="O924" s="29"/>
    </row>
    <row r="925" spans="1:15" ht="13" x14ac:dyDescent="0.15">
      <c r="A925" s="828"/>
      <c r="B925" s="829"/>
      <c r="C925" s="313"/>
      <c r="D925" s="311"/>
      <c r="E925" s="311"/>
      <c r="F925" s="313"/>
      <c r="G925" s="311"/>
      <c r="H925" s="313"/>
      <c r="I925" s="313"/>
      <c r="J925" s="313"/>
      <c r="K925" s="311"/>
      <c r="L925" s="29"/>
      <c r="M925" s="29"/>
      <c r="N925" s="311"/>
      <c r="O925" s="29"/>
    </row>
    <row r="926" spans="1:15" ht="13" x14ac:dyDescent="0.15">
      <c r="A926" s="828"/>
      <c r="B926" s="829"/>
      <c r="C926" s="313"/>
      <c r="D926" s="311"/>
      <c r="E926" s="311"/>
      <c r="F926" s="313"/>
      <c r="G926" s="311"/>
      <c r="H926" s="313"/>
      <c r="I926" s="313"/>
      <c r="J926" s="313"/>
      <c r="K926" s="311"/>
      <c r="L926" s="29"/>
      <c r="M926" s="29"/>
      <c r="N926" s="311"/>
      <c r="O926" s="29"/>
    </row>
    <row r="927" spans="1:15" ht="13" x14ac:dyDescent="0.15">
      <c r="A927" s="828"/>
      <c r="B927" s="829"/>
      <c r="C927" s="313"/>
      <c r="D927" s="311"/>
      <c r="E927" s="311"/>
      <c r="F927" s="313"/>
      <c r="G927" s="311"/>
      <c r="H927" s="313"/>
      <c r="I927" s="313"/>
      <c r="J927" s="313"/>
      <c r="K927" s="311"/>
      <c r="L927" s="29"/>
      <c r="M927" s="29"/>
      <c r="N927" s="311"/>
      <c r="O927" s="29"/>
    </row>
    <row r="928" spans="1:15" ht="13" x14ac:dyDescent="0.15">
      <c r="A928" s="828"/>
      <c r="B928" s="829"/>
      <c r="C928" s="313"/>
      <c r="D928" s="311"/>
      <c r="E928" s="311"/>
      <c r="F928" s="313"/>
      <c r="G928" s="311"/>
      <c r="H928" s="313"/>
      <c r="I928" s="313"/>
      <c r="J928" s="313"/>
      <c r="K928" s="311"/>
      <c r="L928" s="29"/>
      <c r="M928" s="29"/>
      <c r="N928" s="311"/>
      <c r="O928" s="29"/>
    </row>
    <row r="929" spans="1:15" ht="13" x14ac:dyDescent="0.15">
      <c r="A929" s="828"/>
      <c r="B929" s="829"/>
      <c r="C929" s="313"/>
      <c r="D929" s="311"/>
      <c r="E929" s="311"/>
      <c r="F929" s="313"/>
      <c r="G929" s="311"/>
      <c r="H929" s="313"/>
      <c r="I929" s="313"/>
      <c r="J929" s="313"/>
      <c r="K929" s="311"/>
      <c r="L929" s="29"/>
      <c r="M929" s="29"/>
      <c r="N929" s="311"/>
      <c r="O929" s="29"/>
    </row>
    <row r="930" spans="1:15" ht="13" x14ac:dyDescent="0.15">
      <c r="A930" s="828"/>
      <c r="B930" s="829"/>
      <c r="C930" s="313"/>
      <c r="D930" s="311"/>
      <c r="E930" s="311"/>
      <c r="F930" s="313"/>
      <c r="G930" s="311"/>
      <c r="H930" s="313"/>
      <c r="I930" s="313"/>
      <c r="J930" s="313"/>
      <c r="K930" s="311"/>
      <c r="L930" s="29"/>
      <c r="M930" s="29"/>
      <c r="N930" s="311"/>
      <c r="O930" s="29"/>
    </row>
    <row r="931" spans="1:15" ht="13" x14ac:dyDescent="0.15">
      <c r="A931" s="828"/>
      <c r="B931" s="829"/>
      <c r="C931" s="313"/>
      <c r="D931" s="311"/>
      <c r="E931" s="311"/>
      <c r="F931" s="313"/>
      <c r="G931" s="311"/>
      <c r="H931" s="313"/>
      <c r="I931" s="313"/>
      <c r="J931" s="313"/>
      <c r="K931" s="311"/>
      <c r="L931" s="29"/>
      <c r="M931" s="29"/>
      <c r="N931" s="311"/>
      <c r="O931" s="29"/>
    </row>
    <row r="932" spans="1:15" ht="13" x14ac:dyDescent="0.15">
      <c r="A932" s="828"/>
      <c r="B932" s="829"/>
      <c r="C932" s="313"/>
      <c r="D932" s="311"/>
      <c r="E932" s="311"/>
      <c r="F932" s="313"/>
      <c r="G932" s="311"/>
      <c r="H932" s="313"/>
      <c r="I932" s="313"/>
      <c r="J932" s="313"/>
      <c r="K932" s="311"/>
      <c r="L932" s="29"/>
      <c r="M932" s="29"/>
      <c r="N932" s="311"/>
      <c r="O932" s="29"/>
    </row>
    <row r="933" spans="1:15" ht="13" x14ac:dyDescent="0.15">
      <c r="A933" s="828"/>
      <c r="B933" s="829"/>
      <c r="C933" s="313"/>
      <c r="D933" s="311"/>
      <c r="E933" s="311"/>
      <c r="F933" s="313"/>
      <c r="G933" s="311"/>
      <c r="H933" s="313"/>
      <c r="I933" s="313"/>
      <c r="J933" s="313"/>
      <c r="K933" s="311"/>
      <c r="L933" s="29"/>
      <c r="M933" s="29"/>
      <c r="N933" s="311"/>
      <c r="O933" s="29"/>
    </row>
    <row r="934" spans="1:15" ht="13" x14ac:dyDescent="0.15">
      <c r="A934" s="828"/>
      <c r="B934" s="829"/>
      <c r="C934" s="313"/>
      <c r="D934" s="311"/>
      <c r="E934" s="311"/>
      <c r="F934" s="313"/>
      <c r="G934" s="311"/>
      <c r="H934" s="313"/>
      <c r="I934" s="313"/>
      <c r="J934" s="313"/>
      <c r="K934" s="311"/>
      <c r="L934" s="29"/>
      <c r="M934" s="29"/>
      <c r="N934" s="311"/>
      <c r="O934" s="29"/>
    </row>
    <row r="935" spans="1:15" ht="13" x14ac:dyDescent="0.15">
      <c r="A935" s="828"/>
      <c r="B935" s="829"/>
      <c r="C935" s="313"/>
      <c r="D935" s="311"/>
      <c r="E935" s="311"/>
      <c r="F935" s="313"/>
      <c r="G935" s="311"/>
      <c r="H935" s="313"/>
      <c r="I935" s="313"/>
      <c r="J935" s="313"/>
      <c r="K935" s="311"/>
      <c r="L935" s="29"/>
      <c r="M935" s="29"/>
      <c r="N935" s="311"/>
      <c r="O935" s="29"/>
    </row>
    <row r="936" spans="1:15" ht="13" x14ac:dyDescent="0.15">
      <c r="A936" s="828"/>
      <c r="B936" s="829"/>
      <c r="C936" s="313"/>
      <c r="D936" s="311"/>
      <c r="E936" s="311"/>
      <c r="F936" s="313"/>
      <c r="G936" s="311"/>
      <c r="H936" s="313"/>
      <c r="I936" s="313"/>
      <c r="J936" s="313"/>
      <c r="K936" s="311"/>
      <c r="L936" s="29"/>
      <c r="M936" s="29"/>
      <c r="N936" s="311"/>
      <c r="O936" s="29"/>
    </row>
    <row r="937" spans="1:15" ht="13" x14ac:dyDescent="0.15">
      <c r="A937" s="828"/>
      <c r="B937" s="829"/>
      <c r="C937" s="313"/>
      <c r="D937" s="311"/>
      <c r="E937" s="311"/>
      <c r="F937" s="313"/>
      <c r="G937" s="311"/>
      <c r="H937" s="313"/>
      <c r="I937" s="313"/>
      <c r="J937" s="313"/>
      <c r="K937" s="311"/>
      <c r="L937" s="29"/>
      <c r="M937" s="29"/>
      <c r="N937" s="311"/>
      <c r="O937" s="29"/>
    </row>
    <row r="938" spans="1:15" ht="13" x14ac:dyDescent="0.15">
      <c r="A938" s="828"/>
      <c r="B938" s="829"/>
      <c r="C938" s="313"/>
      <c r="D938" s="311"/>
      <c r="E938" s="311"/>
      <c r="F938" s="313"/>
      <c r="G938" s="311"/>
      <c r="H938" s="313"/>
      <c r="I938" s="313"/>
      <c r="J938" s="313"/>
      <c r="K938" s="311"/>
      <c r="L938" s="29"/>
      <c r="M938" s="29"/>
      <c r="N938" s="311"/>
      <c r="O938" s="29"/>
    </row>
    <row r="939" spans="1:15" ht="13" x14ac:dyDescent="0.15">
      <c r="A939" s="828"/>
      <c r="B939" s="829"/>
      <c r="C939" s="313"/>
      <c r="D939" s="311"/>
      <c r="E939" s="311"/>
      <c r="F939" s="313"/>
      <c r="G939" s="311"/>
      <c r="H939" s="313"/>
      <c r="I939" s="313"/>
      <c r="J939" s="313"/>
      <c r="K939" s="311"/>
      <c r="L939" s="29"/>
      <c r="M939" s="29"/>
      <c r="N939" s="311"/>
      <c r="O939" s="29"/>
    </row>
    <row r="940" spans="1:15" ht="13" x14ac:dyDescent="0.15">
      <c r="A940" s="828"/>
      <c r="B940" s="829"/>
      <c r="C940" s="313"/>
      <c r="D940" s="311"/>
      <c r="E940" s="311"/>
      <c r="F940" s="313"/>
      <c r="G940" s="311"/>
      <c r="H940" s="313"/>
      <c r="I940" s="313"/>
      <c r="J940" s="313"/>
      <c r="K940" s="311"/>
      <c r="L940" s="29"/>
      <c r="M940" s="29"/>
      <c r="N940" s="311"/>
      <c r="O940" s="29"/>
    </row>
    <row r="941" spans="1:15" ht="13" x14ac:dyDescent="0.15">
      <c r="A941" s="828"/>
      <c r="B941" s="829"/>
      <c r="C941" s="313"/>
      <c r="D941" s="311"/>
      <c r="E941" s="311"/>
      <c r="F941" s="313"/>
      <c r="G941" s="311"/>
      <c r="H941" s="313"/>
      <c r="I941" s="313"/>
      <c r="J941" s="313"/>
      <c r="K941" s="311"/>
      <c r="L941" s="29"/>
      <c r="M941" s="29"/>
      <c r="N941" s="311"/>
      <c r="O941" s="29"/>
    </row>
    <row r="942" spans="1:15" ht="13" x14ac:dyDescent="0.15">
      <c r="A942" s="828"/>
      <c r="B942" s="829"/>
      <c r="C942" s="313"/>
      <c r="D942" s="311"/>
      <c r="E942" s="311"/>
      <c r="F942" s="313"/>
      <c r="G942" s="311"/>
      <c r="H942" s="313"/>
      <c r="I942" s="313"/>
      <c r="J942" s="313"/>
      <c r="K942" s="311"/>
      <c r="L942" s="29"/>
      <c r="M942" s="29"/>
      <c r="N942" s="311"/>
      <c r="O942" s="29"/>
    </row>
    <row r="943" spans="1:15" ht="13" x14ac:dyDescent="0.15">
      <c r="A943" s="828"/>
      <c r="B943" s="829"/>
      <c r="C943" s="313"/>
      <c r="D943" s="311"/>
      <c r="E943" s="311"/>
      <c r="F943" s="313"/>
      <c r="G943" s="311"/>
      <c r="H943" s="313"/>
      <c r="I943" s="313"/>
      <c r="J943" s="313"/>
      <c r="K943" s="311"/>
      <c r="L943" s="29"/>
      <c r="M943" s="29"/>
      <c r="N943" s="311"/>
      <c r="O943" s="29"/>
    </row>
    <row r="944" spans="1:15" ht="13" x14ac:dyDescent="0.15">
      <c r="A944" s="828"/>
      <c r="B944" s="829"/>
      <c r="C944" s="313"/>
      <c r="D944" s="311"/>
      <c r="E944" s="311"/>
      <c r="F944" s="313"/>
      <c r="G944" s="311"/>
      <c r="H944" s="313"/>
      <c r="I944" s="313"/>
      <c r="J944" s="313"/>
      <c r="K944" s="311"/>
      <c r="L944" s="29"/>
      <c r="M944" s="29"/>
      <c r="N944" s="311"/>
      <c r="O944" s="29"/>
    </row>
    <row r="945" spans="1:15" ht="13" x14ac:dyDescent="0.15">
      <c r="A945" s="828"/>
      <c r="B945" s="829"/>
      <c r="C945" s="313"/>
      <c r="D945" s="311"/>
      <c r="E945" s="311"/>
      <c r="F945" s="313"/>
      <c r="G945" s="311"/>
      <c r="H945" s="313"/>
      <c r="I945" s="313"/>
      <c r="J945" s="313"/>
      <c r="K945" s="311"/>
      <c r="L945" s="29"/>
      <c r="M945" s="29"/>
      <c r="N945" s="311"/>
      <c r="O945" s="29"/>
    </row>
    <row r="946" spans="1:15" ht="13" x14ac:dyDescent="0.15">
      <c r="A946" s="828"/>
      <c r="B946" s="829"/>
      <c r="C946" s="313"/>
      <c r="D946" s="311"/>
      <c r="E946" s="311"/>
      <c r="F946" s="313"/>
      <c r="G946" s="311"/>
      <c r="H946" s="313"/>
      <c r="I946" s="313"/>
      <c r="J946" s="313"/>
      <c r="K946" s="311"/>
      <c r="L946" s="29"/>
      <c r="M946" s="29"/>
      <c r="N946" s="311"/>
      <c r="O946" s="29"/>
    </row>
    <row r="947" spans="1:15" ht="13" x14ac:dyDescent="0.15">
      <c r="A947" s="828"/>
      <c r="B947" s="829"/>
      <c r="C947" s="313"/>
      <c r="D947" s="311"/>
      <c r="E947" s="311"/>
      <c r="F947" s="313"/>
      <c r="G947" s="311"/>
      <c r="H947" s="313"/>
      <c r="I947" s="313"/>
      <c r="J947" s="313"/>
      <c r="K947" s="311"/>
      <c r="L947" s="29"/>
      <c r="M947" s="29"/>
      <c r="N947" s="311"/>
      <c r="O947" s="29"/>
    </row>
    <row r="948" spans="1:15" ht="13" x14ac:dyDescent="0.15">
      <c r="A948" s="828"/>
      <c r="B948" s="829"/>
      <c r="C948" s="313"/>
      <c r="D948" s="311"/>
      <c r="E948" s="311"/>
      <c r="F948" s="313"/>
      <c r="G948" s="311"/>
      <c r="H948" s="313"/>
      <c r="I948" s="313"/>
      <c r="J948" s="313"/>
      <c r="K948" s="311"/>
      <c r="L948" s="29"/>
      <c r="M948" s="29"/>
      <c r="N948" s="311"/>
      <c r="O948" s="29"/>
    </row>
    <row r="949" spans="1:15" ht="13" x14ac:dyDescent="0.15">
      <c r="A949" s="828"/>
      <c r="B949" s="829"/>
      <c r="C949" s="313"/>
      <c r="D949" s="311"/>
      <c r="E949" s="311"/>
      <c r="F949" s="313"/>
      <c r="G949" s="311"/>
      <c r="H949" s="313"/>
      <c r="I949" s="313"/>
      <c r="J949" s="313"/>
      <c r="K949" s="311"/>
      <c r="L949" s="29"/>
      <c r="M949" s="29"/>
      <c r="N949" s="311"/>
      <c r="O949" s="29"/>
    </row>
    <row r="950" spans="1:15" ht="13" x14ac:dyDescent="0.15">
      <c r="A950" s="828"/>
      <c r="B950" s="829"/>
      <c r="C950" s="313"/>
      <c r="D950" s="311"/>
      <c r="E950" s="311"/>
      <c r="F950" s="313"/>
      <c r="G950" s="311"/>
      <c r="H950" s="313"/>
      <c r="I950" s="313"/>
      <c r="J950" s="313"/>
      <c r="K950" s="311"/>
      <c r="L950" s="29"/>
      <c r="M950" s="29"/>
      <c r="N950" s="311"/>
      <c r="O950" s="29"/>
    </row>
    <row r="951" spans="1:15" ht="13" x14ac:dyDescent="0.15">
      <c r="A951" s="828"/>
      <c r="B951" s="829"/>
      <c r="C951" s="313"/>
      <c r="D951" s="311"/>
      <c r="E951" s="311"/>
      <c r="F951" s="313"/>
      <c r="G951" s="311"/>
      <c r="H951" s="313"/>
      <c r="I951" s="313"/>
      <c r="J951" s="313"/>
      <c r="K951" s="311"/>
      <c r="L951" s="29"/>
      <c r="M951" s="29"/>
      <c r="N951" s="311"/>
      <c r="O951" s="29"/>
    </row>
    <row r="952" spans="1:15" ht="13" x14ac:dyDescent="0.15">
      <c r="A952" s="828"/>
      <c r="B952" s="829"/>
      <c r="C952" s="313"/>
      <c r="D952" s="311"/>
      <c r="E952" s="311"/>
      <c r="F952" s="313"/>
      <c r="G952" s="311"/>
      <c r="H952" s="313"/>
      <c r="I952" s="313"/>
      <c r="J952" s="313"/>
      <c r="K952" s="311"/>
      <c r="L952" s="29"/>
      <c r="M952" s="29"/>
      <c r="N952" s="311"/>
      <c r="O952" s="29"/>
    </row>
    <row r="953" spans="1:15" ht="13" x14ac:dyDescent="0.15">
      <c r="A953" s="828"/>
      <c r="B953" s="829"/>
      <c r="C953" s="313"/>
      <c r="D953" s="311"/>
      <c r="E953" s="311"/>
      <c r="F953" s="313"/>
      <c r="G953" s="311"/>
      <c r="H953" s="313"/>
      <c r="I953" s="313"/>
      <c r="J953" s="313"/>
      <c r="K953" s="311"/>
      <c r="L953" s="29"/>
      <c r="M953" s="29"/>
      <c r="N953" s="311"/>
      <c r="O953" s="29"/>
    </row>
    <row r="954" spans="1:15" ht="13" x14ac:dyDescent="0.15">
      <c r="A954" s="828"/>
      <c r="B954" s="829"/>
      <c r="C954" s="313"/>
      <c r="D954" s="311"/>
      <c r="E954" s="311"/>
      <c r="F954" s="313"/>
      <c r="G954" s="311"/>
      <c r="H954" s="313"/>
      <c r="I954" s="313"/>
      <c r="J954" s="313"/>
      <c r="K954" s="311"/>
      <c r="L954" s="29"/>
      <c r="M954" s="29"/>
      <c r="N954" s="311"/>
      <c r="O954" s="29"/>
    </row>
    <row r="955" spans="1:15" ht="13" x14ac:dyDescent="0.15">
      <c r="A955" s="828"/>
      <c r="B955" s="829"/>
      <c r="C955" s="313"/>
      <c r="D955" s="311"/>
      <c r="E955" s="311"/>
      <c r="F955" s="313"/>
      <c r="G955" s="311"/>
      <c r="H955" s="313"/>
      <c r="I955" s="313"/>
      <c r="J955" s="313"/>
      <c r="K955" s="311"/>
      <c r="L955" s="29"/>
      <c r="M955" s="29"/>
      <c r="N955" s="311"/>
      <c r="O955" s="29"/>
    </row>
    <row r="956" spans="1:15" ht="13" x14ac:dyDescent="0.15">
      <c r="A956" s="828"/>
      <c r="B956" s="829"/>
      <c r="C956" s="313"/>
      <c r="D956" s="311"/>
      <c r="E956" s="311"/>
      <c r="F956" s="313"/>
      <c r="G956" s="311"/>
      <c r="H956" s="313"/>
      <c r="I956" s="313"/>
      <c r="J956" s="313"/>
      <c r="K956" s="311"/>
      <c r="L956" s="29"/>
      <c r="M956" s="29"/>
      <c r="N956" s="311"/>
      <c r="O956" s="29"/>
    </row>
    <row r="957" spans="1:15" ht="13" x14ac:dyDescent="0.15">
      <c r="A957" s="828"/>
      <c r="B957" s="829"/>
      <c r="C957" s="313"/>
      <c r="D957" s="311"/>
      <c r="E957" s="311"/>
      <c r="F957" s="313"/>
      <c r="G957" s="311"/>
      <c r="H957" s="313"/>
      <c r="I957" s="313"/>
      <c r="J957" s="313"/>
      <c r="K957" s="311"/>
      <c r="L957" s="29"/>
      <c r="M957" s="29"/>
      <c r="N957" s="311"/>
      <c r="O957" s="29"/>
    </row>
    <row r="958" spans="1:15" ht="13" x14ac:dyDescent="0.15">
      <c r="A958" s="828"/>
      <c r="B958" s="829"/>
      <c r="C958" s="313"/>
      <c r="D958" s="311"/>
      <c r="E958" s="311"/>
      <c r="F958" s="313"/>
      <c r="G958" s="311"/>
      <c r="H958" s="313"/>
      <c r="I958" s="313"/>
      <c r="J958" s="313"/>
      <c r="K958" s="311"/>
      <c r="L958" s="29"/>
      <c r="M958" s="29"/>
      <c r="N958" s="311"/>
      <c r="O958" s="29"/>
    </row>
    <row r="959" spans="1:15" ht="13" x14ac:dyDescent="0.15">
      <c r="A959" s="828"/>
      <c r="B959" s="829"/>
      <c r="C959" s="313"/>
      <c r="D959" s="311"/>
      <c r="E959" s="311"/>
      <c r="F959" s="313"/>
      <c r="G959" s="311"/>
      <c r="H959" s="313"/>
      <c r="I959" s="313"/>
      <c r="J959" s="313"/>
      <c r="K959" s="311"/>
      <c r="L959" s="29"/>
      <c r="M959" s="29"/>
      <c r="N959" s="311"/>
      <c r="O959" s="29"/>
    </row>
    <row r="960" spans="1:15" ht="13" x14ac:dyDescent="0.15">
      <c r="A960" s="828"/>
      <c r="B960" s="829"/>
      <c r="C960" s="313"/>
      <c r="D960" s="311"/>
      <c r="E960" s="311"/>
      <c r="F960" s="313"/>
      <c r="G960" s="311"/>
      <c r="H960" s="313"/>
      <c r="I960" s="313"/>
      <c r="J960" s="313"/>
      <c r="K960" s="311"/>
      <c r="L960" s="29"/>
      <c r="M960" s="29"/>
      <c r="N960" s="311"/>
      <c r="O960" s="29"/>
    </row>
    <row r="961" spans="1:15" ht="13" x14ac:dyDescent="0.15">
      <c r="A961" s="828"/>
      <c r="B961" s="829"/>
      <c r="C961" s="313"/>
      <c r="D961" s="311"/>
      <c r="E961" s="311"/>
      <c r="F961" s="313"/>
      <c r="G961" s="311"/>
      <c r="H961" s="313"/>
      <c r="I961" s="313"/>
      <c r="J961" s="313"/>
      <c r="K961" s="311"/>
      <c r="L961" s="29"/>
      <c r="M961" s="29"/>
      <c r="N961" s="311"/>
      <c r="O961" s="29"/>
    </row>
    <row r="962" spans="1:15" ht="13" x14ac:dyDescent="0.15">
      <c r="A962" s="828"/>
      <c r="B962" s="829"/>
      <c r="C962" s="313"/>
      <c r="D962" s="311"/>
      <c r="E962" s="311"/>
      <c r="F962" s="313"/>
      <c r="G962" s="311"/>
      <c r="H962" s="313"/>
      <c r="I962" s="313"/>
      <c r="J962" s="313"/>
      <c r="K962" s="311"/>
      <c r="L962" s="29"/>
      <c r="M962" s="29"/>
      <c r="N962" s="311"/>
      <c r="O962" s="29"/>
    </row>
    <row r="963" spans="1:15" ht="13" x14ac:dyDescent="0.15">
      <c r="A963" s="828"/>
      <c r="B963" s="829"/>
      <c r="C963" s="313"/>
      <c r="D963" s="311"/>
      <c r="E963" s="311"/>
      <c r="F963" s="313"/>
      <c r="G963" s="311"/>
      <c r="H963" s="313"/>
      <c r="I963" s="313"/>
      <c r="J963" s="313"/>
      <c r="K963" s="311"/>
      <c r="L963" s="29"/>
      <c r="M963" s="29"/>
      <c r="N963" s="311"/>
      <c r="O963" s="29"/>
    </row>
    <row r="964" spans="1:15" ht="13" x14ac:dyDescent="0.15">
      <c r="A964" s="828"/>
      <c r="B964" s="829"/>
      <c r="C964" s="313"/>
      <c r="D964" s="311"/>
      <c r="E964" s="311"/>
      <c r="F964" s="313"/>
      <c r="G964" s="311"/>
      <c r="H964" s="313"/>
      <c r="I964" s="313"/>
      <c r="J964" s="313"/>
      <c r="K964" s="311"/>
      <c r="L964" s="29"/>
      <c r="M964" s="29"/>
      <c r="N964" s="311"/>
      <c r="O964" s="29"/>
    </row>
    <row r="965" spans="1:15" ht="13" x14ac:dyDescent="0.15">
      <c r="A965" s="828"/>
      <c r="B965" s="829"/>
      <c r="C965" s="313"/>
      <c r="D965" s="311"/>
      <c r="E965" s="311"/>
      <c r="F965" s="313"/>
      <c r="G965" s="311"/>
      <c r="H965" s="313"/>
      <c r="I965" s="313"/>
      <c r="J965" s="313"/>
      <c r="K965" s="311"/>
      <c r="L965" s="29"/>
      <c r="M965" s="29"/>
      <c r="N965" s="311"/>
      <c r="O965" s="29"/>
    </row>
    <row r="966" spans="1:15" ht="13" x14ac:dyDescent="0.15">
      <c r="A966" s="828"/>
      <c r="B966" s="829"/>
      <c r="C966" s="313"/>
      <c r="D966" s="311"/>
      <c r="E966" s="311"/>
      <c r="F966" s="313"/>
      <c r="G966" s="311"/>
      <c r="H966" s="313"/>
      <c r="I966" s="313"/>
      <c r="J966" s="313"/>
      <c r="K966" s="311"/>
      <c r="L966" s="29"/>
      <c r="M966" s="29"/>
      <c r="N966" s="311"/>
      <c r="O966" s="29"/>
    </row>
    <row r="967" spans="1:15" ht="13" x14ac:dyDescent="0.15">
      <c r="A967" s="828"/>
      <c r="B967" s="829"/>
      <c r="C967" s="313"/>
      <c r="D967" s="311"/>
      <c r="E967" s="311"/>
      <c r="F967" s="313"/>
      <c r="G967" s="311"/>
      <c r="H967" s="313"/>
      <c r="I967" s="313"/>
      <c r="J967" s="313"/>
      <c r="K967" s="311"/>
      <c r="L967" s="29"/>
      <c r="M967" s="29"/>
      <c r="N967" s="311"/>
      <c r="O967" s="29"/>
    </row>
    <row r="968" spans="1:15" ht="13" x14ac:dyDescent="0.15">
      <c r="A968" s="828"/>
      <c r="B968" s="829"/>
      <c r="C968" s="313"/>
      <c r="D968" s="311"/>
      <c r="E968" s="311"/>
      <c r="F968" s="313"/>
      <c r="G968" s="311"/>
      <c r="H968" s="313"/>
      <c r="I968" s="313"/>
      <c r="J968" s="313"/>
      <c r="K968" s="311"/>
      <c r="L968" s="29"/>
      <c r="M968" s="29"/>
      <c r="N968" s="311"/>
      <c r="O968" s="29"/>
    </row>
    <row r="969" spans="1:15" ht="13" x14ac:dyDescent="0.15">
      <c r="A969" s="828"/>
      <c r="B969" s="829"/>
      <c r="C969" s="313"/>
      <c r="D969" s="311"/>
      <c r="E969" s="311"/>
      <c r="F969" s="313"/>
      <c r="G969" s="311"/>
      <c r="H969" s="313"/>
      <c r="I969" s="313"/>
      <c r="J969" s="313"/>
      <c r="K969" s="311"/>
      <c r="L969" s="29"/>
      <c r="M969" s="29"/>
      <c r="N969" s="311"/>
      <c r="O969" s="29"/>
    </row>
    <row r="970" spans="1:15" ht="13" x14ac:dyDescent="0.15">
      <c r="A970" s="828"/>
      <c r="B970" s="829"/>
      <c r="C970" s="313"/>
      <c r="D970" s="311"/>
      <c r="E970" s="311"/>
      <c r="F970" s="313"/>
      <c r="G970" s="311"/>
      <c r="H970" s="313"/>
      <c r="I970" s="313"/>
      <c r="J970" s="313"/>
      <c r="K970" s="311"/>
      <c r="L970" s="29"/>
      <c r="M970" s="29"/>
      <c r="N970" s="311"/>
      <c r="O970" s="29"/>
    </row>
    <row r="971" spans="1:15" ht="13" x14ac:dyDescent="0.15">
      <c r="A971" s="828"/>
      <c r="B971" s="829"/>
      <c r="C971" s="313"/>
      <c r="D971" s="311"/>
      <c r="E971" s="311"/>
      <c r="F971" s="313"/>
      <c r="G971" s="311"/>
      <c r="H971" s="313"/>
      <c r="I971" s="313"/>
      <c r="J971" s="313"/>
      <c r="K971" s="311"/>
      <c r="L971" s="29"/>
      <c r="M971" s="29"/>
      <c r="N971" s="311"/>
      <c r="O971" s="29"/>
    </row>
    <row r="972" spans="1:15" ht="13" x14ac:dyDescent="0.15">
      <c r="A972" s="828"/>
      <c r="B972" s="829"/>
      <c r="C972" s="313"/>
      <c r="D972" s="311"/>
      <c r="E972" s="311"/>
      <c r="F972" s="313"/>
      <c r="G972" s="311"/>
      <c r="H972" s="313"/>
      <c r="I972" s="313"/>
      <c r="J972" s="313"/>
      <c r="K972" s="311"/>
      <c r="L972" s="29"/>
      <c r="M972" s="29"/>
      <c r="N972" s="311"/>
      <c r="O972" s="29"/>
    </row>
    <row r="973" spans="1:15" ht="13" x14ac:dyDescent="0.15">
      <c r="A973" s="828"/>
      <c r="B973" s="829"/>
      <c r="C973" s="313"/>
      <c r="D973" s="311"/>
      <c r="E973" s="311"/>
      <c r="F973" s="313"/>
      <c r="G973" s="311"/>
      <c r="H973" s="313"/>
      <c r="I973" s="313"/>
      <c r="J973" s="313"/>
      <c r="K973" s="311"/>
      <c r="L973" s="29"/>
      <c r="M973" s="29"/>
      <c r="N973" s="311"/>
      <c r="O973" s="29"/>
    </row>
    <row r="974" spans="1:15" ht="13" x14ac:dyDescent="0.15">
      <c r="A974" s="828"/>
      <c r="B974" s="829"/>
      <c r="C974" s="313"/>
      <c r="D974" s="311"/>
      <c r="E974" s="311"/>
      <c r="F974" s="313"/>
      <c r="G974" s="311"/>
      <c r="H974" s="313"/>
      <c r="I974" s="313"/>
      <c r="J974" s="313"/>
      <c r="K974" s="311"/>
      <c r="L974" s="29"/>
      <c r="M974" s="29"/>
      <c r="N974" s="311"/>
      <c r="O974" s="29"/>
    </row>
    <row r="975" spans="1:15" ht="13" x14ac:dyDescent="0.15">
      <c r="A975" s="828"/>
      <c r="B975" s="829"/>
      <c r="C975" s="313"/>
      <c r="D975" s="311"/>
      <c r="E975" s="311"/>
      <c r="F975" s="313"/>
      <c r="G975" s="311"/>
      <c r="H975" s="313"/>
      <c r="I975" s="313"/>
      <c r="J975" s="313"/>
      <c r="K975" s="311"/>
      <c r="L975" s="29"/>
      <c r="M975" s="29"/>
      <c r="N975" s="311"/>
      <c r="O975" s="29"/>
    </row>
    <row r="976" spans="1:15" ht="13" x14ac:dyDescent="0.15">
      <c r="A976" s="828"/>
      <c r="B976" s="829"/>
      <c r="C976" s="313"/>
      <c r="D976" s="311"/>
      <c r="E976" s="311"/>
      <c r="F976" s="313"/>
      <c r="G976" s="311"/>
      <c r="H976" s="313"/>
      <c r="I976" s="313"/>
      <c r="J976" s="313"/>
      <c r="K976" s="311"/>
      <c r="L976" s="29"/>
      <c r="M976" s="29"/>
      <c r="N976" s="311"/>
      <c r="O976" s="29"/>
    </row>
    <row r="977" spans="1:15" ht="13" x14ac:dyDescent="0.15">
      <c r="A977" s="828"/>
      <c r="B977" s="829"/>
      <c r="C977" s="313"/>
      <c r="D977" s="311"/>
      <c r="E977" s="311"/>
      <c r="F977" s="313"/>
      <c r="G977" s="311"/>
      <c r="H977" s="313"/>
      <c r="I977" s="313"/>
      <c r="J977" s="313"/>
      <c r="K977" s="311"/>
      <c r="L977" s="29"/>
      <c r="M977" s="29"/>
      <c r="N977" s="311"/>
      <c r="O977" s="29"/>
    </row>
    <row r="978" spans="1:15" ht="13" x14ac:dyDescent="0.15">
      <c r="A978" s="828"/>
      <c r="B978" s="829"/>
      <c r="C978" s="313"/>
      <c r="D978" s="311"/>
      <c r="E978" s="311"/>
      <c r="F978" s="313"/>
      <c r="G978" s="311"/>
      <c r="H978" s="313"/>
      <c r="I978" s="313"/>
      <c r="J978" s="313"/>
      <c r="K978" s="311"/>
      <c r="L978" s="29"/>
      <c r="M978" s="29"/>
      <c r="N978" s="311"/>
      <c r="O978" s="29"/>
    </row>
    <row r="979" spans="1:15" ht="13" x14ac:dyDescent="0.15">
      <c r="A979" s="828"/>
      <c r="B979" s="829"/>
      <c r="C979" s="313"/>
      <c r="D979" s="311"/>
      <c r="E979" s="311"/>
      <c r="F979" s="313"/>
      <c r="G979" s="311"/>
      <c r="H979" s="313"/>
      <c r="I979" s="313"/>
      <c r="J979" s="313"/>
      <c r="K979" s="311"/>
      <c r="L979" s="29"/>
      <c r="M979" s="29"/>
      <c r="N979" s="311"/>
      <c r="O979" s="29"/>
    </row>
    <row r="980" spans="1:15" ht="13" x14ac:dyDescent="0.15">
      <c r="A980" s="828"/>
      <c r="B980" s="829"/>
      <c r="C980" s="313"/>
      <c r="D980" s="311"/>
      <c r="E980" s="311"/>
      <c r="F980" s="313"/>
      <c r="G980" s="311"/>
      <c r="H980" s="313"/>
      <c r="I980" s="313"/>
      <c r="J980" s="313"/>
      <c r="K980" s="311"/>
      <c r="L980" s="29"/>
      <c r="M980" s="29"/>
      <c r="N980" s="311"/>
      <c r="O980" s="29"/>
    </row>
    <row r="981" spans="1:15" ht="13" x14ac:dyDescent="0.15">
      <c r="A981" s="828"/>
      <c r="B981" s="829"/>
      <c r="C981" s="313"/>
      <c r="D981" s="311"/>
      <c r="E981" s="311"/>
      <c r="F981" s="313"/>
      <c r="G981" s="311"/>
      <c r="H981" s="313"/>
      <c r="I981" s="313"/>
      <c r="J981" s="313"/>
      <c r="K981" s="311"/>
      <c r="L981" s="29"/>
      <c r="M981" s="29"/>
      <c r="N981" s="311"/>
      <c r="O981" s="29"/>
    </row>
    <row r="982" spans="1:15" ht="13" x14ac:dyDescent="0.15">
      <c r="A982" s="828"/>
      <c r="B982" s="829"/>
      <c r="C982" s="313"/>
      <c r="D982" s="311"/>
      <c r="E982" s="311"/>
      <c r="F982" s="313"/>
      <c r="G982" s="311"/>
      <c r="H982" s="313"/>
      <c r="I982" s="313"/>
      <c r="J982" s="313"/>
      <c r="K982" s="311"/>
      <c r="L982" s="29"/>
      <c r="M982" s="29"/>
      <c r="N982" s="311"/>
      <c r="O982" s="29"/>
    </row>
    <row r="983" spans="1:15" ht="13" x14ac:dyDescent="0.15">
      <c r="A983" s="828"/>
      <c r="B983" s="829"/>
      <c r="C983" s="313"/>
      <c r="D983" s="311"/>
      <c r="E983" s="311"/>
      <c r="F983" s="313"/>
      <c r="G983" s="311"/>
      <c r="H983" s="313"/>
      <c r="I983" s="313"/>
      <c r="J983" s="313"/>
      <c r="K983" s="311"/>
      <c r="L983" s="29"/>
      <c r="M983" s="29"/>
      <c r="N983" s="311"/>
      <c r="O983" s="29"/>
    </row>
    <row r="984" spans="1:15" ht="13" x14ac:dyDescent="0.15">
      <c r="A984" s="828"/>
      <c r="B984" s="829"/>
      <c r="C984" s="313"/>
      <c r="D984" s="311"/>
      <c r="E984" s="311"/>
      <c r="F984" s="313"/>
      <c r="G984" s="311"/>
      <c r="H984" s="313"/>
      <c r="I984" s="313"/>
      <c r="J984" s="313"/>
      <c r="K984" s="311"/>
      <c r="L984" s="29"/>
      <c r="M984" s="29"/>
      <c r="N984" s="311"/>
      <c r="O984" s="29"/>
    </row>
    <row r="985" spans="1:15" ht="13" x14ac:dyDescent="0.15">
      <c r="A985" s="828"/>
      <c r="B985" s="829"/>
      <c r="C985" s="313"/>
      <c r="D985" s="311"/>
      <c r="E985" s="311"/>
      <c r="F985" s="313"/>
      <c r="G985" s="311"/>
      <c r="H985" s="313"/>
      <c r="I985" s="313"/>
      <c r="J985" s="313"/>
      <c r="K985" s="311"/>
      <c r="L985" s="29"/>
      <c r="M985" s="29"/>
      <c r="N985" s="311"/>
      <c r="O985" s="29"/>
    </row>
    <row r="986" spans="1:15" ht="13" x14ac:dyDescent="0.15">
      <c r="A986" s="828"/>
      <c r="B986" s="829"/>
      <c r="C986" s="313"/>
      <c r="D986" s="311"/>
      <c r="E986" s="311"/>
      <c r="F986" s="313"/>
      <c r="G986" s="311"/>
      <c r="H986" s="313"/>
      <c r="I986" s="313"/>
      <c r="J986" s="313"/>
      <c r="K986" s="311"/>
      <c r="L986" s="29"/>
      <c r="M986" s="29"/>
      <c r="N986" s="311"/>
      <c r="O986" s="29"/>
    </row>
    <row r="987" spans="1:15" ht="13" x14ac:dyDescent="0.15">
      <c r="A987" s="828"/>
      <c r="B987" s="829"/>
      <c r="C987" s="313"/>
      <c r="D987" s="311"/>
      <c r="E987" s="311"/>
      <c r="F987" s="313"/>
      <c r="G987" s="311"/>
      <c r="H987" s="313"/>
      <c r="I987" s="313"/>
      <c r="J987" s="313"/>
      <c r="K987" s="311"/>
      <c r="L987" s="29"/>
      <c r="M987" s="29"/>
      <c r="N987" s="311"/>
      <c r="O987" s="29"/>
    </row>
    <row r="988" spans="1:15" ht="13" x14ac:dyDescent="0.15">
      <c r="A988" s="828"/>
      <c r="B988" s="829"/>
      <c r="C988" s="313"/>
      <c r="D988" s="311"/>
      <c r="E988" s="311"/>
      <c r="F988" s="313"/>
      <c r="G988" s="311"/>
      <c r="H988" s="313"/>
      <c r="I988" s="313"/>
      <c r="J988" s="313"/>
      <c r="K988" s="311"/>
      <c r="L988" s="29"/>
      <c r="M988" s="29"/>
      <c r="N988" s="311"/>
      <c r="O988" s="29"/>
    </row>
    <row r="989" spans="1:15" ht="13" x14ac:dyDescent="0.15">
      <c r="A989" s="828"/>
      <c r="B989" s="829"/>
      <c r="C989" s="313"/>
      <c r="D989" s="311"/>
      <c r="E989" s="311"/>
      <c r="F989" s="313"/>
      <c r="G989" s="311"/>
      <c r="H989" s="313"/>
      <c r="I989" s="313"/>
      <c r="J989" s="313"/>
      <c r="K989" s="311"/>
      <c r="L989" s="29"/>
      <c r="M989" s="29"/>
      <c r="N989" s="311"/>
      <c r="O989" s="29"/>
    </row>
    <row r="990" spans="1:15" ht="13" x14ac:dyDescent="0.15">
      <c r="A990" s="828"/>
      <c r="B990" s="829"/>
      <c r="C990" s="313"/>
      <c r="D990" s="311"/>
      <c r="E990" s="311"/>
      <c r="F990" s="313"/>
      <c r="G990" s="311"/>
      <c r="H990" s="313"/>
      <c r="I990" s="313"/>
      <c r="J990" s="313"/>
      <c r="K990" s="311"/>
      <c r="L990" s="29"/>
      <c r="M990" s="29"/>
      <c r="N990" s="311"/>
      <c r="O990" s="29"/>
    </row>
    <row r="991" spans="1:15" ht="13" x14ac:dyDescent="0.15">
      <c r="A991" s="828"/>
      <c r="B991" s="829"/>
      <c r="C991" s="313"/>
      <c r="D991" s="311"/>
      <c r="E991" s="311"/>
      <c r="F991" s="313"/>
      <c r="G991" s="311"/>
      <c r="H991" s="313"/>
      <c r="I991" s="313"/>
      <c r="J991" s="313"/>
      <c r="K991" s="311"/>
      <c r="L991" s="29"/>
      <c r="M991" s="29"/>
      <c r="N991" s="311"/>
      <c r="O991" s="29"/>
    </row>
    <row r="992" spans="1:15" ht="13" x14ac:dyDescent="0.15">
      <c r="A992" s="828"/>
      <c r="B992" s="829"/>
      <c r="C992" s="313"/>
      <c r="D992" s="311"/>
      <c r="E992" s="311"/>
      <c r="F992" s="313"/>
      <c r="G992" s="311"/>
      <c r="H992" s="313"/>
      <c r="I992" s="313"/>
      <c r="J992" s="313"/>
      <c r="K992" s="311"/>
      <c r="L992" s="29"/>
      <c r="M992" s="29"/>
      <c r="N992" s="311"/>
      <c r="O992" s="29"/>
    </row>
    <row r="993" spans="1:15" ht="13" x14ac:dyDescent="0.15">
      <c r="A993" s="828"/>
      <c r="B993" s="829"/>
      <c r="C993" s="313"/>
      <c r="D993" s="311"/>
      <c r="E993" s="311"/>
      <c r="F993" s="313"/>
      <c r="G993" s="311"/>
      <c r="H993" s="313"/>
      <c r="I993" s="313"/>
      <c r="J993" s="313"/>
      <c r="K993" s="311"/>
      <c r="L993" s="29"/>
      <c r="M993" s="29"/>
      <c r="N993" s="311"/>
      <c r="O993" s="29"/>
    </row>
    <row r="994" spans="1:15" ht="13" x14ac:dyDescent="0.15">
      <c r="A994" s="828"/>
      <c r="B994" s="829"/>
      <c r="C994" s="313"/>
      <c r="D994" s="311"/>
      <c r="E994" s="311"/>
      <c r="F994" s="313"/>
      <c r="G994" s="311"/>
      <c r="H994" s="313"/>
      <c r="I994" s="313"/>
      <c r="J994" s="313"/>
      <c r="K994" s="311"/>
      <c r="L994" s="29"/>
      <c r="M994" s="29"/>
      <c r="N994" s="311"/>
      <c r="O994" s="29"/>
    </row>
    <row r="995" spans="1:15" ht="13" x14ac:dyDescent="0.15">
      <c r="A995" s="828"/>
      <c r="B995" s="829"/>
      <c r="C995" s="313"/>
      <c r="D995" s="311"/>
      <c r="E995" s="311"/>
      <c r="F995" s="313"/>
      <c r="G995" s="311"/>
      <c r="H995" s="313"/>
      <c r="I995" s="313"/>
      <c r="J995" s="313"/>
      <c r="K995" s="311"/>
      <c r="L995" s="29"/>
      <c r="M995" s="29"/>
      <c r="N995" s="311"/>
      <c r="O995" s="29"/>
    </row>
    <row r="996" spans="1:15" ht="13" x14ac:dyDescent="0.15">
      <c r="A996" s="828"/>
      <c r="B996" s="829"/>
      <c r="C996" s="313"/>
      <c r="D996" s="311"/>
      <c r="E996" s="311"/>
      <c r="F996" s="313"/>
      <c r="G996" s="311"/>
      <c r="H996" s="313"/>
      <c r="I996" s="313"/>
      <c r="J996" s="313"/>
      <c r="K996" s="311"/>
      <c r="L996" s="29"/>
      <c r="M996" s="29"/>
      <c r="N996" s="311"/>
      <c r="O996" s="29"/>
    </row>
    <row r="997" spans="1:15" ht="13" x14ac:dyDescent="0.15">
      <c r="A997" s="828"/>
      <c r="B997" s="829"/>
      <c r="C997" s="313"/>
      <c r="D997" s="311"/>
      <c r="E997" s="311"/>
      <c r="F997" s="313"/>
      <c r="G997" s="311"/>
      <c r="H997" s="313"/>
      <c r="I997" s="313"/>
      <c r="J997" s="313"/>
      <c r="K997" s="311"/>
      <c r="L997" s="29"/>
      <c r="M997" s="29"/>
      <c r="N997" s="311"/>
      <c r="O997" s="29"/>
    </row>
    <row r="998" spans="1:15" ht="13" x14ac:dyDescent="0.15">
      <c r="A998" s="828"/>
      <c r="B998" s="829"/>
      <c r="C998" s="313"/>
      <c r="D998" s="311"/>
      <c r="E998" s="311"/>
      <c r="F998" s="313"/>
      <c r="G998" s="311"/>
      <c r="H998" s="313"/>
      <c r="I998" s="313"/>
      <c r="J998" s="313"/>
      <c r="K998" s="311"/>
      <c r="L998" s="29"/>
      <c r="M998" s="29"/>
      <c r="N998" s="311"/>
      <c r="O998" s="29"/>
    </row>
    <row r="999" spans="1:15" ht="13" x14ac:dyDescent="0.15">
      <c r="A999" s="828"/>
      <c r="B999" s="829"/>
      <c r="C999" s="313"/>
      <c r="D999" s="311"/>
      <c r="E999" s="311"/>
      <c r="F999" s="313"/>
      <c r="G999" s="311"/>
      <c r="H999" s="313"/>
      <c r="I999" s="313"/>
      <c r="J999" s="313"/>
      <c r="K999" s="311"/>
      <c r="L999" s="29"/>
      <c r="M999" s="29"/>
      <c r="N999" s="311"/>
      <c r="O999" s="29"/>
    </row>
    <row r="1000" spans="1:15" ht="13" x14ac:dyDescent="0.15">
      <c r="A1000" s="828"/>
      <c r="B1000" s="829"/>
      <c r="C1000" s="313"/>
      <c r="D1000" s="311"/>
      <c r="E1000" s="311"/>
      <c r="F1000" s="313"/>
      <c r="G1000" s="311"/>
      <c r="H1000" s="313"/>
      <c r="I1000" s="313"/>
      <c r="J1000" s="313"/>
      <c r="K1000" s="311"/>
      <c r="L1000" s="29"/>
      <c r="M1000" s="29"/>
      <c r="N1000" s="311"/>
      <c r="O1000" s="29"/>
    </row>
    <row r="1001" spans="1:15" ht="13" x14ac:dyDescent="0.15">
      <c r="A1001" s="828"/>
      <c r="B1001" s="829"/>
      <c r="C1001" s="313"/>
      <c r="D1001" s="311"/>
      <c r="E1001" s="311"/>
      <c r="F1001" s="313"/>
      <c r="G1001" s="311"/>
      <c r="H1001" s="313"/>
      <c r="I1001" s="313"/>
      <c r="J1001" s="313"/>
      <c r="K1001" s="311"/>
      <c r="L1001" s="29"/>
      <c r="M1001" s="29"/>
      <c r="N1001" s="311"/>
      <c r="O1001" s="29"/>
    </row>
    <row r="1002" spans="1:15" ht="13" x14ac:dyDescent="0.15">
      <c r="A1002" s="828"/>
      <c r="B1002" s="829"/>
      <c r="C1002" s="313"/>
      <c r="D1002" s="311"/>
      <c r="E1002" s="311"/>
      <c r="F1002" s="313"/>
      <c r="G1002" s="311"/>
      <c r="H1002" s="313"/>
      <c r="I1002" s="313"/>
      <c r="J1002" s="313"/>
      <c r="K1002" s="311"/>
      <c r="L1002" s="29"/>
      <c r="M1002" s="29"/>
      <c r="N1002" s="311"/>
      <c r="O1002" s="29"/>
    </row>
    <row r="1003" spans="1:15" ht="13" x14ac:dyDescent="0.15">
      <c r="A1003" s="828"/>
      <c r="B1003" s="829"/>
      <c r="C1003" s="313"/>
      <c r="D1003" s="311"/>
      <c r="E1003" s="311"/>
      <c r="F1003" s="313"/>
      <c r="G1003" s="311"/>
      <c r="H1003" s="313"/>
      <c r="I1003" s="313"/>
      <c r="J1003" s="313"/>
      <c r="K1003" s="311"/>
      <c r="L1003" s="29"/>
      <c r="M1003" s="29"/>
      <c r="N1003" s="311"/>
      <c r="O1003" s="29"/>
    </row>
    <row r="1004" spans="1:15" ht="13" x14ac:dyDescent="0.15">
      <c r="A1004" s="828"/>
      <c r="B1004" s="829"/>
      <c r="C1004" s="313"/>
      <c r="D1004" s="311"/>
      <c r="E1004" s="311"/>
      <c r="F1004" s="313"/>
      <c r="G1004" s="311"/>
      <c r="H1004" s="313"/>
      <c r="I1004" s="313"/>
      <c r="J1004" s="313"/>
      <c r="K1004" s="311"/>
      <c r="L1004" s="29"/>
      <c r="M1004" s="29"/>
      <c r="N1004" s="311"/>
      <c r="O1004" s="29"/>
    </row>
    <row r="1005" spans="1:15" ht="13" x14ac:dyDescent="0.15">
      <c r="A1005" s="828"/>
      <c r="B1005" s="829"/>
      <c r="C1005" s="313"/>
      <c r="D1005" s="311"/>
      <c r="E1005" s="311"/>
      <c r="F1005" s="313"/>
      <c r="G1005" s="311"/>
      <c r="H1005" s="313"/>
      <c r="I1005" s="313"/>
      <c r="J1005" s="313"/>
      <c r="K1005" s="311"/>
      <c r="L1005" s="29"/>
      <c r="M1005" s="29"/>
      <c r="N1005" s="311"/>
      <c r="O1005" s="29"/>
    </row>
    <row r="1006" spans="1:15" ht="13" x14ac:dyDescent="0.15">
      <c r="A1006" s="828"/>
      <c r="B1006" s="829"/>
      <c r="C1006" s="313"/>
      <c r="D1006" s="311"/>
      <c r="E1006" s="311"/>
      <c r="F1006" s="313"/>
      <c r="G1006" s="311"/>
      <c r="H1006" s="313"/>
      <c r="I1006" s="313"/>
      <c r="J1006" s="313"/>
      <c r="K1006" s="311"/>
      <c r="L1006" s="29"/>
      <c r="M1006" s="29"/>
      <c r="N1006" s="311"/>
      <c r="O1006" s="29"/>
    </row>
    <row r="1007" spans="1:15" ht="13" x14ac:dyDescent="0.15">
      <c r="A1007" s="828"/>
      <c r="B1007" s="829"/>
      <c r="C1007" s="313"/>
      <c r="D1007" s="311"/>
      <c r="E1007" s="311"/>
      <c r="F1007" s="313"/>
      <c r="G1007" s="311"/>
      <c r="H1007" s="313"/>
      <c r="I1007" s="313"/>
      <c r="J1007" s="313"/>
      <c r="K1007" s="311"/>
      <c r="L1007" s="29"/>
      <c r="M1007" s="29"/>
      <c r="N1007" s="311"/>
      <c r="O1007" s="29"/>
    </row>
    <row r="1008" spans="1:15" ht="13" x14ac:dyDescent="0.15">
      <c r="A1008" s="828"/>
      <c r="B1008" s="829"/>
      <c r="C1008" s="313"/>
      <c r="D1008" s="311"/>
      <c r="E1008" s="311"/>
      <c r="F1008" s="313"/>
      <c r="G1008" s="311"/>
      <c r="H1008" s="313"/>
      <c r="I1008" s="313"/>
      <c r="J1008" s="313"/>
      <c r="K1008" s="311"/>
      <c r="L1008" s="29"/>
      <c r="M1008" s="29"/>
      <c r="N1008" s="311"/>
      <c r="O1008" s="29"/>
    </row>
    <row r="1009" spans="1:15" ht="13" x14ac:dyDescent="0.15">
      <c r="A1009" s="828"/>
      <c r="B1009" s="829"/>
      <c r="C1009" s="313"/>
      <c r="D1009" s="311"/>
      <c r="E1009" s="311"/>
      <c r="F1009" s="313"/>
      <c r="G1009" s="311"/>
      <c r="H1009" s="313"/>
      <c r="I1009" s="313"/>
      <c r="J1009" s="313"/>
      <c r="K1009" s="311"/>
      <c r="L1009" s="29"/>
      <c r="M1009" s="29"/>
      <c r="N1009" s="311"/>
      <c r="O1009" s="29"/>
    </row>
    <row r="1010" spans="1:15" ht="13" x14ac:dyDescent="0.15">
      <c r="A1010" s="828"/>
      <c r="B1010" s="829"/>
      <c r="C1010" s="313"/>
      <c r="D1010" s="311"/>
      <c r="E1010" s="311"/>
      <c r="F1010" s="313"/>
      <c r="G1010" s="311"/>
      <c r="H1010" s="313"/>
      <c r="I1010" s="313"/>
      <c r="J1010" s="313"/>
      <c r="K1010" s="311"/>
      <c r="L1010" s="29"/>
      <c r="M1010" s="29"/>
      <c r="N1010" s="311"/>
      <c r="O1010" s="29"/>
    </row>
    <row r="1011" spans="1:15" ht="13" x14ac:dyDescent="0.15">
      <c r="A1011" s="828"/>
      <c r="B1011" s="829"/>
      <c r="C1011" s="313"/>
      <c r="D1011" s="311"/>
      <c r="E1011" s="311"/>
      <c r="F1011" s="313"/>
      <c r="G1011" s="311"/>
      <c r="H1011" s="313"/>
      <c r="I1011" s="313"/>
      <c r="J1011" s="313"/>
      <c r="K1011" s="311"/>
      <c r="L1011" s="29"/>
      <c r="M1011" s="29"/>
      <c r="N1011" s="311"/>
      <c r="O1011" s="29"/>
    </row>
    <row r="1012" spans="1:15" ht="13" x14ac:dyDescent="0.15">
      <c r="A1012" s="828"/>
      <c r="B1012" s="829"/>
      <c r="C1012" s="313"/>
      <c r="D1012" s="311"/>
      <c r="E1012" s="311"/>
      <c r="F1012" s="313"/>
      <c r="G1012" s="311"/>
      <c r="H1012" s="313"/>
      <c r="I1012" s="313"/>
      <c r="J1012" s="313"/>
      <c r="K1012" s="311"/>
      <c r="L1012" s="29"/>
      <c r="M1012" s="29"/>
      <c r="N1012" s="311"/>
      <c r="O1012" s="29"/>
    </row>
    <row r="1013" spans="1:15" ht="13" x14ac:dyDescent="0.15">
      <c r="A1013" s="828"/>
      <c r="B1013" s="829"/>
      <c r="C1013" s="313"/>
      <c r="D1013" s="311"/>
      <c r="E1013" s="311"/>
      <c r="F1013" s="313"/>
      <c r="G1013" s="311"/>
      <c r="H1013" s="313"/>
      <c r="I1013" s="313"/>
      <c r="J1013" s="313"/>
      <c r="K1013" s="311"/>
      <c r="L1013" s="29"/>
      <c r="M1013" s="29"/>
      <c r="N1013" s="311"/>
      <c r="O1013" s="29"/>
    </row>
    <row r="1014" spans="1:15" ht="13" x14ac:dyDescent="0.15">
      <c r="A1014" s="828"/>
      <c r="B1014" s="829"/>
      <c r="C1014" s="313"/>
      <c r="D1014" s="311"/>
      <c r="E1014" s="311"/>
      <c r="F1014" s="313"/>
      <c r="G1014" s="311"/>
      <c r="H1014" s="313"/>
      <c r="I1014" s="313"/>
      <c r="J1014" s="313"/>
      <c r="K1014" s="311"/>
      <c r="L1014" s="29"/>
      <c r="M1014" s="29"/>
      <c r="N1014" s="311"/>
      <c r="O1014" s="29"/>
    </row>
    <row r="1015" spans="1:15" ht="13" x14ac:dyDescent="0.15">
      <c r="A1015" s="828"/>
      <c r="B1015" s="829"/>
      <c r="C1015" s="313"/>
      <c r="D1015" s="311"/>
      <c r="E1015" s="311"/>
      <c r="F1015" s="313"/>
      <c r="G1015" s="311"/>
      <c r="H1015" s="313"/>
      <c r="I1015" s="313"/>
      <c r="J1015" s="313"/>
      <c r="K1015" s="311"/>
      <c r="L1015" s="29"/>
      <c r="M1015" s="29"/>
      <c r="N1015" s="311"/>
      <c r="O1015" s="29"/>
    </row>
    <row r="1016" spans="1:15" ht="13" x14ac:dyDescent="0.15">
      <c r="A1016" s="828"/>
      <c r="B1016" s="829"/>
      <c r="C1016" s="313"/>
      <c r="D1016" s="311"/>
      <c r="E1016" s="311"/>
      <c r="F1016" s="313"/>
      <c r="G1016" s="311"/>
      <c r="H1016" s="313"/>
      <c r="I1016" s="313"/>
      <c r="J1016" s="313"/>
      <c r="K1016" s="311"/>
      <c r="L1016" s="29"/>
      <c r="M1016" s="29"/>
      <c r="N1016" s="311"/>
      <c r="O1016" s="29"/>
    </row>
    <row r="1017" spans="1:15" ht="13" x14ac:dyDescent="0.15">
      <c r="A1017" s="828"/>
      <c r="B1017" s="829"/>
      <c r="C1017" s="313"/>
      <c r="D1017" s="311"/>
      <c r="E1017" s="311"/>
      <c r="F1017" s="313"/>
      <c r="G1017" s="311"/>
      <c r="H1017" s="313"/>
      <c r="I1017" s="313"/>
      <c r="J1017" s="313"/>
      <c r="K1017" s="311"/>
      <c r="L1017" s="29"/>
      <c r="M1017" s="29"/>
      <c r="N1017" s="311"/>
      <c r="O1017" s="29"/>
    </row>
    <row r="1018" spans="1:15" ht="13" x14ac:dyDescent="0.15">
      <c r="A1018" s="828"/>
      <c r="B1018" s="829"/>
      <c r="C1018" s="313"/>
      <c r="D1018" s="311"/>
      <c r="E1018" s="311"/>
      <c r="F1018" s="313"/>
      <c r="G1018" s="311"/>
      <c r="H1018" s="313"/>
      <c r="I1018" s="313"/>
      <c r="J1018" s="313"/>
      <c r="K1018" s="311"/>
      <c r="L1018" s="29"/>
      <c r="M1018" s="29"/>
      <c r="N1018" s="311"/>
      <c r="O1018" s="29"/>
    </row>
    <row r="1019" spans="1:15" ht="13" x14ac:dyDescent="0.15">
      <c r="A1019" s="828"/>
      <c r="B1019" s="829"/>
      <c r="C1019" s="313"/>
      <c r="D1019" s="311"/>
      <c r="E1019" s="311"/>
      <c r="F1019" s="313"/>
      <c r="G1019" s="311"/>
      <c r="H1019" s="313"/>
      <c r="I1019" s="313"/>
      <c r="J1019" s="313"/>
      <c r="K1019" s="311"/>
      <c r="L1019" s="29"/>
      <c r="M1019" s="29"/>
      <c r="N1019" s="311"/>
      <c r="O1019" s="29"/>
    </row>
  </sheetData>
  <mergeCells count="143">
    <mergeCell ref="E143:E144"/>
    <mergeCell ref="B153:B154"/>
    <mergeCell ref="B155:B156"/>
    <mergeCell ref="B159:B160"/>
    <mergeCell ref="C155:C156"/>
    <mergeCell ref="C159:C160"/>
    <mergeCell ref="E145:E146"/>
    <mergeCell ref="E147:E148"/>
    <mergeCell ref="E149:E150"/>
    <mergeCell ref="E151:E152"/>
    <mergeCell ref="E153:E154"/>
    <mergeCell ref="E155:E156"/>
    <mergeCell ref="E157:E158"/>
    <mergeCell ref="B134:B135"/>
    <mergeCell ref="C134:C135"/>
    <mergeCell ref="C136:C137"/>
    <mergeCell ref="E130:E131"/>
    <mergeCell ref="E132:E133"/>
    <mergeCell ref="E134:E135"/>
    <mergeCell ref="E136:E137"/>
    <mergeCell ref="E139:E140"/>
    <mergeCell ref="E141:E142"/>
    <mergeCell ref="E108:E109"/>
    <mergeCell ref="E110:E111"/>
    <mergeCell ref="E114:E115"/>
    <mergeCell ref="E116:E117"/>
    <mergeCell ref="E128:E129"/>
    <mergeCell ref="B130:B131"/>
    <mergeCell ref="C130:C131"/>
    <mergeCell ref="B132:B133"/>
    <mergeCell ref="C132:C133"/>
    <mergeCell ref="B1:O1"/>
    <mergeCell ref="K68:K69"/>
    <mergeCell ref="K80:K81"/>
    <mergeCell ref="E93:E94"/>
    <mergeCell ref="E95:E96"/>
    <mergeCell ref="E97:E98"/>
    <mergeCell ref="E102:E103"/>
    <mergeCell ref="E104:E105"/>
    <mergeCell ref="E106:E107"/>
    <mergeCell ref="E303:E304"/>
    <mergeCell ref="E305:E306"/>
    <mergeCell ref="E308:E309"/>
    <mergeCell ref="E279:E280"/>
    <mergeCell ref="E281:E282"/>
    <mergeCell ref="E283:E284"/>
    <mergeCell ref="E287:E288"/>
    <mergeCell ref="E289:E290"/>
    <mergeCell ref="E291:E292"/>
    <mergeCell ref="E293:E294"/>
    <mergeCell ref="E266:E267"/>
    <mergeCell ref="E268:E269"/>
    <mergeCell ref="E270:E271"/>
    <mergeCell ref="E273:E274"/>
    <mergeCell ref="E275:E276"/>
    <mergeCell ref="E277:E278"/>
    <mergeCell ref="E295:E296"/>
    <mergeCell ref="E297:E298"/>
    <mergeCell ref="E300:E301"/>
    <mergeCell ref="E242:E243"/>
    <mergeCell ref="E244:E245"/>
    <mergeCell ref="E247:E248"/>
    <mergeCell ref="E249:E250"/>
    <mergeCell ref="E255:E256"/>
    <mergeCell ref="E257:E258"/>
    <mergeCell ref="E259:E260"/>
    <mergeCell ref="E261:E262"/>
    <mergeCell ref="E264:E265"/>
    <mergeCell ref="E219:E220"/>
    <mergeCell ref="E222:E223"/>
    <mergeCell ref="E224:E225"/>
    <mergeCell ref="E226:E227"/>
    <mergeCell ref="E229:E230"/>
    <mergeCell ref="E233:E234"/>
    <mergeCell ref="E235:E236"/>
    <mergeCell ref="E237:E238"/>
    <mergeCell ref="E239:E240"/>
    <mergeCell ref="E189:E190"/>
    <mergeCell ref="E193:E194"/>
    <mergeCell ref="E195:E196"/>
    <mergeCell ref="E198:E199"/>
    <mergeCell ref="E204:E205"/>
    <mergeCell ref="E208:E209"/>
    <mergeCell ref="E211:E212"/>
    <mergeCell ref="E213:E214"/>
    <mergeCell ref="E217:E218"/>
    <mergeCell ref="E159:E160"/>
    <mergeCell ref="E161:E162"/>
    <mergeCell ref="E164:E165"/>
    <mergeCell ref="E169:E170"/>
    <mergeCell ref="E172:E173"/>
    <mergeCell ref="E176:E177"/>
    <mergeCell ref="E178:E179"/>
    <mergeCell ref="E180:E181"/>
    <mergeCell ref="E185:E186"/>
    <mergeCell ref="B215:B216"/>
    <mergeCell ref="B217:B218"/>
    <mergeCell ref="C215:C216"/>
    <mergeCell ref="C217:C218"/>
    <mergeCell ref="B206:B207"/>
    <mergeCell ref="C206:C207"/>
    <mergeCell ref="B208:B209"/>
    <mergeCell ref="C208:C209"/>
    <mergeCell ref="B211:B212"/>
    <mergeCell ref="C211:C212"/>
    <mergeCell ref="C213:C214"/>
    <mergeCell ref="C191:C192"/>
    <mergeCell ref="B191:B192"/>
    <mergeCell ref="B195:B196"/>
    <mergeCell ref="C195:C196"/>
    <mergeCell ref="B198:B199"/>
    <mergeCell ref="C198:C199"/>
    <mergeCell ref="B204:B205"/>
    <mergeCell ref="C204:C205"/>
    <mergeCell ref="B213:B214"/>
    <mergeCell ref="B172:B173"/>
    <mergeCell ref="C172:C173"/>
    <mergeCell ref="C178:C179"/>
    <mergeCell ref="C180:C181"/>
    <mergeCell ref="B178:B179"/>
    <mergeCell ref="B180:B181"/>
    <mergeCell ref="B185:B186"/>
    <mergeCell ref="C185:C186"/>
    <mergeCell ref="B189:B190"/>
    <mergeCell ref="C189:C190"/>
    <mergeCell ref="B149:B150"/>
    <mergeCell ref="C149:C150"/>
    <mergeCell ref="B151:B152"/>
    <mergeCell ref="C151:C152"/>
    <mergeCell ref="C153:C154"/>
    <mergeCell ref="B161:B162"/>
    <mergeCell ref="C161:C162"/>
    <mergeCell ref="B169:B170"/>
    <mergeCell ref="C169:C170"/>
    <mergeCell ref="B136:B137"/>
    <mergeCell ref="B141:B142"/>
    <mergeCell ref="C141:C142"/>
    <mergeCell ref="B143:B144"/>
    <mergeCell ref="C143:C144"/>
    <mergeCell ref="B145:B146"/>
    <mergeCell ref="C145:C146"/>
    <mergeCell ref="B147:B148"/>
    <mergeCell ref="C147:C1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95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3.6640625" customWidth="1"/>
    <col min="2" max="2" width="15.83203125" customWidth="1"/>
    <col min="3" max="3" width="13.6640625" customWidth="1"/>
    <col min="4" max="4" width="38.5" customWidth="1"/>
    <col min="5" max="5" width="20.6640625" customWidth="1"/>
    <col min="6" max="6" width="14.5" customWidth="1"/>
    <col min="7" max="8" width="14" customWidth="1"/>
    <col min="9" max="9" width="24.83203125" customWidth="1"/>
    <col min="10" max="10" width="19" customWidth="1"/>
  </cols>
  <sheetData>
    <row r="1" spans="1:10" ht="44.25" customHeight="1" x14ac:dyDescent="0.2">
      <c r="A1" s="1"/>
      <c r="B1" s="996" t="s">
        <v>1705</v>
      </c>
      <c r="C1" s="963"/>
      <c r="D1" s="963"/>
      <c r="E1" s="963"/>
      <c r="F1" s="963"/>
      <c r="G1" s="3"/>
      <c r="H1" s="3"/>
      <c r="I1" s="3"/>
      <c r="J1" s="3"/>
    </row>
    <row r="2" spans="1:10" ht="30" customHeight="1" x14ac:dyDescent="0.15">
      <c r="A2" s="5" t="s">
        <v>2</v>
      </c>
      <c r="B2" s="28" t="s">
        <v>3</v>
      </c>
      <c r="C2" s="28" t="s">
        <v>4</v>
      </c>
      <c r="D2" s="7" t="s">
        <v>5</v>
      </c>
      <c r="E2" s="830" t="s">
        <v>1706</v>
      </c>
      <c r="F2" s="7" t="s">
        <v>7</v>
      </c>
      <c r="G2" s="9" t="s">
        <v>1707</v>
      </c>
      <c r="H2" s="9" t="s">
        <v>30</v>
      </c>
      <c r="I2" s="10" t="s">
        <v>11</v>
      </c>
      <c r="J2" s="9" t="s">
        <v>12</v>
      </c>
    </row>
    <row r="3" spans="1:10" ht="13" x14ac:dyDescent="0.15">
      <c r="A3" s="12" t="s">
        <v>81</v>
      </c>
      <c r="B3" s="1000">
        <v>43692</v>
      </c>
      <c r="C3" s="1000">
        <v>43700</v>
      </c>
      <c r="D3" s="14" t="s">
        <v>1708</v>
      </c>
      <c r="E3" s="680">
        <v>30158</v>
      </c>
      <c r="F3" s="1026">
        <f>E3+E4</f>
        <v>60342</v>
      </c>
      <c r="G3" s="15"/>
      <c r="H3" s="15"/>
      <c r="I3" s="680" t="s">
        <v>1709</v>
      </c>
      <c r="J3" s="680"/>
    </row>
    <row r="4" spans="1:10" ht="13" x14ac:dyDescent="0.15">
      <c r="A4" s="12" t="s">
        <v>81</v>
      </c>
      <c r="B4" s="963"/>
      <c r="C4" s="963"/>
      <c r="D4" s="14" t="s">
        <v>1710</v>
      </c>
      <c r="E4" s="680">
        <v>30184</v>
      </c>
      <c r="F4" s="963"/>
      <c r="G4" s="15"/>
      <c r="H4" s="15"/>
      <c r="I4" s="680" t="s">
        <v>1711</v>
      </c>
      <c r="J4" s="680"/>
    </row>
    <row r="5" spans="1:10" ht="15" customHeight="1" x14ac:dyDescent="0.15">
      <c r="A5" s="18" t="s">
        <v>81</v>
      </c>
      <c r="B5" s="971">
        <v>43697</v>
      </c>
      <c r="C5" s="831">
        <v>43704</v>
      </c>
      <c r="D5" s="20" t="s">
        <v>1708</v>
      </c>
      <c r="E5" s="88">
        <v>27690.28</v>
      </c>
      <c r="F5" s="977">
        <f>E6+E5</f>
        <v>55407.06</v>
      </c>
      <c r="G5" s="36"/>
      <c r="H5" s="36"/>
      <c r="I5" s="326" t="s">
        <v>1712</v>
      </c>
      <c r="J5" s="326"/>
    </row>
    <row r="6" spans="1:10" ht="15.75" customHeight="1" x14ac:dyDescent="0.15">
      <c r="A6" s="18" t="s">
        <v>81</v>
      </c>
      <c r="B6" s="963"/>
      <c r="C6" s="831">
        <v>43704</v>
      </c>
      <c r="D6" s="20" t="s">
        <v>1710</v>
      </c>
      <c r="E6" s="88">
        <v>27716.78</v>
      </c>
      <c r="F6" s="963"/>
      <c r="G6" s="36"/>
      <c r="H6" s="36"/>
      <c r="I6" s="326" t="s">
        <v>1713</v>
      </c>
      <c r="J6" s="326"/>
    </row>
    <row r="7" spans="1:10" ht="13" x14ac:dyDescent="0.15">
      <c r="A7" s="40" t="s">
        <v>81</v>
      </c>
      <c r="B7" s="832">
        <v>43699</v>
      </c>
      <c r="C7" s="832">
        <v>43704</v>
      </c>
      <c r="D7" s="44" t="s">
        <v>1708</v>
      </c>
      <c r="E7" s="46">
        <v>28712.25</v>
      </c>
      <c r="F7" s="976">
        <f>E7+E8</f>
        <v>57413.15</v>
      </c>
      <c r="G7" s="68"/>
      <c r="H7" s="68"/>
      <c r="I7" s="195" t="s">
        <v>1714</v>
      </c>
      <c r="J7" s="195"/>
    </row>
    <row r="8" spans="1:10" ht="13" x14ac:dyDescent="0.15">
      <c r="A8" s="40" t="s">
        <v>81</v>
      </c>
      <c r="B8" s="832">
        <v>43699</v>
      </c>
      <c r="C8" s="832">
        <v>43704</v>
      </c>
      <c r="D8" s="44" t="s">
        <v>1710</v>
      </c>
      <c r="E8" s="46">
        <v>28700.9</v>
      </c>
      <c r="F8" s="963"/>
      <c r="G8" s="68"/>
      <c r="H8" s="68"/>
      <c r="I8" s="195" t="s">
        <v>1715</v>
      </c>
      <c r="J8" s="195"/>
    </row>
    <row r="9" spans="1:10" ht="18" customHeight="1" x14ac:dyDescent="0.15">
      <c r="A9" s="343" t="s">
        <v>81</v>
      </c>
      <c r="B9" s="1002">
        <v>43700</v>
      </c>
      <c r="C9" s="739"/>
      <c r="D9" s="346" t="s">
        <v>1708</v>
      </c>
      <c r="E9" s="642">
        <v>30154.59</v>
      </c>
      <c r="F9" s="1045">
        <f>E9+E10</f>
        <v>60244.83</v>
      </c>
      <c r="G9" s="349"/>
      <c r="H9" s="349"/>
      <c r="I9" s="742" t="s">
        <v>1717</v>
      </c>
      <c r="J9" s="742"/>
    </row>
    <row r="10" spans="1:10" ht="19.5" customHeight="1" x14ac:dyDescent="0.15">
      <c r="A10" s="343" t="s">
        <v>81</v>
      </c>
      <c r="B10" s="963"/>
      <c r="C10" s="739"/>
      <c r="D10" s="346" t="s">
        <v>1710</v>
      </c>
      <c r="E10" s="642">
        <v>30090.240000000002</v>
      </c>
      <c r="F10" s="963"/>
      <c r="G10" s="349"/>
      <c r="H10" s="349"/>
      <c r="I10" s="742" t="s">
        <v>1718</v>
      </c>
      <c r="J10" s="742"/>
    </row>
    <row r="11" spans="1:10" ht="13" x14ac:dyDescent="0.15">
      <c r="A11" s="40" t="s">
        <v>81</v>
      </c>
      <c r="B11" s="970">
        <v>43704</v>
      </c>
      <c r="C11" s="832">
        <v>43705</v>
      </c>
      <c r="D11" s="44" t="s">
        <v>1708</v>
      </c>
      <c r="E11" s="63">
        <v>28738.846000000001</v>
      </c>
      <c r="F11" s="976">
        <f>E11+E12</f>
        <v>57489.046000000002</v>
      </c>
      <c r="G11" s="68"/>
      <c r="H11" s="68"/>
      <c r="I11" s="195" t="s">
        <v>1719</v>
      </c>
      <c r="J11" s="195"/>
    </row>
    <row r="12" spans="1:10" ht="13" x14ac:dyDescent="0.15">
      <c r="A12" s="40" t="s">
        <v>81</v>
      </c>
      <c r="B12" s="963"/>
      <c r="C12" s="832">
        <v>43705</v>
      </c>
      <c r="D12" s="44" t="s">
        <v>1710</v>
      </c>
      <c r="E12" s="63">
        <v>28750.2</v>
      </c>
      <c r="F12" s="963"/>
      <c r="G12" s="68"/>
      <c r="H12" s="68"/>
      <c r="I12" s="195" t="s">
        <v>1720</v>
      </c>
      <c r="J12" s="195"/>
    </row>
    <row r="13" spans="1:10" ht="13" x14ac:dyDescent="0.15">
      <c r="A13" s="18" t="s">
        <v>81</v>
      </c>
      <c r="B13" s="971">
        <v>43704</v>
      </c>
      <c r="C13" s="831">
        <v>43705</v>
      </c>
      <c r="D13" s="20" t="s">
        <v>1708</v>
      </c>
      <c r="E13" s="836">
        <v>30200.02</v>
      </c>
      <c r="F13" s="977">
        <f>E13+E14</f>
        <v>60301.61</v>
      </c>
      <c r="G13" s="36"/>
      <c r="H13" s="36"/>
      <c r="I13" s="326" t="s">
        <v>1722</v>
      </c>
      <c r="J13" s="326"/>
    </row>
    <row r="14" spans="1:10" ht="13" x14ac:dyDescent="0.15">
      <c r="A14" s="18" t="s">
        <v>81</v>
      </c>
      <c r="B14" s="963"/>
      <c r="C14" s="831">
        <v>43705</v>
      </c>
      <c r="D14" s="20" t="s">
        <v>1710</v>
      </c>
      <c r="E14" s="836">
        <v>30101.59</v>
      </c>
      <c r="F14" s="963"/>
      <c r="G14" s="36"/>
      <c r="H14" s="36"/>
      <c r="I14" s="326" t="s">
        <v>1723</v>
      </c>
      <c r="J14" s="326"/>
    </row>
    <row r="15" spans="1:10" ht="13" x14ac:dyDescent="0.15">
      <c r="A15" s="179"/>
      <c r="B15" s="838"/>
      <c r="C15" s="417"/>
      <c r="D15" s="185"/>
      <c r="E15" s="485"/>
      <c r="F15" s="202">
        <f>SUM(F3:F14)-F9</f>
        <v>290952.86599999998</v>
      </c>
      <c r="G15" s="190">
        <f>F15*0.25</f>
        <v>72738.216499999995</v>
      </c>
      <c r="H15" s="190"/>
      <c r="I15" s="842"/>
      <c r="J15" s="842"/>
    </row>
    <row r="16" spans="1:10" ht="13" x14ac:dyDescent="0.15">
      <c r="A16" s="40" t="s">
        <v>81</v>
      </c>
      <c r="B16" s="970">
        <v>43705</v>
      </c>
      <c r="C16" s="832">
        <v>43707</v>
      </c>
      <c r="D16" s="44" t="s">
        <v>1708</v>
      </c>
      <c r="E16" s="63">
        <v>28825.911</v>
      </c>
      <c r="F16" s="976">
        <f>E16+E17</f>
        <v>57651.822</v>
      </c>
      <c r="G16" s="68"/>
      <c r="H16" s="68"/>
      <c r="I16" s="195" t="s">
        <v>1726</v>
      </c>
      <c r="J16" s="195"/>
    </row>
    <row r="17" spans="1:10" ht="13" x14ac:dyDescent="0.15">
      <c r="A17" s="40" t="s">
        <v>81</v>
      </c>
      <c r="B17" s="963"/>
      <c r="C17" s="832">
        <v>43707</v>
      </c>
      <c r="D17" s="44" t="s">
        <v>1710</v>
      </c>
      <c r="E17" s="63">
        <v>28825.911</v>
      </c>
      <c r="F17" s="963"/>
      <c r="G17" s="68"/>
      <c r="H17" s="68"/>
      <c r="I17" s="195" t="s">
        <v>1727</v>
      </c>
      <c r="J17" s="195"/>
    </row>
    <row r="18" spans="1:10" ht="13" x14ac:dyDescent="0.15">
      <c r="A18" s="18" t="s">
        <v>81</v>
      </c>
      <c r="B18" s="1070" t="s">
        <v>579</v>
      </c>
      <c r="C18" s="968">
        <v>43712</v>
      </c>
      <c r="D18" s="20" t="s">
        <v>1708</v>
      </c>
      <c r="E18" s="836">
        <v>29598.13</v>
      </c>
      <c r="F18" s="977">
        <f>E18+E19</f>
        <v>59234.12</v>
      </c>
      <c r="G18" s="36"/>
      <c r="H18" s="36"/>
      <c r="I18" s="326" t="s">
        <v>1728</v>
      </c>
      <c r="J18" s="326"/>
    </row>
    <row r="19" spans="1:10" ht="13" x14ac:dyDescent="0.15">
      <c r="A19" s="18" t="s">
        <v>81</v>
      </c>
      <c r="B19" s="963"/>
      <c r="C19" s="963"/>
      <c r="D19" s="20" t="s">
        <v>1710</v>
      </c>
      <c r="E19" s="836">
        <v>29635.99</v>
      </c>
      <c r="F19" s="963"/>
      <c r="G19" s="36"/>
      <c r="H19" s="36"/>
      <c r="I19" s="326" t="s">
        <v>1730</v>
      </c>
      <c r="J19" s="326"/>
    </row>
    <row r="20" spans="1:10" ht="13" x14ac:dyDescent="0.15">
      <c r="A20" s="179"/>
      <c r="B20" s="838"/>
      <c r="C20" s="417"/>
      <c r="D20" s="185"/>
      <c r="E20" s="187"/>
      <c r="F20" s="202">
        <f>SUM(F16:F19)+F9</f>
        <v>177130.772</v>
      </c>
      <c r="G20" s="190"/>
      <c r="H20" s="190"/>
      <c r="I20" s="190"/>
      <c r="J20" s="190"/>
    </row>
    <row r="21" spans="1:10" ht="13" x14ac:dyDescent="0.15">
      <c r="A21" s="40" t="s">
        <v>61</v>
      </c>
      <c r="B21" s="1071">
        <v>43713</v>
      </c>
      <c r="C21" s="997">
        <v>43717</v>
      </c>
      <c r="D21" s="44" t="s">
        <v>1708</v>
      </c>
      <c r="E21" s="63">
        <v>30423.35</v>
      </c>
      <c r="F21" s="976">
        <f>E21+E22</f>
        <v>60884.56</v>
      </c>
      <c r="G21" s="68"/>
      <c r="H21" s="68"/>
      <c r="I21" s="195" t="s">
        <v>1731</v>
      </c>
      <c r="J21" s="195"/>
    </row>
    <row r="22" spans="1:10" ht="13" x14ac:dyDescent="0.15">
      <c r="A22" s="40" t="s">
        <v>61</v>
      </c>
      <c r="B22" s="963"/>
      <c r="C22" s="963"/>
      <c r="D22" s="44" t="s">
        <v>1710</v>
      </c>
      <c r="E22" s="63">
        <v>30461.21</v>
      </c>
      <c r="F22" s="963"/>
      <c r="G22" s="68"/>
      <c r="H22" s="68"/>
      <c r="I22" s="195" t="s">
        <v>1732</v>
      </c>
      <c r="J22" s="195"/>
    </row>
    <row r="23" spans="1:10" ht="13" x14ac:dyDescent="0.15">
      <c r="A23" s="18" t="s">
        <v>61</v>
      </c>
      <c r="B23" s="971">
        <v>43713</v>
      </c>
      <c r="C23" s="968">
        <v>43717</v>
      </c>
      <c r="D23" s="20" t="s">
        <v>1708</v>
      </c>
      <c r="E23" s="836">
        <v>30381.71</v>
      </c>
      <c r="F23" s="977">
        <f>E23+E24</f>
        <v>60899.7</v>
      </c>
      <c r="G23" s="36"/>
      <c r="H23" s="36"/>
      <c r="I23" s="326" t="s">
        <v>1733</v>
      </c>
      <c r="J23" s="326"/>
    </row>
    <row r="24" spans="1:10" ht="13" x14ac:dyDescent="0.15">
      <c r="A24" s="18" t="s">
        <v>61</v>
      </c>
      <c r="B24" s="963"/>
      <c r="C24" s="963"/>
      <c r="D24" s="20" t="s">
        <v>1710</v>
      </c>
      <c r="E24" s="836">
        <v>30517.99</v>
      </c>
      <c r="F24" s="963"/>
      <c r="G24" s="36"/>
      <c r="H24" s="36"/>
      <c r="I24" s="326" t="s">
        <v>1734</v>
      </c>
      <c r="J24" s="326"/>
    </row>
    <row r="25" spans="1:10" ht="13" x14ac:dyDescent="0.15">
      <c r="A25" s="40" t="s">
        <v>61</v>
      </c>
      <c r="B25" s="970">
        <v>43716</v>
      </c>
      <c r="C25" s="1019">
        <v>43718</v>
      </c>
      <c r="D25" s="44" t="s">
        <v>1708</v>
      </c>
      <c r="E25" s="63">
        <v>30438.5</v>
      </c>
      <c r="F25" s="976">
        <f>E25+E26</f>
        <v>60975.42</v>
      </c>
      <c r="G25" s="68"/>
      <c r="H25" s="68"/>
      <c r="I25" s="195" t="s">
        <v>1735</v>
      </c>
      <c r="J25" s="195"/>
    </row>
    <row r="26" spans="1:10" ht="13" x14ac:dyDescent="0.15">
      <c r="A26" s="40" t="s">
        <v>61</v>
      </c>
      <c r="B26" s="963"/>
      <c r="C26" s="963"/>
      <c r="D26" s="44" t="s">
        <v>1710</v>
      </c>
      <c r="E26" s="63">
        <v>30536.92</v>
      </c>
      <c r="F26" s="963"/>
      <c r="G26" s="68"/>
      <c r="H26" s="68"/>
      <c r="I26" s="195" t="s">
        <v>1736</v>
      </c>
      <c r="J26" s="195"/>
    </row>
    <row r="27" spans="1:10" ht="13" x14ac:dyDescent="0.15">
      <c r="A27" s="179"/>
      <c r="B27" s="417"/>
      <c r="C27" s="417"/>
      <c r="D27" s="185"/>
      <c r="E27" s="207"/>
      <c r="F27" s="202">
        <f>SUM(F21:F26)</f>
        <v>182759.67999999999</v>
      </c>
      <c r="G27" s="190"/>
      <c r="H27" s="190"/>
      <c r="I27" s="190"/>
      <c r="J27" s="190"/>
    </row>
    <row r="28" spans="1:10" ht="13" x14ac:dyDescent="0.15">
      <c r="A28" s="40" t="s">
        <v>61</v>
      </c>
      <c r="B28" s="329">
        <v>43719</v>
      </c>
      <c r="C28" s="329">
        <v>43726</v>
      </c>
      <c r="D28" s="44" t="s">
        <v>1708</v>
      </c>
      <c r="E28" s="63">
        <v>30555.84</v>
      </c>
      <c r="F28" s="976">
        <f>E29+E28</f>
        <v>61160.89</v>
      </c>
      <c r="G28" s="68"/>
      <c r="H28" s="68"/>
      <c r="I28" s="195" t="s">
        <v>1737</v>
      </c>
      <c r="J28" s="195"/>
    </row>
    <row r="29" spans="1:10" ht="13" x14ac:dyDescent="0.15">
      <c r="A29" s="40" t="s">
        <v>81</v>
      </c>
      <c r="B29" s="329">
        <v>43719</v>
      </c>
      <c r="C29" s="329">
        <v>43726</v>
      </c>
      <c r="D29" s="44" t="s">
        <v>1710</v>
      </c>
      <c r="E29" s="63">
        <v>30605.05</v>
      </c>
      <c r="F29" s="963"/>
      <c r="G29" s="68"/>
      <c r="H29" s="68"/>
      <c r="I29" s="195" t="s">
        <v>310</v>
      </c>
      <c r="J29" s="195"/>
    </row>
    <row r="30" spans="1:10" ht="13" x14ac:dyDescent="0.15">
      <c r="A30" s="18" t="s">
        <v>81</v>
      </c>
      <c r="B30" s="418">
        <v>43720</v>
      </c>
      <c r="C30" s="418">
        <v>43726</v>
      </c>
      <c r="D30" s="20" t="s">
        <v>1708</v>
      </c>
      <c r="E30" s="88">
        <v>30567.200000000001</v>
      </c>
      <c r="F30" s="977">
        <f>E31+E30</f>
        <v>61039.76</v>
      </c>
      <c r="G30" s="36"/>
      <c r="H30" s="36"/>
      <c r="I30" s="200" t="s">
        <v>1738</v>
      </c>
      <c r="J30" s="200"/>
    </row>
    <row r="31" spans="1:10" ht="13" x14ac:dyDescent="0.15">
      <c r="A31" s="18" t="s">
        <v>81</v>
      </c>
      <c r="B31" s="418">
        <v>43719</v>
      </c>
      <c r="C31" s="83">
        <v>43726</v>
      </c>
      <c r="D31" s="20" t="s">
        <v>1710</v>
      </c>
      <c r="E31" s="88">
        <v>30472.560000000001</v>
      </c>
      <c r="F31" s="963"/>
      <c r="G31" s="36"/>
      <c r="H31" s="36"/>
      <c r="I31" s="200" t="s">
        <v>1739</v>
      </c>
      <c r="J31" s="200"/>
    </row>
    <row r="32" spans="1:10" ht="13" x14ac:dyDescent="0.15">
      <c r="A32" s="179"/>
      <c r="B32" s="420"/>
      <c r="C32" s="417"/>
      <c r="D32" s="185"/>
      <c r="E32" s="187"/>
      <c r="F32" s="202">
        <f>SUM(F28:F31)</f>
        <v>122200.65</v>
      </c>
      <c r="G32" s="190"/>
      <c r="H32" s="190"/>
      <c r="I32" s="191"/>
      <c r="J32" s="191"/>
    </row>
    <row r="33" spans="1:10" ht="13" x14ac:dyDescent="0.15">
      <c r="A33" s="40" t="s">
        <v>61</v>
      </c>
      <c r="B33" s="329">
        <v>43725</v>
      </c>
      <c r="C33" s="329">
        <v>43727</v>
      </c>
      <c r="D33" s="44" t="s">
        <v>1708</v>
      </c>
      <c r="E33" s="63">
        <v>30374.14</v>
      </c>
      <c r="F33" s="976"/>
      <c r="G33" s="68"/>
      <c r="H33" s="68"/>
      <c r="I33" s="195" t="s">
        <v>1740</v>
      </c>
      <c r="J33" s="195"/>
    </row>
    <row r="34" spans="1:10" ht="13" x14ac:dyDescent="0.15">
      <c r="A34" s="40" t="s">
        <v>81</v>
      </c>
      <c r="B34" s="329">
        <v>43725</v>
      </c>
      <c r="C34" s="329">
        <v>43727</v>
      </c>
      <c r="D34" s="44" t="s">
        <v>1710</v>
      </c>
      <c r="E34" s="63">
        <v>30359</v>
      </c>
      <c r="F34" s="963"/>
      <c r="G34" s="68"/>
      <c r="H34" s="68"/>
      <c r="I34" s="195" t="s">
        <v>1741</v>
      </c>
      <c r="J34" s="195"/>
    </row>
    <row r="35" spans="1:10" ht="13" x14ac:dyDescent="0.15">
      <c r="A35" s="179"/>
      <c r="B35" s="420"/>
      <c r="C35" s="43"/>
      <c r="D35" s="185"/>
      <c r="E35" s="187"/>
      <c r="F35" s="202"/>
      <c r="G35" s="190"/>
      <c r="H35" s="190"/>
      <c r="I35" s="191"/>
      <c r="J35" s="191"/>
    </row>
    <row r="36" spans="1:10" ht="13" x14ac:dyDescent="0.15">
      <c r="A36" s="40" t="s">
        <v>81</v>
      </c>
      <c r="B36" s="329">
        <v>43763</v>
      </c>
      <c r="C36" s="1019">
        <v>43769</v>
      </c>
      <c r="D36" s="44" t="s">
        <v>1708</v>
      </c>
      <c r="E36" s="63">
        <v>29783.53</v>
      </c>
      <c r="F36" s="976">
        <f>E36+E37</f>
        <v>53680.759999999995</v>
      </c>
      <c r="G36" s="68"/>
      <c r="H36" s="68"/>
      <c r="I36" s="195" t="s">
        <v>1742</v>
      </c>
      <c r="J36" s="195"/>
    </row>
    <row r="37" spans="1:10" ht="13" x14ac:dyDescent="0.15">
      <c r="A37" s="40" t="s">
        <v>81</v>
      </c>
      <c r="B37" s="329">
        <v>43763</v>
      </c>
      <c r="C37" s="963"/>
      <c r="D37" s="44" t="s">
        <v>1710</v>
      </c>
      <c r="E37" s="63">
        <v>23897.23</v>
      </c>
      <c r="F37" s="963"/>
      <c r="G37" s="68"/>
      <c r="H37" s="68"/>
      <c r="I37" s="195" t="s">
        <v>1743</v>
      </c>
      <c r="J37" s="195"/>
    </row>
    <row r="38" spans="1:10" ht="13" x14ac:dyDescent="0.15">
      <c r="A38" s="179"/>
      <c r="B38" s="420"/>
      <c r="C38" s="417"/>
      <c r="D38" s="185"/>
      <c r="E38" s="187">
        <f>SUM(E36:E37)</f>
        <v>53680.759999999995</v>
      </c>
      <c r="F38" s="202"/>
      <c r="G38" s="190"/>
      <c r="H38" s="190"/>
      <c r="I38" s="191"/>
      <c r="J38" s="191"/>
    </row>
    <row r="39" spans="1:10" ht="13" x14ac:dyDescent="0.15">
      <c r="A39" s="18" t="s">
        <v>81</v>
      </c>
      <c r="B39" s="418">
        <v>43768</v>
      </c>
      <c r="C39" s="968">
        <v>43773</v>
      </c>
      <c r="D39" s="20" t="s">
        <v>1708</v>
      </c>
      <c r="E39" s="88">
        <v>29836.62</v>
      </c>
      <c r="F39" s="22"/>
      <c r="G39" s="36"/>
      <c r="H39" s="36"/>
      <c r="I39" s="200" t="s">
        <v>1744</v>
      </c>
      <c r="J39" s="200"/>
    </row>
    <row r="40" spans="1:10" ht="13" x14ac:dyDescent="0.15">
      <c r="A40" s="18" t="s">
        <v>81</v>
      </c>
      <c r="B40" s="418">
        <v>43768</v>
      </c>
      <c r="C40" s="963"/>
      <c r="D40" s="20" t="s">
        <v>1710</v>
      </c>
      <c r="E40" s="88">
        <v>29760.91</v>
      </c>
      <c r="F40" s="22"/>
      <c r="G40" s="36"/>
      <c r="H40" s="36"/>
      <c r="I40" s="200" t="s">
        <v>1745</v>
      </c>
      <c r="J40" s="200"/>
    </row>
    <row r="41" spans="1:10" ht="13" x14ac:dyDescent="0.15">
      <c r="A41" s="40" t="s">
        <v>81</v>
      </c>
      <c r="B41" s="329">
        <v>43770</v>
      </c>
      <c r="C41" s="997">
        <v>43776</v>
      </c>
      <c r="D41" s="44" t="s">
        <v>1708</v>
      </c>
      <c r="E41" s="63">
        <v>29760.81</v>
      </c>
      <c r="F41" s="976"/>
      <c r="G41" s="68"/>
      <c r="H41" s="68"/>
      <c r="I41" s="195" t="s">
        <v>1746</v>
      </c>
      <c r="J41" s="195"/>
    </row>
    <row r="42" spans="1:10" ht="13" x14ac:dyDescent="0.15">
      <c r="A42" s="40" t="s">
        <v>81</v>
      </c>
      <c r="B42" s="329">
        <v>43770</v>
      </c>
      <c r="C42" s="963"/>
      <c r="D42" s="44" t="s">
        <v>1710</v>
      </c>
      <c r="E42" s="63">
        <v>29836.52</v>
      </c>
      <c r="F42" s="963"/>
      <c r="G42" s="68"/>
      <c r="H42" s="68"/>
      <c r="I42" s="195" t="s">
        <v>1747</v>
      </c>
      <c r="J42" s="195"/>
    </row>
    <row r="43" spans="1:10" ht="13" x14ac:dyDescent="0.15">
      <c r="A43" s="18" t="s">
        <v>81</v>
      </c>
      <c r="B43" s="418">
        <v>43771</v>
      </c>
      <c r="C43" s="968">
        <v>43775</v>
      </c>
      <c r="D43" s="20" t="s">
        <v>1708</v>
      </c>
      <c r="E43" s="88">
        <v>29783.62</v>
      </c>
      <c r="F43" s="977"/>
      <c r="G43" s="36"/>
      <c r="H43" s="36"/>
      <c r="I43" s="200" t="s">
        <v>1748</v>
      </c>
      <c r="J43" s="200"/>
    </row>
    <row r="44" spans="1:10" ht="13" x14ac:dyDescent="0.15">
      <c r="A44" s="18" t="s">
        <v>81</v>
      </c>
      <c r="B44" s="418">
        <v>43771</v>
      </c>
      <c r="C44" s="963"/>
      <c r="D44" s="20" t="s">
        <v>1710</v>
      </c>
      <c r="E44" s="88">
        <v>29836.62</v>
      </c>
      <c r="F44" s="963"/>
      <c r="G44" s="36"/>
      <c r="H44" s="36"/>
      <c r="I44" s="200" t="s">
        <v>1749</v>
      </c>
      <c r="J44" s="200"/>
    </row>
    <row r="45" spans="1:10" ht="13" x14ac:dyDescent="0.15">
      <c r="A45" s="40" t="s">
        <v>81</v>
      </c>
      <c r="B45" s="329">
        <v>43775</v>
      </c>
      <c r="C45" s="1065">
        <v>43784</v>
      </c>
      <c r="D45" s="170" t="s">
        <v>62</v>
      </c>
      <c r="E45" s="63">
        <v>29836.52</v>
      </c>
      <c r="F45" s="976"/>
      <c r="G45" s="68"/>
      <c r="H45" s="68"/>
      <c r="I45" s="195" t="s">
        <v>1750</v>
      </c>
      <c r="J45" s="195"/>
    </row>
    <row r="46" spans="1:10" ht="13" x14ac:dyDescent="0.15">
      <c r="A46" s="40" t="s">
        <v>81</v>
      </c>
      <c r="B46" s="60">
        <v>43775</v>
      </c>
      <c r="C46" s="963"/>
      <c r="D46" s="44" t="s">
        <v>69</v>
      </c>
      <c r="E46" s="63">
        <v>29760.81</v>
      </c>
      <c r="F46" s="963"/>
      <c r="G46" s="68"/>
      <c r="H46" s="68"/>
      <c r="I46" s="195" t="s">
        <v>1751</v>
      </c>
      <c r="J46" s="195"/>
    </row>
    <row r="47" spans="1:10" ht="13" x14ac:dyDescent="0.15">
      <c r="A47" s="18" t="s">
        <v>81</v>
      </c>
      <c r="B47" s="418">
        <v>43776</v>
      </c>
      <c r="C47" s="1069">
        <v>43784</v>
      </c>
      <c r="D47" s="199" t="s">
        <v>62</v>
      </c>
      <c r="E47" s="88">
        <v>29760.81</v>
      </c>
      <c r="F47" s="977"/>
      <c r="G47" s="36"/>
      <c r="H47" s="36"/>
      <c r="I47" s="200" t="s">
        <v>1752</v>
      </c>
      <c r="J47" s="200"/>
    </row>
    <row r="48" spans="1:10" ht="13" x14ac:dyDescent="0.15">
      <c r="A48" s="18" t="s">
        <v>81</v>
      </c>
      <c r="B48" s="418">
        <v>43776</v>
      </c>
      <c r="C48" s="963"/>
      <c r="D48" s="20" t="s">
        <v>69</v>
      </c>
      <c r="E48" s="88">
        <v>29836.52</v>
      </c>
      <c r="F48" s="963"/>
      <c r="G48" s="36"/>
      <c r="H48" s="36"/>
      <c r="I48" s="200" t="s">
        <v>1753</v>
      </c>
      <c r="J48" s="200"/>
    </row>
    <row r="49" spans="1:10" ht="13" x14ac:dyDescent="0.15">
      <c r="A49" s="40" t="s">
        <v>81</v>
      </c>
      <c r="B49" s="329">
        <v>43777</v>
      </c>
      <c r="C49" s="1065">
        <v>43784</v>
      </c>
      <c r="D49" s="44" t="s">
        <v>69</v>
      </c>
      <c r="E49" s="63">
        <v>29836.52</v>
      </c>
      <c r="F49" s="976"/>
      <c r="G49" s="68"/>
      <c r="H49" s="68"/>
      <c r="I49" s="195" t="s">
        <v>1754</v>
      </c>
      <c r="J49" s="195"/>
    </row>
    <row r="50" spans="1:10" ht="13" x14ac:dyDescent="0.15">
      <c r="A50" s="40" t="s">
        <v>81</v>
      </c>
      <c r="B50" s="329">
        <v>43777</v>
      </c>
      <c r="C50" s="963"/>
      <c r="D50" s="44" t="s">
        <v>69</v>
      </c>
      <c r="E50" s="63">
        <v>29783.53</v>
      </c>
      <c r="F50" s="963"/>
      <c r="G50" s="68"/>
      <c r="H50" s="68"/>
      <c r="I50" s="195" t="s">
        <v>1755</v>
      </c>
      <c r="J50" s="195"/>
    </row>
    <row r="51" spans="1:10" ht="13" x14ac:dyDescent="0.15">
      <c r="A51" s="18" t="s">
        <v>81</v>
      </c>
      <c r="B51" s="418"/>
      <c r="C51" s="705"/>
      <c r="D51" s="199"/>
      <c r="E51" s="88"/>
      <c r="F51" s="977"/>
      <c r="G51" s="36"/>
      <c r="H51" s="36"/>
      <c r="I51" s="200"/>
      <c r="J51" s="200"/>
    </row>
    <row r="52" spans="1:10" ht="13" x14ac:dyDescent="0.15">
      <c r="A52" s="18" t="s">
        <v>81</v>
      </c>
      <c r="B52" s="418"/>
      <c r="C52" s="659"/>
      <c r="D52" s="20"/>
      <c r="E52" s="88"/>
      <c r="F52" s="963"/>
      <c r="G52" s="36"/>
      <c r="H52" s="36"/>
      <c r="I52" s="200"/>
      <c r="J52" s="200"/>
    </row>
    <row r="53" spans="1:10" ht="13" x14ac:dyDescent="0.15">
      <c r="A53" s="40" t="s">
        <v>81</v>
      </c>
      <c r="B53" s="329"/>
      <c r="C53" s="487"/>
      <c r="D53" s="44"/>
      <c r="E53" s="63"/>
      <c r="F53" s="976"/>
      <c r="G53" s="68"/>
      <c r="H53" s="68"/>
      <c r="I53" s="195"/>
      <c r="J53" s="195"/>
    </row>
    <row r="54" spans="1:10" ht="13" x14ac:dyDescent="0.15">
      <c r="A54" s="40" t="s">
        <v>81</v>
      </c>
      <c r="B54" s="329"/>
      <c r="C54" s="487"/>
      <c r="D54" s="44"/>
      <c r="E54" s="63"/>
      <c r="F54" s="963"/>
      <c r="G54" s="68"/>
      <c r="H54" s="68"/>
      <c r="I54" s="68"/>
      <c r="J54" s="68"/>
    </row>
    <row r="55" spans="1:10" ht="13" x14ac:dyDescent="0.15">
      <c r="A55" s="18" t="s">
        <v>81</v>
      </c>
      <c r="B55" s="418"/>
      <c r="C55" s="705"/>
      <c r="D55" s="199"/>
      <c r="E55" s="88"/>
      <c r="F55" s="977"/>
      <c r="G55" s="36"/>
      <c r="H55" s="36"/>
      <c r="I55" s="200"/>
      <c r="J55" s="200"/>
    </row>
    <row r="56" spans="1:10" ht="13" x14ac:dyDescent="0.15">
      <c r="A56" s="18" t="s">
        <v>81</v>
      </c>
      <c r="B56" s="418"/>
      <c r="C56" s="659"/>
      <c r="D56" s="20"/>
      <c r="E56" s="88"/>
      <c r="F56" s="963"/>
      <c r="G56" s="36"/>
      <c r="H56" s="36"/>
      <c r="I56" s="200"/>
      <c r="J56" s="200"/>
    </row>
    <row r="57" spans="1:10" ht="13" x14ac:dyDescent="0.15">
      <c r="A57" s="40" t="s">
        <v>81</v>
      </c>
      <c r="B57" s="329"/>
      <c r="C57" s="487"/>
      <c r="D57" s="44"/>
      <c r="E57" s="63"/>
      <c r="F57" s="976"/>
      <c r="G57" s="68"/>
      <c r="H57" s="68"/>
      <c r="I57" s="195"/>
      <c r="J57" s="195"/>
    </row>
    <row r="58" spans="1:10" ht="13" x14ac:dyDescent="0.15">
      <c r="A58" s="40" t="s">
        <v>81</v>
      </c>
      <c r="B58" s="329"/>
      <c r="C58" s="487"/>
      <c r="D58" s="44"/>
      <c r="E58" s="63"/>
      <c r="F58" s="963"/>
      <c r="G58" s="68"/>
      <c r="H58" s="68"/>
      <c r="I58" s="68"/>
      <c r="J58" s="68"/>
    </row>
    <row r="59" spans="1:10" ht="13" x14ac:dyDescent="0.15">
      <c r="A59" s="18" t="s">
        <v>81</v>
      </c>
      <c r="B59" s="418"/>
      <c r="C59" s="705"/>
      <c r="D59" s="199"/>
      <c r="E59" s="88"/>
      <c r="F59" s="977"/>
      <c r="G59" s="36"/>
      <c r="H59" s="36"/>
      <c r="I59" s="200"/>
      <c r="J59" s="200"/>
    </row>
    <row r="60" spans="1:10" ht="13" x14ac:dyDescent="0.15">
      <c r="A60" s="18" t="s">
        <v>81</v>
      </c>
      <c r="B60" s="418"/>
      <c r="C60" s="659"/>
      <c r="D60" s="20"/>
      <c r="E60" s="88"/>
      <c r="F60" s="963"/>
      <c r="G60" s="36"/>
      <c r="H60" s="36"/>
      <c r="I60" s="200"/>
      <c r="J60" s="200"/>
    </row>
    <row r="61" spans="1:10" ht="13" x14ac:dyDescent="0.15">
      <c r="A61" s="40" t="s">
        <v>81</v>
      </c>
      <c r="B61" s="329"/>
      <c r="C61" s="487"/>
      <c r="D61" s="44"/>
      <c r="E61" s="63"/>
      <c r="F61" s="976"/>
      <c r="G61" s="68"/>
      <c r="H61" s="68"/>
      <c r="I61" s="195"/>
      <c r="J61" s="195"/>
    </row>
    <row r="62" spans="1:10" ht="13" x14ac:dyDescent="0.15">
      <c r="A62" s="40" t="s">
        <v>81</v>
      </c>
      <c r="B62" s="329"/>
      <c r="C62" s="487"/>
      <c r="D62" s="44"/>
      <c r="E62" s="63"/>
      <c r="F62" s="963"/>
      <c r="G62" s="68"/>
      <c r="H62" s="68"/>
      <c r="I62" s="68"/>
      <c r="J62" s="68"/>
    </row>
    <row r="63" spans="1:10" ht="13" x14ac:dyDescent="0.15">
      <c r="A63" s="18" t="s">
        <v>81</v>
      </c>
      <c r="B63" s="418"/>
      <c r="C63" s="705"/>
      <c r="D63" s="199"/>
      <c r="E63" s="88"/>
      <c r="F63" s="977"/>
      <c r="G63" s="36"/>
      <c r="H63" s="36"/>
      <c r="I63" s="200"/>
      <c r="J63" s="200"/>
    </row>
    <row r="64" spans="1:10" ht="13" x14ac:dyDescent="0.15">
      <c r="A64" s="18" t="s">
        <v>81</v>
      </c>
      <c r="B64" s="418"/>
      <c r="C64" s="659"/>
      <c r="D64" s="20"/>
      <c r="E64" s="88"/>
      <c r="F64" s="963"/>
      <c r="G64" s="36"/>
      <c r="H64" s="36"/>
      <c r="I64" s="200"/>
      <c r="J64" s="200"/>
    </row>
    <row r="65" spans="1:10" ht="13" x14ac:dyDescent="0.15">
      <c r="A65" s="40" t="s">
        <v>81</v>
      </c>
      <c r="B65" s="329"/>
      <c r="C65" s="487"/>
      <c r="D65" s="44"/>
      <c r="E65" s="63"/>
      <c r="F65" s="976"/>
      <c r="G65" s="68"/>
      <c r="H65" s="68"/>
      <c r="I65" s="195"/>
      <c r="J65" s="195"/>
    </row>
    <row r="66" spans="1:10" ht="13" x14ac:dyDescent="0.15">
      <c r="A66" s="40" t="s">
        <v>81</v>
      </c>
      <c r="B66" s="329"/>
      <c r="C66" s="487"/>
      <c r="D66" s="44"/>
      <c r="E66" s="63"/>
      <c r="F66" s="963"/>
      <c r="G66" s="68"/>
      <c r="H66" s="68"/>
      <c r="I66" s="68"/>
      <c r="J66" s="68"/>
    </row>
    <row r="67" spans="1:10" ht="13" x14ac:dyDescent="0.15">
      <c r="A67" s="18" t="s">
        <v>81</v>
      </c>
      <c r="B67" s="418"/>
      <c r="C67" s="705"/>
      <c r="D67" s="199"/>
      <c r="E67" s="88"/>
      <c r="F67" s="977"/>
      <c r="G67" s="36"/>
      <c r="H67" s="36"/>
      <c r="I67" s="200"/>
      <c r="J67" s="200"/>
    </row>
    <row r="68" spans="1:10" ht="13" x14ac:dyDescent="0.15">
      <c r="A68" s="18" t="s">
        <v>81</v>
      </c>
      <c r="B68" s="418"/>
      <c r="C68" s="659"/>
      <c r="D68" s="20"/>
      <c r="E68" s="88"/>
      <c r="F68" s="963"/>
      <c r="G68" s="36"/>
      <c r="H68" s="36"/>
      <c r="I68" s="200"/>
      <c r="J68" s="200"/>
    </row>
    <row r="69" spans="1:10" ht="13" x14ac:dyDescent="0.15">
      <c r="A69" s="40" t="s">
        <v>81</v>
      </c>
      <c r="B69" s="329"/>
      <c r="C69" s="487"/>
      <c r="D69" s="44"/>
      <c r="E69" s="63"/>
      <c r="F69" s="976"/>
      <c r="G69" s="68"/>
      <c r="H69" s="68"/>
      <c r="I69" s="195"/>
      <c r="J69" s="195"/>
    </row>
    <row r="70" spans="1:10" ht="13" x14ac:dyDescent="0.15">
      <c r="A70" s="40" t="s">
        <v>81</v>
      </c>
      <c r="B70" s="329"/>
      <c r="C70" s="487"/>
      <c r="D70" s="44"/>
      <c r="E70" s="63"/>
      <c r="F70" s="963"/>
      <c r="G70" s="68"/>
      <c r="H70" s="68"/>
      <c r="I70" s="68"/>
      <c r="J70" s="68"/>
    </row>
    <row r="71" spans="1:10" ht="13" x14ac:dyDescent="0.15">
      <c r="A71" s="18" t="s">
        <v>81</v>
      </c>
      <c r="B71" s="418"/>
      <c r="C71" s="705"/>
      <c r="D71" s="199"/>
      <c r="E71" s="88"/>
      <c r="F71" s="977"/>
      <c r="G71" s="36"/>
      <c r="H71" s="36"/>
      <c r="I71" s="200"/>
      <c r="J71" s="200"/>
    </row>
    <row r="72" spans="1:10" ht="13" x14ac:dyDescent="0.15">
      <c r="A72" s="18" t="s">
        <v>81</v>
      </c>
      <c r="B72" s="418"/>
      <c r="C72" s="659"/>
      <c r="D72" s="20"/>
      <c r="E72" s="88"/>
      <c r="F72" s="963"/>
      <c r="G72" s="36"/>
      <c r="H72" s="36"/>
      <c r="I72" s="200"/>
      <c r="J72" s="200"/>
    </row>
    <row r="73" spans="1:10" ht="13" x14ac:dyDescent="0.15">
      <c r="A73" s="40" t="s">
        <v>81</v>
      </c>
      <c r="B73" s="329"/>
      <c r="C73" s="487"/>
      <c r="D73" s="44"/>
      <c r="E73" s="63"/>
      <c r="F73" s="976"/>
      <c r="G73" s="68"/>
      <c r="H73" s="68"/>
      <c r="I73" s="195"/>
      <c r="J73" s="195"/>
    </row>
    <row r="74" spans="1:10" ht="13" x14ac:dyDescent="0.15">
      <c r="A74" s="40" t="s">
        <v>81</v>
      </c>
      <c r="B74" s="329"/>
      <c r="C74" s="487"/>
      <c r="D74" s="44"/>
      <c r="E74" s="63"/>
      <c r="F74" s="963"/>
      <c r="G74" s="68"/>
      <c r="H74" s="68"/>
      <c r="I74" s="68"/>
      <c r="J74" s="68"/>
    </row>
    <row r="75" spans="1:10" ht="13" x14ac:dyDescent="0.15">
      <c r="A75" s="18" t="s">
        <v>81</v>
      </c>
      <c r="B75" s="418"/>
      <c r="C75" s="705"/>
      <c r="D75" s="199"/>
      <c r="E75" s="88"/>
      <c r="F75" s="977"/>
      <c r="G75" s="36"/>
      <c r="H75" s="36"/>
      <c r="I75" s="200"/>
      <c r="J75" s="200"/>
    </row>
    <row r="76" spans="1:10" ht="13" x14ac:dyDescent="0.15">
      <c r="A76" s="18" t="s">
        <v>81</v>
      </c>
      <c r="B76" s="418"/>
      <c r="C76" s="659"/>
      <c r="D76" s="20"/>
      <c r="E76" s="88"/>
      <c r="F76" s="963"/>
      <c r="G76" s="36"/>
      <c r="H76" s="36"/>
      <c r="I76" s="200"/>
      <c r="J76" s="200"/>
    </row>
    <row r="77" spans="1:10" ht="13" x14ac:dyDescent="0.15">
      <c r="A77" s="40" t="s">
        <v>81</v>
      </c>
      <c r="B77" s="329"/>
      <c r="C77" s="487"/>
      <c r="D77" s="44"/>
      <c r="E77" s="63"/>
      <c r="F77" s="976"/>
      <c r="G77" s="68"/>
      <c r="H77" s="68"/>
      <c r="I77" s="195"/>
      <c r="J77" s="195"/>
    </row>
    <row r="78" spans="1:10" ht="13" x14ac:dyDescent="0.15">
      <c r="A78" s="40" t="s">
        <v>81</v>
      </c>
      <c r="B78" s="329"/>
      <c r="C78" s="487"/>
      <c r="D78" s="44"/>
      <c r="E78" s="63"/>
      <c r="F78" s="963"/>
      <c r="G78" s="68"/>
      <c r="H78" s="68"/>
      <c r="I78" s="68"/>
      <c r="J78" s="68"/>
    </row>
    <row r="79" spans="1:10" ht="13" x14ac:dyDescent="0.15">
      <c r="A79" s="18" t="s">
        <v>81</v>
      </c>
      <c r="B79" s="418"/>
      <c r="C79" s="705"/>
      <c r="D79" s="199"/>
      <c r="E79" s="88"/>
      <c r="F79" s="977"/>
      <c r="G79" s="36"/>
      <c r="H79" s="36"/>
      <c r="I79" s="200"/>
      <c r="J79" s="200"/>
    </row>
    <row r="80" spans="1:10" ht="13" x14ac:dyDescent="0.15">
      <c r="A80" s="18" t="s">
        <v>81</v>
      </c>
      <c r="B80" s="418"/>
      <c r="C80" s="659"/>
      <c r="D80" s="20"/>
      <c r="E80" s="88"/>
      <c r="F80" s="963"/>
      <c r="G80" s="36"/>
      <c r="H80" s="36"/>
      <c r="I80" s="200"/>
      <c r="J80" s="200"/>
    </row>
    <row r="81" spans="1:10" ht="13" x14ac:dyDescent="0.15">
      <c r="A81" s="40" t="s">
        <v>81</v>
      </c>
      <c r="B81" s="329"/>
      <c r="C81" s="487"/>
      <c r="D81" s="44"/>
      <c r="E81" s="63"/>
      <c r="F81" s="976"/>
      <c r="G81" s="68"/>
      <c r="H81" s="68"/>
      <c r="I81" s="195"/>
      <c r="J81" s="195"/>
    </row>
    <row r="82" spans="1:10" ht="13" x14ac:dyDescent="0.15">
      <c r="A82" s="40" t="s">
        <v>81</v>
      </c>
      <c r="B82" s="329"/>
      <c r="C82" s="487"/>
      <c r="D82" s="44"/>
      <c r="E82" s="63"/>
      <c r="F82" s="963"/>
      <c r="G82" s="68"/>
      <c r="H82" s="68"/>
      <c r="I82" s="68"/>
      <c r="J82" s="68"/>
    </row>
    <row r="83" spans="1:10" ht="13" x14ac:dyDescent="0.15">
      <c r="A83" s="18" t="s">
        <v>81</v>
      </c>
      <c r="B83" s="418"/>
      <c r="C83" s="705"/>
      <c r="D83" s="199"/>
      <c r="E83" s="88"/>
      <c r="F83" s="977"/>
      <c r="G83" s="36"/>
      <c r="H83" s="36"/>
      <c r="I83" s="200"/>
      <c r="J83" s="200"/>
    </row>
    <row r="84" spans="1:10" ht="13" x14ac:dyDescent="0.15">
      <c r="A84" s="18" t="s">
        <v>81</v>
      </c>
      <c r="B84" s="418"/>
      <c r="C84" s="659"/>
      <c r="D84" s="20"/>
      <c r="E84" s="88"/>
      <c r="F84" s="963"/>
      <c r="G84" s="36"/>
      <c r="H84" s="36"/>
      <c r="I84" s="200"/>
      <c r="J84" s="200"/>
    </row>
    <row r="85" spans="1:10" ht="13" x14ac:dyDescent="0.15">
      <c r="A85" s="40" t="s">
        <v>81</v>
      </c>
      <c r="B85" s="329"/>
      <c r="C85" s="487"/>
      <c r="D85" s="44"/>
      <c r="E85" s="63"/>
      <c r="F85" s="976"/>
      <c r="G85" s="68"/>
      <c r="H85" s="68"/>
      <c r="I85" s="195"/>
      <c r="J85" s="195"/>
    </row>
    <row r="86" spans="1:10" ht="13" x14ac:dyDescent="0.15">
      <c r="A86" s="40" t="s">
        <v>81</v>
      </c>
      <c r="B86" s="329"/>
      <c r="C86" s="487"/>
      <c r="D86" s="44"/>
      <c r="E86" s="63"/>
      <c r="F86" s="963"/>
      <c r="G86" s="68"/>
      <c r="H86" s="68"/>
      <c r="I86" s="68"/>
      <c r="J86" s="68"/>
    </row>
    <row r="87" spans="1:10" ht="13" x14ac:dyDescent="0.15">
      <c r="A87" s="18" t="s">
        <v>81</v>
      </c>
      <c r="B87" s="418"/>
      <c r="C87" s="705"/>
      <c r="D87" s="199"/>
      <c r="E87" s="88"/>
      <c r="F87" s="977"/>
      <c r="G87" s="36"/>
      <c r="H87" s="36"/>
      <c r="I87" s="200"/>
      <c r="J87" s="200"/>
    </row>
    <row r="88" spans="1:10" ht="13" x14ac:dyDescent="0.15">
      <c r="A88" s="18" t="s">
        <v>81</v>
      </c>
      <c r="B88" s="418"/>
      <c r="C88" s="659"/>
      <c r="D88" s="20"/>
      <c r="E88" s="88"/>
      <c r="F88" s="963"/>
      <c r="G88" s="36"/>
      <c r="H88" s="36"/>
      <c r="I88" s="200"/>
      <c r="J88" s="200"/>
    </row>
    <row r="89" spans="1:10" ht="13" x14ac:dyDescent="0.15">
      <c r="A89" s="40" t="s">
        <v>81</v>
      </c>
      <c r="B89" s="329"/>
      <c r="C89" s="487"/>
      <c r="D89" s="44"/>
      <c r="E89" s="63"/>
      <c r="F89" s="976"/>
      <c r="G89" s="68"/>
      <c r="H89" s="68"/>
      <c r="I89" s="195"/>
      <c r="J89" s="195"/>
    </row>
    <row r="90" spans="1:10" ht="13" x14ac:dyDescent="0.15">
      <c r="A90" s="40" t="s">
        <v>81</v>
      </c>
      <c r="B90" s="329"/>
      <c r="C90" s="487"/>
      <c r="D90" s="44"/>
      <c r="E90" s="63"/>
      <c r="F90" s="963"/>
      <c r="G90" s="68"/>
      <c r="H90" s="68"/>
      <c r="I90" s="68"/>
      <c r="J90" s="68"/>
    </row>
    <row r="91" spans="1:10" ht="13" x14ac:dyDescent="0.15">
      <c r="A91" s="18" t="s">
        <v>81</v>
      </c>
      <c r="B91" s="418"/>
      <c r="C91" s="705"/>
      <c r="D91" s="199"/>
      <c r="E91" s="88"/>
      <c r="F91" s="977"/>
      <c r="G91" s="36"/>
      <c r="H91" s="36"/>
      <c r="I91" s="200"/>
      <c r="J91" s="200"/>
    </row>
    <row r="92" spans="1:10" ht="13" x14ac:dyDescent="0.15">
      <c r="A92" s="18" t="s">
        <v>81</v>
      </c>
      <c r="B92" s="418"/>
      <c r="C92" s="659"/>
      <c r="D92" s="20"/>
      <c r="E92" s="88"/>
      <c r="F92" s="963"/>
      <c r="G92" s="36"/>
      <c r="H92" s="36"/>
      <c r="I92" s="200"/>
      <c r="J92" s="200"/>
    </row>
    <row r="93" spans="1:10" ht="13" x14ac:dyDescent="0.15">
      <c r="A93" s="40" t="s">
        <v>81</v>
      </c>
      <c r="B93" s="329"/>
      <c r="C93" s="487"/>
      <c r="D93" s="44"/>
      <c r="E93" s="63"/>
      <c r="F93" s="976"/>
      <c r="G93" s="68"/>
      <c r="H93" s="68"/>
      <c r="I93" s="195"/>
      <c r="J93" s="195"/>
    </row>
    <row r="94" spans="1:10" ht="13" x14ac:dyDescent="0.15">
      <c r="A94" s="40" t="s">
        <v>81</v>
      </c>
      <c r="B94" s="329"/>
      <c r="C94" s="487"/>
      <c r="D94" s="44"/>
      <c r="E94" s="63"/>
      <c r="F94" s="963"/>
      <c r="G94" s="68"/>
      <c r="H94" s="68"/>
      <c r="I94" s="68"/>
      <c r="J94" s="68"/>
    </row>
    <row r="95" spans="1:10" ht="13" x14ac:dyDescent="0.15">
      <c r="A95" s="18" t="s">
        <v>81</v>
      </c>
      <c r="B95" s="418"/>
      <c r="C95" s="705"/>
      <c r="D95" s="199"/>
      <c r="E95" s="88"/>
      <c r="F95" s="977"/>
      <c r="G95" s="36"/>
      <c r="H95" s="36"/>
      <c r="I95" s="200"/>
      <c r="J95" s="200"/>
    </row>
    <row r="96" spans="1:10" ht="13" x14ac:dyDescent="0.15">
      <c r="A96" s="18" t="s">
        <v>81</v>
      </c>
      <c r="B96" s="418"/>
      <c r="C96" s="659"/>
      <c r="D96" s="20"/>
      <c r="E96" s="88"/>
      <c r="F96" s="963"/>
      <c r="G96" s="36"/>
      <c r="H96" s="36"/>
      <c r="I96" s="200"/>
      <c r="J96" s="200"/>
    </row>
    <row r="97" spans="1:10" ht="13" x14ac:dyDescent="0.15">
      <c r="A97" s="40" t="s">
        <v>81</v>
      </c>
      <c r="B97" s="329"/>
      <c r="C97" s="487"/>
      <c r="D97" s="44"/>
      <c r="E97" s="63"/>
      <c r="F97" s="976"/>
      <c r="G97" s="68"/>
      <c r="H97" s="68"/>
      <c r="I97" s="195"/>
      <c r="J97" s="195"/>
    </row>
    <row r="98" spans="1:10" ht="13" x14ac:dyDescent="0.15">
      <c r="A98" s="40" t="s">
        <v>81</v>
      </c>
      <c r="B98" s="329"/>
      <c r="C98" s="487"/>
      <c r="D98" s="44"/>
      <c r="E98" s="63"/>
      <c r="F98" s="963"/>
      <c r="G98" s="68"/>
      <c r="H98" s="68"/>
      <c r="I98" s="68"/>
      <c r="J98" s="68"/>
    </row>
    <row r="99" spans="1:10" ht="13" x14ac:dyDescent="0.15">
      <c r="A99" s="18" t="s">
        <v>81</v>
      </c>
      <c r="B99" s="418"/>
      <c r="C99" s="705"/>
      <c r="D99" s="199"/>
      <c r="E99" s="88"/>
      <c r="F99" s="977"/>
      <c r="G99" s="36"/>
      <c r="H99" s="36"/>
      <c r="I99" s="200"/>
      <c r="J99" s="200"/>
    </row>
    <row r="100" spans="1:10" ht="13" x14ac:dyDescent="0.15">
      <c r="A100" s="18" t="s">
        <v>81</v>
      </c>
      <c r="B100" s="418"/>
      <c r="C100" s="659"/>
      <c r="D100" s="20"/>
      <c r="E100" s="88"/>
      <c r="F100" s="963"/>
      <c r="G100" s="36"/>
      <c r="H100" s="36"/>
      <c r="I100" s="200"/>
      <c r="J100" s="200"/>
    </row>
    <row r="101" spans="1:10" ht="13" x14ac:dyDescent="0.15">
      <c r="A101" s="40" t="s">
        <v>81</v>
      </c>
      <c r="B101" s="329"/>
      <c r="C101" s="487"/>
      <c r="D101" s="44"/>
      <c r="E101" s="63"/>
      <c r="F101" s="976"/>
      <c r="G101" s="68"/>
      <c r="H101" s="68"/>
      <c r="I101" s="195"/>
      <c r="J101" s="195"/>
    </row>
    <row r="102" spans="1:10" ht="13" x14ac:dyDescent="0.15">
      <c r="A102" s="40" t="s">
        <v>81</v>
      </c>
      <c r="B102" s="329"/>
      <c r="C102" s="487"/>
      <c r="D102" s="44"/>
      <c r="E102" s="63"/>
      <c r="F102" s="963"/>
      <c r="G102" s="68"/>
      <c r="H102" s="68"/>
      <c r="I102" s="68"/>
      <c r="J102" s="68"/>
    </row>
    <row r="103" spans="1:10" ht="13" x14ac:dyDescent="0.15">
      <c r="A103" s="18" t="s">
        <v>81</v>
      </c>
      <c r="B103" s="418"/>
      <c r="C103" s="705"/>
      <c r="D103" s="199"/>
      <c r="E103" s="88"/>
      <c r="F103" s="977"/>
      <c r="G103" s="36"/>
      <c r="H103" s="36"/>
      <c r="I103" s="200"/>
      <c r="J103" s="200"/>
    </row>
    <row r="104" spans="1:10" ht="13" x14ac:dyDescent="0.15">
      <c r="A104" s="18" t="s">
        <v>81</v>
      </c>
      <c r="B104" s="418"/>
      <c r="C104" s="659"/>
      <c r="D104" s="20"/>
      <c r="E104" s="88"/>
      <c r="F104" s="963"/>
      <c r="G104" s="36"/>
      <c r="H104" s="36"/>
      <c r="I104" s="200"/>
      <c r="J104" s="200"/>
    </row>
    <row r="105" spans="1:10" ht="13" x14ac:dyDescent="0.15">
      <c r="A105" s="40" t="s">
        <v>81</v>
      </c>
      <c r="B105" s="329"/>
      <c r="C105" s="487"/>
      <c r="D105" s="44"/>
      <c r="E105" s="63"/>
      <c r="F105" s="976"/>
      <c r="G105" s="68"/>
      <c r="H105" s="68"/>
      <c r="I105" s="195"/>
      <c r="J105" s="195"/>
    </row>
    <row r="106" spans="1:10" ht="13" x14ac:dyDescent="0.15">
      <c r="A106" s="40" t="s">
        <v>81</v>
      </c>
      <c r="B106" s="329"/>
      <c r="C106" s="487"/>
      <c r="D106" s="44"/>
      <c r="E106" s="63"/>
      <c r="F106" s="963"/>
      <c r="G106" s="68"/>
      <c r="H106" s="68"/>
      <c r="I106" s="68"/>
      <c r="J106" s="68"/>
    </row>
    <row r="107" spans="1:10" ht="13" x14ac:dyDescent="0.15">
      <c r="A107" s="18" t="s">
        <v>81</v>
      </c>
      <c r="B107" s="418"/>
      <c r="C107" s="705"/>
      <c r="D107" s="199"/>
      <c r="E107" s="88"/>
      <c r="F107" s="977"/>
      <c r="G107" s="36"/>
      <c r="H107" s="36"/>
      <c r="I107" s="200"/>
      <c r="J107" s="200"/>
    </row>
    <row r="108" spans="1:10" ht="13" x14ac:dyDescent="0.15">
      <c r="A108" s="18" t="s">
        <v>81</v>
      </c>
      <c r="B108" s="418"/>
      <c r="C108" s="659"/>
      <c r="D108" s="20"/>
      <c r="E108" s="88"/>
      <c r="F108" s="963"/>
      <c r="G108" s="36"/>
      <c r="H108" s="36"/>
      <c r="I108" s="200"/>
      <c r="J108" s="200"/>
    </row>
    <row r="109" spans="1:10" ht="13" x14ac:dyDescent="0.15">
      <c r="A109" s="40" t="s">
        <v>81</v>
      </c>
      <c r="B109" s="329"/>
      <c r="C109" s="487"/>
      <c r="D109" s="44"/>
      <c r="E109" s="63"/>
      <c r="F109" s="976"/>
      <c r="G109" s="68"/>
      <c r="H109" s="68"/>
      <c r="I109" s="195"/>
      <c r="J109" s="195"/>
    </row>
    <row r="110" spans="1:10" ht="13" x14ac:dyDescent="0.15">
      <c r="A110" s="40" t="s">
        <v>81</v>
      </c>
      <c r="B110" s="329"/>
      <c r="C110" s="487"/>
      <c r="D110" s="44"/>
      <c r="E110" s="63"/>
      <c r="F110" s="963"/>
      <c r="G110" s="68"/>
      <c r="H110" s="68"/>
      <c r="I110" s="68"/>
      <c r="J110" s="68"/>
    </row>
    <row r="111" spans="1:10" ht="13" x14ac:dyDescent="0.15">
      <c r="A111" s="18" t="s">
        <v>81</v>
      </c>
      <c r="B111" s="418"/>
      <c r="C111" s="705"/>
      <c r="D111" s="199"/>
      <c r="E111" s="88"/>
      <c r="F111" s="977"/>
      <c r="G111" s="36"/>
      <c r="H111" s="36"/>
      <c r="I111" s="200"/>
      <c r="J111" s="200"/>
    </row>
    <row r="112" spans="1:10" ht="13" x14ac:dyDescent="0.15">
      <c r="A112" s="18" t="s">
        <v>81</v>
      </c>
      <c r="B112" s="418"/>
      <c r="C112" s="659"/>
      <c r="D112" s="20"/>
      <c r="E112" s="88"/>
      <c r="F112" s="963"/>
      <c r="G112" s="36"/>
      <c r="H112" s="36"/>
      <c r="I112" s="200"/>
      <c r="J112" s="200"/>
    </row>
    <row r="113" spans="1:10" ht="13" x14ac:dyDescent="0.15">
      <c r="A113" s="40" t="s">
        <v>81</v>
      </c>
      <c r="B113" s="329"/>
      <c r="C113" s="487"/>
      <c r="D113" s="44"/>
      <c r="E113" s="63"/>
      <c r="F113" s="976"/>
      <c r="G113" s="68"/>
      <c r="H113" s="68"/>
      <c r="I113" s="195"/>
      <c r="J113" s="195"/>
    </row>
    <row r="114" spans="1:10" ht="13" x14ac:dyDescent="0.15">
      <c r="A114" s="40" t="s">
        <v>81</v>
      </c>
      <c r="B114" s="329"/>
      <c r="C114" s="487"/>
      <c r="D114" s="44"/>
      <c r="E114" s="63"/>
      <c r="F114" s="963"/>
      <c r="G114" s="68"/>
      <c r="H114" s="68"/>
      <c r="I114" s="68"/>
      <c r="J114" s="68"/>
    </row>
    <row r="115" spans="1:10" ht="13" x14ac:dyDescent="0.15">
      <c r="A115" s="408"/>
      <c r="B115" s="816"/>
      <c r="C115" s="816"/>
      <c r="D115" s="410"/>
      <c r="E115" s="410"/>
      <c r="F115" s="412"/>
    </row>
    <row r="116" spans="1:10" ht="13" x14ac:dyDescent="0.15">
      <c r="A116" s="408"/>
      <c r="B116" s="816"/>
      <c r="C116" s="816"/>
      <c r="D116" s="410"/>
      <c r="E116" s="410"/>
      <c r="F116" s="412"/>
    </row>
    <row r="117" spans="1:10" ht="13" x14ac:dyDescent="0.15">
      <c r="A117" s="408"/>
      <c r="B117" s="816"/>
      <c r="C117" s="816"/>
      <c r="D117" s="410"/>
      <c r="E117" s="410"/>
      <c r="F117" s="412"/>
    </row>
    <row r="118" spans="1:10" ht="13" x14ac:dyDescent="0.15">
      <c r="A118" s="408"/>
      <c r="B118" s="816"/>
      <c r="C118" s="816"/>
      <c r="D118" s="410"/>
      <c r="E118" s="410"/>
      <c r="F118" s="412"/>
    </row>
    <row r="119" spans="1:10" ht="13" x14ac:dyDescent="0.15">
      <c r="A119" s="408"/>
      <c r="B119" s="816"/>
      <c r="C119" s="816"/>
      <c r="D119" s="410"/>
      <c r="E119" s="410"/>
      <c r="F119" s="412"/>
    </row>
    <row r="120" spans="1:10" ht="13" x14ac:dyDescent="0.15">
      <c r="A120" s="408"/>
      <c r="B120" s="816"/>
      <c r="C120" s="816"/>
      <c r="D120" s="410"/>
      <c r="E120" s="410"/>
      <c r="F120" s="412"/>
    </row>
    <row r="121" spans="1:10" ht="13" x14ac:dyDescent="0.15">
      <c r="A121" s="408"/>
      <c r="B121" s="816"/>
      <c r="C121" s="816"/>
      <c r="D121" s="410"/>
      <c r="E121" s="410"/>
      <c r="F121" s="412"/>
    </row>
    <row r="122" spans="1:10" ht="13" x14ac:dyDescent="0.15">
      <c r="A122" s="408"/>
      <c r="B122" s="816"/>
      <c r="C122" s="816"/>
      <c r="D122" s="410"/>
      <c r="E122" s="410"/>
      <c r="F122" s="412"/>
    </row>
    <row r="123" spans="1:10" ht="13" x14ac:dyDescent="0.15">
      <c r="A123" s="408"/>
      <c r="B123" s="816"/>
      <c r="C123" s="816"/>
      <c r="D123" s="410"/>
      <c r="E123" s="410"/>
      <c r="F123" s="412"/>
    </row>
    <row r="124" spans="1:10" ht="13" x14ac:dyDescent="0.15">
      <c r="A124" s="408"/>
      <c r="B124" s="816"/>
      <c r="C124" s="816"/>
      <c r="D124" s="410"/>
      <c r="E124" s="410"/>
      <c r="F124" s="412"/>
    </row>
    <row r="125" spans="1:10" ht="13" x14ac:dyDescent="0.15">
      <c r="A125" s="408"/>
      <c r="B125" s="816"/>
      <c r="C125" s="816"/>
      <c r="D125" s="410"/>
      <c r="E125" s="410"/>
      <c r="F125" s="412"/>
    </row>
    <row r="126" spans="1:10" ht="13" x14ac:dyDescent="0.15">
      <c r="A126" s="408"/>
      <c r="B126" s="816"/>
      <c r="C126" s="816"/>
      <c r="D126" s="410"/>
      <c r="E126" s="410"/>
      <c r="F126" s="412"/>
    </row>
    <row r="127" spans="1:10" ht="13" x14ac:dyDescent="0.15">
      <c r="A127" s="408"/>
      <c r="B127" s="816"/>
      <c r="C127" s="816"/>
      <c r="D127" s="410"/>
      <c r="E127" s="410"/>
      <c r="F127" s="412"/>
    </row>
    <row r="128" spans="1:10" ht="13" x14ac:dyDescent="0.15">
      <c r="A128" s="408"/>
      <c r="B128" s="816"/>
      <c r="C128" s="816"/>
      <c r="D128" s="410"/>
      <c r="E128" s="410"/>
      <c r="F128" s="412"/>
    </row>
    <row r="129" spans="1:6" ht="13" x14ac:dyDescent="0.15">
      <c r="A129" s="408"/>
      <c r="B129" s="816"/>
      <c r="C129" s="816"/>
      <c r="D129" s="410"/>
      <c r="E129" s="410"/>
      <c r="F129" s="412"/>
    </row>
    <row r="130" spans="1:6" ht="13" x14ac:dyDescent="0.15">
      <c r="A130" s="408"/>
      <c r="B130" s="816"/>
      <c r="C130" s="816"/>
      <c r="D130" s="410"/>
      <c r="E130" s="410"/>
      <c r="F130" s="412"/>
    </row>
    <row r="131" spans="1:6" ht="13" x14ac:dyDescent="0.15">
      <c r="A131" s="408"/>
      <c r="B131" s="816"/>
      <c r="C131" s="816"/>
      <c r="D131" s="410"/>
      <c r="E131" s="410"/>
      <c r="F131" s="412"/>
    </row>
    <row r="132" spans="1:6" ht="13" x14ac:dyDescent="0.15">
      <c r="A132" s="408"/>
      <c r="B132" s="816"/>
      <c r="C132" s="816"/>
      <c r="D132" s="410"/>
      <c r="E132" s="410"/>
      <c r="F132" s="412"/>
    </row>
    <row r="133" spans="1:6" ht="13" x14ac:dyDescent="0.15">
      <c r="A133" s="408"/>
      <c r="B133" s="816"/>
      <c r="C133" s="816"/>
      <c r="D133" s="410"/>
      <c r="E133" s="410"/>
      <c r="F133" s="412"/>
    </row>
    <row r="134" spans="1:6" ht="13" x14ac:dyDescent="0.15">
      <c r="A134" s="408"/>
      <c r="B134" s="816"/>
      <c r="C134" s="816"/>
      <c r="D134" s="410"/>
      <c r="E134" s="410"/>
      <c r="F134" s="412"/>
    </row>
    <row r="135" spans="1:6" ht="13" x14ac:dyDescent="0.15">
      <c r="A135" s="408"/>
      <c r="B135" s="816"/>
      <c r="C135" s="816"/>
      <c r="D135" s="410"/>
      <c r="E135" s="410"/>
      <c r="F135" s="412"/>
    </row>
    <row r="136" spans="1:6" ht="13" x14ac:dyDescent="0.15">
      <c r="A136" s="408"/>
      <c r="B136" s="816"/>
      <c r="C136" s="816"/>
      <c r="D136" s="410"/>
      <c r="E136" s="410"/>
      <c r="F136" s="412"/>
    </row>
    <row r="137" spans="1:6" ht="13" x14ac:dyDescent="0.15">
      <c r="A137" s="408"/>
      <c r="B137" s="816"/>
      <c r="C137" s="816"/>
      <c r="D137" s="410"/>
      <c r="E137" s="410"/>
      <c r="F137" s="412"/>
    </row>
    <row r="138" spans="1:6" ht="13" x14ac:dyDescent="0.15">
      <c r="A138" s="408"/>
      <c r="B138" s="816"/>
      <c r="C138" s="816"/>
      <c r="D138" s="410"/>
      <c r="E138" s="410"/>
      <c r="F138" s="412"/>
    </row>
    <row r="139" spans="1:6" ht="13" x14ac:dyDescent="0.15">
      <c r="A139" s="408"/>
      <c r="B139" s="816"/>
      <c r="C139" s="816"/>
      <c r="D139" s="410"/>
      <c r="E139" s="410"/>
      <c r="F139" s="412"/>
    </row>
    <row r="140" spans="1:6" ht="13" x14ac:dyDescent="0.15">
      <c r="A140" s="408"/>
      <c r="B140" s="816"/>
      <c r="C140" s="816"/>
      <c r="D140" s="410"/>
      <c r="E140" s="410"/>
      <c r="F140" s="412"/>
    </row>
    <row r="141" spans="1:6" ht="13" x14ac:dyDescent="0.15">
      <c r="A141" s="408"/>
      <c r="B141" s="816"/>
      <c r="C141" s="816"/>
      <c r="D141" s="410"/>
      <c r="E141" s="410"/>
      <c r="F141" s="412"/>
    </row>
    <row r="142" spans="1:6" ht="13" x14ac:dyDescent="0.15">
      <c r="A142" s="408"/>
      <c r="B142" s="816"/>
      <c r="C142" s="816"/>
      <c r="D142" s="410"/>
      <c r="E142" s="410"/>
      <c r="F142" s="412"/>
    </row>
    <row r="143" spans="1:6" ht="13" x14ac:dyDescent="0.15">
      <c r="A143" s="408"/>
      <c r="B143" s="816"/>
      <c r="C143" s="816"/>
      <c r="D143" s="410"/>
      <c r="E143" s="410"/>
      <c r="F143" s="412"/>
    </row>
    <row r="144" spans="1:6" ht="13" x14ac:dyDescent="0.15">
      <c r="A144" s="408"/>
      <c r="B144" s="816"/>
      <c r="C144" s="816"/>
      <c r="D144" s="410"/>
      <c r="E144" s="410"/>
      <c r="F144" s="412"/>
    </row>
    <row r="145" spans="1:6" ht="13" x14ac:dyDescent="0.15">
      <c r="A145" s="408"/>
      <c r="B145" s="816"/>
      <c r="C145" s="816"/>
      <c r="D145" s="410"/>
      <c r="E145" s="410"/>
      <c r="F145" s="412"/>
    </row>
    <row r="146" spans="1:6" ht="13" x14ac:dyDescent="0.15">
      <c r="A146" s="408"/>
      <c r="B146" s="816"/>
      <c r="C146" s="816"/>
      <c r="D146" s="410"/>
      <c r="E146" s="410"/>
      <c r="F146" s="412"/>
    </row>
    <row r="147" spans="1:6" ht="13" x14ac:dyDescent="0.15">
      <c r="A147" s="408"/>
      <c r="B147" s="816"/>
      <c r="C147" s="816"/>
      <c r="D147" s="410"/>
      <c r="E147" s="410"/>
      <c r="F147" s="412"/>
    </row>
    <row r="148" spans="1:6" ht="13" x14ac:dyDescent="0.15">
      <c r="A148" s="408"/>
      <c r="B148" s="816"/>
      <c r="C148" s="816"/>
      <c r="D148" s="410"/>
      <c r="E148" s="410"/>
      <c r="F148" s="412"/>
    </row>
    <row r="149" spans="1:6" ht="13" x14ac:dyDescent="0.15">
      <c r="A149" s="408"/>
      <c r="B149" s="816"/>
      <c r="C149" s="816"/>
      <c r="D149" s="410"/>
      <c r="E149" s="410"/>
      <c r="F149" s="412"/>
    </row>
    <row r="150" spans="1:6" ht="13" x14ac:dyDescent="0.15">
      <c r="A150" s="408"/>
      <c r="B150" s="816"/>
      <c r="C150" s="816"/>
      <c r="D150" s="410"/>
      <c r="E150" s="410"/>
      <c r="F150" s="412"/>
    </row>
    <row r="151" spans="1:6" ht="13" x14ac:dyDescent="0.15">
      <c r="A151" s="408"/>
      <c r="B151" s="816"/>
      <c r="C151" s="816"/>
      <c r="D151" s="410"/>
      <c r="E151" s="410"/>
      <c r="F151" s="412"/>
    </row>
    <row r="152" spans="1:6" ht="13" x14ac:dyDescent="0.15">
      <c r="A152" s="408"/>
      <c r="B152" s="816"/>
      <c r="C152" s="816"/>
      <c r="D152" s="410"/>
      <c r="E152" s="410"/>
      <c r="F152" s="412"/>
    </row>
    <row r="153" spans="1:6" ht="13" x14ac:dyDescent="0.15">
      <c r="A153" s="408"/>
      <c r="B153" s="816"/>
      <c r="C153" s="816"/>
      <c r="D153" s="410"/>
      <c r="E153" s="410"/>
      <c r="F153" s="412"/>
    </row>
    <row r="154" spans="1:6" ht="13" x14ac:dyDescent="0.15">
      <c r="A154" s="408"/>
      <c r="B154" s="816"/>
      <c r="C154" s="816"/>
      <c r="D154" s="410"/>
      <c r="E154" s="410"/>
      <c r="F154" s="412"/>
    </row>
    <row r="155" spans="1:6" ht="13" x14ac:dyDescent="0.15">
      <c r="A155" s="408"/>
      <c r="B155" s="816"/>
      <c r="C155" s="816"/>
      <c r="D155" s="410"/>
      <c r="E155" s="410"/>
      <c r="F155" s="412"/>
    </row>
    <row r="156" spans="1:6" ht="13" x14ac:dyDescent="0.15">
      <c r="A156" s="408"/>
      <c r="B156" s="816"/>
      <c r="C156" s="816"/>
      <c r="D156" s="410"/>
      <c r="E156" s="410"/>
      <c r="F156" s="412"/>
    </row>
    <row r="157" spans="1:6" ht="13" x14ac:dyDescent="0.15">
      <c r="A157" s="408"/>
      <c r="B157" s="816"/>
      <c r="C157" s="816"/>
      <c r="D157" s="410"/>
      <c r="E157" s="410"/>
      <c r="F157" s="412"/>
    </row>
    <row r="158" spans="1:6" ht="13" x14ac:dyDescent="0.15">
      <c r="A158" s="408"/>
      <c r="B158" s="816"/>
      <c r="C158" s="816"/>
      <c r="D158" s="410"/>
      <c r="E158" s="410"/>
      <c r="F158" s="412"/>
    </row>
    <row r="159" spans="1:6" ht="13" x14ac:dyDescent="0.15">
      <c r="A159" s="408"/>
      <c r="B159" s="816"/>
      <c r="C159" s="816"/>
      <c r="D159" s="410"/>
      <c r="E159" s="410"/>
      <c r="F159" s="412"/>
    </row>
    <row r="160" spans="1:6" ht="13" x14ac:dyDescent="0.15">
      <c r="A160" s="408"/>
      <c r="B160" s="816"/>
      <c r="C160" s="816"/>
      <c r="D160" s="410"/>
      <c r="E160" s="410"/>
      <c r="F160" s="412"/>
    </row>
    <row r="161" spans="1:6" ht="13" x14ac:dyDescent="0.15">
      <c r="A161" s="408"/>
      <c r="B161" s="816"/>
      <c r="C161" s="816"/>
      <c r="D161" s="410"/>
      <c r="E161" s="410"/>
      <c r="F161" s="412"/>
    </row>
    <row r="162" spans="1:6" ht="13" x14ac:dyDescent="0.15">
      <c r="A162" s="408"/>
      <c r="B162" s="816"/>
      <c r="C162" s="816"/>
      <c r="D162" s="410"/>
      <c r="E162" s="410"/>
      <c r="F162" s="412"/>
    </row>
    <row r="163" spans="1:6" ht="13" x14ac:dyDescent="0.15">
      <c r="A163" s="408"/>
      <c r="B163" s="816"/>
      <c r="C163" s="816"/>
      <c r="D163" s="410"/>
      <c r="E163" s="410"/>
      <c r="F163" s="412"/>
    </row>
    <row r="164" spans="1:6" ht="13" x14ac:dyDescent="0.15">
      <c r="A164" s="408"/>
      <c r="B164" s="816"/>
      <c r="C164" s="816"/>
      <c r="D164" s="410"/>
      <c r="E164" s="410"/>
      <c r="F164" s="412"/>
    </row>
    <row r="165" spans="1:6" ht="13" x14ac:dyDescent="0.15">
      <c r="A165" s="408"/>
      <c r="B165" s="816"/>
      <c r="C165" s="816"/>
      <c r="D165" s="410"/>
      <c r="E165" s="410"/>
      <c r="F165" s="412"/>
    </row>
    <row r="166" spans="1:6" ht="13" x14ac:dyDescent="0.15">
      <c r="A166" s="408"/>
      <c r="B166" s="816"/>
      <c r="C166" s="816"/>
      <c r="D166" s="410"/>
      <c r="E166" s="410"/>
      <c r="F166" s="412"/>
    </row>
    <row r="167" spans="1:6" ht="13" x14ac:dyDescent="0.15">
      <c r="A167" s="408"/>
      <c r="B167" s="816"/>
      <c r="C167" s="816"/>
      <c r="D167" s="410"/>
      <c r="E167" s="410"/>
      <c r="F167" s="412"/>
    </row>
    <row r="168" spans="1:6" ht="13" x14ac:dyDescent="0.15">
      <c r="A168" s="408"/>
      <c r="B168" s="816"/>
      <c r="C168" s="816"/>
      <c r="D168" s="410"/>
      <c r="E168" s="410"/>
      <c r="F168" s="412"/>
    </row>
    <row r="169" spans="1:6" ht="13" x14ac:dyDescent="0.15">
      <c r="A169" s="408"/>
      <c r="B169" s="816"/>
      <c r="C169" s="816"/>
      <c r="D169" s="410"/>
      <c r="E169" s="410"/>
      <c r="F169" s="412"/>
    </row>
    <row r="170" spans="1:6" ht="13" x14ac:dyDescent="0.15">
      <c r="A170" s="408"/>
      <c r="B170" s="816"/>
      <c r="C170" s="816"/>
      <c r="D170" s="410"/>
      <c r="E170" s="410"/>
      <c r="F170" s="412"/>
    </row>
    <row r="171" spans="1:6" ht="13" x14ac:dyDescent="0.15">
      <c r="A171" s="408"/>
      <c r="B171" s="816"/>
      <c r="C171" s="816"/>
      <c r="D171" s="410"/>
      <c r="E171" s="410"/>
      <c r="F171" s="412"/>
    </row>
    <row r="172" spans="1:6" ht="13" x14ac:dyDescent="0.15">
      <c r="A172" s="408"/>
      <c r="B172" s="816"/>
      <c r="C172" s="816"/>
      <c r="D172" s="410"/>
      <c r="E172" s="410"/>
      <c r="F172" s="412"/>
    </row>
    <row r="173" spans="1:6" ht="13" x14ac:dyDescent="0.15">
      <c r="A173" s="408"/>
      <c r="B173" s="816"/>
      <c r="C173" s="816"/>
      <c r="D173" s="410"/>
      <c r="E173" s="410"/>
      <c r="F173" s="412"/>
    </row>
    <row r="174" spans="1:6" ht="13" x14ac:dyDescent="0.15">
      <c r="A174" s="408"/>
      <c r="B174" s="816"/>
      <c r="C174" s="816"/>
      <c r="D174" s="410"/>
      <c r="E174" s="410"/>
      <c r="F174" s="412"/>
    </row>
    <row r="175" spans="1:6" ht="13" x14ac:dyDescent="0.15">
      <c r="A175" s="408"/>
      <c r="B175" s="816"/>
      <c r="C175" s="816"/>
      <c r="D175" s="410"/>
      <c r="E175" s="410"/>
      <c r="F175" s="412"/>
    </row>
    <row r="176" spans="1:6" ht="13" x14ac:dyDescent="0.15">
      <c r="A176" s="408"/>
      <c r="B176" s="816"/>
      <c r="C176" s="816"/>
      <c r="D176" s="410"/>
      <c r="E176" s="410"/>
      <c r="F176" s="412"/>
    </row>
    <row r="177" spans="1:6" ht="13" x14ac:dyDescent="0.15">
      <c r="A177" s="408"/>
      <c r="B177" s="816"/>
      <c r="C177" s="816"/>
      <c r="D177" s="410"/>
      <c r="E177" s="410"/>
      <c r="F177" s="412"/>
    </row>
    <row r="178" spans="1:6" ht="13" x14ac:dyDescent="0.15">
      <c r="A178" s="408"/>
      <c r="B178" s="816"/>
      <c r="C178" s="816"/>
      <c r="D178" s="410"/>
      <c r="E178" s="410"/>
      <c r="F178" s="412"/>
    </row>
    <row r="179" spans="1:6" ht="13" x14ac:dyDescent="0.15">
      <c r="A179" s="408"/>
      <c r="B179" s="816"/>
      <c r="C179" s="816"/>
      <c r="D179" s="410"/>
      <c r="E179" s="410"/>
      <c r="F179" s="412"/>
    </row>
    <row r="180" spans="1:6" ht="13" x14ac:dyDescent="0.15">
      <c r="A180" s="408"/>
      <c r="B180" s="816"/>
      <c r="C180" s="816"/>
      <c r="D180" s="410"/>
      <c r="E180" s="410"/>
      <c r="F180" s="412"/>
    </row>
    <row r="181" spans="1:6" ht="13" x14ac:dyDescent="0.15">
      <c r="A181" s="408"/>
      <c r="B181" s="816"/>
      <c r="C181" s="816"/>
      <c r="D181" s="410"/>
      <c r="E181" s="410"/>
      <c r="F181" s="412"/>
    </row>
    <row r="182" spans="1:6" ht="13" x14ac:dyDescent="0.15">
      <c r="A182" s="408"/>
      <c r="B182" s="816"/>
      <c r="C182" s="816"/>
      <c r="D182" s="410"/>
      <c r="E182" s="410"/>
      <c r="F182" s="412"/>
    </row>
    <row r="183" spans="1:6" ht="13" x14ac:dyDescent="0.15">
      <c r="A183" s="408"/>
      <c r="B183" s="816"/>
      <c r="C183" s="816"/>
      <c r="D183" s="410"/>
      <c r="E183" s="410"/>
      <c r="F183" s="412"/>
    </row>
    <row r="184" spans="1:6" ht="13" x14ac:dyDescent="0.15">
      <c r="A184" s="408"/>
      <c r="B184" s="816"/>
      <c r="C184" s="816"/>
      <c r="D184" s="410"/>
      <c r="E184" s="410"/>
      <c r="F184" s="412"/>
    </row>
    <row r="185" spans="1:6" ht="13" x14ac:dyDescent="0.15">
      <c r="A185" s="408"/>
      <c r="B185" s="816"/>
      <c r="C185" s="816"/>
      <c r="D185" s="410"/>
      <c r="E185" s="410"/>
      <c r="F185" s="412"/>
    </row>
    <row r="186" spans="1:6" ht="13" x14ac:dyDescent="0.15">
      <c r="A186" s="408"/>
      <c r="B186" s="816"/>
      <c r="C186" s="816"/>
      <c r="D186" s="410"/>
      <c r="E186" s="410"/>
      <c r="F186" s="412"/>
    </row>
    <row r="187" spans="1:6" ht="13" x14ac:dyDescent="0.15">
      <c r="A187" s="408"/>
      <c r="B187" s="816"/>
      <c r="C187" s="816"/>
      <c r="D187" s="410"/>
      <c r="E187" s="410"/>
      <c r="F187" s="412"/>
    </row>
    <row r="188" spans="1:6" ht="13" x14ac:dyDescent="0.15">
      <c r="A188" s="408"/>
      <c r="B188" s="816"/>
      <c r="C188" s="816"/>
      <c r="D188" s="410"/>
      <c r="E188" s="410"/>
      <c r="F188" s="412"/>
    </row>
    <row r="189" spans="1:6" ht="13" x14ac:dyDescent="0.15">
      <c r="A189" s="408"/>
      <c r="B189" s="816"/>
      <c r="C189" s="816"/>
      <c r="D189" s="410"/>
      <c r="E189" s="410"/>
      <c r="F189" s="412"/>
    </row>
    <row r="190" spans="1:6" ht="13" x14ac:dyDescent="0.15">
      <c r="A190" s="408"/>
      <c r="B190" s="816"/>
      <c r="C190" s="816"/>
      <c r="D190" s="410"/>
      <c r="E190" s="410"/>
      <c r="F190" s="412"/>
    </row>
    <row r="191" spans="1:6" ht="13" x14ac:dyDescent="0.15">
      <c r="A191" s="408"/>
      <c r="B191" s="816"/>
      <c r="C191" s="816"/>
      <c r="D191" s="410"/>
      <c r="E191" s="410"/>
      <c r="F191" s="412"/>
    </row>
    <row r="192" spans="1:6" ht="13" x14ac:dyDescent="0.15">
      <c r="A192" s="408"/>
      <c r="B192" s="816"/>
      <c r="C192" s="816"/>
      <c r="D192" s="410"/>
      <c r="E192" s="410"/>
      <c r="F192" s="412"/>
    </row>
    <row r="193" spans="1:6" ht="13" x14ac:dyDescent="0.15">
      <c r="A193" s="408"/>
      <c r="B193" s="816"/>
      <c r="C193" s="816"/>
      <c r="D193" s="410"/>
      <c r="E193" s="410"/>
      <c r="F193" s="412"/>
    </row>
    <row r="194" spans="1:6" ht="13" x14ac:dyDescent="0.15">
      <c r="A194" s="408"/>
      <c r="B194" s="816"/>
      <c r="C194" s="816"/>
      <c r="D194" s="410"/>
      <c r="E194" s="410"/>
      <c r="F194" s="412"/>
    </row>
    <row r="195" spans="1:6" ht="13" x14ac:dyDescent="0.15">
      <c r="A195" s="408"/>
      <c r="B195" s="816"/>
      <c r="C195" s="816"/>
      <c r="D195" s="410"/>
      <c r="E195" s="410"/>
      <c r="F195" s="412"/>
    </row>
    <row r="196" spans="1:6" ht="13" x14ac:dyDescent="0.15">
      <c r="A196" s="408"/>
      <c r="B196" s="816"/>
      <c r="C196" s="816"/>
      <c r="D196" s="410"/>
      <c r="E196" s="410"/>
      <c r="F196" s="412"/>
    </row>
    <row r="197" spans="1:6" ht="13" x14ac:dyDescent="0.15">
      <c r="A197" s="408"/>
      <c r="B197" s="816"/>
      <c r="C197" s="816"/>
      <c r="D197" s="410"/>
      <c r="E197" s="410"/>
      <c r="F197" s="412"/>
    </row>
    <row r="198" spans="1:6" ht="13" x14ac:dyDescent="0.15">
      <c r="A198" s="408"/>
      <c r="B198" s="816"/>
      <c r="C198" s="816"/>
      <c r="D198" s="410"/>
      <c r="E198" s="410"/>
      <c r="F198" s="412"/>
    </row>
    <row r="199" spans="1:6" ht="13" x14ac:dyDescent="0.15">
      <c r="A199" s="408"/>
      <c r="B199" s="816"/>
      <c r="C199" s="816"/>
      <c r="D199" s="410"/>
      <c r="E199" s="410"/>
      <c r="F199" s="412"/>
    </row>
    <row r="200" spans="1:6" ht="13" x14ac:dyDescent="0.15">
      <c r="A200" s="408"/>
      <c r="B200" s="816"/>
      <c r="C200" s="816"/>
      <c r="D200" s="410"/>
      <c r="E200" s="410"/>
      <c r="F200" s="412"/>
    </row>
    <row r="201" spans="1:6" ht="13" x14ac:dyDescent="0.15">
      <c r="A201" s="408"/>
      <c r="B201" s="816"/>
      <c r="C201" s="816"/>
      <c r="D201" s="410"/>
      <c r="E201" s="410"/>
      <c r="F201" s="412"/>
    </row>
    <row r="202" spans="1:6" ht="13" x14ac:dyDescent="0.15">
      <c r="A202" s="408"/>
      <c r="B202" s="816"/>
      <c r="C202" s="816"/>
      <c r="D202" s="410"/>
      <c r="E202" s="410"/>
      <c r="F202" s="412"/>
    </row>
    <row r="203" spans="1:6" ht="13" x14ac:dyDescent="0.15">
      <c r="A203" s="408"/>
      <c r="B203" s="816"/>
      <c r="C203" s="816"/>
      <c r="D203" s="410"/>
      <c r="E203" s="410"/>
      <c r="F203" s="412"/>
    </row>
    <row r="204" spans="1:6" ht="13" x14ac:dyDescent="0.15">
      <c r="A204" s="408"/>
      <c r="B204" s="816"/>
      <c r="C204" s="816"/>
      <c r="D204" s="410"/>
      <c r="E204" s="410"/>
      <c r="F204" s="412"/>
    </row>
    <row r="205" spans="1:6" ht="13" x14ac:dyDescent="0.15">
      <c r="A205" s="408"/>
      <c r="B205" s="816"/>
      <c r="C205" s="816"/>
      <c r="D205" s="410"/>
      <c r="E205" s="410"/>
      <c r="F205" s="412"/>
    </row>
    <row r="206" spans="1:6" ht="13" x14ac:dyDescent="0.15">
      <c r="A206" s="408"/>
      <c r="B206" s="816"/>
      <c r="C206" s="816"/>
      <c r="D206" s="410"/>
      <c r="E206" s="410"/>
      <c r="F206" s="412"/>
    </row>
    <row r="207" spans="1:6" ht="13" x14ac:dyDescent="0.15">
      <c r="A207" s="408"/>
      <c r="B207" s="816"/>
      <c r="C207" s="816"/>
      <c r="D207" s="410"/>
      <c r="E207" s="410"/>
      <c r="F207" s="412"/>
    </row>
    <row r="208" spans="1:6" ht="13" x14ac:dyDescent="0.15">
      <c r="A208" s="408"/>
      <c r="B208" s="816"/>
      <c r="C208" s="816"/>
      <c r="D208" s="410"/>
      <c r="E208" s="410"/>
      <c r="F208" s="412"/>
    </row>
    <row r="209" spans="1:6" ht="13" x14ac:dyDescent="0.15">
      <c r="A209" s="408"/>
      <c r="B209" s="816"/>
      <c r="C209" s="816"/>
      <c r="D209" s="410"/>
      <c r="E209" s="410"/>
      <c r="F209" s="412"/>
    </row>
    <row r="210" spans="1:6" ht="13" x14ac:dyDescent="0.15">
      <c r="A210" s="408"/>
      <c r="B210" s="816"/>
      <c r="C210" s="816"/>
      <c r="D210" s="410"/>
      <c r="E210" s="410"/>
      <c r="F210" s="412"/>
    </row>
    <row r="211" spans="1:6" ht="13" x14ac:dyDescent="0.15">
      <c r="A211" s="408"/>
      <c r="B211" s="816"/>
      <c r="C211" s="816"/>
      <c r="D211" s="410"/>
      <c r="E211" s="410"/>
      <c r="F211" s="412"/>
    </row>
    <row r="212" spans="1:6" ht="13" x14ac:dyDescent="0.15">
      <c r="A212" s="408"/>
      <c r="B212" s="816"/>
      <c r="C212" s="816"/>
      <c r="D212" s="410"/>
      <c r="E212" s="410"/>
      <c r="F212" s="412"/>
    </row>
    <row r="213" spans="1:6" ht="13" x14ac:dyDescent="0.15">
      <c r="A213" s="408"/>
      <c r="B213" s="816"/>
      <c r="C213" s="816"/>
      <c r="D213" s="410"/>
      <c r="E213" s="410"/>
      <c r="F213" s="412"/>
    </row>
    <row r="214" spans="1:6" ht="13" x14ac:dyDescent="0.15">
      <c r="A214" s="408"/>
      <c r="B214" s="816"/>
      <c r="C214" s="816"/>
      <c r="D214" s="410"/>
      <c r="E214" s="410"/>
      <c r="F214" s="412"/>
    </row>
    <row r="215" spans="1:6" ht="13" x14ac:dyDescent="0.15">
      <c r="A215" s="408"/>
      <c r="B215" s="816"/>
      <c r="C215" s="816"/>
      <c r="D215" s="410"/>
      <c r="E215" s="410"/>
      <c r="F215" s="412"/>
    </row>
    <row r="216" spans="1:6" ht="13" x14ac:dyDescent="0.15">
      <c r="A216" s="408"/>
      <c r="B216" s="816"/>
      <c r="C216" s="816"/>
      <c r="D216" s="410"/>
      <c r="E216" s="410"/>
      <c r="F216" s="412"/>
    </row>
    <row r="217" spans="1:6" ht="13" x14ac:dyDescent="0.15">
      <c r="A217" s="408"/>
      <c r="B217" s="816"/>
      <c r="C217" s="816"/>
      <c r="D217" s="410"/>
      <c r="E217" s="410"/>
      <c r="F217" s="412"/>
    </row>
    <row r="218" spans="1:6" ht="13" x14ac:dyDescent="0.15">
      <c r="A218" s="408"/>
      <c r="B218" s="816"/>
      <c r="C218" s="816"/>
      <c r="D218" s="410"/>
      <c r="E218" s="410"/>
      <c r="F218" s="412"/>
    </row>
    <row r="219" spans="1:6" ht="13" x14ac:dyDescent="0.15">
      <c r="A219" s="408"/>
      <c r="B219" s="816"/>
      <c r="C219" s="816"/>
      <c r="D219" s="410"/>
      <c r="E219" s="410"/>
      <c r="F219" s="412"/>
    </row>
    <row r="220" spans="1:6" ht="13" x14ac:dyDescent="0.15">
      <c r="A220" s="408"/>
      <c r="B220" s="816"/>
      <c r="C220" s="816"/>
      <c r="D220" s="410"/>
      <c r="E220" s="410"/>
      <c r="F220" s="412"/>
    </row>
    <row r="221" spans="1:6" ht="13" x14ac:dyDescent="0.15">
      <c r="A221" s="408"/>
      <c r="B221" s="816"/>
      <c r="C221" s="816"/>
      <c r="D221" s="410"/>
      <c r="E221" s="410"/>
      <c r="F221" s="412"/>
    </row>
    <row r="222" spans="1:6" ht="13" x14ac:dyDescent="0.15">
      <c r="A222" s="408"/>
      <c r="B222" s="816"/>
      <c r="C222" s="816"/>
      <c r="D222" s="410"/>
      <c r="E222" s="410"/>
      <c r="F222" s="412"/>
    </row>
    <row r="223" spans="1:6" ht="13" x14ac:dyDescent="0.15">
      <c r="A223" s="408"/>
      <c r="B223" s="816"/>
      <c r="C223" s="816"/>
      <c r="D223" s="410"/>
      <c r="E223" s="410"/>
      <c r="F223" s="412"/>
    </row>
    <row r="224" spans="1:6" ht="13" x14ac:dyDescent="0.15">
      <c r="A224" s="408"/>
      <c r="B224" s="816"/>
      <c r="C224" s="816"/>
      <c r="D224" s="410"/>
      <c r="E224" s="410"/>
      <c r="F224" s="412"/>
    </row>
    <row r="225" spans="1:6" ht="13" x14ac:dyDescent="0.15">
      <c r="A225" s="408"/>
      <c r="B225" s="816"/>
      <c r="C225" s="816"/>
      <c r="D225" s="410"/>
      <c r="E225" s="410"/>
      <c r="F225" s="412"/>
    </row>
    <row r="226" spans="1:6" ht="13" x14ac:dyDescent="0.15">
      <c r="A226" s="408"/>
      <c r="B226" s="816"/>
      <c r="C226" s="816"/>
      <c r="D226" s="410"/>
      <c r="E226" s="410"/>
      <c r="F226" s="412"/>
    </row>
    <row r="227" spans="1:6" ht="13" x14ac:dyDescent="0.15">
      <c r="A227" s="408"/>
      <c r="B227" s="816"/>
      <c r="C227" s="816"/>
      <c r="D227" s="410"/>
      <c r="E227" s="410"/>
      <c r="F227" s="412"/>
    </row>
    <row r="228" spans="1:6" ht="13" x14ac:dyDescent="0.15">
      <c r="A228" s="408"/>
      <c r="B228" s="816"/>
      <c r="C228" s="816"/>
      <c r="D228" s="410"/>
      <c r="E228" s="410"/>
      <c r="F228" s="412"/>
    </row>
    <row r="229" spans="1:6" ht="13" x14ac:dyDescent="0.15">
      <c r="A229" s="408"/>
      <c r="B229" s="816"/>
      <c r="C229" s="816"/>
      <c r="D229" s="410"/>
      <c r="E229" s="410"/>
      <c r="F229" s="412"/>
    </row>
    <row r="230" spans="1:6" ht="13" x14ac:dyDescent="0.15">
      <c r="A230" s="408"/>
      <c r="B230" s="816"/>
      <c r="C230" s="816"/>
      <c r="D230" s="410"/>
      <c r="E230" s="410"/>
      <c r="F230" s="412"/>
    </row>
    <row r="231" spans="1:6" ht="13" x14ac:dyDescent="0.15">
      <c r="A231" s="408"/>
      <c r="B231" s="816"/>
      <c r="C231" s="816"/>
      <c r="D231" s="410"/>
      <c r="E231" s="410"/>
      <c r="F231" s="412"/>
    </row>
    <row r="232" spans="1:6" ht="13" x14ac:dyDescent="0.15">
      <c r="A232" s="408"/>
      <c r="B232" s="816"/>
      <c r="C232" s="816"/>
      <c r="D232" s="410"/>
      <c r="E232" s="410"/>
      <c r="F232" s="412"/>
    </row>
    <row r="233" spans="1:6" ht="13" x14ac:dyDescent="0.15">
      <c r="A233" s="408"/>
      <c r="B233" s="816"/>
      <c r="C233" s="816"/>
      <c r="D233" s="410"/>
      <c r="E233" s="410"/>
      <c r="F233" s="412"/>
    </row>
    <row r="234" spans="1:6" ht="13" x14ac:dyDescent="0.15">
      <c r="A234" s="408"/>
      <c r="B234" s="816"/>
      <c r="C234" s="816"/>
      <c r="D234" s="410"/>
      <c r="E234" s="410"/>
      <c r="F234" s="412"/>
    </row>
    <row r="235" spans="1:6" ht="13" x14ac:dyDescent="0.15">
      <c r="A235" s="408"/>
      <c r="B235" s="816"/>
      <c r="C235" s="816"/>
      <c r="D235" s="410"/>
      <c r="E235" s="410"/>
      <c r="F235" s="412"/>
    </row>
    <row r="236" spans="1:6" ht="13" x14ac:dyDescent="0.15">
      <c r="A236" s="408"/>
      <c r="B236" s="816"/>
      <c r="C236" s="816"/>
      <c r="D236" s="410"/>
      <c r="E236" s="410"/>
      <c r="F236" s="412"/>
    </row>
    <row r="237" spans="1:6" ht="13" x14ac:dyDescent="0.15">
      <c r="A237" s="408"/>
      <c r="B237" s="816"/>
      <c r="C237" s="816"/>
      <c r="D237" s="410"/>
      <c r="E237" s="410"/>
      <c r="F237" s="412"/>
    </row>
    <row r="238" spans="1:6" ht="13" x14ac:dyDescent="0.15">
      <c r="A238" s="408"/>
      <c r="B238" s="816"/>
      <c r="C238" s="816"/>
      <c r="D238" s="410"/>
      <c r="E238" s="410"/>
      <c r="F238" s="412"/>
    </row>
    <row r="239" spans="1:6" ht="13" x14ac:dyDescent="0.15">
      <c r="A239" s="408"/>
      <c r="B239" s="816"/>
      <c r="C239" s="816"/>
      <c r="D239" s="410"/>
      <c r="E239" s="410"/>
      <c r="F239" s="412"/>
    </row>
    <row r="240" spans="1:6" ht="13" x14ac:dyDescent="0.15">
      <c r="A240" s="408"/>
      <c r="B240" s="816"/>
      <c r="C240" s="816"/>
      <c r="D240" s="410"/>
      <c r="E240" s="410"/>
      <c r="F240" s="412"/>
    </row>
    <row r="241" spans="1:6" ht="13" x14ac:dyDescent="0.15">
      <c r="A241" s="408"/>
      <c r="B241" s="816"/>
      <c r="C241" s="816"/>
      <c r="D241" s="410"/>
      <c r="E241" s="410"/>
      <c r="F241" s="412"/>
    </row>
    <row r="242" spans="1:6" ht="13" x14ac:dyDescent="0.15">
      <c r="A242" s="408"/>
      <c r="B242" s="816"/>
      <c r="C242" s="816"/>
      <c r="D242" s="410"/>
      <c r="E242" s="410"/>
      <c r="F242" s="412"/>
    </row>
    <row r="243" spans="1:6" ht="13" x14ac:dyDescent="0.15">
      <c r="A243" s="408"/>
      <c r="B243" s="816"/>
      <c r="C243" s="816"/>
      <c r="D243" s="410"/>
      <c r="E243" s="410"/>
      <c r="F243" s="412"/>
    </row>
    <row r="244" spans="1:6" ht="13" x14ac:dyDescent="0.15">
      <c r="A244" s="408"/>
      <c r="B244" s="816"/>
      <c r="C244" s="816"/>
      <c r="D244" s="410"/>
      <c r="E244" s="410"/>
      <c r="F244" s="412"/>
    </row>
    <row r="245" spans="1:6" ht="13" x14ac:dyDescent="0.15">
      <c r="A245" s="408"/>
      <c r="B245" s="816"/>
      <c r="C245" s="816"/>
      <c r="D245" s="410"/>
      <c r="E245" s="410"/>
      <c r="F245" s="412"/>
    </row>
    <row r="246" spans="1:6" ht="13" x14ac:dyDescent="0.15">
      <c r="A246" s="408"/>
      <c r="B246" s="816"/>
      <c r="C246" s="816"/>
      <c r="D246" s="410"/>
      <c r="E246" s="410"/>
      <c r="F246" s="412"/>
    </row>
    <row r="247" spans="1:6" ht="13" x14ac:dyDescent="0.15">
      <c r="A247" s="408"/>
      <c r="B247" s="816"/>
      <c r="C247" s="816"/>
      <c r="D247" s="410"/>
      <c r="E247" s="410"/>
      <c r="F247" s="412"/>
    </row>
    <row r="248" spans="1:6" ht="13" x14ac:dyDescent="0.15">
      <c r="A248" s="408"/>
      <c r="B248" s="816"/>
      <c r="C248" s="816"/>
      <c r="D248" s="410"/>
      <c r="E248" s="410"/>
      <c r="F248" s="412"/>
    </row>
    <row r="249" spans="1:6" ht="13" x14ac:dyDescent="0.15">
      <c r="A249" s="408"/>
      <c r="B249" s="816"/>
      <c r="C249" s="816"/>
      <c r="D249" s="410"/>
      <c r="E249" s="410"/>
      <c r="F249" s="412"/>
    </row>
    <row r="250" spans="1:6" ht="13" x14ac:dyDescent="0.15">
      <c r="A250" s="408"/>
      <c r="B250" s="816"/>
      <c r="C250" s="816"/>
      <c r="D250" s="410"/>
      <c r="E250" s="410"/>
      <c r="F250" s="412"/>
    </row>
    <row r="251" spans="1:6" ht="13" x14ac:dyDescent="0.15">
      <c r="A251" s="408"/>
      <c r="B251" s="816"/>
      <c r="C251" s="816"/>
      <c r="D251" s="410"/>
      <c r="E251" s="410"/>
      <c r="F251" s="412"/>
    </row>
    <row r="252" spans="1:6" ht="13" x14ac:dyDescent="0.15">
      <c r="A252" s="408"/>
      <c r="B252" s="816"/>
      <c r="C252" s="816"/>
      <c r="D252" s="410"/>
      <c r="E252" s="410"/>
      <c r="F252" s="412"/>
    </row>
    <row r="253" spans="1:6" ht="13" x14ac:dyDescent="0.15">
      <c r="A253" s="408"/>
      <c r="B253" s="816"/>
      <c r="C253" s="816"/>
      <c r="D253" s="410"/>
      <c r="E253" s="410"/>
      <c r="F253" s="412"/>
    </row>
    <row r="254" spans="1:6" ht="13" x14ac:dyDescent="0.15">
      <c r="A254" s="408"/>
      <c r="B254" s="816"/>
      <c r="C254" s="816"/>
      <c r="D254" s="410"/>
      <c r="E254" s="410"/>
      <c r="F254" s="412"/>
    </row>
    <row r="255" spans="1:6" ht="13" x14ac:dyDescent="0.15">
      <c r="A255" s="408"/>
      <c r="B255" s="816"/>
      <c r="C255" s="816"/>
      <c r="D255" s="410"/>
      <c r="E255" s="410"/>
      <c r="F255" s="412"/>
    </row>
    <row r="256" spans="1:6" ht="13" x14ac:dyDescent="0.15">
      <c r="A256" s="408"/>
      <c r="B256" s="816"/>
      <c r="C256" s="816"/>
      <c r="D256" s="410"/>
      <c r="E256" s="410"/>
      <c r="F256" s="412"/>
    </row>
    <row r="257" spans="1:6" ht="13" x14ac:dyDescent="0.15">
      <c r="A257" s="408"/>
      <c r="B257" s="816"/>
      <c r="C257" s="816"/>
      <c r="D257" s="410"/>
      <c r="E257" s="410"/>
      <c r="F257" s="412"/>
    </row>
    <row r="258" spans="1:6" ht="13" x14ac:dyDescent="0.15">
      <c r="A258" s="408"/>
      <c r="B258" s="816"/>
      <c r="C258" s="816"/>
      <c r="D258" s="410"/>
      <c r="E258" s="410"/>
      <c r="F258" s="412"/>
    </row>
    <row r="259" spans="1:6" ht="13" x14ac:dyDescent="0.15">
      <c r="A259" s="408"/>
      <c r="B259" s="816"/>
      <c r="C259" s="816"/>
      <c r="D259" s="410"/>
      <c r="E259" s="410"/>
      <c r="F259" s="412"/>
    </row>
    <row r="260" spans="1:6" ht="13" x14ac:dyDescent="0.15">
      <c r="A260" s="408"/>
      <c r="B260" s="816"/>
      <c r="C260" s="816"/>
      <c r="D260" s="410"/>
      <c r="E260" s="410"/>
      <c r="F260" s="412"/>
    </row>
    <row r="261" spans="1:6" ht="13" x14ac:dyDescent="0.15">
      <c r="A261" s="408"/>
      <c r="B261" s="816"/>
      <c r="C261" s="816"/>
      <c r="D261" s="410"/>
      <c r="E261" s="410"/>
      <c r="F261" s="412"/>
    </row>
    <row r="262" spans="1:6" ht="13" x14ac:dyDescent="0.15">
      <c r="A262" s="408"/>
      <c r="B262" s="816"/>
      <c r="C262" s="816"/>
      <c r="D262" s="410"/>
      <c r="E262" s="410"/>
      <c r="F262" s="412"/>
    </row>
    <row r="263" spans="1:6" ht="13" x14ac:dyDescent="0.15">
      <c r="A263" s="408"/>
      <c r="B263" s="816"/>
      <c r="C263" s="816"/>
      <c r="D263" s="410"/>
      <c r="E263" s="410"/>
      <c r="F263" s="412"/>
    </row>
    <row r="264" spans="1:6" ht="13" x14ac:dyDescent="0.15">
      <c r="A264" s="408"/>
      <c r="B264" s="816"/>
      <c r="C264" s="816"/>
      <c r="D264" s="410"/>
      <c r="E264" s="410"/>
      <c r="F264" s="412"/>
    </row>
    <row r="265" spans="1:6" ht="13" x14ac:dyDescent="0.15">
      <c r="A265" s="408"/>
      <c r="B265" s="816"/>
      <c r="C265" s="816"/>
      <c r="D265" s="410"/>
      <c r="E265" s="410"/>
      <c r="F265" s="412"/>
    </row>
    <row r="266" spans="1:6" ht="13" x14ac:dyDescent="0.15">
      <c r="A266" s="408"/>
      <c r="B266" s="816"/>
      <c r="C266" s="816"/>
      <c r="D266" s="410"/>
      <c r="E266" s="410"/>
      <c r="F266" s="412"/>
    </row>
    <row r="267" spans="1:6" ht="13" x14ac:dyDescent="0.15">
      <c r="A267" s="408"/>
      <c r="B267" s="816"/>
      <c r="C267" s="816"/>
      <c r="D267" s="410"/>
      <c r="E267" s="410"/>
      <c r="F267" s="412"/>
    </row>
    <row r="268" spans="1:6" ht="13" x14ac:dyDescent="0.15">
      <c r="A268" s="408"/>
      <c r="B268" s="816"/>
      <c r="C268" s="816"/>
      <c r="D268" s="410"/>
      <c r="E268" s="410"/>
      <c r="F268" s="412"/>
    </row>
    <row r="269" spans="1:6" ht="13" x14ac:dyDescent="0.15">
      <c r="A269" s="408"/>
      <c r="B269" s="816"/>
      <c r="C269" s="816"/>
      <c r="D269" s="410"/>
      <c r="E269" s="410"/>
      <c r="F269" s="412"/>
    </row>
    <row r="270" spans="1:6" ht="13" x14ac:dyDescent="0.15">
      <c r="A270" s="408"/>
      <c r="B270" s="816"/>
      <c r="C270" s="816"/>
      <c r="D270" s="410"/>
      <c r="E270" s="410"/>
      <c r="F270" s="412"/>
    </row>
    <row r="271" spans="1:6" ht="13" x14ac:dyDescent="0.15">
      <c r="A271" s="408"/>
      <c r="B271" s="816"/>
      <c r="C271" s="816"/>
      <c r="D271" s="410"/>
      <c r="E271" s="410"/>
      <c r="F271" s="412"/>
    </row>
    <row r="272" spans="1:6" ht="13" x14ac:dyDescent="0.15">
      <c r="A272" s="408"/>
      <c r="B272" s="816"/>
      <c r="C272" s="816"/>
      <c r="D272" s="410"/>
      <c r="E272" s="410"/>
      <c r="F272" s="412"/>
    </row>
    <row r="273" spans="1:6" ht="13" x14ac:dyDescent="0.15">
      <c r="A273" s="408"/>
      <c r="B273" s="816"/>
      <c r="C273" s="816"/>
      <c r="D273" s="410"/>
      <c r="E273" s="410"/>
      <c r="F273" s="412"/>
    </row>
    <row r="274" spans="1:6" ht="13" x14ac:dyDescent="0.15">
      <c r="A274" s="408"/>
      <c r="B274" s="816"/>
      <c r="C274" s="816"/>
      <c r="D274" s="410"/>
      <c r="E274" s="410"/>
      <c r="F274" s="412"/>
    </row>
    <row r="275" spans="1:6" ht="13" x14ac:dyDescent="0.15">
      <c r="A275" s="408"/>
      <c r="B275" s="816"/>
      <c r="C275" s="816"/>
      <c r="D275" s="410"/>
      <c r="E275" s="410"/>
      <c r="F275" s="412"/>
    </row>
    <row r="276" spans="1:6" ht="13" x14ac:dyDescent="0.15">
      <c r="A276" s="408"/>
      <c r="B276" s="816"/>
      <c r="C276" s="816"/>
      <c r="D276" s="410"/>
      <c r="E276" s="410"/>
      <c r="F276" s="412"/>
    </row>
    <row r="277" spans="1:6" ht="13" x14ac:dyDescent="0.15">
      <c r="A277" s="408"/>
      <c r="B277" s="816"/>
      <c r="C277" s="816"/>
      <c r="D277" s="410"/>
      <c r="E277" s="410"/>
      <c r="F277" s="412"/>
    </row>
    <row r="278" spans="1:6" ht="13" x14ac:dyDescent="0.15">
      <c r="A278" s="408"/>
      <c r="B278" s="816"/>
      <c r="C278" s="816"/>
      <c r="D278" s="410"/>
      <c r="E278" s="410"/>
      <c r="F278" s="412"/>
    </row>
    <row r="279" spans="1:6" ht="13" x14ac:dyDescent="0.15">
      <c r="A279" s="408"/>
      <c r="B279" s="816"/>
      <c r="C279" s="816"/>
      <c r="D279" s="410"/>
      <c r="E279" s="410"/>
      <c r="F279" s="412"/>
    </row>
    <row r="280" spans="1:6" ht="13" x14ac:dyDescent="0.15">
      <c r="A280" s="408"/>
      <c r="B280" s="816"/>
      <c r="C280" s="816"/>
      <c r="D280" s="410"/>
      <c r="E280" s="410"/>
      <c r="F280" s="412"/>
    </row>
    <row r="281" spans="1:6" ht="13" x14ac:dyDescent="0.15">
      <c r="A281" s="408"/>
      <c r="B281" s="816"/>
      <c r="C281" s="816"/>
      <c r="D281" s="410"/>
      <c r="E281" s="410"/>
      <c r="F281" s="412"/>
    </row>
    <row r="282" spans="1:6" ht="13" x14ac:dyDescent="0.15">
      <c r="A282" s="408"/>
      <c r="B282" s="816"/>
      <c r="C282" s="816"/>
      <c r="D282" s="410"/>
      <c r="E282" s="410"/>
      <c r="F282" s="412"/>
    </row>
    <row r="283" spans="1:6" ht="13" x14ac:dyDescent="0.15">
      <c r="A283" s="408"/>
      <c r="B283" s="816"/>
      <c r="C283" s="816"/>
      <c r="D283" s="410"/>
      <c r="E283" s="410"/>
      <c r="F283" s="412"/>
    </row>
    <row r="284" spans="1:6" ht="13" x14ac:dyDescent="0.15">
      <c r="A284" s="408"/>
      <c r="B284" s="816"/>
      <c r="C284" s="816"/>
      <c r="D284" s="410"/>
      <c r="E284" s="410"/>
      <c r="F284" s="412"/>
    </row>
    <row r="285" spans="1:6" ht="13" x14ac:dyDescent="0.15">
      <c r="A285" s="408"/>
      <c r="B285" s="816"/>
      <c r="C285" s="816"/>
      <c r="D285" s="410"/>
      <c r="E285" s="410"/>
      <c r="F285" s="412"/>
    </row>
    <row r="286" spans="1:6" ht="13" x14ac:dyDescent="0.15">
      <c r="A286" s="408"/>
      <c r="B286" s="816"/>
      <c r="C286" s="816"/>
      <c r="D286" s="410"/>
      <c r="E286" s="410"/>
      <c r="F286" s="412"/>
    </row>
    <row r="287" spans="1:6" ht="13" x14ac:dyDescent="0.15">
      <c r="A287" s="408"/>
      <c r="B287" s="816"/>
      <c r="C287" s="816"/>
      <c r="D287" s="410"/>
      <c r="E287" s="410"/>
      <c r="F287" s="412"/>
    </row>
    <row r="288" spans="1:6" ht="13" x14ac:dyDescent="0.15">
      <c r="A288" s="408"/>
      <c r="B288" s="816"/>
      <c r="C288" s="816"/>
      <c r="D288" s="410"/>
      <c r="E288" s="410"/>
      <c r="F288" s="412"/>
    </row>
    <row r="289" spans="1:6" ht="13" x14ac:dyDescent="0.15">
      <c r="A289" s="408"/>
      <c r="B289" s="816"/>
      <c r="C289" s="816"/>
      <c r="D289" s="410"/>
      <c r="E289" s="410"/>
      <c r="F289" s="412"/>
    </row>
    <row r="290" spans="1:6" ht="13" x14ac:dyDescent="0.15">
      <c r="A290" s="408"/>
      <c r="B290" s="816"/>
      <c r="C290" s="816"/>
      <c r="D290" s="410"/>
      <c r="E290" s="410"/>
      <c r="F290" s="412"/>
    </row>
    <row r="291" spans="1:6" ht="13" x14ac:dyDescent="0.15">
      <c r="A291" s="408"/>
      <c r="B291" s="816"/>
      <c r="C291" s="816"/>
      <c r="D291" s="410"/>
      <c r="E291" s="410"/>
      <c r="F291" s="412"/>
    </row>
    <row r="292" spans="1:6" ht="13" x14ac:dyDescent="0.15">
      <c r="A292" s="408"/>
      <c r="B292" s="816"/>
      <c r="C292" s="816"/>
      <c r="D292" s="410"/>
      <c r="E292" s="410"/>
      <c r="F292" s="412"/>
    </row>
    <row r="293" spans="1:6" ht="13" x14ac:dyDescent="0.15">
      <c r="A293" s="408"/>
      <c r="B293" s="816"/>
      <c r="C293" s="816"/>
      <c r="D293" s="410"/>
      <c r="E293" s="410"/>
      <c r="F293" s="412"/>
    </row>
    <row r="294" spans="1:6" ht="13" x14ac:dyDescent="0.15">
      <c r="A294" s="408"/>
      <c r="B294" s="816"/>
      <c r="C294" s="816"/>
      <c r="D294" s="410"/>
      <c r="E294" s="410"/>
      <c r="F294" s="412"/>
    </row>
    <row r="295" spans="1:6" ht="13" x14ac:dyDescent="0.15">
      <c r="A295" s="408"/>
      <c r="B295" s="816"/>
      <c r="C295" s="816"/>
      <c r="D295" s="410"/>
      <c r="E295" s="410"/>
      <c r="F295" s="412"/>
    </row>
    <row r="296" spans="1:6" ht="13" x14ac:dyDescent="0.15">
      <c r="A296" s="408"/>
      <c r="B296" s="816"/>
      <c r="C296" s="816"/>
      <c r="D296" s="410"/>
      <c r="E296" s="410"/>
      <c r="F296" s="412"/>
    </row>
    <row r="297" spans="1:6" ht="13" x14ac:dyDescent="0.15">
      <c r="A297" s="408"/>
      <c r="B297" s="816"/>
      <c r="C297" s="816"/>
      <c r="D297" s="410"/>
      <c r="E297" s="410"/>
      <c r="F297" s="412"/>
    </row>
    <row r="298" spans="1:6" ht="13" x14ac:dyDescent="0.15">
      <c r="A298" s="408"/>
      <c r="B298" s="816"/>
      <c r="C298" s="816"/>
      <c r="D298" s="410"/>
      <c r="E298" s="410"/>
      <c r="F298" s="412"/>
    </row>
    <row r="299" spans="1:6" ht="13" x14ac:dyDescent="0.15">
      <c r="A299" s="408"/>
      <c r="B299" s="816"/>
      <c r="C299" s="816"/>
      <c r="D299" s="410"/>
      <c r="E299" s="410"/>
      <c r="F299" s="412"/>
    </row>
    <row r="300" spans="1:6" ht="13" x14ac:dyDescent="0.15">
      <c r="A300" s="408"/>
      <c r="B300" s="816"/>
      <c r="C300" s="816"/>
      <c r="D300" s="410"/>
      <c r="E300" s="410"/>
      <c r="F300" s="412"/>
    </row>
    <row r="301" spans="1:6" ht="13" x14ac:dyDescent="0.15">
      <c r="A301" s="408"/>
      <c r="B301" s="816"/>
      <c r="C301" s="816"/>
      <c r="D301" s="410"/>
      <c r="E301" s="410"/>
      <c r="F301" s="412"/>
    </row>
    <row r="302" spans="1:6" ht="13" x14ac:dyDescent="0.15">
      <c r="A302" s="408"/>
      <c r="B302" s="816"/>
      <c r="C302" s="816"/>
      <c r="D302" s="410"/>
      <c r="E302" s="410"/>
      <c r="F302" s="412"/>
    </row>
    <row r="303" spans="1:6" ht="13" x14ac:dyDescent="0.15">
      <c r="A303" s="408"/>
      <c r="B303" s="816"/>
      <c r="C303" s="816"/>
      <c r="D303" s="410"/>
      <c r="E303" s="410"/>
      <c r="F303" s="412"/>
    </row>
    <row r="304" spans="1:6" ht="13" x14ac:dyDescent="0.15">
      <c r="A304" s="408"/>
      <c r="B304" s="816"/>
      <c r="C304" s="816"/>
      <c r="D304" s="410"/>
      <c r="E304" s="410"/>
      <c r="F304" s="412"/>
    </row>
    <row r="305" spans="1:6" ht="13" x14ac:dyDescent="0.15">
      <c r="A305" s="408"/>
      <c r="B305" s="816"/>
      <c r="C305" s="816"/>
      <c r="D305" s="410"/>
      <c r="E305" s="410"/>
      <c r="F305" s="412"/>
    </row>
    <row r="306" spans="1:6" ht="13" x14ac:dyDescent="0.15">
      <c r="A306" s="408"/>
      <c r="B306" s="816"/>
      <c r="C306" s="816"/>
      <c r="D306" s="410"/>
      <c r="E306" s="410"/>
      <c r="F306" s="412"/>
    </row>
    <row r="307" spans="1:6" ht="13" x14ac:dyDescent="0.15">
      <c r="A307" s="408"/>
      <c r="B307" s="816"/>
      <c r="C307" s="816"/>
      <c r="D307" s="410"/>
      <c r="E307" s="410"/>
      <c r="F307" s="412"/>
    </row>
    <row r="308" spans="1:6" ht="13" x14ac:dyDescent="0.15">
      <c r="A308" s="408"/>
      <c r="B308" s="816"/>
      <c r="C308" s="816"/>
      <c r="D308" s="410"/>
      <c r="E308" s="410"/>
      <c r="F308" s="412"/>
    </row>
    <row r="309" spans="1:6" ht="13" x14ac:dyDescent="0.15">
      <c r="A309" s="408"/>
      <c r="B309" s="816"/>
      <c r="C309" s="816"/>
      <c r="D309" s="410"/>
      <c r="E309" s="410"/>
      <c r="F309" s="412"/>
    </row>
    <row r="310" spans="1:6" ht="13" x14ac:dyDescent="0.15">
      <c r="A310" s="408"/>
      <c r="B310" s="816"/>
      <c r="C310" s="816"/>
      <c r="D310" s="410"/>
      <c r="E310" s="410"/>
      <c r="F310" s="412"/>
    </row>
    <row r="311" spans="1:6" ht="13" x14ac:dyDescent="0.15">
      <c r="A311" s="408"/>
      <c r="B311" s="816"/>
      <c r="C311" s="816"/>
      <c r="D311" s="410"/>
      <c r="E311" s="410"/>
      <c r="F311" s="412"/>
    </row>
    <row r="312" spans="1:6" ht="13" x14ac:dyDescent="0.15">
      <c r="A312" s="408"/>
      <c r="B312" s="816"/>
      <c r="C312" s="816"/>
      <c r="D312" s="410"/>
      <c r="E312" s="410"/>
      <c r="F312" s="412"/>
    </row>
    <row r="313" spans="1:6" ht="13" x14ac:dyDescent="0.15">
      <c r="A313" s="408"/>
      <c r="B313" s="816"/>
      <c r="C313" s="816"/>
      <c r="D313" s="410"/>
      <c r="E313" s="410"/>
      <c r="F313" s="412"/>
    </row>
    <row r="314" spans="1:6" ht="13" x14ac:dyDescent="0.15">
      <c r="A314" s="408"/>
      <c r="B314" s="816"/>
      <c r="C314" s="816"/>
      <c r="D314" s="410"/>
      <c r="E314" s="410"/>
      <c r="F314" s="412"/>
    </row>
    <row r="315" spans="1:6" ht="13" x14ac:dyDescent="0.15">
      <c r="A315" s="408"/>
      <c r="B315" s="816"/>
      <c r="C315" s="816"/>
      <c r="D315" s="410"/>
      <c r="E315" s="410"/>
      <c r="F315" s="412"/>
    </row>
    <row r="316" spans="1:6" ht="13" x14ac:dyDescent="0.15">
      <c r="A316" s="408"/>
      <c r="B316" s="816"/>
      <c r="C316" s="816"/>
      <c r="D316" s="410"/>
      <c r="E316" s="410"/>
      <c r="F316" s="412"/>
    </row>
    <row r="317" spans="1:6" ht="13" x14ac:dyDescent="0.15">
      <c r="A317" s="408"/>
      <c r="B317" s="816"/>
      <c r="C317" s="816"/>
      <c r="D317" s="410"/>
      <c r="E317" s="410"/>
      <c r="F317" s="412"/>
    </row>
    <row r="318" spans="1:6" ht="13" x14ac:dyDescent="0.15">
      <c r="A318" s="408"/>
      <c r="B318" s="816"/>
      <c r="C318" s="816"/>
      <c r="D318" s="410"/>
      <c r="E318" s="410"/>
      <c r="F318" s="412"/>
    </row>
    <row r="319" spans="1:6" ht="13" x14ac:dyDescent="0.15">
      <c r="A319" s="408"/>
      <c r="B319" s="816"/>
      <c r="C319" s="816"/>
      <c r="D319" s="410"/>
      <c r="E319" s="410"/>
      <c r="F319" s="412"/>
    </row>
    <row r="320" spans="1:6" ht="13" x14ac:dyDescent="0.15">
      <c r="A320" s="408"/>
      <c r="B320" s="816"/>
      <c r="C320" s="816"/>
      <c r="D320" s="410"/>
      <c r="E320" s="410"/>
      <c r="F320" s="412"/>
    </row>
    <row r="321" spans="1:6" ht="13" x14ac:dyDescent="0.15">
      <c r="A321" s="408"/>
      <c r="B321" s="816"/>
      <c r="C321" s="816"/>
      <c r="D321" s="410"/>
      <c r="E321" s="410"/>
      <c r="F321" s="412"/>
    </row>
    <row r="322" spans="1:6" ht="13" x14ac:dyDescent="0.15">
      <c r="A322" s="408"/>
      <c r="B322" s="816"/>
      <c r="C322" s="816"/>
      <c r="D322" s="410"/>
      <c r="E322" s="410"/>
      <c r="F322" s="412"/>
    </row>
    <row r="323" spans="1:6" ht="13" x14ac:dyDescent="0.15">
      <c r="A323" s="408"/>
      <c r="B323" s="816"/>
      <c r="C323" s="816"/>
      <c r="D323" s="410"/>
      <c r="E323" s="410"/>
      <c r="F323" s="412"/>
    </row>
    <row r="324" spans="1:6" ht="13" x14ac:dyDescent="0.15">
      <c r="A324" s="408"/>
      <c r="B324" s="816"/>
      <c r="C324" s="816"/>
      <c r="D324" s="410"/>
      <c r="E324" s="410"/>
      <c r="F324" s="412"/>
    </row>
    <row r="325" spans="1:6" ht="13" x14ac:dyDescent="0.15">
      <c r="A325" s="408"/>
      <c r="B325" s="816"/>
      <c r="C325" s="816"/>
      <c r="D325" s="410"/>
      <c r="E325" s="410"/>
      <c r="F325" s="412"/>
    </row>
    <row r="326" spans="1:6" ht="13" x14ac:dyDescent="0.15">
      <c r="A326" s="408"/>
      <c r="B326" s="816"/>
      <c r="C326" s="816"/>
      <c r="D326" s="410"/>
      <c r="E326" s="410"/>
      <c r="F326" s="412"/>
    </row>
    <row r="327" spans="1:6" ht="13" x14ac:dyDescent="0.15">
      <c r="A327" s="408"/>
      <c r="B327" s="816"/>
      <c r="C327" s="816"/>
      <c r="D327" s="410"/>
      <c r="E327" s="410"/>
      <c r="F327" s="412"/>
    </row>
    <row r="328" spans="1:6" ht="13" x14ac:dyDescent="0.15">
      <c r="A328" s="408"/>
      <c r="B328" s="816"/>
      <c r="C328" s="816"/>
      <c r="D328" s="410"/>
      <c r="E328" s="410"/>
      <c r="F328" s="412"/>
    </row>
    <row r="329" spans="1:6" ht="13" x14ac:dyDescent="0.15">
      <c r="A329" s="408"/>
      <c r="B329" s="816"/>
      <c r="C329" s="816"/>
      <c r="D329" s="410"/>
      <c r="E329" s="410"/>
      <c r="F329" s="412"/>
    </row>
    <row r="330" spans="1:6" ht="13" x14ac:dyDescent="0.15">
      <c r="A330" s="408"/>
      <c r="B330" s="816"/>
      <c r="C330" s="816"/>
      <c r="D330" s="410"/>
      <c r="E330" s="410"/>
      <c r="F330" s="412"/>
    </row>
    <row r="331" spans="1:6" ht="13" x14ac:dyDescent="0.15">
      <c r="A331" s="408"/>
      <c r="B331" s="816"/>
      <c r="C331" s="816"/>
      <c r="D331" s="410"/>
      <c r="E331" s="410"/>
      <c r="F331" s="412"/>
    </row>
    <row r="332" spans="1:6" ht="13" x14ac:dyDescent="0.15">
      <c r="A332" s="408"/>
      <c r="B332" s="816"/>
      <c r="C332" s="816"/>
      <c r="D332" s="410"/>
      <c r="E332" s="410"/>
      <c r="F332" s="412"/>
    </row>
    <row r="333" spans="1:6" ht="13" x14ac:dyDescent="0.15">
      <c r="A333" s="408"/>
      <c r="B333" s="816"/>
      <c r="C333" s="816"/>
      <c r="D333" s="410"/>
      <c r="E333" s="410"/>
      <c r="F333" s="412"/>
    </row>
    <row r="334" spans="1:6" ht="13" x14ac:dyDescent="0.15">
      <c r="A334" s="408"/>
      <c r="B334" s="816"/>
      <c r="C334" s="816"/>
      <c r="D334" s="410"/>
      <c r="E334" s="410"/>
      <c r="F334" s="412"/>
    </row>
    <row r="335" spans="1:6" ht="13" x14ac:dyDescent="0.15">
      <c r="A335" s="408"/>
      <c r="B335" s="816"/>
      <c r="C335" s="816"/>
      <c r="D335" s="410"/>
      <c r="E335" s="410"/>
      <c r="F335" s="412"/>
    </row>
    <row r="336" spans="1:6" ht="13" x14ac:dyDescent="0.15">
      <c r="A336" s="408"/>
      <c r="B336" s="816"/>
      <c r="C336" s="816"/>
      <c r="D336" s="410"/>
      <c r="E336" s="410"/>
      <c r="F336" s="412"/>
    </row>
    <row r="337" spans="1:6" ht="13" x14ac:dyDescent="0.15">
      <c r="A337" s="408"/>
      <c r="B337" s="816"/>
      <c r="C337" s="816"/>
      <c r="D337" s="410"/>
      <c r="E337" s="410"/>
      <c r="F337" s="412"/>
    </row>
    <row r="338" spans="1:6" ht="13" x14ac:dyDescent="0.15">
      <c r="A338" s="408"/>
      <c r="B338" s="816"/>
      <c r="C338" s="816"/>
      <c r="D338" s="410"/>
      <c r="E338" s="410"/>
      <c r="F338" s="412"/>
    </row>
    <row r="339" spans="1:6" ht="13" x14ac:dyDescent="0.15">
      <c r="A339" s="408"/>
      <c r="B339" s="816"/>
      <c r="C339" s="816"/>
      <c r="D339" s="410"/>
      <c r="E339" s="410"/>
      <c r="F339" s="412"/>
    </row>
    <row r="340" spans="1:6" ht="13" x14ac:dyDescent="0.15">
      <c r="A340" s="408"/>
      <c r="B340" s="816"/>
      <c r="C340" s="816"/>
      <c r="D340" s="410"/>
      <c r="E340" s="410"/>
      <c r="F340" s="412"/>
    </row>
    <row r="341" spans="1:6" ht="13" x14ac:dyDescent="0.15">
      <c r="A341" s="408"/>
      <c r="B341" s="816"/>
      <c r="C341" s="816"/>
      <c r="D341" s="410"/>
      <c r="E341" s="410"/>
      <c r="F341" s="412"/>
    </row>
    <row r="342" spans="1:6" ht="13" x14ac:dyDescent="0.15">
      <c r="A342" s="408"/>
      <c r="B342" s="816"/>
      <c r="C342" s="816"/>
      <c r="D342" s="410"/>
      <c r="E342" s="410"/>
      <c r="F342" s="412"/>
    </row>
    <row r="343" spans="1:6" ht="13" x14ac:dyDescent="0.15">
      <c r="A343" s="408"/>
      <c r="B343" s="816"/>
      <c r="C343" s="816"/>
      <c r="D343" s="410"/>
      <c r="E343" s="410"/>
      <c r="F343" s="412"/>
    </row>
    <row r="344" spans="1:6" ht="13" x14ac:dyDescent="0.15">
      <c r="A344" s="408"/>
      <c r="B344" s="816"/>
      <c r="C344" s="816"/>
      <c r="D344" s="410"/>
      <c r="E344" s="410"/>
      <c r="F344" s="412"/>
    </row>
    <row r="345" spans="1:6" ht="13" x14ac:dyDescent="0.15">
      <c r="A345" s="408"/>
      <c r="B345" s="816"/>
      <c r="C345" s="816"/>
      <c r="D345" s="410"/>
      <c r="E345" s="410"/>
      <c r="F345" s="412"/>
    </row>
    <row r="346" spans="1:6" ht="13" x14ac:dyDescent="0.15">
      <c r="A346" s="408"/>
      <c r="B346" s="816"/>
      <c r="C346" s="816"/>
      <c r="D346" s="410"/>
      <c r="E346" s="410"/>
      <c r="F346" s="412"/>
    </row>
    <row r="347" spans="1:6" ht="13" x14ac:dyDescent="0.15">
      <c r="A347" s="408"/>
      <c r="B347" s="816"/>
      <c r="C347" s="816"/>
      <c r="D347" s="410"/>
      <c r="E347" s="410"/>
      <c r="F347" s="412"/>
    </row>
    <row r="348" spans="1:6" ht="13" x14ac:dyDescent="0.15">
      <c r="A348" s="408"/>
      <c r="B348" s="816"/>
      <c r="C348" s="816"/>
      <c r="D348" s="410"/>
      <c r="E348" s="410"/>
      <c r="F348" s="412"/>
    </row>
    <row r="349" spans="1:6" ht="13" x14ac:dyDescent="0.15">
      <c r="A349" s="408"/>
      <c r="B349" s="816"/>
      <c r="C349" s="816"/>
      <c r="D349" s="410"/>
      <c r="E349" s="410"/>
      <c r="F349" s="412"/>
    </row>
    <row r="350" spans="1:6" ht="13" x14ac:dyDescent="0.15">
      <c r="A350" s="408"/>
      <c r="B350" s="816"/>
      <c r="C350" s="816"/>
      <c r="D350" s="410"/>
      <c r="E350" s="410"/>
      <c r="F350" s="412"/>
    </row>
    <row r="351" spans="1:6" ht="13" x14ac:dyDescent="0.15">
      <c r="A351" s="408"/>
      <c r="B351" s="816"/>
      <c r="C351" s="816"/>
      <c r="D351" s="410"/>
      <c r="E351" s="410"/>
      <c r="F351" s="412"/>
    </row>
    <row r="352" spans="1:6" ht="13" x14ac:dyDescent="0.15">
      <c r="A352" s="408"/>
      <c r="B352" s="816"/>
      <c r="C352" s="816"/>
      <c r="D352" s="410"/>
      <c r="E352" s="410"/>
      <c r="F352" s="412"/>
    </row>
    <row r="353" spans="1:6" ht="13" x14ac:dyDescent="0.15">
      <c r="A353" s="408"/>
      <c r="B353" s="816"/>
      <c r="C353" s="816"/>
      <c r="D353" s="410"/>
      <c r="E353" s="410"/>
      <c r="F353" s="412"/>
    </row>
    <row r="354" spans="1:6" ht="13" x14ac:dyDescent="0.15">
      <c r="A354" s="408"/>
      <c r="B354" s="816"/>
      <c r="C354" s="816"/>
      <c r="D354" s="410"/>
      <c r="E354" s="410"/>
      <c r="F354" s="412"/>
    </row>
    <row r="355" spans="1:6" ht="13" x14ac:dyDescent="0.15">
      <c r="A355" s="408"/>
      <c r="B355" s="816"/>
      <c r="C355" s="816"/>
      <c r="D355" s="410"/>
      <c r="E355" s="410"/>
      <c r="F355" s="412"/>
    </row>
    <row r="356" spans="1:6" ht="13" x14ac:dyDescent="0.15">
      <c r="A356" s="408"/>
      <c r="B356" s="816"/>
      <c r="C356" s="816"/>
      <c r="D356" s="410"/>
      <c r="E356" s="410"/>
      <c r="F356" s="412"/>
    </row>
    <row r="357" spans="1:6" ht="13" x14ac:dyDescent="0.15">
      <c r="A357" s="408"/>
      <c r="B357" s="816"/>
      <c r="C357" s="816"/>
      <c r="D357" s="410"/>
      <c r="E357" s="410"/>
      <c r="F357" s="412"/>
    </row>
    <row r="358" spans="1:6" ht="13" x14ac:dyDescent="0.15">
      <c r="A358" s="408"/>
      <c r="B358" s="816"/>
      <c r="C358" s="816"/>
      <c r="D358" s="410"/>
      <c r="E358" s="410"/>
      <c r="F358" s="412"/>
    </row>
    <row r="359" spans="1:6" ht="13" x14ac:dyDescent="0.15">
      <c r="A359" s="408"/>
      <c r="B359" s="816"/>
      <c r="C359" s="816"/>
      <c r="D359" s="410"/>
      <c r="E359" s="410"/>
      <c r="F359" s="412"/>
    </row>
    <row r="360" spans="1:6" ht="13" x14ac:dyDescent="0.15">
      <c r="A360" s="408"/>
      <c r="B360" s="816"/>
      <c r="C360" s="816"/>
      <c r="D360" s="410"/>
      <c r="E360" s="410"/>
      <c r="F360" s="412"/>
    </row>
    <row r="361" spans="1:6" ht="13" x14ac:dyDescent="0.15">
      <c r="A361" s="408"/>
      <c r="B361" s="816"/>
      <c r="C361" s="816"/>
      <c r="D361" s="410"/>
      <c r="E361" s="410"/>
      <c r="F361" s="412"/>
    </row>
    <row r="362" spans="1:6" ht="13" x14ac:dyDescent="0.15">
      <c r="A362" s="408"/>
      <c r="B362" s="816"/>
      <c r="C362" s="816"/>
      <c r="D362" s="410"/>
      <c r="E362" s="410"/>
      <c r="F362" s="412"/>
    </row>
    <row r="363" spans="1:6" ht="13" x14ac:dyDescent="0.15">
      <c r="A363" s="408"/>
      <c r="B363" s="816"/>
      <c r="C363" s="816"/>
      <c r="D363" s="410"/>
      <c r="E363" s="410"/>
      <c r="F363" s="412"/>
    </row>
    <row r="364" spans="1:6" ht="13" x14ac:dyDescent="0.15">
      <c r="A364" s="408"/>
      <c r="B364" s="816"/>
      <c r="C364" s="816"/>
      <c r="D364" s="410"/>
      <c r="E364" s="410"/>
      <c r="F364" s="412"/>
    </row>
    <row r="365" spans="1:6" ht="13" x14ac:dyDescent="0.15">
      <c r="A365" s="408"/>
      <c r="B365" s="816"/>
      <c r="C365" s="816"/>
      <c r="D365" s="410"/>
      <c r="E365" s="410"/>
      <c r="F365" s="412"/>
    </row>
    <row r="366" spans="1:6" ht="13" x14ac:dyDescent="0.15">
      <c r="A366" s="408"/>
      <c r="B366" s="816"/>
      <c r="C366" s="816"/>
      <c r="D366" s="410"/>
      <c r="E366" s="410"/>
      <c r="F366" s="412"/>
    </row>
    <row r="367" spans="1:6" ht="13" x14ac:dyDescent="0.15">
      <c r="A367" s="408"/>
      <c r="B367" s="816"/>
      <c r="C367" s="816"/>
      <c r="D367" s="410"/>
      <c r="E367" s="410"/>
      <c r="F367" s="412"/>
    </row>
    <row r="368" spans="1:6" ht="13" x14ac:dyDescent="0.15">
      <c r="A368" s="408"/>
      <c r="B368" s="816"/>
      <c r="C368" s="816"/>
      <c r="D368" s="410"/>
      <c r="E368" s="410"/>
      <c r="F368" s="412"/>
    </row>
    <row r="369" spans="1:6" ht="13" x14ac:dyDescent="0.15">
      <c r="A369" s="408"/>
      <c r="B369" s="816"/>
      <c r="C369" s="816"/>
      <c r="D369" s="410"/>
      <c r="E369" s="410"/>
      <c r="F369" s="412"/>
    </row>
    <row r="370" spans="1:6" ht="13" x14ac:dyDescent="0.15">
      <c r="A370" s="408"/>
      <c r="B370" s="816"/>
      <c r="C370" s="816"/>
      <c r="D370" s="410"/>
      <c r="E370" s="410"/>
      <c r="F370" s="412"/>
    </row>
    <row r="371" spans="1:6" ht="13" x14ac:dyDescent="0.15">
      <c r="A371" s="408"/>
      <c r="B371" s="816"/>
      <c r="C371" s="816"/>
      <c r="D371" s="410"/>
      <c r="E371" s="410"/>
      <c r="F371" s="412"/>
    </row>
    <row r="372" spans="1:6" ht="13" x14ac:dyDescent="0.15">
      <c r="A372" s="408"/>
      <c r="B372" s="816"/>
      <c r="C372" s="816"/>
      <c r="D372" s="410"/>
      <c r="E372" s="410"/>
      <c r="F372" s="412"/>
    </row>
    <row r="373" spans="1:6" ht="13" x14ac:dyDescent="0.15">
      <c r="A373" s="408"/>
      <c r="B373" s="816"/>
      <c r="C373" s="816"/>
      <c r="D373" s="410"/>
      <c r="E373" s="410"/>
      <c r="F373" s="412"/>
    </row>
    <row r="374" spans="1:6" ht="13" x14ac:dyDescent="0.15">
      <c r="A374" s="408"/>
      <c r="B374" s="816"/>
      <c r="C374" s="816"/>
      <c r="D374" s="410"/>
      <c r="E374" s="410"/>
      <c r="F374" s="412"/>
    </row>
    <row r="375" spans="1:6" ht="13" x14ac:dyDescent="0.15">
      <c r="A375" s="408"/>
      <c r="B375" s="816"/>
      <c r="C375" s="816"/>
      <c r="D375" s="410"/>
      <c r="E375" s="410"/>
      <c r="F375" s="412"/>
    </row>
    <row r="376" spans="1:6" ht="13" x14ac:dyDescent="0.15">
      <c r="A376" s="408"/>
      <c r="B376" s="816"/>
      <c r="C376" s="816"/>
      <c r="D376" s="410"/>
      <c r="E376" s="410"/>
      <c r="F376" s="412"/>
    </row>
    <row r="377" spans="1:6" ht="13" x14ac:dyDescent="0.15">
      <c r="A377" s="408"/>
      <c r="B377" s="816"/>
      <c r="C377" s="816"/>
      <c r="D377" s="410"/>
      <c r="E377" s="410"/>
      <c r="F377" s="412"/>
    </row>
    <row r="378" spans="1:6" ht="13" x14ac:dyDescent="0.15">
      <c r="A378" s="408"/>
      <c r="B378" s="816"/>
      <c r="C378" s="816"/>
      <c r="D378" s="410"/>
      <c r="E378" s="410"/>
      <c r="F378" s="412"/>
    </row>
    <row r="379" spans="1:6" ht="13" x14ac:dyDescent="0.15">
      <c r="A379" s="408"/>
      <c r="B379" s="816"/>
      <c r="C379" s="816"/>
      <c r="D379" s="410"/>
      <c r="E379" s="410"/>
      <c r="F379" s="412"/>
    </row>
    <row r="380" spans="1:6" ht="13" x14ac:dyDescent="0.15">
      <c r="A380" s="408"/>
      <c r="B380" s="816"/>
      <c r="C380" s="816"/>
      <c r="D380" s="410"/>
      <c r="E380" s="410"/>
      <c r="F380" s="412"/>
    </row>
    <row r="381" spans="1:6" ht="13" x14ac:dyDescent="0.15">
      <c r="A381" s="408"/>
      <c r="B381" s="816"/>
      <c r="C381" s="816"/>
      <c r="D381" s="410"/>
      <c r="E381" s="410"/>
      <c r="F381" s="412"/>
    </row>
    <row r="382" spans="1:6" ht="13" x14ac:dyDescent="0.15">
      <c r="A382" s="408"/>
      <c r="B382" s="816"/>
      <c r="C382" s="816"/>
      <c r="D382" s="410"/>
      <c r="E382" s="410"/>
      <c r="F382" s="412"/>
    </row>
    <row r="383" spans="1:6" ht="13" x14ac:dyDescent="0.15">
      <c r="A383" s="408"/>
      <c r="B383" s="816"/>
      <c r="C383" s="816"/>
      <c r="D383" s="410"/>
      <c r="E383" s="410"/>
      <c r="F383" s="412"/>
    </row>
    <row r="384" spans="1:6" ht="13" x14ac:dyDescent="0.15">
      <c r="A384" s="408"/>
      <c r="B384" s="816"/>
      <c r="C384" s="816"/>
      <c r="D384" s="410"/>
      <c r="E384" s="410"/>
      <c r="F384" s="412"/>
    </row>
    <row r="385" spans="1:6" ht="13" x14ac:dyDescent="0.15">
      <c r="A385" s="408"/>
      <c r="B385" s="816"/>
      <c r="C385" s="816"/>
      <c r="D385" s="410"/>
      <c r="E385" s="410"/>
      <c r="F385" s="412"/>
    </row>
    <row r="386" spans="1:6" ht="13" x14ac:dyDescent="0.15">
      <c r="A386" s="408"/>
      <c r="B386" s="816"/>
      <c r="C386" s="816"/>
      <c r="D386" s="410"/>
      <c r="E386" s="410"/>
      <c r="F386" s="412"/>
    </row>
    <row r="387" spans="1:6" ht="13" x14ac:dyDescent="0.15">
      <c r="A387" s="408"/>
      <c r="B387" s="816"/>
      <c r="C387" s="816"/>
      <c r="D387" s="410"/>
      <c r="E387" s="410"/>
      <c r="F387" s="412"/>
    </row>
    <row r="388" spans="1:6" ht="13" x14ac:dyDescent="0.15">
      <c r="A388" s="408"/>
      <c r="B388" s="816"/>
      <c r="C388" s="816"/>
      <c r="D388" s="410"/>
      <c r="E388" s="410"/>
      <c r="F388" s="412"/>
    </row>
    <row r="389" spans="1:6" ht="13" x14ac:dyDescent="0.15">
      <c r="A389" s="408"/>
      <c r="B389" s="816"/>
      <c r="C389" s="816"/>
      <c r="D389" s="410"/>
      <c r="E389" s="410"/>
      <c r="F389" s="412"/>
    </row>
    <row r="390" spans="1:6" ht="13" x14ac:dyDescent="0.15">
      <c r="A390" s="408"/>
      <c r="B390" s="816"/>
      <c r="C390" s="816"/>
      <c r="D390" s="410"/>
      <c r="E390" s="410"/>
      <c r="F390" s="412"/>
    </row>
    <row r="391" spans="1:6" ht="13" x14ac:dyDescent="0.15">
      <c r="A391" s="408"/>
      <c r="B391" s="816"/>
      <c r="C391" s="816"/>
      <c r="D391" s="410"/>
      <c r="E391" s="410"/>
      <c r="F391" s="412"/>
    </row>
    <row r="392" spans="1:6" ht="13" x14ac:dyDescent="0.15">
      <c r="A392" s="408"/>
      <c r="B392" s="816"/>
      <c r="C392" s="816"/>
      <c r="D392" s="410"/>
      <c r="E392" s="410"/>
      <c r="F392" s="412"/>
    </row>
    <row r="393" spans="1:6" ht="13" x14ac:dyDescent="0.15">
      <c r="A393" s="408"/>
      <c r="B393" s="816"/>
      <c r="C393" s="816"/>
      <c r="D393" s="410"/>
      <c r="E393" s="410"/>
      <c r="F393" s="412"/>
    </row>
    <row r="394" spans="1:6" ht="13" x14ac:dyDescent="0.15">
      <c r="A394" s="408"/>
      <c r="B394" s="816"/>
      <c r="C394" s="816"/>
      <c r="D394" s="410"/>
      <c r="E394" s="410"/>
      <c r="F394" s="412"/>
    </row>
    <row r="395" spans="1:6" ht="13" x14ac:dyDescent="0.15">
      <c r="A395" s="408"/>
      <c r="B395" s="816"/>
      <c r="C395" s="816"/>
      <c r="D395" s="410"/>
      <c r="E395" s="410"/>
      <c r="F395" s="412"/>
    </row>
    <row r="396" spans="1:6" ht="13" x14ac:dyDescent="0.15">
      <c r="A396" s="408"/>
      <c r="B396" s="816"/>
      <c r="C396" s="816"/>
      <c r="D396" s="410"/>
      <c r="E396" s="410"/>
      <c r="F396" s="412"/>
    </row>
    <row r="397" spans="1:6" ht="13" x14ac:dyDescent="0.15">
      <c r="A397" s="408"/>
      <c r="B397" s="816"/>
      <c r="C397" s="816"/>
      <c r="D397" s="410"/>
      <c r="E397" s="410"/>
      <c r="F397" s="412"/>
    </row>
    <row r="398" spans="1:6" ht="13" x14ac:dyDescent="0.15">
      <c r="A398" s="408"/>
      <c r="B398" s="816"/>
      <c r="C398" s="816"/>
      <c r="D398" s="410"/>
      <c r="E398" s="410"/>
      <c r="F398" s="412"/>
    </row>
    <row r="399" spans="1:6" ht="13" x14ac:dyDescent="0.15">
      <c r="A399" s="408"/>
      <c r="B399" s="816"/>
      <c r="C399" s="816"/>
      <c r="D399" s="410"/>
      <c r="E399" s="410"/>
      <c r="F399" s="412"/>
    </row>
    <row r="400" spans="1:6" ht="13" x14ac:dyDescent="0.15">
      <c r="A400" s="408"/>
      <c r="B400" s="816"/>
      <c r="C400" s="816"/>
      <c r="D400" s="410"/>
      <c r="E400" s="410"/>
      <c r="F400" s="412"/>
    </row>
    <row r="401" spans="1:6" ht="13" x14ac:dyDescent="0.15">
      <c r="A401" s="408"/>
      <c r="B401" s="816"/>
      <c r="C401" s="816"/>
      <c r="D401" s="410"/>
      <c r="E401" s="410"/>
      <c r="F401" s="412"/>
    </row>
    <row r="402" spans="1:6" ht="13" x14ac:dyDescent="0.15">
      <c r="A402" s="408"/>
      <c r="B402" s="816"/>
      <c r="C402" s="816"/>
      <c r="D402" s="410"/>
      <c r="E402" s="410"/>
      <c r="F402" s="412"/>
    </row>
    <row r="403" spans="1:6" ht="13" x14ac:dyDescent="0.15">
      <c r="A403" s="408"/>
      <c r="B403" s="816"/>
      <c r="C403" s="816"/>
      <c r="D403" s="410"/>
      <c r="E403" s="410"/>
      <c r="F403" s="412"/>
    </row>
    <row r="404" spans="1:6" ht="13" x14ac:dyDescent="0.15">
      <c r="A404" s="408"/>
      <c r="B404" s="816"/>
      <c r="C404" s="816"/>
      <c r="D404" s="410"/>
      <c r="E404" s="410"/>
      <c r="F404" s="412"/>
    </row>
    <row r="405" spans="1:6" ht="13" x14ac:dyDescent="0.15">
      <c r="A405" s="408"/>
      <c r="B405" s="816"/>
      <c r="C405" s="816"/>
      <c r="D405" s="410"/>
      <c r="E405" s="410"/>
      <c r="F405" s="412"/>
    </row>
    <row r="406" spans="1:6" ht="13" x14ac:dyDescent="0.15">
      <c r="A406" s="408"/>
      <c r="B406" s="816"/>
      <c r="C406" s="816"/>
      <c r="D406" s="410"/>
      <c r="E406" s="410"/>
      <c r="F406" s="412"/>
    </row>
    <row r="407" spans="1:6" ht="13" x14ac:dyDescent="0.15">
      <c r="A407" s="408"/>
      <c r="B407" s="816"/>
      <c r="C407" s="816"/>
      <c r="D407" s="410"/>
      <c r="E407" s="410"/>
      <c r="F407" s="412"/>
    </row>
    <row r="408" spans="1:6" ht="13" x14ac:dyDescent="0.15">
      <c r="A408" s="408"/>
      <c r="B408" s="816"/>
      <c r="C408" s="816"/>
      <c r="D408" s="410"/>
      <c r="E408" s="410"/>
      <c r="F408" s="412"/>
    </row>
    <row r="409" spans="1:6" ht="13" x14ac:dyDescent="0.15">
      <c r="A409" s="408"/>
      <c r="B409" s="816"/>
      <c r="C409" s="816"/>
      <c r="D409" s="410"/>
      <c r="E409" s="410"/>
      <c r="F409" s="412"/>
    </row>
    <row r="410" spans="1:6" ht="13" x14ac:dyDescent="0.15">
      <c r="A410" s="408"/>
      <c r="B410" s="816"/>
      <c r="C410" s="816"/>
      <c r="D410" s="410"/>
      <c r="E410" s="410"/>
      <c r="F410" s="412"/>
    </row>
    <row r="411" spans="1:6" ht="13" x14ac:dyDescent="0.15">
      <c r="A411" s="408"/>
      <c r="B411" s="816"/>
      <c r="C411" s="816"/>
      <c r="D411" s="410"/>
      <c r="E411" s="410"/>
      <c r="F411" s="412"/>
    </row>
    <row r="412" spans="1:6" ht="13" x14ac:dyDescent="0.15">
      <c r="A412" s="408"/>
      <c r="B412" s="816"/>
      <c r="C412" s="816"/>
      <c r="D412" s="410"/>
      <c r="E412" s="410"/>
      <c r="F412" s="412"/>
    </row>
    <row r="413" spans="1:6" ht="13" x14ac:dyDescent="0.15">
      <c r="A413" s="408"/>
      <c r="B413" s="816"/>
      <c r="C413" s="816"/>
      <c r="D413" s="410"/>
      <c r="E413" s="410"/>
      <c r="F413" s="412"/>
    </row>
    <row r="414" spans="1:6" ht="13" x14ac:dyDescent="0.15">
      <c r="A414" s="408"/>
      <c r="B414" s="816"/>
      <c r="C414" s="816"/>
      <c r="D414" s="410"/>
      <c r="E414" s="410"/>
      <c r="F414" s="412"/>
    </row>
    <row r="415" spans="1:6" ht="13" x14ac:dyDescent="0.15">
      <c r="A415" s="408"/>
      <c r="B415" s="816"/>
      <c r="C415" s="816"/>
      <c r="D415" s="410"/>
      <c r="E415" s="410"/>
      <c r="F415" s="412"/>
    </row>
    <row r="416" spans="1:6" ht="13" x14ac:dyDescent="0.15">
      <c r="A416" s="408"/>
      <c r="B416" s="816"/>
      <c r="C416" s="816"/>
      <c r="D416" s="410"/>
      <c r="E416" s="410"/>
      <c r="F416" s="412"/>
    </row>
    <row r="417" spans="1:6" ht="13" x14ac:dyDescent="0.15">
      <c r="A417" s="408"/>
      <c r="B417" s="816"/>
      <c r="C417" s="816"/>
      <c r="D417" s="410"/>
      <c r="E417" s="410"/>
      <c r="F417" s="412"/>
    </row>
    <row r="418" spans="1:6" ht="13" x14ac:dyDescent="0.15">
      <c r="A418" s="408"/>
      <c r="B418" s="816"/>
      <c r="C418" s="816"/>
      <c r="D418" s="410"/>
      <c r="E418" s="410"/>
      <c r="F418" s="412"/>
    </row>
    <row r="419" spans="1:6" ht="13" x14ac:dyDescent="0.15">
      <c r="A419" s="408"/>
      <c r="B419" s="816"/>
      <c r="C419" s="816"/>
      <c r="D419" s="410"/>
      <c r="E419" s="410"/>
      <c r="F419" s="412"/>
    </row>
    <row r="420" spans="1:6" ht="13" x14ac:dyDescent="0.15">
      <c r="A420" s="408"/>
      <c r="B420" s="816"/>
      <c r="C420" s="816"/>
      <c r="D420" s="410"/>
      <c r="E420" s="410"/>
      <c r="F420" s="412"/>
    </row>
    <row r="421" spans="1:6" ht="13" x14ac:dyDescent="0.15">
      <c r="A421" s="408"/>
      <c r="B421" s="816"/>
      <c r="C421" s="816"/>
      <c r="D421" s="410"/>
      <c r="E421" s="410"/>
      <c r="F421" s="412"/>
    </row>
    <row r="422" spans="1:6" ht="13" x14ac:dyDescent="0.15">
      <c r="A422" s="408"/>
      <c r="B422" s="816"/>
      <c r="C422" s="816"/>
      <c r="D422" s="410"/>
      <c r="E422" s="410"/>
      <c r="F422" s="412"/>
    </row>
    <row r="423" spans="1:6" ht="13" x14ac:dyDescent="0.15">
      <c r="A423" s="408"/>
      <c r="B423" s="816"/>
      <c r="C423" s="816"/>
      <c r="D423" s="410"/>
      <c r="E423" s="410"/>
      <c r="F423" s="412"/>
    </row>
    <row r="424" spans="1:6" ht="13" x14ac:dyDescent="0.15">
      <c r="A424" s="408"/>
      <c r="B424" s="816"/>
      <c r="C424" s="816"/>
      <c r="D424" s="410"/>
      <c r="E424" s="410"/>
      <c r="F424" s="412"/>
    </row>
    <row r="425" spans="1:6" ht="13" x14ac:dyDescent="0.15">
      <c r="A425" s="408"/>
      <c r="B425" s="816"/>
      <c r="C425" s="816"/>
      <c r="D425" s="410"/>
      <c r="E425" s="410"/>
      <c r="F425" s="412"/>
    </row>
    <row r="426" spans="1:6" ht="13" x14ac:dyDescent="0.15">
      <c r="A426" s="408"/>
      <c r="B426" s="816"/>
      <c r="C426" s="816"/>
      <c r="D426" s="410"/>
      <c r="E426" s="410"/>
      <c r="F426" s="412"/>
    </row>
    <row r="427" spans="1:6" ht="13" x14ac:dyDescent="0.15">
      <c r="A427" s="408"/>
      <c r="B427" s="816"/>
      <c r="C427" s="816"/>
      <c r="D427" s="410"/>
      <c r="E427" s="410"/>
      <c r="F427" s="412"/>
    </row>
    <row r="428" spans="1:6" ht="13" x14ac:dyDescent="0.15">
      <c r="A428" s="408"/>
      <c r="B428" s="816"/>
      <c r="C428" s="816"/>
      <c r="D428" s="410"/>
      <c r="E428" s="410"/>
      <c r="F428" s="412"/>
    </row>
    <row r="429" spans="1:6" ht="13" x14ac:dyDescent="0.15">
      <c r="A429" s="408"/>
      <c r="B429" s="816"/>
      <c r="C429" s="816"/>
      <c r="D429" s="410"/>
      <c r="E429" s="410"/>
      <c r="F429" s="412"/>
    </row>
    <row r="430" spans="1:6" ht="13" x14ac:dyDescent="0.15">
      <c r="A430" s="408"/>
      <c r="B430" s="816"/>
      <c r="C430" s="816"/>
      <c r="D430" s="410"/>
      <c r="E430" s="410"/>
      <c r="F430" s="412"/>
    </row>
    <row r="431" spans="1:6" ht="13" x14ac:dyDescent="0.15">
      <c r="A431" s="408"/>
      <c r="B431" s="816"/>
      <c r="C431" s="816"/>
      <c r="D431" s="410"/>
      <c r="E431" s="410"/>
      <c r="F431" s="412"/>
    </row>
    <row r="432" spans="1:6" ht="13" x14ac:dyDescent="0.15">
      <c r="A432" s="408"/>
      <c r="B432" s="816"/>
      <c r="C432" s="816"/>
      <c r="D432" s="410"/>
      <c r="E432" s="410"/>
      <c r="F432" s="412"/>
    </row>
    <row r="433" spans="1:6" ht="13" x14ac:dyDescent="0.15">
      <c r="A433" s="408"/>
      <c r="B433" s="816"/>
      <c r="C433" s="816"/>
      <c r="D433" s="410"/>
      <c r="E433" s="410"/>
      <c r="F433" s="412"/>
    </row>
    <row r="434" spans="1:6" ht="13" x14ac:dyDescent="0.15">
      <c r="A434" s="408"/>
      <c r="B434" s="816"/>
      <c r="C434" s="816"/>
      <c r="D434" s="410"/>
      <c r="E434" s="410"/>
      <c r="F434" s="412"/>
    </row>
    <row r="435" spans="1:6" ht="13" x14ac:dyDescent="0.15">
      <c r="A435" s="408"/>
      <c r="B435" s="816"/>
      <c r="C435" s="816"/>
      <c r="D435" s="410"/>
      <c r="E435" s="410"/>
      <c r="F435" s="412"/>
    </row>
    <row r="436" spans="1:6" ht="13" x14ac:dyDescent="0.15">
      <c r="A436" s="408"/>
      <c r="B436" s="816"/>
      <c r="C436" s="816"/>
      <c r="D436" s="410"/>
      <c r="E436" s="410"/>
      <c r="F436" s="412"/>
    </row>
    <row r="437" spans="1:6" ht="13" x14ac:dyDescent="0.15">
      <c r="A437" s="408"/>
      <c r="B437" s="816"/>
      <c r="C437" s="816"/>
      <c r="D437" s="410"/>
      <c r="E437" s="410"/>
      <c r="F437" s="412"/>
    </row>
    <row r="438" spans="1:6" ht="13" x14ac:dyDescent="0.15">
      <c r="A438" s="408"/>
      <c r="B438" s="816"/>
      <c r="C438" s="816"/>
      <c r="D438" s="410"/>
      <c r="E438" s="410"/>
      <c r="F438" s="412"/>
    </row>
    <row r="439" spans="1:6" ht="13" x14ac:dyDescent="0.15">
      <c r="A439" s="408"/>
      <c r="B439" s="816"/>
      <c r="C439" s="816"/>
      <c r="D439" s="410"/>
      <c r="E439" s="410"/>
      <c r="F439" s="412"/>
    </row>
    <row r="440" spans="1:6" ht="13" x14ac:dyDescent="0.15">
      <c r="A440" s="408"/>
      <c r="B440" s="816"/>
      <c r="C440" s="816"/>
      <c r="D440" s="410"/>
      <c r="E440" s="410"/>
      <c r="F440" s="412"/>
    </row>
    <row r="441" spans="1:6" ht="13" x14ac:dyDescent="0.15">
      <c r="A441" s="408"/>
      <c r="B441" s="816"/>
      <c r="C441" s="816"/>
      <c r="D441" s="410"/>
      <c r="E441" s="410"/>
      <c r="F441" s="412"/>
    </row>
    <row r="442" spans="1:6" ht="13" x14ac:dyDescent="0.15">
      <c r="A442" s="408"/>
      <c r="B442" s="816"/>
      <c r="C442" s="816"/>
      <c r="D442" s="410"/>
      <c r="E442" s="410"/>
      <c r="F442" s="412"/>
    </row>
    <row r="443" spans="1:6" ht="13" x14ac:dyDescent="0.15">
      <c r="A443" s="408"/>
      <c r="B443" s="816"/>
      <c r="C443" s="816"/>
      <c r="D443" s="410"/>
      <c r="E443" s="410"/>
      <c r="F443" s="412"/>
    </row>
    <row r="444" spans="1:6" ht="13" x14ac:dyDescent="0.15">
      <c r="A444" s="408"/>
      <c r="B444" s="816"/>
      <c r="C444" s="816"/>
      <c r="D444" s="410"/>
      <c r="E444" s="410"/>
      <c r="F444" s="412"/>
    </row>
    <row r="445" spans="1:6" ht="13" x14ac:dyDescent="0.15">
      <c r="A445" s="408"/>
      <c r="B445" s="816"/>
      <c r="C445" s="816"/>
      <c r="D445" s="410"/>
      <c r="E445" s="410"/>
      <c r="F445" s="412"/>
    </row>
    <row r="446" spans="1:6" ht="13" x14ac:dyDescent="0.15">
      <c r="A446" s="408"/>
      <c r="B446" s="816"/>
      <c r="C446" s="816"/>
      <c r="D446" s="410"/>
      <c r="E446" s="410"/>
      <c r="F446" s="412"/>
    </row>
    <row r="447" spans="1:6" ht="13" x14ac:dyDescent="0.15">
      <c r="A447" s="408"/>
      <c r="B447" s="816"/>
      <c r="C447" s="816"/>
      <c r="D447" s="410"/>
      <c r="E447" s="410"/>
      <c r="F447" s="412"/>
    </row>
    <row r="448" spans="1:6" ht="13" x14ac:dyDescent="0.15">
      <c r="A448" s="408"/>
      <c r="B448" s="816"/>
      <c r="C448" s="816"/>
      <c r="D448" s="410"/>
      <c r="E448" s="410"/>
      <c r="F448" s="412"/>
    </row>
    <row r="449" spans="1:6" ht="13" x14ac:dyDescent="0.15">
      <c r="A449" s="408"/>
      <c r="B449" s="816"/>
      <c r="C449" s="816"/>
      <c r="D449" s="410"/>
      <c r="E449" s="410"/>
      <c r="F449" s="412"/>
    </row>
    <row r="450" spans="1:6" ht="13" x14ac:dyDescent="0.15">
      <c r="A450" s="408"/>
      <c r="B450" s="816"/>
      <c r="C450" s="816"/>
      <c r="D450" s="410"/>
      <c r="E450" s="410"/>
      <c r="F450" s="412"/>
    </row>
    <row r="451" spans="1:6" ht="13" x14ac:dyDescent="0.15">
      <c r="A451" s="408"/>
      <c r="B451" s="816"/>
      <c r="C451" s="816"/>
      <c r="D451" s="410"/>
      <c r="E451" s="410"/>
      <c r="F451" s="412"/>
    </row>
    <row r="452" spans="1:6" ht="13" x14ac:dyDescent="0.15">
      <c r="A452" s="408"/>
      <c r="B452" s="816"/>
      <c r="C452" s="816"/>
      <c r="D452" s="410"/>
      <c r="E452" s="410"/>
      <c r="F452" s="412"/>
    </row>
    <row r="453" spans="1:6" ht="13" x14ac:dyDescent="0.15">
      <c r="A453" s="408"/>
      <c r="B453" s="816"/>
      <c r="C453" s="816"/>
      <c r="D453" s="410"/>
      <c r="E453" s="410"/>
      <c r="F453" s="412"/>
    </row>
    <row r="454" spans="1:6" ht="13" x14ac:dyDescent="0.15">
      <c r="A454" s="408"/>
      <c r="B454" s="816"/>
      <c r="C454" s="816"/>
      <c r="D454" s="410"/>
      <c r="E454" s="410"/>
      <c r="F454" s="412"/>
    </row>
    <row r="455" spans="1:6" ht="13" x14ac:dyDescent="0.15">
      <c r="A455" s="408"/>
      <c r="B455" s="816"/>
      <c r="C455" s="816"/>
      <c r="D455" s="410"/>
      <c r="E455" s="410"/>
      <c r="F455" s="412"/>
    </row>
    <row r="456" spans="1:6" ht="13" x14ac:dyDescent="0.15">
      <c r="A456" s="408"/>
      <c r="B456" s="816"/>
      <c r="C456" s="816"/>
      <c r="D456" s="410"/>
      <c r="E456" s="410"/>
      <c r="F456" s="412"/>
    </row>
    <row r="457" spans="1:6" ht="13" x14ac:dyDescent="0.15">
      <c r="A457" s="408"/>
      <c r="B457" s="816"/>
      <c r="C457" s="816"/>
      <c r="D457" s="410"/>
      <c r="E457" s="410"/>
      <c r="F457" s="412"/>
    </row>
    <row r="458" spans="1:6" ht="13" x14ac:dyDescent="0.15">
      <c r="A458" s="408"/>
      <c r="B458" s="816"/>
      <c r="C458" s="816"/>
      <c r="D458" s="410"/>
      <c r="E458" s="410"/>
      <c r="F458" s="412"/>
    </row>
    <row r="459" spans="1:6" ht="13" x14ac:dyDescent="0.15">
      <c r="A459" s="408"/>
      <c r="B459" s="816"/>
      <c r="C459" s="816"/>
      <c r="D459" s="410"/>
      <c r="E459" s="410"/>
      <c r="F459" s="412"/>
    </row>
    <row r="460" spans="1:6" ht="13" x14ac:dyDescent="0.15">
      <c r="A460" s="408"/>
      <c r="B460" s="816"/>
      <c r="C460" s="816"/>
      <c r="D460" s="410"/>
      <c r="E460" s="410"/>
      <c r="F460" s="412"/>
    </row>
    <row r="461" spans="1:6" ht="13" x14ac:dyDescent="0.15">
      <c r="A461" s="408"/>
      <c r="B461" s="816"/>
      <c r="C461" s="816"/>
      <c r="D461" s="410"/>
      <c r="E461" s="410"/>
      <c r="F461" s="412"/>
    </row>
    <row r="462" spans="1:6" ht="13" x14ac:dyDescent="0.15">
      <c r="A462" s="408"/>
      <c r="B462" s="816"/>
      <c r="C462" s="816"/>
      <c r="D462" s="410"/>
      <c r="E462" s="410"/>
      <c r="F462" s="412"/>
    </row>
    <row r="463" spans="1:6" ht="13" x14ac:dyDescent="0.15">
      <c r="A463" s="408"/>
      <c r="B463" s="816"/>
      <c r="C463" s="816"/>
      <c r="D463" s="410"/>
      <c r="E463" s="410"/>
      <c r="F463" s="412"/>
    </row>
    <row r="464" spans="1:6" ht="13" x14ac:dyDescent="0.15">
      <c r="A464" s="408"/>
      <c r="B464" s="816"/>
      <c r="C464" s="816"/>
      <c r="D464" s="410"/>
      <c r="E464" s="410"/>
      <c r="F464" s="412"/>
    </row>
    <row r="465" spans="1:6" ht="13" x14ac:dyDescent="0.15">
      <c r="A465" s="408"/>
      <c r="B465" s="816"/>
      <c r="C465" s="816"/>
      <c r="D465" s="410"/>
      <c r="E465" s="410"/>
      <c r="F465" s="412"/>
    </row>
    <row r="466" spans="1:6" ht="13" x14ac:dyDescent="0.15">
      <c r="A466" s="408"/>
      <c r="B466" s="816"/>
      <c r="C466" s="816"/>
      <c r="D466" s="410"/>
      <c r="E466" s="410"/>
      <c r="F466" s="412"/>
    </row>
    <row r="467" spans="1:6" ht="13" x14ac:dyDescent="0.15">
      <c r="A467" s="408"/>
      <c r="B467" s="816"/>
      <c r="C467" s="816"/>
      <c r="D467" s="410"/>
      <c r="E467" s="410"/>
      <c r="F467" s="412"/>
    </row>
    <row r="468" spans="1:6" ht="13" x14ac:dyDescent="0.15">
      <c r="A468" s="408"/>
      <c r="B468" s="816"/>
      <c r="C468" s="816"/>
      <c r="D468" s="410"/>
      <c r="E468" s="410"/>
      <c r="F468" s="412"/>
    </row>
    <row r="469" spans="1:6" ht="13" x14ac:dyDescent="0.15">
      <c r="A469" s="408"/>
      <c r="B469" s="816"/>
      <c r="C469" s="816"/>
      <c r="D469" s="410"/>
      <c r="E469" s="410"/>
      <c r="F469" s="412"/>
    </row>
    <row r="470" spans="1:6" ht="13" x14ac:dyDescent="0.15">
      <c r="A470" s="408"/>
      <c r="B470" s="816"/>
      <c r="C470" s="816"/>
      <c r="D470" s="410"/>
      <c r="E470" s="410"/>
      <c r="F470" s="412"/>
    </row>
    <row r="471" spans="1:6" ht="13" x14ac:dyDescent="0.15">
      <c r="A471" s="408"/>
      <c r="B471" s="816"/>
      <c r="C471" s="816"/>
      <c r="D471" s="410"/>
      <c r="E471" s="410"/>
      <c r="F471" s="412"/>
    </row>
    <row r="472" spans="1:6" ht="13" x14ac:dyDescent="0.15">
      <c r="A472" s="408"/>
      <c r="B472" s="816"/>
      <c r="C472" s="816"/>
      <c r="D472" s="410"/>
      <c r="E472" s="410"/>
      <c r="F472" s="412"/>
    </row>
    <row r="473" spans="1:6" ht="13" x14ac:dyDescent="0.15">
      <c r="A473" s="408"/>
      <c r="B473" s="816"/>
      <c r="C473" s="816"/>
      <c r="D473" s="410"/>
      <c r="E473" s="410"/>
      <c r="F473" s="412"/>
    </row>
    <row r="474" spans="1:6" ht="13" x14ac:dyDescent="0.15">
      <c r="A474" s="408"/>
      <c r="B474" s="816"/>
      <c r="C474" s="816"/>
      <c r="D474" s="410"/>
      <c r="E474" s="410"/>
      <c r="F474" s="412"/>
    </row>
    <row r="475" spans="1:6" ht="13" x14ac:dyDescent="0.15">
      <c r="A475" s="408"/>
      <c r="B475" s="816"/>
      <c r="C475" s="816"/>
      <c r="D475" s="410"/>
      <c r="E475" s="410"/>
      <c r="F475" s="412"/>
    </row>
    <row r="476" spans="1:6" ht="13" x14ac:dyDescent="0.15">
      <c r="A476" s="408"/>
      <c r="B476" s="816"/>
      <c r="C476" s="816"/>
      <c r="D476" s="410"/>
      <c r="E476" s="410"/>
      <c r="F476" s="412"/>
    </row>
    <row r="477" spans="1:6" ht="13" x14ac:dyDescent="0.15">
      <c r="A477" s="408"/>
      <c r="B477" s="816"/>
      <c r="C477" s="816"/>
      <c r="D477" s="410"/>
      <c r="E477" s="410"/>
      <c r="F477" s="412"/>
    </row>
    <row r="478" spans="1:6" ht="13" x14ac:dyDescent="0.15">
      <c r="A478" s="408"/>
      <c r="B478" s="816"/>
      <c r="C478" s="816"/>
      <c r="D478" s="410"/>
      <c r="E478" s="410"/>
      <c r="F478" s="412"/>
    </row>
    <row r="479" spans="1:6" ht="13" x14ac:dyDescent="0.15">
      <c r="A479" s="408"/>
      <c r="B479" s="816"/>
      <c r="C479" s="816"/>
      <c r="D479" s="410"/>
      <c r="E479" s="410"/>
      <c r="F479" s="412"/>
    </row>
    <row r="480" spans="1:6" ht="13" x14ac:dyDescent="0.15">
      <c r="A480" s="408"/>
      <c r="B480" s="816"/>
      <c r="C480" s="816"/>
      <c r="D480" s="410"/>
      <c r="E480" s="410"/>
      <c r="F480" s="412"/>
    </row>
    <row r="481" spans="1:6" ht="13" x14ac:dyDescent="0.15">
      <c r="A481" s="408"/>
      <c r="B481" s="816"/>
      <c r="C481" s="816"/>
      <c r="D481" s="410"/>
      <c r="E481" s="410"/>
      <c r="F481" s="412"/>
    </row>
    <row r="482" spans="1:6" ht="13" x14ac:dyDescent="0.15">
      <c r="A482" s="408"/>
      <c r="B482" s="816"/>
      <c r="C482" s="816"/>
      <c r="D482" s="410"/>
      <c r="E482" s="410"/>
      <c r="F482" s="412"/>
    </row>
    <row r="483" spans="1:6" ht="13" x14ac:dyDescent="0.15">
      <c r="A483" s="408"/>
      <c r="B483" s="816"/>
      <c r="C483" s="816"/>
      <c r="D483" s="410"/>
      <c r="E483" s="410"/>
      <c r="F483" s="412"/>
    </row>
    <row r="484" spans="1:6" ht="13" x14ac:dyDescent="0.15">
      <c r="A484" s="408"/>
      <c r="B484" s="816"/>
      <c r="C484" s="816"/>
      <c r="D484" s="410"/>
      <c r="E484" s="410"/>
      <c r="F484" s="412"/>
    </row>
    <row r="485" spans="1:6" ht="13" x14ac:dyDescent="0.15">
      <c r="A485" s="408"/>
      <c r="B485" s="816"/>
      <c r="C485" s="816"/>
      <c r="D485" s="410"/>
      <c r="E485" s="410"/>
      <c r="F485" s="412"/>
    </row>
    <row r="486" spans="1:6" ht="13" x14ac:dyDescent="0.15">
      <c r="A486" s="408"/>
      <c r="B486" s="816"/>
      <c r="C486" s="816"/>
      <c r="D486" s="410"/>
      <c r="E486" s="410"/>
      <c r="F486" s="412"/>
    </row>
    <row r="487" spans="1:6" ht="13" x14ac:dyDescent="0.15">
      <c r="A487" s="408"/>
      <c r="B487" s="816"/>
      <c r="C487" s="816"/>
      <c r="D487" s="410"/>
      <c r="E487" s="410"/>
      <c r="F487" s="412"/>
    </row>
    <row r="488" spans="1:6" ht="13" x14ac:dyDescent="0.15">
      <c r="A488" s="408"/>
      <c r="B488" s="816"/>
      <c r="C488" s="816"/>
      <c r="D488" s="410"/>
      <c r="E488" s="410"/>
      <c r="F488" s="412"/>
    </row>
    <row r="489" spans="1:6" ht="13" x14ac:dyDescent="0.15">
      <c r="A489" s="408"/>
      <c r="B489" s="816"/>
      <c r="C489" s="816"/>
      <c r="D489" s="410"/>
      <c r="E489" s="410"/>
      <c r="F489" s="412"/>
    </row>
    <row r="490" spans="1:6" ht="13" x14ac:dyDescent="0.15">
      <c r="A490" s="408"/>
      <c r="B490" s="816"/>
      <c r="C490" s="816"/>
      <c r="D490" s="410"/>
      <c r="E490" s="410"/>
      <c r="F490" s="412"/>
    </row>
    <row r="491" spans="1:6" ht="13" x14ac:dyDescent="0.15">
      <c r="A491" s="408"/>
      <c r="B491" s="816"/>
      <c r="C491" s="816"/>
      <c r="D491" s="410"/>
      <c r="E491" s="410"/>
      <c r="F491" s="412"/>
    </row>
    <row r="492" spans="1:6" ht="13" x14ac:dyDescent="0.15">
      <c r="A492" s="408"/>
      <c r="B492" s="816"/>
      <c r="C492" s="816"/>
      <c r="D492" s="410"/>
      <c r="E492" s="410"/>
      <c r="F492" s="412"/>
    </row>
    <row r="493" spans="1:6" ht="13" x14ac:dyDescent="0.15">
      <c r="A493" s="408"/>
      <c r="B493" s="816"/>
      <c r="C493" s="816"/>
      <c r="D493" s="410"/>
      <c r="E493" s="410"/>
      <c r="F493" s="412"/>
    </row>
    <row r="494" spans="1:6" ht="13" x14ac:dyDescent="0.15">
      <c r="A494" s="408"/>
      <c r="B494" s="816"/>
      <c r="C494" s="816"/>
      <c r="D494" s="410"/>
      <c r="E494" s="410"/>
      <c r="F494" s="412"/>
    </row>
    <row r="495" spans="1:6" ht="13" x14ac:dyDescent="0.15">
      <c r="A495" s="408"/>
      <c r="B495" s="816"/>
      <c r="C495" s="816"/>
      <c r="D495" s="410"/>
      <c r="E495" s="410"/>
      <c r="F495" s="412"/>
    </row>
    <row r="496" spans="1:6" ht="13" x14ac:dyDescent="0.15">
      <c r="A496" s="408"/>
      <c r="B496" s="816"/>
      <c r="C496" s="816"/>
      <c r="D496" s="410"/>
      <c r="E496" s="410"/>
      <c r="F496" s="412"/>
    </row>
    <row r="497" spans="1:6" ht="13" x14ac:dyDescent="0.15">
      <c r="A497" s="408"/>
      <c r="B497" s="816"/>
      <c r="C497" s="816"/>
      <c r="D497" s="410"/>
      <c r="E497" s="410"/>
      <c r="F497" s="412"/>
    </row>
    <row r="498" spans="1:6" ht="13" x14ac:dyDescent="0.15">
      <c r="A498" s="408"/>
      <c r="B498" s="816"/>
      <c r="C498" s="816"/>
      <c r="D498" s="410"/>
      <c r="E498" s="410"/>
      <c r="F498" s="412"/>
    </row>
    <row r="499" spans="1:6" ht="13" x14ac:dyDescent="0.15">
      <c r="A499" s="408"/>
      <c r="B499" s="816"/>
      <c r="C499" s="816"/>
      <c r="D499" s="410"/>
      <c r="E499" s="410"/>
      <c r="F499" s="412"/>
    </row>
    <row r="500" spans="1:6" ht="13" x14ac:dyDescent="0.15">
      <c r="A500" s="408"/>
      <c r="B500" s="816"/>
      <c r="C500" s="816"/>
      <c r="D500" s="410"/>
      <c r="E500" s="410"/>
      <c r="F500" s="412"/>
    </row>
    <row r="501" spans="1:6" ht="13" x14ac:dyDescent="0.15">
      <c r="A501" s="408"/>
      <c r="B501" s="816"/>
      <c r="C501" s="816"/>
      <c r="D501" s="410"/>
      <c r="E501" s="410"/>
      <c r="F501" s="412"/>
    </row>
    <row r="502" spans="1:6" ht="13" x14ac:dyDescent="0.15">
      <c r="A502" s="408"/>
      <c r="B502" s="816"/>
      <c r="C502" s="816"/>
      <c r="D502" s="410"/>
      <c r="E502" s="410"/>
      <c r="F502" s="412"/>
    </row>
    <row r="503" spans="1:6" ht="13" x14ac:dyDescent="0.15">
      <c r="A503" s="408"/>
      <c r="B503" s="816"/>
      <c r="C503" s="816"/>
      <c r="D503" s="410"/>
      <c r="E503" s="410"/>
      <c r="F503" s="412"/>
    </row>
    <row r="504" spans="1:6" ht="13" x14ac:dyDescent="0.15">
      <c r="A504" s="408"/>
      <c r="B504" s="816"/>
      <c r="C504" s="816"/>
      <c r="D504" s="410"/>
      <c r="E504" s="410"/>
      <c r="F504" s="412"/>
    </row>
    <row r="505" spans="1:6" ht="13" x14ac:dyDescent="0.15">
      <c r="A505" s="408"/>
      <c r="B505" s="816"/>
      <c r="C505" s="816"/>
      <c r="D505" s="410"/>
      <c r="E505" s="410"/>
      <c r="F505" s="412"/>
    </row>
    <row r="506" spans="1:6" ht="13" x14ac:dyDescent="0.15">
      <c r="A506" s="408"/>
      <c r="B506" s="816"/>
      <c r="C506" s="816"/>
      <c r="D506" s="410"/>
      <c r="E506" s="410"/>
      <c r="F506" s="412"/>
    </row>
    <row r="507" spans="1:6" ht="13" x14ac:dyDescent="0.15">
      <c r="A507" s="408"/>
      <c r="B507" s="816"/>
      <c r="C507" s="816"/>
      <c r="D507" s="410"/>
      <c r="E507" s="410"/>
      <c r="F507" s="412"/>
    </row>
    <row r="508" spans="1:6" ht="13" x14ac:dyDescent="0.15">
      <c r="A508" s="408"/>
      <c r="B508" s="816"/>
      <c r="C508" s="816"/>
      <c r="D508" s="410"/>
      <c r="E508" s="410"/>
      <c r="F508" s="412"/>
    </row>
    <row r="509" spans="1:6" ht="13" x14ac:dyDescent="0.15">
      <c r="A509" s="408"/>
      <c r="B509" s="816"/>
      <c r="C509" s="816"/>
      <c r="D509" s="410"/>
      <c r="E509" s="410"/>
      <c r="F509" s="412"/>
    </row>
    <row r="510" spans="1:6" ht="13" x14ac:dyDescent="0.15">
      <c r="A510" s="408"/>
      <c r="B510" s="816"/>
      <c r="C510" s="816"/>
      <c r="D510" s="410"/>
      <c r="E510" s="410"/>
      <c r="F510" s="412"/>
    </row>
    <row r="511" spans="1:6" ht="13" x14ac:dyDescent="0.15">
      <c r="A511" s="408"/>
      <c r="B511" s="816"/>
      <c r="C511" s="816"/>
      <c r="D511" s="410"/>
      <c r="E511" s="410"/>
      <c r="F511" s="412"/>
    </row>
    <row r="512" spans="1:6" ht="13" x14ac:dyDescent="0.15">
      <c r="A512" s="408"/>
      <c r="B512" s="816"/>
      <c r="C512" s="816"/>
      <c r="D512" s="410"/>
      <c r="E512" s="410"/>
      <c r="F512" s="412"/>
    </row>
    <row r="513" spans="1:6" ht="13" x14ac:dyDescent="0.15">
      <c r="A513" s="408"/>
      <c r="B513" s="816"/>
      <c r="C513" s="816"/>
      <c r="D513" s="410"/>
      <c r="E513" s="410"/>
      <c r="F513" s="412"/>
    </row>
    <row r="514" spans="1:6" ht="13" x14ac:dyDescent="0.15">
      <c r="A514" s="408"/>
      <c r="B514" s="816"/>
      <c r="C514" s="816"/>
      <c r="D514" s="410"/>
      <c r="E514" s="410"/>
      <c r="F514" s="412"/>
    </row>
    <row r="515" spans="1:6" ht="13" x14ac:dyDescent="0.15">
      <c r="A515" s="408"/>
      <c r="B515" s="816"/>
      <c r="C515" s="816"/>
      <c r="D515" s="410"/>
      <c r="E515" s="410"/>
      <c r="F515" s="412"/>
    </row>
    <row r="516" spans="1:6" ht="13" x14ac:dyDescent="0.15">
      <c r="A516" s="408"/>
      <c r="B516" s="816"/>
      <c r="C516" s="816"/>
      <c r="D516" s="410"/>
      <c r="E516" s="410"/>
      <c r="F516" s="412"/>
    </row>
    <row r="517" spans="1:6" ht="13" x14ac:dyDescent="0.15">
      <c r="A517" s="408"/>
      <c r="B517" s="816"/>
      <c r="C517" s="816"/>
      <c r="D517" s="410"/>
      <c r="E517" s="410"/>
      <c r="F517" s="412"/>
    </row>
    <row r="518" spans="1:6" ht="13" x14ac:dyDescent="0.15">
      <c r="A518" s="408"/>
      <c r="B518" s="816"/>
      <c r="C518" s="816"/>
      <c r="D518" s="410"/>
      <c r="E518" s="410"/>
      <c r="F518" s="412"/>
    </row>
    <row r="519" spans="1:6" ht="13" x14ac:dyDescent="0.15">
      <c r="A519" s="408"/>
      <c r="B519" s="816"/>
      <c r="C519" s="816"/>
      <c r="D519" s="410"/>
      <c r="E519" s="410"/>
      <c r="F519" s="412"/>
    </row>
    <row r="520" spans="1:6" ht="13" x14ac:dyDescent="0.15">
      <c r="A520" s="408"/>
      <c r="B520" s="816"/>
      <c r="C520" s="816"/>
      <c r="D520" s="410"/>
      <c r="E520" s="410"/>
      <c r="F520" s="412"/>
    </row>
    <row r="521" spans="1:6" ht="13" x14ac:dyDescent="0.15">
      <c r="A521" s="408"/>
      <c r="B521" s="816"/>
      <c r="C521" s="816"/>
      <c r="D521" s="410"/>
      <c r="E521" s="410"/>
      <c r="F521" s="412"/>
    </row>
    <row r="522" spans="1:6" ht="13" x14ac:dyDescent="0.15">
      <c r="A522" s="408"/>
      <c r="B522" s="816"/>
      <c r="C522" s="816"/>
      <c r="D522" s="410"/>
      <c r="E522" s="410"/>
      <c r="F522" s="412"/>
    </row>
    <row r="523" spans="1:6" ht="13" x14ac:dyDescent="0.15">
      <c r="A523" s="408"/>
      <c r="B523" s="816"/>
      <c r="C523" s="816"/>
      <c r="D523" s="410"/>
      <c r="E523" s="410"/>
      <c r="F523" s="412"/>
    </row>
    <row r="524" spans="1:6" ht="13" x14ac:dyDescent="0.15">
      <c r="A524" s="408"/>
      <c r="B524" s="816"/>
      <c r="C524" s="816"/>
      <c r="D524" s="410"/>
      <c r="E524" s="410"/>
      <c r="F524" s="412"/>
    </row>
    <row r="525" spans="1:6" ht="13" x14ac:dyDescent="0.15">
      <c r="A525" s="408"/>
      <c r="B525" s="816"/>
      <c r="C525" s="816"/>
      <c r="D525" s="410"/>
      <c r="E525" s="410"/>
      <c r="F525" s="412"/>
    </row>
    <row r="526" spans="1:6" ht="13" x14ac:dyDescent="0.15">
      <c r="A526" s="408"/>
      <c r="B526" s="816"/>
      <c r="C526" s="816"/>
      <c r="D526" s="410"/>
      <c r="E526" s="410"/>
      <c r="F526" s="412"/>
    </row>
    <row r="527" spans="1:6" ht="13" x14ac:dyDescent="0.15">
      <c r="A527" s="408"/>
      <c r="B527" s="816"/>
      <c r="C527" s="816"/>
      <c r="D527" s="410"/>
      <c r="E527" s="410"/>
      <c r="F527" s="412"/>
    </row>
    <row r="528" spans="1:6" ht="13" x14ac:dyDescent="0.15">
      <c r="A528" s="408"/>
      <c r="B528" s="816"/>
      <c r="C528" s="816"/>
      <c r="D528" s="410"/>
      <c r="E528" s="410"/>
      <c r="F528" s="412"/>
    </row>
    <row r="529" spans="1:6" ht="13" x14ac:dyDescent="0.15">
      <c r="A529" s="408"/>
      <c r="B529" s="816"/>
      <c r="C529" s="816"/>
      <c r="D529" s="410"/>
      <c r="E529" s="410"/>
      <c r="F529" s="412"/>
    </row>
    <row r="530" spans="1:6" ht="13" x14ac:dyDescent="0.15">
      <c r="A530" s="408"/>
      <c r="B530" s="816"/>
      <c r="C530" s="816"/>
      <c r="D530" s="410"/>
      <c r="E530" s="410"/>
      <c r="F530" s="412"/>
    </row>
    <row r="531" spans="1:6" ht="13" x14ac:dyDescent="0.15">
      <c r="A531" s="408"/>
      <c r="B531" s="816"/>
      <c r="C531" s="816"/>
      <c r="D531" s="410"/>
      <c r="E531" s="410"/>
      <c r="F531" s="412"/>
    </row>
    <row r="532" spans="1:6" ht="13" x14ac:dyDescent="0.15">
      <c r="A532" s="408"/>
      <c r="B532" s="816"/>
      <c r="C532" s="816"/>
      <c r="D532" s="410"/>
      <c r="E532" s="410"/>
      <c r="F532" s="412"/>
    </row>
    <row r="533" spans="1:6" ht="13" x14ac:dyDescent="0.15">
      <c r="A533" s="408"/>
      <c r="B533" s="816"/>
      <c r="C533" s="816"/>
      <c r="D533" s="410"/>
      <c r="E533" s="410"/>
      <c r="F533" s="412"/>
    </row>
    <row r="534" spans="1:6" ht="13" x14ac:dyDescent="0.15">
      <c r="A534" s="408"/>
      <c r="B534" s="816"/>
      <c r="C534" s="816"/>
      <c r="D534" s="410"/>
      <c r="E534" s="410"/>
      <c r="F534" s="412"/>
    </row>
    <row r="535" spans="1:6" ht="13" x14ac:dyDescent="0.15">
      <c r="A535" s="408"/>
      <c r="B535" s="816"/>
      <c r="C535" s="816"/>
      <c r="D535" s="410"/>
      <c r="E535" s="410"/>
      <c r="F535" s="412"/>
    </row>
    <row r="536" spans="1:6" ht="13" x14ac:dyDescent="0.15">
      <c r="A536" s="408"/>
      <c r="B536" s="816"/>
      <c r="C536" s="816"/>
      <c r="D536" s="410"/>
      <c r="E536" s="410"/>
      <c r="F536" s="412"/>
    </row>
    <row r="537" spans="1:6" ht="13" x14ac:dyDescent="0.15">
      <c r="A537" s="408"/>
      <c r="B537" s="816"/>
      <c r="C537" s="816"/>
      <c r="D537" s="410"/>
      <c r="E537" s="410"/>
      <c r="F537" s="412"/>
    </row>
    <row r="538" spans="1:6" ht="13" x14ac:dyDescent="0.15">
      <c r="A538" s="408"/>
      <c r="B538" s="816"/>
      <c r="C538" s="816"/>
      <c r="D538" s="410"/>
      <c r="E538" s="410"/>
      <c r="F538" s="412"/>
    </row>
    <row r="539" spans="1:6" ht="13" x14ac:dyDescent="0.15">
      <c r="A539" s="408"/>
      <c r="B539" s="816"/>
      <c r="C539" s="816"/>
      <c r="D539" s="410"/>
      <c r="E539" s="410"/>
      <c r="F539" s="412"/>
    </row>
    <row r="540" spans="1:6" ht="13" x14ac:dyDescent="0.15">
      <c r="A540" s="408"/>
      <c r="B540" s="816"/>
      <c r="C540" s="816"/>
      <c r="D540" s="410"/>
      <c r="E540" s="410"/>
      <c r="F540" s="412"/>
    </row>
    <row r="541" spans="1:6" ht="13" x14ac:dyDescent="0.15">
      <c r="A541" s="408"/>
      <c r="B541" s="816"/>
      <c r="C541" s="816"/>
      <c r="D541" s="410"/>
      <c r="E541" s="410"/>
      <c r="F541" s="412"/>
    </row>
    <row r="542" spans="1:6" ht="13" x14ac:dyDescent="0.15">
      <c r="A542" s="408"/>
      <c r="B542" s="816"/>
      <c r="C542" s="816"/>
      <c r="D542" s="410"/>
      <c r="E542" s="410"/>
      <c r="F542" s="412"/>
    </row>
    <row r="543" spans="1:6" ht="13" x14ac:dyDescent="0.15">
      <c r="A543" s="408"/>
      <c r="B543" s="816"/>
      <c r="C543" s="816"/>
      <c r="D543" s="410"/>
      <c r="E543" s="410"/>
      <c r="F543" s="412"/>
    </row>
    <row r="544" spans="1:6" ht="13" x14ac:dyDescent="0.15">
      <c r="A544" s="408"/>
      <c r="B544" s="816"/>
      <c r="C544" s="816"/>
      <c r="D544" s="410"/>
      <c r="E544" s="410"/>
      <c r="F544" s="412"/>
    </row>
    <row r="545" spans="1:6" ht="13" x14ac:dyDescent="0.15">
      <c r="A545" s="408"/>
      <c r="B545" s="816"/>
      <c r="C545" s="816"/>
      <c r="D545" s="410"/>
      <c r="E545" s="410"/>
      <c r="F545" s="412"/>
    </row>
    <row r="546" spans="1:6" ht="13" x14ac:dyDescent="0.15">
      <c r="A546" s="408"/>
      <c r="B546" s="816"/>
      <c r="C546" s="816"/>
      <c r="D546" s="410"/>
      <c r="E546" s="410"/>
      <c r="F546" s="412"/>
    </row>
    <row r="547" spans="1:6" ht="13" x14ac:dyDescent="0.15">
      <c r="A547" s="408"/>
      <c r="B547" s="816"/>
      <c r="C547" s="816"/>
      <c r="D547" s="410"/>
      <c r="E547" s="410"/>
      <c r="F547" s="412"/>
    </row>
    <row r="548" spans="1:6" ht="13" x14ac:dyDescent="0.15">
      <c r="A548" s="408"/>
      <c r="B548" s="816"/>
      <c r="C548" s="816"/>
      <c r="D548" s="410"/>
      <c r="E548" s="410"/>
      <c r="F548" s="412"/>
    </row>
    <row r="549" spans="1:6" ht="13" x14ac:dyDescent="0.15">
      <c r="A549" s="408"/>
      <c r="B549" s="816"/>
      <c r="C549" s="816"/>
      <c r="D549" s="410"/>
      <c r="E549" s="410"/>
      <c r="F549" s="412"/>
    </row>
    <row r="550" spans="1:6" ht="13" x14ac:dyDescent="0.15">
      <c r="A550" s="408"/>
      <c r="B550" s="816"/>
      <c r="C550" s="816"/>
      <c r="D550" s="410"/>
      <c r="E550" s="410"/>
      <c r="F550" s="412"/>
    </row>
    <row r="551" spans="1:6" ht="13" x14ac:dyDescent="0.15">
      <c r="A551" s="408"/>
      <c r="B551" s="816"/>
      <c r="C551" s="816"/>
      <c r="D551" s="410"/>
      <c r="E551" s="410"/>
      <c r="F551" s="412"/>
    </row>
    <row r="552" spans="1:6" ht="13" x14ac:dyDescent="0.15">
      <c r="A552" s="408"/>
      <c r="B552" s="816"/>
      <c r="C552" s="816"/>
      <c r="D552" s="410"/>
      <c r="E552" s="410"/>
      <c r="F552" s="412"/>
    </row>
    <row r="553" spans="1:6" ht="13" x14ac:dyDescent="0.15">
      <c r="A553" s="408"/>
      <c r="B553" s="816"/>
      <c r="C553" s="816"/>
      <c r="D553" s="410"/>
      <c r="E553" s="410"/>
      <c r="F553" s="412"/>
    </row>
    <row r="554" spans="1:6" ht="13" x14ac:dyDescent="0.15">
      <c r="A554" s="408"/>
      <c r="B554" s="816"/>
      <c r="C554" s="816"/>
      <c r="D554" s="410"/>
      <c r="E554" s="410"/>
      <c r="F554" s="412"/>
    </row>
    <row r="555" spans="1:6" ht="13" x14ac:dyDescent="0.15">
      <c r="A555" s="408"/>
      <c r="B555" s="816"/>
      <c r="C555" s="816"/>
      <c r="D555" s="410"/>
      <c r="E555" s="410"/>
      <c r="F555" s="412"/>
    </row>
    <row r="556" spans="1:6" ht="13" x14ac:dyDescent="0.15">
      <c r="A556" s="408"/>
      <c r="B556" s="816"/>
      <c r="C556" s="816"/>
      <c r="D556" s="410"/>
      <c r="E556" s="410"/>
      <c r="F556" s="412"/>
    </row>
    <row r="557" spans="1:6" ht="13" x14ac:dyDescent="0.15">
      <c r="A557" s="408"/>
      <c r="B557" s="816"/>
      <c r="C557" s="816"/>
      <c r="D557" s="410"/>
      <c r="E557" s="410"/>
      <c r="F557" s="412"/>
    </row>
    <row r="558" spans="1:6" ht="13" x14ac:dyDescent="0.15">
      <c r="A558" s="408"/>
      <c r="B558" s="816"/>
      <c r="C558" s="816"/>
      <c r="D558" s="410"/>
      <c r="E558" s="410"/>
      <c r="F558" s="412"/>
    </row>
    <row r="559" spans="1:6" ht="13" x14ac:dyDescent="0.15">
      <c r="A559" s="408"/>
      <c r="B559" s="816"/>
      <c r="C559" s="816"/>
      <c r="D559" s="410"/>
      <c r="E559" s="410"/>
      <c r="F559" s="412"/>
    </row>
    <row r="560" spans="1:6" ht="13" x14ac:dyDescent="0.15">
      <c r="A560" s="408"/>
      <c r="B560" s="816"/>
      <c r="C560" s="816"/>
      <c r="D560" s="410"/>
      <c r="E560" s="410"/>
      <c r="F560" s="412"/>
    </row>
    <row r="561" spans="1:6" ht="13" x14ac:dyDescent="0.15">
      <c r="A561" s="408"/>
      <c r="B561" s="816"/>
      <c r="C561" s="816"/>
      <c r="D561" s="410"/>
      <c r="E561" s="410"/>
      <c r="F561" s="412"/>
    </row>
    <row r="562" spans="1:6" ht="13" x14ac:dyDescent="0.15">
      <c r="A562" s="408"/>
      <c r="B562" s="816"/>
      <c r="C562" s="816"/>
      <c r="D562" s="410"/>
      <c r="E562" s="410"/>
      <c r="F562" s="412"/>
    </row>
    <row r="563" spans="1:6" ht="13" x14ac:dyDescent="0.15">
      <c r="A563" s="408"/>
      <c r="B563" s="816"/>
      <c r="C563" s="816"/>
      <c r="D563" s="410"/>
      <c r="E563" s="410"/>
      <c r="F563" s="412"/>
    </row>
    <row r="564" spans="1:6" ht="13" x14ac:dyDescent="0.15">
      <c r="A564" s="408"/>
      <c r="B564" s="816"/>
      <c r="C564" s="816"/>
      <c r="D564" s="410"/>
      <c r="E564" s="410"/>
      <c r="F564" s="412"/>
    </row>
    <row r="565" spans="1:6" ht="13" x14ac:dyDescent="0.15">
      <c r="A565" s="408"/>
      <c r="B565" s="816"/>
      <c r="C565" s="816"/>
      <c r="D565" s="410"/>
      <c r="E565" s="410"/>
      <c r="F565" s="412"/>
    </row>
    <row r="566" spans="1:6" ht="13" x14ac:dyDescent="0.15">
      <c r="A566" s="408"/>
      <c r="B566" s="816"/>
      <c r="C566" s="816"/>
      <c r="D566" s="410"/>
      <c r="E566" s="410"/>
      <c r="F566" s="412"/>
    </row>
    <row r="567" spans="1:6" ht="13" x14ac:dyDescent="0.15">
      <c r="A567" s="408"/>
      <c r="B567" s="816"/>
      <c r="C567" s="816"/>
      <c r="D567" s="410"/>
      <c r="E567" s="410"/>
      <c r="F567" s="412"/>
    </row>
    <row r="568" spans="1:6" ht="13" x14ac:dyDescent="0.15">
      <c r="A568" s="408"/>
      <c r="B568" s="816"/>
      <c r="C568" s="816"/>
      <c r="D568" s="410"/>
      <c r="E568" s="410"/>
      <c r="F568" s="412"/>
    </row>
    <row r="569" spans="1:6" ht="13" x14ac:dyDescent="0.15">
      <c r="A569" s="408"/>
      <c r="B569" s="816"/>
      <c r="C569" s="816"/>
      <c r="D569" s="410"/>
      <c r="E569" s="410"/>
      <c r="F569" s="412"/>
    </row>
    <row r="570" spans="1:6" ht="13" x14ac:dyDescent="0.15">
      <c r="A570" s="408"/>
      <c r="B570" s="816"/>
      <c r="C570" s="816"/>
      <c r="D570" s="410"/>
      <c r="E570" s="410"/>
      <c r="F570" s="412"/>
    </row>
    <row r="571" spans="1:6" ht="13" x14ac:dyDescent="0.15">
      <c r="A571" s="408"/>
      <c r="B571" s="816"/>
      <c r="C571" s="816"/>
      <c r="D571" s="410"/>
      <c r="E571" s="410"/>
      <c r="F571" s="412"/>
    </row>
    <row r="572" spans="1:6" ht="13" x14ac:dyDescent="0.15">
      <c r="A572" s="408"/>
      <c r="B572" s="816"/>
      <c r="C572" s="816"/>
      <c r="D572" s="410"/>
      <c r="E572" s="410"/>
      <c r="F572" s="412"/>
    </row>
    <row r="573" spans="1:6" ht="13" x14ac:dyDescent="0.15">
      <c r="A573" s="408"/>
      <c r="B573" s="816"/>
      <c r="C573" s="816"/>
      <c r="D573" s="410"/>
      <c r="E573" s="410"/>
      <c r="F573" s="412"/>
    </row>
    <row r="574" spans="1:6" ht="13" x14ac:dyDescent="0.15">
      <c r="A574" s="408"/>
      <c r="B574" s="816"/>
      <c r="C574" s="816"/>
      <c r="D574" s="410"/>
      <c r="E574" s="410"/>
      <c r="F574" s="412"/>
    </row>
    <row r="575" spans="1:6" ht="13" x14ac:dyDescent="0.15">
      <c r="A575" s="408"/>
      <c r="B575" s="816"/>
      <c r="C575" s="816"/>
      <c r="D575" s="410"/>
      <c r="E575" s="410"/>
      <c r="F575" s="412"/>
    </row>
    <row r="576" spans="1:6" ht="13" x14ac:dyDescent="0.15">
      <c r="A576" s="408"/>
      <c r="B576" s="816"/>
      <c r="C576" s="816"/>
      <c r="D576" s="410"/>
      <c r="E576" s="410"/>
      <c r="F576" s="412"/>
    </row>
    <row r="577" spans="1:6" ht="13" x14ac:dyDescent="0.15">
      <c r="A577" s="408"/>
      <c r="B577" s="816"/>
      <c r="C577" s="816"/>
      <c r="D577" s="410"/>
      <c r="E577" s="410"/>
      <c r="F577" s="412"/>
    </row>
    <row r="578" spans="1:6" ht="13" x14ac:dyDescent="0.15">
      <c r="A578" s="408"/>
      <c r="B578" s="816"/>
      <c r="C578" s="816"/>
      <c r="D578" s="410"/>
      <c r="E578" s="410"/>
      <c r="F578" s="412"/>
    </row>
    <row r="579" spans="1:6" ht="13" x14ac:dyDescent="0.15">
      <c r="A579" s="408"/>
      <c r="B579" s="816"/>
      <c r="C579" s="816"/>
      <c r="D579" s="410"/>
      <c r="E579" s="410"/>
      <c r="F579" s="412"/>
    </row>
    <row r="580" spans="1:6" ht="13" x14ac:dyDescent="0.15">
      <c r="A580" s="408"/>
      <c r="B580" s="816"/>
      <c r="C580" s="816"/>
      <c r="D580" s="410"/>
      <c r="E580" s="410"/>
      <c r="F580" s="412"/>
    </row>
    <row r="581" spans="1:6" ht="13" x14ac:dyDescent="0.15">
      <c r="A581" s="408"/>
      <c r="B581" s="816"/>
      <c r="C581" s="816"/>
      <c r="D581" s="410"/>
      <c r="E581" s="410"/>
      <c r="F581" s="412"/>
    </row>
    <row r="582" spans="1:6" ht="13" x14ac:dyDescent="0.15">
      <c r="A582" s="408"/>
      <c r="B582" s="816"/>
      <c r="C582" s="816"/>
      <c r="D582" s="410"/>
      <c r="E582" s="410"/>
      <c r="F582" s="412"/>
    </row>
    <row r="583" spans="1:6" ht="13" x14ac:dyDescent="0.15">
      <c r="A583" s="408"/>
      <c r="B583" s="816"/>
      <c r="C583" s="816"/>
      <c r="D583" s="410"/>
      <c r="E583" s="410"/>
      <c r="F583" s="412"/>
    </row>
    <row r="584" spans="1:6" ht="13" x14ac:dyDescent="0.15">
      <c r="A584" s="408"/>
      <c r="B584" s="816"/>
      <c r="C584" s="816"/>
      <c r="D584" s="410"/>
      <c r="E584" s="410"/>
      <c r="F584" s="412"/>
    </row>
    <row r="585" spans="1:6" ht="13" x14ac:dyDescent="0.15">
      <c r="A585" s="408"/>
      <c r="B585" s="816"/>
      <c r="C585" s="816"/>
      <c r="D585" s="410"/>
      <c r="E585" s="410"/>
      <c r="F585" s="412"/>
    </row>
    <row r="586" spans="1:6" ht="13" x14ac:dyDescent="0.15">
      <c r="A586" s="408"/>
      <c r="B586" s="816"/>
      <c r="C586" s="816"/>
      <c r="D586" s="410"/>
      <c r="E586" s="410"/>
      <c r="F586" s="412"/>
    </row>
    <row r="587" spans="1:6" ht="13" x14ac:dyDescent="0.15">
      <c r="A587" s="408"/>
      <c r="B587" s="816"/>
      <c r="C587" s="816"/>
      <c r="D587" s="410"/>
      <c r="E587" s="410"/>
      <c r="F587" s="412"/>
    </row>
    <row r="588" spans="1:6" ht="13" x14ac:dyDescent="0.15">
      <c r="A588" s="408"/>
      <c r="B588" s="816"/>
      <c r="C588" s="816"/>
      <c r="D588" s="410"/>
      <c r="E588" s="410"/>
      <c r="F588" s="412"/>
    </row>
    <row r="589" spans="1:6" ht="13" x14ac:dyDescent="0.15">
      <c r="A589" s="408"/>
      <c r="B589" s="816"/>
      <c r="C589" s="816"/>
      <c r="D589" s="410"/>
      <c r="E589" s="410"/>
      <c r="F589" s="412"/>
    </row>
    <row r="590" spans="1:6" ht="13" x14ac:dyDescent="0.15">
      <c r="A590" s="408"/>
      <c r="B590" s="816"/>
      <c r="C590" s="816"/>
      <c r="D590" s="410"/>
      <c r="E590" s="410"/>
      <c r="F590" s="412"/>
    </row>
    <row r="591" spans="1:6" ht="13" x14ac:dyDescent="0.15">
      <c r="A591" s="408"/>
      <c r="B591" s="816"/>
      <c r="C591" s="816"/>
      <c r="D591" s="410"/>
      <c r="E591" s="410"/>
      <c r="F591" s="412"/>
    </row>
    <row r="592" spans="1:6" ht="13" x14ac:dyDescent="0.15">
      <c r="A592" s="408"/>
      <c r="B592" s="816"/>
      <c r="C592" s="816"/>
      <c r="D592" s="410"/>
      <c r="E592" s="410"/>
      <c r="F592" s="412"/>
    </row>
    <row r="593" spans="1:6" ht="13" x14ac:dyDescent="0.15">
      <c r="A593" s="408"/>
      <c r="B593" s="816"/>
      <c r="C593" s="816"/>
      <c r="D593" s="410"/>
      <c r="E593" s="410"/>
      <c r="F593" s="412"/>
    </row>
    <row r="594" spans="1:6" ht="13" x14ac:dyDescent="0.15">
      <c r="A594" s="408"/>
      <c r="B594" s="816"/>
      <c r="C594" s="816"/>
      <c r="D594" s="410"/>
      <c r="E594" s="410"/>
      <c r="F594" s="412"/>
    </row>
    <row r="595" spans="1:6" ht="13" x14ac:dyDescent="0.15">
      <c r="A595" s="408"/>
      <c r="B595" s="816"/>
      <c r="C595" s="816"/>
      <c r="D595" s="410"/>
      <c r="E595" s="410"/>
      <c r="F595" s="412"/>
    </row>
    <row r="596" spans="1:6" ht="13" x14ac:dyDescent="0.15">
      <c r="A596" s="408"/>
      <c r="B596" s="816"/>
      <c r="C596" s="816"/>
      <c r="D596" s="410"/>
      <c r="E596" s="410"/>
      <c r="F596" s="412"/>
    </row>
    <row r="597" spans="1:6" ht="13" x14ac:dyDescent="0.15">
      <c r="A597" s="408"/>
      <c r="B597" s="816"/>
      <c r="C597" s="816"/>
      <c r="D597" s="410"/>
      <c r="E597" s="410"/>
      <c r="F597" s="412"/>
    </row>
    <row r="598" spans="1:6" ht="13" x14ac:dyDescent="0.15">
      <c r="A598" s="408"/>
      <c r="B598" s="816"/>
      <c r="C598" s="816"/>
      <c r="D598" s="410"/>
      <c r="E598" s="410"/>
      <c r="F598" s="412"/>
    </row>
    <row r="599" spans="1:6" ht="13" x14ac:dyDescent="0.15">
      <c r="A599" s="408"/>
      <c r="B599" s="816"/>
      <c r="C599" s="816"/>
      <c r="D599" s="410"/>
      <c r="E599" s="410"/>
      <c r="F599" s="412"/>
    </row>
    <row r="600" spans="1:6" ht="13" x14ac:dyDescent="0.15">
      <c r="A600" s="408"/>
      <c r="B600" s="816"/>
      <c r="C600" s="816"/>
      <c r="D600" s="410"/>
      <c r="E600" s="410"/>
      <c r="F600" s="412"/>
    </row>
    <row r="601" spans="1:6" ht="13" x14ac:dyDescent="0.15">
      <c r="A601" s="408"/>
      <c r="B601" s="816"/>
      <c r="C601" s="816"/>
      <c r="D601" s="410"/>
      <c r="E601" s="410"/>
      <c r="F601" s="412"/>
    </row>
    <row r="602" spans="1:6" ht="13" x14ac:dyDescent="0.15">
      <c r="A602" s="408"/>
      <c r="B602" s="816"/>
      <c r="C602" s="816"/>
      <c r="D602" s="410"/>
      <c r="E602" s="410"/>
      <c r="F602" s="412"/>
    </row>
    <row r="603" spans="1:6" ht="13" x14ac:dyDescent="0.15">
      <c r="A603" s="408"/>
      <c r="B603" s="816"/>
      <c r="C603" s="816"/>
      <c r="D603" s="410"/>
      <c r="E603" s="410"/>
      <c r="F603" s="412"/>
    </row>
    <row r="604" spans="1:6" ht="13" x14ac:dyDescent="0.15">
      <c r="A604" s="408"/>
      <c r="B604" s="816"/>
      <c r="C604" s="816"/>
      <c r="D604" s="410"/>
      <c r="E604" s="410"/>
      <c r="F604" s="412"/>
    </row>
    <row r="605" spans="1:6" ht="13" x14ac:dyDescent="0.15">
      <c r="A605" s="408"/>
      <c r="B605" s="816"/>
      <c r="C605" s="816"/>
      <c r="D605" s="410"/>
      <c r="E605" s="410"/>
      <c r="F605" s="412"/>
    </row>
    <row r="606" spans="1:6" ht="13" x14ac:dyDescent="0.15">
      <c r="A606" s="408"/>
      <c r="B606" s="816"/>
      <c r="C606" s="816"/>
      <c r="D606" s="410"/>
      <c r="E606" s="410"/>
      <c r="F606" s="412"/>
    </row>
    <row r="607" spans="1:6" ht="13" x14ac:dyDescent="0.15">
      <c r="A607" s="408"/>
      <c r="B607" s="816"/>
      <c r="C607" s="816"/>
      <c r="D607" s="410"/>
      <c r="E607" s="410"/>
      <c r="F607" s="412"/>
    </row>
    <row r="608" spans="1:6" ht="13" x14ac:dyDescent="0.15">
      <c r="A608" s="408"/>
      <c r="B608" s="816"/>
      <c r="C608" s="816"/>
      <c r="D608" s="410"/>
      <c r="E608" s="410"/>
      <c r="F608" s="412"/>
    </row>
    <row r="609" spans="1:6" ht="13" x14ac:dyDescent="0.15">
      <c r="A609" s="408"/>
      <c r="B609" s="816"/>
      <c r="C609" s="816"/>
      <c r="D609" s="410"/>
      <c r="E609" s="410"/>
      <c r="F609" s="412"/>
    </row>
    <row r="610" spans="1:6" ht="13" x14ac:dyDescent="0.15">
      <c r="A610" s="408"/>
      <c r="B610" s="816"/>
      <c r="C610" s="816"/>
      <c r="D610" s="410"/>
      <c r="E610" s="410"/>
      <c r="F610" s="412"/>
    </row>
    <row r="611" spans="1:6" ht="13" x14ac:dyDescent="0.15">
      <c r="A611" s="408"/>
      <c r="B611" s="816"/>
      <c r="C611" s="816"/>
      <c r="D611" s="410"/>
      <c r="E611" s="410"/>
      <c r="F611" s="412"/>
    </row>
    <row r="612" spans="1:6" ht="13" x14ac:dyDescent="0.15">
      <c r="A612" s="408"/>
      <c r="B612" s="816"/>
      <c r="C612" s="816"/>
      <c r="D612" s="410"/>
      <c r="E612" s="410"/>
      <c r="F612" s="412"/>
    </row>
    <row r="613" spans="1:6" ht="13" x14ac:dyDescent="0.15">
      <c r="A613" s="408"/>
      <c r="B613" s="816"/>
      <c r="C613" s="816"/>
      <c r="D613" s="410"/>
      <c r="E613" s="410"/>
      <c r="F613" s="412"/>
    </row>
    <row r="614" spans="1:6" ht="13" x14ac:dyDescent="0.15">
      <c r="A614" s="408"/>
      <c r="B614" s="816"/>
      <c r="C614" s="816"/>
      <c r="D614" s="410"/>
      <c r="E614" s="410"/>
      <c r="F614" s="412"/>
    </row>
    <row r="615" spans="1:6" ht="13" x14ac:dyDescent="0.15">
      <c r="A615" s="408"/>
      <c r="B615" s="816"/>
      <c r="C615" s="816"/>
      <c r="D615" s="410"/>
      <c r="E615" s="410"/>
      <c r="F615" s="412"/>
    </row>
    <row r="616" spans="1:6" ht="13" x14ac:dyDescent="0.15">
      <c r="A616" s="408"/>
      <c r="B616" s="816"/>
      <c r="C616" s="816"/>
      <c r="D616" s="410"/>
      <c r="E616" s="410"/>
      <c r="F616" s="412"/>
    </row>
    <row r="617" spans="1:6" ht="13" x14ac:dyDescent="0.15">
      <c r="A617" s="408"/>
      <c r="B617" s="816"/>
      <c r="C617" s="816"/>
      <c r="D617" s="410"/>
      <c r="E617" s="410"/>
      <c r="F617" s="412"/>
    </row>
    <row r="618" spans="1:6" ht="13" x14ac:dyDescent="0.15">
      <c r="A618" s="408"/>
      <c r="B618" s="816"/>
      <c r="C618" s="816"/>
      <c r="D618" s="410"/>
      <c r="E618" s="410"/>
      <c r="F618" s="412"/>
    </row>
    <row r="619" spans="1:6" ht="13" x14ac:dyDescent="0.15">
      <c r="A619" s="408"/>
      <c r="B619" s="816"/>
      <c r="C619" s="816"/>
      <c r="D619" s="410"/>
      <c r="E619" s="410"/>
      <c r="F619" s="412"/>
    </row>
    <row r="620" spans="1:6" ht="13" x14ac:dyDescent="0.15">
      <c r="A620" s="408"/>
      <c r="B620" s="816"/>
      <c r="C620" s="816"/>
      <c r="D620" s="410"/>
      <c r="E620" s="410"/>
      <c r="F620" s="412"/>
    </row>
    <row r="621" spans="1:6" ht="13" x14ac:dyDescent="0.15">
      <c r="A621" s="408"/>
      <c r="B621" s="816"/>
      <c r="C621" s="816"/>
      <c r="D621" s="410"/>
      <c r="E621" s="410"/>
      <c r="F621" s="412"/>
    </row>
    <row r="622" spans="1:6" ht="13" x14ac:dyDescent="0.15">
      <c r="A622" s="408"/>
      <c r="B622" s="816"/>
      <c r="C622" s="816"/>
      <c r="D622" s="410"/>
      <c r="E622" s="410"/>
      <c r="F622" s="412"/>
    </row>
    <row r="623" spans="1:6" ht="13" x14ac:dyDescent="0.15">
      <c r="A623" s="408"/>
      <c r="B623" s="816"/>
      <c r="C623" s="816"/>
      <c r="D623" s="410"/>
      <c r="E623" s="410"/>
      <c r="F623" s="412"/>
    </row>
    <row r="624" spans="1:6" ht="13" x14ac:dyDescent="0.15">
      <c r="A624" s="408"/>
      <c r="B624" s="816"/>
      <c r="C624" s="816"/>
      <c r="D624" s="410"/>
      <c r="E624" s="410"/>
      <c r="F624" s="412"/>
    </row>
    <row r="625" spans="1:6" ht="13" x14ac:dyDescent="0.15">
      <c r="A625" s="408"/>
      <c r="B625" s="816"/>
      <c r="C625" s="816"/>
      <c r="D625" s="410"/>
      <c r="E625" s="410"/>
      <c r="F625" s="412"/>
    </row>
    <row r="626" spans="1:6" ht="13" x14ac:dyDescent="0.15">
      <c r="A626" s="408"/>
      <c r="B626" s="816"/>
      <c r="C626" s="816"/>
      <c r="D626" s="410"/>
      <c r="E626" s="410"/>
      <c r="F626" s="412"/>
    </row>
    <row r="627" spans="1:6" ht="13" x14ac:dyDescent="0.15">
      <c r="A627" s="408"/>
      <c r="B627" s="816"/>
      <c r="C627" s="816"/>
      <c r="D627" s="410"/>
      <c r="E627" s="410"/>
      <c r="F627" s="412"/>
    </row>
    <row r="628" spans="1:6" ht="13" x14ac:dyDescent="0.15">
      <c r="A628" s="408"/>
      <c r="B628" s="816"/>
      <c r="C628" s="816"/>
      <c r="D628" s="410"/>
      <c r="E628" s="410"/>
      <c r="F628" s="412"/>
    </row>
    <row r="629" spans="1:6" ht="13" x14ac:dyDescent="0.15">
      <c r="A629" s="408"/>
      <c r="B629" s="816"/>
      <c r="C629" s="816"/>
      <c r="D629" s="410"/>
      <c r="E629" s="410"/>
      <c r="F629" s="412"/>
    </row>
    <row r="630" spans="1:6" ht="13" x14ac:dyDescent="0.15">
      <c r="A630" s="408"/>
      <c r="B630" s="816"/>
      <c r="C630" s="816"/>
      <c r="D630" s="410"/>
      <c r="E630" s="410"/>
      <c r="F630" s="412"/>
    </row>
    <row r="631" spans="1:6" ht="13" x14ac:dyDescent="0.15">
      <c r="A631" s="408"/>
      <c r="B631" s="816"/>
      <c r="C631" s="816"/>
      <c r="D631" s="410"/>
      <c r="E631" s="410"/>
      <c r="F631" s="412"/>
    </row>
    <row r="632" spans="1:6" ht="13" x14ac:dyDescent="0.15">
      <c r="A632" s="408"/>
      <c r="B632" s="816"/>
      <c r="C632" s="816"/>
      <c r="D632" s="410"/>
      <c r="E632" s="410"/>
      <c r="F632" s="412"/>
    </row>
    <row r="633" spans="1:6" ht="13" x14ac:dyDescent="0.15">
      <c r="A633" s="408"/>
      <c r="B633" s="816"/>
      <c r="C633" s="816"/>
      <c r="D633" s="410"/>
      <c r="E633" s="410"/>
      <c r="F633" s="412"/>
    </row>
    <row r="634" spans="1:6" ht="13" x14ac:dyDescent="0.15">
      <c r="A634" s="408"/>
      <c r="B634" s="816"/>
      <c r="C634" s="816"/>
      <c r="D634" s="410"/>
      <c r="E634" s="410"/>
      <c r="F634" s="412"/>
    </row>
    <row r="635" spans="1:6" ht="13" x14ac:dyDescent="0.15">
      <c r="A635" s="408"/>
      <c r="B635" s="816"/>
      <c r="C635" s="816"/>
      <c r="D635" s="410"/>
      <c r="E635" s="410"/>
      <c r="F635" s="412"/>
    </row>
    <row r="636" spans="1:6" ht="13" x14ac:dyDescent="0.15">
      <c r="A636" s="408"/>
      <c r="B636" s="816"/>
      <c r="C636" s="816"/>
      <c r="D636" s="410"/>
      <c r="E636" s="410"/>
      <c r="F636" s="412"/>
    </row>
    <row r="637" spans="1:6" ht="13" x14ac:dyDescent="0.15">
      <c r="A637" s="408"/>
      <c r="B637" s="816"/>
      <c r="C637" s="816"/>
      <c r="D637" s="410"/>
      <c r="E637" s="410"/>
      <c r="F637" s="412"/>
    </row>
    <row r="638" spans="1:6" ht="13" x14ac:dyDescent="0.15">
      <c r="A638" s="408"/>
      <c r="B638" s="816"/>
      <c r="C638" s="816"/>
      <c r="D638" s="410"/>
      <c r="E638" s="410"/>
      <c r="F638" s="412"/>
    </row>
    <row r="639" spans="1:6" ht="13" x14ac:dyDescent="0.15">
      <c r="A639" s="408"/>
      <c r="B639" s="816"/>
      <c r="C639" s="816"/>
      <c r="D639" s="410"/>
      <c r="E639" s="410"/>
      <c r="F639" s="412"/>
    </row>
    <row r="640" spans="1:6" ht="13" x14ac:dyDescent="0.15">
      <c r="A640" s="408"/>
      <c r="B640" s="816"/>
      <c r="C640" s="816"/>
      <c r="D640" s="410"/>
      <c r="E640" s="410"/>
      <c r="F640" s="412"/>
    </row>
    <row r="641" spans="1:6" ht="13" x14ac:dyDescent="0.15">
      <c r="A641" s="408"/>
      <c r="B641" s="816"/>
      <c r="C641" s="816"/>
      <c r="D641" s="410"/>
      <c r="E641" s="410"/>
      <c r="F641" s="412"/>
    </row>
    <row r="642" spans="1:6" ht="13" x14ac:dyDescent="0.15">
      <c r="A642" s="408"/>
      <c r="B642" s="816"/>
      <c r="C642" s="816"/>
      <c r="D642" s="410"/>
      <c r="E642" s="410"/>
      <c r="F642" s="412"/>
    </row>
    <row r="643" spans="1:6" ht="13" x14ac:dyDescent="0.15">
      <c r="A643" s="408"/>
      <c r="B643" s="816"/>
      <c r="C643" s="816"/>
      <c r="D643" s="410"/>
      <c r="E643" s="410"/>
      <c r="F643" s="412"/>
    </row>
    <row r="644" spans="1:6" ht="13" x14ac:dyDescent="0.15">
      <c r="A644" s="408"/>
      <c r="B644" s="816"/>
      <c r="C644" s="816"/>
      <c r="D644" s="410"/>
      <c r="E644" s="410"/>
      <c r="F644" s="412"/>
    </row>
    <row r="645" spans="1:6" ht="13" x14ac:dyDescent="0.15">
      <c r="A645" s="408"/>
      <c r="B645" s="816"/>
      <c r="C645" s="816"/>
      <c r="D645" s="410"/>
      <c r="E645" s="410"/>
      <c r="F645" s="412"/>
    </row>
    <row r="646" spans="1:6" ht="13" x14ac:dyDescent="0.15">
      <c r="A646" s="408"/>
      <c r="B646" s="816"/>
      <c r="C646" s="816"/>
      <c r="D646" s="410"/>
      <c r="E646" s="410"/>
      <c r="F646" s="412"/>
    </row>
    <row r="647" spans="1:6" ht="13" x14ac:dyDescent="0.15">
      <c r="A647" s="408"/>
      <c r="B647" s="816"/>
      <c r="C647" s="816"/>
      <c r="D647" s="410"/>
      <c r="E647" s="410"/>
      <c r="F647" s="412"/>
    </row>
    <row r="648" spans="1:6" ht="13" x14ac:dyDescent="0.15">
      <c r="A648" s="408"/>
      <c r="B648" s="816"/>
      <c r="C648" s="816"/>
      <c r="D648" s="410"/>
      <c r="E648" s="410"/>
      <c r="F648" s="412"/>
    </row>
    <row r="649" spans="1:6" ht="13" x14ac:dyDescent="0.15">
      <c r="A649" s="408"/>
      <c r="B649" s="816"/>
      <c r="C649" s="816"/>
      <c r="D649" s="410"/>
      <c r="E649" s="410"/>
      <c r="F649" s="412"/>
    </row>
    <row r="650" spans="1:6" ht="13" x14ac:dyDescent="0.15">
      <c r="A650" s="408"/>
      <c r="B650" s="816"/>
      <c r="C650" s="816"/>
      <c r="D650" s="410"/>
      <c r="E650" s="410"/>
      <c r="F650" s="412"/>
    </row>
    <row r="651" spans="1:6" ht="13" x14ac:dyDescent="0.15">
      <c r="A651" s="408"/>
      <c r="B651" s="816"/>
      <c r="C651" s="816"/>
      <c r="D651" s="410"/>
      <c r="E651" s="410"/>
      <c r="F651" s="412"/>
    </row>
    <row r="652" spans="1:6" ht="13" x14ac:dyDescent="0.15">
      <c r="A652" s="408"/>
      <c r="B652" s="816"/>
      <c r="C652" s="816"/>
      <c r="D652" s="410"/>
      <c r="E652" s="410"/>
      <c r="F652" s="412"/>
    </row>
    <row r="653" spans="1:6" ht="13" x14ac:dyDescent="0.15">
      <c r="A653" s="408"/>
      <c r="B653" s="816"/>
      <c r="C653" s="816"/>
      <c r="D653" s="410"/>
      <c r="E653" s="410"/>
      <c r="F653" s="412"/>
    </row>
    <row r="654" spans="1:6" ht="13" x14ac:dyDescent="0.15">
      <c r="A654" s="408"/>
      <c r="B654" s="816"/>
      <c r="C654" s="816"/>
      <c r="D654" s="410"/>
      <c r="E654" s="410"/>
      <c r="F654" s="412"/>
    </row>
    <row r="655" spans="1:6" ht="13" x14ac:dyDescent="0.15">
      <c r="A655" s="408"/>
      <c r="B655" s="816"/>
      <c r="C655" s="816"/>
      <c r="D655" s="410"/>
      <c r="E655" s="410"/>
      <c r="F655" s="412"/>
    </row>
    <row r="656" spans="1:6" ht="13" x14ac:dyDescent="0.15">
      <c r="A656" s="408"/>
      <c r="B656" s="816"/>
      <c r="C656" s="816"/>
      <c r="D656" s="410"/>
      <c r="E656" s="410"/>
      <c r="F656" s="412"/>
    </row>
    <row r="657" spans="1:6" ht="13" x14ac:dyDescent="0.15">
      <c r="A657" s="408"/>
      <c r="B657" s="816"/>
      <c r="C657" s="816"/>
      <c r="D657" s="410"/>
      <c r="E657" s="410"/>
      <c r="F657" s="412"/>
    </row>
    <row r="658" spans="1:6" ht="13" x14ac:dyDescent="0.15">
      <c r="A658" s="408"/>
      <c r="B658" s="816"/>
      <c r="C658" s="816"/>
      <c r="D658" s="410"/>
      <c r="E658" s="410"/>
      <c r="F658" s="412"/>
    </row>
    <row r="659" spans="1:6" ht="13" x14ac:dyDescent="0.15">
      <c r="A659" s="408"/>
      <c r="B659" s="816"/>
      <c r="C659" s="816"/>
      <c r="D659" s="410"/>
      <c r="E659" s="410"/>
      <c r="F659" s="412"/>
    </row>
    <row r="660" spans="1:6" ht="13" x14ac:dyDescent="0.15">
      <c r="A660" s="408"/>
      <c r="B660" s="816"/>
      <c r="C660" s="816"/>
      <c r="D660" s="410"/>
      <c r="E660" s="410"/>
      <c r="F660" s="412"/>
    </row>
    <row r="661" spans="1:6" ht="13" x14ac:dyDescent="0.15">
      <c r="A661" s="408"/>
      <c r="B661" s="816"/>
      <c r="C661" s="816"/>
      <c r="D661" s="410"/>
      <c r="E661" s="410"/>
      <c r="F661" s="412"/>
    </row>
    <row r="662" spans="1:6" ht="13" x14ac:dyDescent="0.15">
      <c r="A662" s="408"/>
      <c r="B662" s="816"/>
      <c r="C662" s="816"/>
      <c r="D662" s="410"/>
      <c r="E662" s="410"/>
      <c r="F662" s="412"/>
    </row>
    <row r="663" spans="1:6" ht="13" x14ac:dyDescent="0.15">
      <c r="A663" s="408"/>
      <c r="B663" s="816"/>
      <c r="C663" s="816"/>
      <c r="D663" s="410"/>
      <c r="E663" s="410"/>
      <c r="F663" s="412"/>
    </row>
    <row r="664" spans="1:6" ht="13" x14ac:dyDescent="0.15">
      <c r="A664" s="408"/>
      <c r="B664" s="816"/>
      <c r="C664" s="816"/>
      <c r="D664" s="410"/>
      <c r="E664" s="410"/>
      <c r="F664" s="412"/>
    </row>
    <row r="665" spans="1:6" ht="13" x14ac:dyDescent="0.15">
      <c r="A665" s="408"/>
      <c r="B665" s="816"/>
      <c r="C665" s="816"/>
      <c r="D665" s="410"/>
      <c r="E665" s="410"/>
      <c r="F665" s="412"/>
    </row>
    <row r="666" spans="1:6" ht="13" x14ac:dyDescent="0.15">
      <c r="A666" s="408"/>
      <c r="B666" s="816"/>
      <c r="C666" s="816"/>
      <c r="D666" s="410"/>
      <c r="E666" s="410"/>
      <c r="F666" s="412"/>
    </row>
    <row r="667" spans="1:6" ht="13" x14ac:dyDescent="0.15">
      <c r="A667" s="408"/>
      <c r="B667" s="816"/>
      <c r="C667" s="816"/>
      <c r="D667" s="410"/>
      <c r="E667" s="410"/>
      <c r="F667" s="412"/>
    </row>
    <row r="668" spans="1:6" ht="13" x14ac:dyDescent="0.15">
      <c r="A668" s="408"/>
      <c r="B668" s="816"/>
      <c r="C668" s="816"/>
      <c r="D668" s="410"/>
      <c r="E668" s="410"/>
      <c r="F668" s="412"/>
    </row>
    <row r="669" spans="1:6" ht="13" x14ac:dyDescent="0.15">
      <c r="A669" s="408"/>
      <c r="B669" s="816"/>
      <c r="C669" s="816"/>
      <c r="D669" s="410"/>
      <c r="E669" s="410"/>
      <c r="F669" s="412"/>
    </row>
    <row r="670" spans="1:6" ht="13" x14ac:dyDescent="0.15">
      <c r="A670" s="408"/>
      <c r="B670" s="816"/>
      <c r="C670" s="816"/>
      <c r="D670" s="410"/>
      <c r="E670" s="410"/>
      <c r="F670" s="412"/>
    </row>
    <row r="671" spans="1:6" ht="13" x14ac:dyDescent="0.15">
      <c r="A671" s="408"/>
      <c r="B671" s="816"/>
      <c r="C671" s="816"/>
      <c r="D671" s="410"/>
      <c r="E671" s="410"/>
      <c r="F671" s="412"/>
    </row>
    <row r="672" spans="1:6" ht="13" x14ac:dyDescent="0.15">
      <c r="A672" s="408"/>
      <c r="B672" s="816"/>
      <c r="C672" s="816"/>
      <c r="D672" s="410"/>
      <c r="E672" s="410"/>
      <c r="F672" s="412"/>
    </row>
    <row r="673" spans="1:6" ht="13" x14ac:dyDescent="0.15">
      <c r="A673" s="408"/>
      <c r="B673" s="816"/>
      <c r="C673" s="816"/>
      <c r="D673" s="410"/>
      <c r="E673" s="410"/>
      <c r="F673" s="412"/>
    </row>
    <row r="674" spans="1:6" ht="13" x14ac:dyDescent="0.15">
      <c r="A674" s="408"/>
      <c r="B674" s="816"/>
      <c r="C674" s="816"/>
      <c r="D674" s="410"/>
      <c r="E674" s="410"/>
      <c r="F674" s="412"/>
    </row>
    <row r="675" spans="1:6" ht="13" x14ac:dyDescent="0.15">
      <c r="A675" s="408"/>
      <c r="B675" s="816"/>
      <c r="C675" s="816"/>
      <c r="D675" s="410"/>
      <c r="E675" s="410"/>
      <c r="F675" s="412"/>
    </row>
    <row r="676" spans="1:6" ht="13" x14ac:dyDescent="0.15">
      <c r="A676" s="408"/>
      <c r="B676" s="816"/>
      <c r="C676" s="816"/>
      <c r="D676" s="410"/>
      <c r="E676" s="410"/>
      <c r="F676" s="412"/>
    </row>
    <row r="677" spans="1:6" ht="13" x14ac:dyDescent="0.15">
      <c r="A677" s="408"/>
      <c r="B677" s="816"/>
      <c r="C677" s="816"/>
      <c r="D677" s="410"/>
      <c r="E677" s="410"/>
      <c r="F677" s="412"/>
    </row>
    <row r="678" spans="1:6" ht="13" x14ac:dyDescent="0.15">
      <c r="A678" s="408"/>
      <c r="B678" s="816"/>
      <c r="C678" s="816"/>
      <c r="D678" s="410"/>
      <c r="E678" s="410"/>
      <c r="F678" s="412"/>
    </row>
    <row r="679" spans="1:6" ht="13" x14ac:dyDescent="0.15">
      <c r="A679" s="408"/>
      <c r="B679" s="816"/>
      <c r="C679" s="816"/>
      <c r="D679" s="410"/>
      <c r="E679" s="410"/>
      <c r="F679" s="412"/>
    </row>
    <row r="680" spans="1:6" ht="13" x14ac:dyDescent="0.15">
      <c r="A680" s="408"/>
      <c r="B680" s="816"/>
      <c r="C680" s="816"/>
      <c r="D680" s="410"/>
      <c r="E680" s="410"/>
      <c r="F680" s="412"/>
    </row>
    <row r="681" spans="1:6" ht="13" x14ac:dyDescent="0.15">
      <c r="A681" s="408"/>
      <c r="B681" s="816"/>
      <c r="C681" s="816"/>
      <c r="D681" s="410"/>
      <c r="E681" s="410"/>
      <c r="F681" s="412"/>
    </row>
    <row r="682" spans="1:6" ht="13" x14ac:dyDescent="0.15">
      <c r="A682" s="408"/>
      <c r="B682" s="816"/>
      <c r="C682" s="816"/>
      <c r="D682" s="410"/>
      <c r="E682" s="410"/>
      <c r="F682" s="412"/>
    </row>
    <row r="683" spans="1:6" ht="13" x14ac:dyDescent="0.15">
      <c r="A683" s="408"/>
      <c r="B683" s="816"/>
      <c r="C683" s="816"/>
      <c r="D683" s="410"/>
      <c r="E683" s="410"/>
      <c r="F683" s="412"/>
    </row>
    <row r="684" spans="1:6" ht="13" x14ac:dyDescent="0.15">
      <c r="A684" s="408"/>
      <c r="B684" s="816"/>
      <c r="C684" s="816"/>
      <c r="D684" s="410"/>
      <c r="E684" s="410"/>
      <c r="F684" s="412"/>
    </row>
    <row r="685" spans="1:6" ht="13" x14ac:dyDescent="0.15">
      <c r="A685" s="408"/>
      <c r="B685" s="816"/>
      <c r="C685" s="816"/>
      <c r="D685" s="410"/>
      <c r="E685" s="410"/>
      <c r="F685" s="412"/>
    </row>
    <row r="686" spans="1:6" ht="13" x14ac:dyDescent="0.15">
      <c r="A686" s="408"/>
      <c r="B686" s="816"/>
      <c r="C686" s="816"/>
      <c r="D686" s="410"/>
      <c r="E686" s="410"/>
      <c r="F686" s="412"/>
    </row>
    <row r="687" spans="1:6" ht="13" x14ac:dyDescent="0.15">
      <c r="A687" s="408"/>
      <c r="B687" s="816"/>
      <c r="C687" s="816"/>
      <c r="D687" s="410"/>
      <c r="E687" s="410"/>
      <c r="F687" s="412"/>
    </row>
    <row r="688" spans="1:6" ht="13" x14ac:dyDescent="0.15">
      <c r="A688" s="408"/>
      <c r="B688" s="816"/>
      <c r="C688" s="816"/>
      <c r="D688" s="410"/>
      <c r="E688" s="410"/>
      <c r="F688" s="412"/>
    </row>
    <row r="689" spans="1:6" ht="13" x14ac:dyDescent="0.15">
      <c r="A689" s="408"/>
      <c r="B689" s="816"/>
      <c r="C689" s="816"/>
      <c r="D689" s="410"/>
      <c r="E689" s="410"/>
      <c r="F689" s="412"/>
    </row>
    <row r="690" spans="1:6" ht="13" x14ac:dyDescent="0.15">
      <c r="A690" s="408"/>
      <c r="B690" s="816"/>
      <c r="C690" s="816"/>
      <c r="D690" s="410"/>
      <c r="E690" s="410"/>
      <c r="F690" s="412"/>
    </row>
    <row r="691" spans="1:6" ht="13" x14ac:dyDescent="0.15">
      <c r="A691" s="408"/>
      <c r="B691" s="816"/>
      <c r="C691" s="816"/>
      <c r="D691" s="410"/>
      <c r="E691" s="410"/>
      <c r="F691" s="412"/>
    </row>
    <row r="692" spans="1:6" ht="13" x14ac:dyDescent="0.15">
      <c r="A692" s="408"/>
      <c r="B692" s="816"/>
      <c r="C692" s="816"/>
      <c r="D692" s="410"/>
      <c r="E692" s="410"/>
      <c r="F692" s="412"/>
    </row>
    <row r="693" spans="1:6" ht="13" x14ac:dyDescent="0.15">
      <c r="A693" s="408"/>
      <c r="B693" s="816"/>
      <c r="C693" s="816"/>
      <c r="D693" s="410"/>
      <c r="E693" s="410"/>
      <c r="F693" s="412"/>
    </row>
    <row r="694" spans="1:6" ht="13" x14ac:dyDescent="0.15">
      <c r="A694" s="408"/>
      <c r="B694" s="816"/>
      <c r="C694" s="816"/>
      <c r="D694" s="410"/>
      <c r="E694" s="410"/>
      <c r="F694" s="412"/>
    </row>
    <row r="695" spans="1:6" ht="13" x14ac:dyDescent="0.15">
      <c r="A695" s="408"/>
      <c r="B695" s="816"/>
      <c r="C695" s="816"/>
      <c r="D695" s="410"/>
      <c r="E695" s="410"/>
      <c r="F695" s="412"/>
    </row>
    <row r="696" spans="1:6" ht="13" x14ac:dyDescent="0.15">
      <c r="A696" s="408"/>
      <c r="B696" s="816"/>
      <c r="C696" s="816"/>
      <c r="D696" s="410"/>
      <c r="E696" s="410"/>
      <c r="F696" s="412"/>
    </row>
    <row r="697" spans="1:6" ht="13" x14ac:dyDescent="0.15">
      <c r="A697" s="408"/>
      <c r="B697" s="816"/>
      <c r="C697" s="816"/>
      <c r="D697" s="410"/>
      <c r="E697" s="410"/>
      <c r="F697" s="412"/>
    </row>
    <row r="698" spans="1:6" ht="13" x14ac:dyDescent="0.15">
      <c r="A698" s="408"/>
      <c r="B698" s="816"/>
      <c r="C698" s="816"/>
      <c r="D698" s="410"/>
      <c r="E698" s="410"/>
      <c r="F698" s="412"/>
    </row>
    <row r="699" spans="1:6" ht="13" x14ac:dyDescent="0.15">
      <c r="A699" s="408"/>
      <c r="B699" s="816"/>
      <c r="C699" s="816"/>
      <c r="D699" s="410"/>
      <c r="E699" s="410"/>
      <c r="F699" s="412"/>
    </row>
    <row r="700" spans="1:6" ht="13" x14ac:dyDescent="0.15">
      <c r="A700" s="408"/>
      <c r="B700" s="816"/>
      <c r="C700" s="816"/>
      <c r="D700" s="410"/>
      <c r="E700" s="410"/>
      <c r="F700" s="412"/>
    </row>
    <row r="701" spans="1:6" ht="13" x14ac:dyDescent="0.15">
      <c r="A701" s="408"/>
      <c r="B701" s="816"/>
      <c r="C701" s="816"/>
      <c r="D701" s="410"/>
      <c r="E701" s="410"/>
      <c r="F701" s="412"/>
    </row>
    <row r="702" spans="1:6" ht="13" x14ac:dyDescent="0.15">
      <c r="A702" s="408"/>
      <c r="B702" s="816"/>
      <c r="C702" s="816"/>
      <c r="D702" s="410"/>
      <c r="E702" s="410"/>
      <c r="F702" s="412"/>
    </row>
    <row r="703" spans="1:6" ht="13" x14ac:dyDescent="0.15">
      <c r="A703" s="408"/>
      <c r="B703" s="816"/>
      <c r="C703" s="816"/>
      <c r="D703" s="410"/>
      <c r="E703" s="410"/>
      <c r="F703" s="412"/>
    </row>
    <row r="704" spans="1:6" ht="13" x14ac:dyDescent="0.15">
      <c r="A704" s="408"/>
      <c r="B704" s="816"/>
      <c r="C704" s="816"/>
      <c r="D704" s="410"/>
      <c r="E704" s="410"/>
      <c r="F704" s="412"/>
    </row>
    <row r="705" spans="1:6" ht="13" x14ac:dyDescent="0.15">
      <c r="A705" s="408"/>
      <c r="B705" s="816"/>
      <c r="C705" s="816"/>
      <c r="D705" s="410"/>
      <c r="E705" s="410"/>
      <c r="F705" s="412"/>
    </row>
    <row r="706" spans="1:6" ht="13" x14ac:dyDescent="0.15">
      <c r="A706" s="408"/>
      <c r="B706" s="816"/>
      <c r="C706" s="816"/>
      <c r="D706" s="410"/>
      <c r="E706" s="410"/>
      <c r="F706" s="412"/>
    </row>
    <row r="707" spans="1:6" ht="13" x14ac:dyDescent="0.15">
      <c r="A707" s="408"/>
      <c r="B707" s="816"/>
      <c r="C707" s="816"/>
      <c r="D707" s="410"/>
      <c r="E707" s="410"/>
      <c r="F707" s="412"/>
    </row>
    <row r="708" spans="1:6" ht="13" x14ac:dyDescent="0.15">
      <c r="A708" s="408"/>
      <c r="B708" s="816"/>
      <c r="C708" s="816"/>
      <c r="D708" s="410"/>
      <c r="E708" s="410"/>
      <c r="F708" s="412"/>
    </row>
    <row r="709" spans="1:6" ht="13" x14ac:dyDescent="0.15">
      <c r="A709" s="408"/>
      <c r="B709" s="816"/>
      <c r="C709" s="816"/>
      <c r="D709" s="410"/>
      <c r="E709" s="410"/>
      <c r="F709" s="412"/>
    </row>
    <row r="710" spans="1:6" ht="13" x14ac:dyDescent="0.15">
      <c r="A710" s="408"/>
      <c r="B710" s="816"/>
      <c r="C710" s="816"/>
      <c r="D710" s="410"/>
      <c r="E710" s="410"/>
      <c r="F710" s="412"/>
    </row>
    <row r="711" spans="1:6" ht="13" x14ac:dyDescent="0.15">
      <c r="A711" s="408"/>
      <c r="B711" s="816"/>
      <c r="C711" s="816"/>
      <c r="D711" s="410"/>
      <c r="E711" s="410"/>
      <c r="F711" s="412"/>
    </row>
    <row r="712" spans="1:6" ht="13" x14ac:dyDescent="0.15">
      <c r="A712" s="408"/>
      <c r="B712" s="816"/>
      <c r="C712" s="816"/>
      <c r="D712" s="410"/>
      <c r="E712" s="410"/>
      <c r="F712" s="412"/>
    </row>
    <row r="713" spans="1:6" ht="13" x14ac:dyDescent="0.15">
      <c r="A713" s="408"/>
      <c r="B713" s="816"/>
      <c r="C713" s="816"/>
      <c r="D713" s="410"/>
      <c r="E713" s="410"/>
      <c r="F713" s="412"/>
    </row>
    <row r="714" spans="1:6" ht="13" x14ac:dyDescent="0.15">
      <c r="A714" s="408"/>
      <c r="B714" s="816"/>
      <c r="C714" s="816"/>
      <c r="D714" s="410"/>
      <c r="E714" s="410"/>
      <c r="F714" s="412"/>
    </row>
    <row r="715" spans="1:6" ht="13" x14ac:dyDescent="0.15">
      <c r="A715" s="408"/>
      <c r="B715" s="816"/>
      <c r="C715" s="816"/>
      <c r="D715" s="410"/>
      <c r="E715" s="410"/>
      <c r="F715" s="412"/>
    </row>
    <row r="716" spans="1:6" ht="13" x14ac:dyDescent="0.15">
      <c r="A716" s="408"/>
      <c r="B716" s="816"/>
      <c r="C716" s="816"/>
      <c r="D716" s="410"/>
      <c r="E716" s="410"/>
      <c r="F716" s="412"/>
    </row>
    <row r="717" spans="1:6" ht="13" x14ac:dyDescent="0.15">
      <c r="A717" s="408"/>
      <c r="B717" s="816"/>
      <c r="C717" s="816"/>
      <c r="D717" s="410"/>
      <c r="E717" s="410"/>
      <c r="F717" s="412"/>
    </row>
    <row r="718" spans="1:6" ht="13" x14ac:dyDescent="0.15">
      <c r="A718" s="408"/>
      <c r="B718" s="816"/>
      <c r="C718" s="816"/>
      <c r="D718" s="410"/>
      <c r="E718" s="410"/>
      <c r="F718" s="412"/>
    </row>
    <row r="719" spans="1:6" ht="13" x14ac:dyDescent="0.15">
      <c r="A719" s="408"/>
      <c r="B719" s="816"/>
      <c r="C719" s="816"/>
      <c r="D719" s="410"/>
      <c r="E719" s="410"/>
      <c r="F719" s="412"/>
    </row>
    <row r="720" spans="1:6" ht="13" x14ac:dyDescent="0.15">
      <c r="A720" s="408"/>
      <c r="B720" s="816"/>
      <c r="C720" s="816"/>
      <c r="D720" s="410"/>
      <c r="E720" s="410"/>
      <c r="F720" s="412"/>
    </row>
    <row r="721" spans="1:6" ht="13" x14ac:dyDescent="0.15">
      <c r="A721" s="408"/>
      <c r="B721" s="816"/>
      <c r="C721" s="816"/>
      <c r="D721" s="410"/>
      <c r="E721" s="410"/>
      <c r="F721" s="412"/>
    </row>
    <row r="722" spans="1:6" ht="13" x14ac:dyDescent="0.15">
      <c r="A722" s="408"/>
      <c r="B722" s="816"/>
      <c r="C722" s="816"/>
      <c r="D722" s="410"/>
      <c r="E722" s="410"/>
      <c r="F722" s="412"/>
    </row>
    <row r="723" spans="1:6" ht="13" x14ac:dyDescent="0.15">
      <c r="A723" s="408"/>
      <c r="B723" s="816"/>
      <c r="C723" s="816"/>
      <c r="D723" s="410"/>
      <c r="E723" s="410"/>
      <c r="F723" s="412"/>
    </row>
    <row r="724" spans="1:6" ht="13" x14ac:dyDescent="0.15">
      <c r="A724" s="408"/>
      <c r="B724" s="816"/>
      <c r="C724" s="816"/>
      <c r="D724" s="410"/>
      <c r="E724" s="410"/>
      <c r="F724" s="412"/>
    </row>
    <row r="725" spans="1:6" ht="13" x14ac:dyDescent="0.15">
      <c r="A725" s="408"/>
      <c r="B725" s="816"/>
      <c r="C725" s="816"/>
      <c r="D725" s="410"/>
      <c r="E725" s="410"/>
      <c r="F725" s="412"/>
    </row>
    <row r="726" spans="1:6" ht="13" x14ac:dyDescent="0.15">
      <c r="A726" s="408"/>
      <c r="B726" s="816"/>
      <c r="C726" s="816"/>
      <c r="D726" s="410"/>
      <c r="E726" s="410"/>
      <c r="F726" s="412"/>
    </row>
    <row r="727" spans="1:6" ht="13" x14ac:dyDescent="0.15">
      <c r="A727" s="408"/>
      <c r="B727" s="816"/>
      <c r="C727" s="816"/>
      <c r="D727" s="410"/>
      <c r="E727" s="410"/>
      <c r="F727" s="412"/>
    </row>
    <row r="728" spans="1:6" ht="13" x14ac:dyDescent="0.15">
      <c r="A728" s="408"/>
      <c r="B728" s="816"/>
      <c r="C728" s="816"/>
      <c r="D728" s="410"/>
      <c r="E728" s="410"/>
      <c r="F728" s="412"/>
    </row>
    <row r="729" spans="1:6" ht="13" x14ac:dyDescent="0.15">
      <c r="A729" s="408"/>
      <c r="B729" s="816"/>
      <c r="C729" s="816"/>
      <c r="D729" s="410"/>
      <c r="E729" s="410"/>
      <c r="F729" s="412"/>
    </row>
    <row r="730" spans="1:6" ht="13" x14ac:dyDescent="0.15">
      <c r="A730" s="408"/>
      <c r="B730" s="816"/>
      <c r="C730" s="816"/>
      <c r="D730" s="410"/>
      <c r="E730" s="410"/>
      <c r="F730" s="412"/>
    </row>
    <row r="731" spans="1:6" ht="13" x14ac:dyDescent="0.15">
      <c r="A731" s="408"/>
      <c r="B731" s="816"/>
      <c r="C731" s="816"/>
      <c r="D731" s="410"/>
      <c r="E731" s="410"/>
      <c r="F731" s="412"/>
    </row>
    <row r="732" spans="1:6" ht="13" x14ac:dyDescent="0.15">
      <c r="A732" s="408"/>
      <c r="B732" s="816"/>
      <c r="C732" s="816"/>
      <c r="D732" s="410"/>
      <c r="E732" s="410"/>
      <c r="F732" s="412"/>
    </row>
    <row r="733" spans="1:6" ht="13" x14ac:dyDescent="0.15">
      <c r="A733" s="408"/>
      <c r="B733" s="816"/>
      <c r="C733" s="816"/>
      <c r="D733" s="410"/>
      <c r="E733" s="410"/>
      <c r="F733" s="412"/>
    </row>
    <row r="734" spans="1:6" ht="13" x14ac:dyDescent="0.15">
      <c r="A734" s="408"/>
      <c r="B734" s="816"/>
      <c r="C734" s="816"/>
      <c r="D734" s="410"/>
      <c r="E734" s="410"/>
      <c r="F734" s="412"/>
    </row>
    <row r="735" spans="1:6" ht="13" x14ac:dyDescent="0.15">
      <c r="A735" s="408"/>
      <c r="B735" s="816"/>
      <c r="C735" s="816"/>
      <c r="D735" s="410"/>
      <c r="E735" s="410"/>
      <c r="F735" s="412"/>
    </row>
    <row r="736" spans="1:6" ht="13" x14ac:dyDescent="0.15">
      <c r="A736" s="408"/>
      <c r="B736" s="816"/>
      <c r="C736" s="816"/>
      <c r="D736" s="410"/>
      <c r="E736" s="410"/>
      <c r="F736" s="412"/>
    </row>
    <row r="737" spans="1:6" ht="13" x14ac:dyDescent="0.15">
      <c r="A737" s="408"/>
      <c r="B737" s="816"/>
      <c r="C737" s="816"/>
      <c r="D737" s="410"/>
      <c r="E737" s="410"/>
      <c r="F737" s="412"/>
    </row>
    <row r="738" spans="1:6" ht="13" x14ac:dyDescent="0.15">
      <c r="A738" s="408"/>
      <c r="B738" s="816"/>
      <c r="C738" s="816"/>
      <c r="D738" s="410"/>
      <c r="E738" s="410"/>
      <c r="F738" s="412"/>
    </row>
    <row r="739" spans="1:6" ht="13" x14ac:dyDescent="0.15">
      <c r="A739" s="408"/>
      <c r="B739" s="816"/>
      <c r="C739" s="816"/>
      <c r="D739" s="410"/>
      <c r="E739" s="410"/>
      <c r="F739" s="412"/>
    </row>
    <row r="740" spans="1:6" ht="13" x14ac:dyDescent="0.15">
      <c r="A740" s="408"/>
      <c r="B740" s="816"/>
      <c r="C740" s="816"/>
      <c r="D740" s="410"/>
      <c r="E740" s="410"/>
      <c r="F740" s="412"/>
    </row>
    <row r="741" spans="1:6" ht="13" x14ac:dyDescent="0.15">
      <c r="A741" s="408"/>
      <c r="B741" s="816"/>
      <c r="C741" s="816"/>
      <c r="D741" s="410"/>
      <c r="E741" s="410"/>
      <c r="F741" s="412"/>
    </row>
    <row r="742" spans="1:6" ht="13" x14ac:dyDescent="0.15">
      <c r="A742" s="408"/>
      <c r="B742" s="816"/>
      <c r="C742" s="816"/>
      <c r="D742" s="410"/>
      <c r="E742" s="410"/>
      <c r="F742" s="412"/>
    </row>
    <row r="743" spans="1:6" ht="13" x14ac:dyDescent="0.15">
      <c r="A743" s="408"/>
      <c r="B743" s="816"/>
      <c r="C743" s="816"/>
      <c r="D743" s="410"/>
      <c r="E743" s="410"/>
      <c r="F743" s="412"/>
    </row>
    <row r="744" spans="1:6" ht="13" x14ac:dyDescent="0.15">
      <c r="A744" s="408"/>
      <c r="B744" s="816"/>
      <c r="C744" s="816"/>
      <c r="D744" s="410"/>
      <c r="E744" s="410"/>
      <c r="F744" s="412"/>
    </row>
    <row r="745" spans="1:6" ht="13" x14ac:dyDescent="0.15">
      <c r="A745" s="408"/>
      <c r="B745" s="816"/>
      <c r="C745" s="816"/>
      <c r="D745" s="410"/>
      <c r="E745" s="410"/>
      <c r="F745" s="412"/>
    </row>
    <row r="746" spans="1:6" ht="13" x14ac:dyDescent="0.15">
      <c r="A746" s="408"/>
      <c r="B746" s="816"/>
      <c r="C746" s="816"/>
      <c r="D746" s="410"/>
      <c r="E746" s="410"/>
      <c r="F746" s="412"/>
    </row>
    <row r="747" spans="1:6" ht="13" x14ac:dyDescent="0.15">
      <c r="A747" s="408"/>
      <c r="B747" s="816"/>
      <c r="C747" s="816"/>
      <c r="D747" s="410"/>
      <c r="E747" s="410"/>
      <c r="F747" s="412"/>
    </row>
    <row r="748" spans="1:6" ht="13" x14ac:dyDescent="0.15">
      <c r="A748" s="408"/>
      <c r="B748" s="816"/>
      <c r="C748" s="816"/>
      <c r="D748" s="410"/>
      <c r="E748" s="410"/>
      <c r="F748" s="412"/>
    </row>
    <row r="749" spans="1:6" ht="13" x14ac:dyDescent="0.15">
      <c r="A749" s="408"/>
      <c r="B749" s="816"/>
      <c r="C749" s="816"/>
      <c r="D749" s="410"/>
      <c r="E749" s="410"/>
      <c r="F749" s="412"/>
    </row>
    <row r="750" spans="1:6" ht="13" x14ac:dyDescent="0.15">
      <c r="A750" s="408"/>
      <c r="B750" s="816"/>
      <c r="C750" s="816"/>
      <c r="D750" s="410"/>
      <c r="E750" s="410"/>
      <c r="F750" s="412"/>
    </row>
    <row r="751" spans="1:6" ht="13" x14ac:dyDescent="0.15">
      <c r="A751" s="408"/>
      <c r="B751" s="816"/>
      <c r="C751" s="816"/>
      <c r="D751" s="410"/>
      <c r="E751" s="410"/>
      <c r="F751" s="412"/>
    </row>
    <row r="752" spans="1:6" ht="13" x14ac:dyDescent="0.15">
      <c r="A752" s="408"/>
      <c r="B752" s="816"/>
      <c r="C752" s="816"/>
      <c r="D752" s="410"/>
      <c r="E752" s="410"/>
      <c r="F752" s="412"/>
    </row>
    <row r="753" spans="1:6" ht="13" x14ac:dyDescent="0.15">
      <c r="A753" s="408"/>
      <c r="B753" s="816"/>
      <c r="C753" s="816"/>
      <c r="D753" s="410"/>
      <c r="E753" s="410"/>
      <c r="F753" s="412"/>
    </row>
    <row r="754" spans="1:6" ht="13" x14ac:dyDescent="0.15">
      <c r="A754" s="408"/>
      <c r="B754" s="816"/>
      <c r="C754" s="816"/>
      <c r="D754" s="410"/>
      <c r="E754" s="410"/>
      <c r="F754" s="412"/>
    </row>
    <row r="755" spans="1:6" ht="13" x14ac:dyDescent="0.15">
      <c r="A755" s="408"/>
      <c r="B755" s="816"/>
      <c r="C755" s="816"/>
      <c r="D755" s="410"/>
      <c r="E755" s="410"/>
      <c r="F755" s="412"/>
    </row>
    <row r="756" spans="1:6" ht="13" x14ac:dyDescent="0.15">
      <c r="A756" s="408"/>
      <c r="B756" s="816"/>
      <c r="C756" s="816"/>
      <c r="D756" s="410"/>
      <c r="E756" s="410"/>
      <c r="F756" s="412"/>
    </row>
    <row r="757" spans="1:6" ht="13" x14ac:dyDescent="0.15">
      <c r="A757" s="408"/>
      <c r="B757" s="816"/>
      <c r="C757" s="816"/>
      <c r="D757" s="410"/>
      <c r="E757" s="410"/>
      <c r="F757" s="412"/>
    </row>
    <row r="758" spans="1:6" ht="13" x14ac:dyDescent="0.15">
      <c r="A758" s="408"/>
      <c r="B758" s="816"/>
      <c r="C758" s="816"/>
      <c r="D758" s="410"/>
      <c r="E758" s="410"/>
      <c r="F758" s="412"/>
    </row>
    <row r="759" spans="1:6" ht="13" x14ac:dyDescent="0.15">
      <c r="A759" s="408"/>
      <c r="B759" s="816"/>
      <c r="C759" s="816"/>
      <c r="D759" s="410"/>
      <c r="E759" s="410"/>
      <c r="F759" s="412"/>
    </row>
    <row r="760" spans="1:6" ht="13" x14ac:dyDescent="0.15">
      <c r="A760" s="408"/>
      <c r="B760" s="816"/>
      <c r="C760" s="816"/>
      <c r="D760" s="410"/>
      <c r="E760" s="410"/>
      <c r="F760" s="412"/>
    </row>
    <row r="761" spans="1:6" ht="13" x14ac:dyDescent="0.15">
      <c r="A761" s="408"/>
      <c r="B761" s="816"/>
      <c r="C761" s="816"/>
      <c r="D761" s="410"/>
      <c r="E761" s="410"/>
      <c r="F761" s="412"/>
    </row>
    <row r="762" spans="1:6" ht="13" x14ac:dyDescent="0.15">
      <c r="A762" s="408"/>
      <c r="B762" s="816"/>
      <c r="C762" s="816"/>
      <c r="D762" s="410"/>
      <c r="E762" s="410"/>
      <c r="F762" s="412"/>
    </row>
    <row r="763" spans="1:6" ht="13" x14ac:dyDescent="0.15">
      <c r="A763" s="408"/>
      <c r="B763" s="816"/>
      <c r="C763" s="816"/>
      <c r="D763" s="410"/>
      <c r="E763" s="410"/>
      <c r="F763" s="412"/>
    </row>
    <row r="764" spans="1:6" ht="13" x14ac:dyDescent="0.15">
      <c r="A764" s="408"/>
      <c r="B764" s="816"/>
      <c r="C764" s="816"/>
      <c r="D764" s="410"/>
      <c r="E764" s="410"/>
      <c r="F764" s="412"/>
    </row>
    <row r="765" spans="1:6" ht="13" x14ac:dyDescent="0.15">
      <c r="A765" s="408"/>
      <c r="B765" s="816"/>
      <c r="C765" s="816"/>
      <c r="D765" s="410"/>
      <c r="E765" s="410"/>
      <c r="F765" s="412"/>
    </row>
    <row r="766" spans="1:6" ht="13" x14ac:dyDescent="0.15">
      <c r="A766" s="408"/>
      <c r="B766" s="816"/>
      <c r="C766" s="816"/>
      <c r="D766" s="410"/>
      <c r="E766" s="410"/>
      <c r="F766" s="412"/>
    </row>
    <row r="767" spans="1:6" ht="13" x14ac:dyDescent="0.15">
      <c r="A767" s="408"/>
      <c r="B767" s="816"/>
      <c r="C767" s="816"/>
      <c r="D767" s="410"/>
      <c r="E767" s="410"/>
      <c r="F767" s="412"/>
    </row>
    <row r="768" spans="1:6" ht="13" x14ac:dyDescent="0.15">
      <c r="A768" s="408"/>
      <c r="B768" s="816"/>
      <c r="C768" s="816"/>
      <c r="D768" s="410"/>
      <c r="E768" s="410"/>
      <c r="F768" s="412"/>
    </row>
    <row r="769" spans="1:6" ht="13" x14ac:dyDescent="0.15">
      <c r="A769" s="408"/>
      <c r="B769" s="816"/>
      <c r="C769" s="816"/>
      <c r="D769" s="410"/>
      <c r="E769" s="410"/>
      <c r="F769" s="412"/>
    </row>
    <row r="770" spans="1:6" ht="13" x14ac:dyDescent="0.15">
      <c r="A770" s="408"/>
      <c r="B770" s="816"/>
      <c r="C770" s="816"/>
      <c r="D770" s="410"/>
      <c r="E770" s="410"/>
      <c r="F770" s="412"/>
    </row>
    <row r="771" spans="1:6" ht="13" x14ac:dyDescent="0.15">
      <c r="A771" s="408"/>
      <c r="B771" s="816"/>
      <c r="C771" s="816"/>
      <c r="D771" s="410"/>
      <c r="E771" s="410"/>
      <c r="F771" s="412"/>
    </row>
    <row r="772" spans="1:6" ht="13" x14ac:dyDescent="0.15">
      <c r="A772" s="408"/>
      <c r="B772" s="816"/>
      <c r="C772" s="816"/>
      <c r="D772" s="410"/>
      <c r="E772" s="410"/>
      <c r="F772" s="412"/>
    </row>
    <row r="773" spans="1:6" ht="13" x14ac:dyDescent="0.15">
      <c r="A773" s="408"/>
      <c r="B773" s="816"/>
      <c r="C773" s="816"/>
      <c r="D773" s="410"/>
      <c r="E773" s="410"/>
      <c r="F773" s="412"/>
    </row>
    <row r="774" spans="1:6" ht="13" x14ac:dyDescent="0.15">
      <c r="A774" s="408"/>
      <c r="B774" s="816"/>
      <c r="C774" s="816"/>
      <c r="D774" s="410"/>
      <c r="E774" s="410"/>
      <c r="F774" s="412"/>
    </row>
    <row r="775" spans="1:6" ht="13" x14ac:dyDescent="0.15">
      <c r="A775" s="408"/>
      <c r="B775" s="816"/>
      <c r="C775" s="816"/>
      <c r="D775" s="410"/>
      <c r="E775" s="410"/>
      <c r="F775" s="412"/>
    </row>
    <row r="776" spans="1:6" ht="13" x14ac:dyDescent="0.15">
      <c r="A776" s="408"/>
      <c r="B776" s="816"/>
      <c r="C776" s="816"/>
      <c r="D776" s="410"/>
      <c r="E776" s="410"/>
      <c r="F776" s="412"/>
    </row>
    <row r="777" spans="1:6" ht="13" x14ac:dyDescent="0.15">
      <c r="A777" s="408"/>
      <c r="B777" s="816"/>
      <c r="C777" s="816"/>
      <c r="D777" s="410"/>
      <c r="E777" s="410"/>
      <c r="F777" s="412"/>
    </row>
    <row r="778" spans="1:6" ht="13" x14ac:dyDescent="0.15">
      <c r="A778" s="408"/>
      <c r="B778" s="816"/>
      <c r="C778" s="816"/>
      <c r="D778" s="410"/>
      <c r="E778" s="410"/>
      <c r="F778" s="412"/>
    </row>
    <row r="779" spans="1:6" ht="13" x14ac:dyDescent="0.15">
      <c r="A779" s="408"/>
      <c r="B779" s="816"/>
      <c r="C779" s="816"/>
      <c r="D779" s="410"/>
      <c r="E779" s="410"/>
      <c r="F779" s="412"/>
    </row>
    <row r="780" spans="1:6" ht="13" x14ac:dyDescent="0.15">
      <c r="A780" s="408"/>
      <c r="B780" s="816"/>
      <c r="C780" s="816"/>
      <c r="D780" s="410"/>
      <c r="E780" s="410"/>
      <c r="F780" s="412"/>
    </row>
    <row r="781" spans="1:6" ht="13" x14ac:dyDescent="0.15">
      <c r="A781" s="408"/>
      <c r="B781" s="816"/>
      <c r="C781" s="816"/>
      <c r="D781" s="410"/>
      <c r="E781" s="410"/>
      <c r="F781" s="412"/>
    </row>
    <row r="782" spans="1:6" ht="13" x14ac:dyDescent="0.15">
      <c r="A782" s="408"/>
      <c r="B782" s="816"/>
      <c r="C782" s="816"/>
      <c r="D782" s="410"/>
      <c r="E782" s="410"/>
      <c r="F782" s="412"/>
    </row>
    <row r="783" spans="1:6" ht="13" x14ac:dyDescent="0.15">
      <c r="A783" s="408"/>
      <c r="B783" s="816"/>
      <c r="C783" s="816"/>
      <c r="D783" s="410"/>
      <c r="E783" s="410"/>
      <c r="F783" s="412"/>
    </row>
    <row r="784" spans="1:6" ht="13" x14ac:dyDescent="0.15">
      <c r="A784" s="408"/>
      <c r="B784" s="816"/>
      <c r="C784" s="816"/>
      <c r="D784" s="410"/>
      <c r="E784" s="410"/>
      <c r="F784" s="412"/>
    </row>
    <row r="785" spans="1:6" ht="13" x14ac:dyDescent="0.15">
      <c r="A785" s="408"/>
      <c r="B785" s="816"/>
      <c r="C785" s="816"/>
      <c r="D785" s="410"/>
      <c r="E785" s="410"/>
      <c r="F785" s="412"/>
    </row>
    <row r="786" spans="1:6" ht="13" x14ac:dyDescent="0.15">
      <c r="A786" s="408"/>
      <c r="B786" s="816"/>
      <c r="C786" s="816"/>
      <c r="D786" s="410"/>
      <c r="E786" s="410"/>
      <c r="F786" s="412"/>
    </row>
    <row r="787" spans="1:6" ht="13" x14ac:dyDescent="0.15">
      <c r="A787" s="408"/>
      <c r="B787" s="816"/>
      <c r="C787" s="816"/>
      <c r="D787" s="410"/>
      <c r="E787" s="410"/>
      <c r="F787" s="412"/>
    </row>
    <row r="788" spans="1:6" ht="13" x14ac:dyDescent="0.15">
      <c r="A788" s="408"/>
      <c r="B788" s="816"/>
      <c r="C788" s="816"/>
      <c r="D788" s="410"/>
      <c r="E788" s="410"/>
      <c r="F788" s="412"/>
    </row>
    <row r="789" spans="1:6" ht="13" x14ac:dyDescent="0.15">
      <c r="A789" s="408"/>
      <c r="B789" s="816"/>
      <c r="C789" s="816"/>
      <c r="D789" s="410"/>
      <c r="E789" s="410"/>
      <c r="F789" s="412"/>
    </row>
    <row r="790" spans="1:6" ht="13" x14ac:dyDescent="0.15">
      <c r="A790" s="408"/>
      <c r="B790" s="816"/>
      <c r="C790" s="816"/>
      <c r="D790" s="410"/>
      <c r="E790" s="410"/>
      <c r="F790" s="412"/>
    </row>
    <row r="791" spans="1:6" ht="13" x14ac:dyDescent="0.15">
      <c r="A791" s="408"/>
      <c r="B791" s="816"/>
      <c r="C791" s="816"/>
      <c r="D791" s="410"/>
      <c r="E791" s="410"/>
      <c r="F791" s="412"/>
    </row>
    <row r="792" spans="1:6" ht="13" x14ac:dyDescent="0.15">
      <c r="A792" s="408"/>
      <c r="B792" s="816"/>
      <c r="C792" s="816"/>
      <c r="D792" s="410"/>
      <c r="E792" s="410"/>
      <c r="F792" s="412"/>
    </row>
    <row r="793" spans="1:6" ht="13" x14ac:dyDescent="0.15">
      <c r="A793" s="408"/>
      <c r="B793" s="816"/>
      <c r="C793" s="816"/>
      <c r="D793" s="410"/>
      <c r="E793" s="410"/>
      <c r="F793" s="412"/>
    </row>
    <row r="794" spans="1:6" ht="13" x14ac:dyDescent="0.15">
      <c r="A794" s="408"/>
      <c r="B794" s="816"/>
      <c r="C794" s="816"/>
      <c r="D794" s="410"/>
      <c r="E794" s="410"/>
      <c r="F794" s="412"/>
    </row>
    <row r="795" spans="1:6" ht="13" x14ac:dyDescent="0.15">
      <c r="A795" s="408"/>
      <c r="B795" s="816"/>
      <c r="C795" s="816"/>
      <c r="D795" s="410"/>
      <c r="E795" s="410"/>
      <c r="F795" s="412"/>
    </row>
    <row r="796" spans="1:6" ht="13" x14ac:dyDescent="0.15">
      <c r="A796" s="408"/>
      <c r="B796" s="816"/>
      <c r="C796" s="816"/>
      <c r="D796" s="410"/>
      <c r="E796" s="410"/>
      <c r="F796" s="412"/>
    </row>
    <row r="797" spans="1:6" ht="13" x14ac:dyDescent="0.15">
      <c r="A797" s="408"/>
      <c r="B797" s="816"/>
      <c r="C797" s="816"/>
      <c r="D797" s="410"/>
      <c r="E797" s="410"/>
      <c r="F797" s="412"/>
    </row>
    <row r="798" spans="1:6" ht="13" x14ac:dyDescent="0.15">
      <c r="A798" s="408"/>
      <c r="B798" s="816"/>
      <c r="C798" s="816"/>
      <c r="D798" s="410"/>
      <c r="E798" s="410"/>
      <c r="F798" s="412"/>
    </row>
    <row r="799" spans="1:6" ht="13" x14ac:dyDescent="0.15">
      <c r="A799" s="408"/>
      <c r="B799" s="816"/>
      <c r="C799" s="816"/>
      <c r="D799" s="410"/>
      <c r="E799" s="410"/>
      <c r="F799" s="412"/>
    </row>
    <row r="800" spans="1:6" ht="13" x14ac:dyDescent="0.15">
      <c r="A800" s="408"/>
      <c r="B800" s="816"/>
      <c r="C800" s="816"/>
      <c r="D800" s="410"/>
      <c r="E800" s="410"/>
      <c r="F800" s="412"/>
    </row>
    <row r="801" spans="1:6" ht="13" x14ac:dyDescent="0.15">
      <c r="A801" s="408"/>
      <c r="B801" s="816"/>
      <c r="C801" s="816"/>
      <c r="D801" s="410"/>
      <c r="E801" s="410"/>
      <c r="F801" s="412"/>
    </row>
    <row r="802" spans="1:6" ht="13" x14ac:dyDescent="0.15">
      <c r="A802" s="408"/>
      <c r="B802" s="816"/>
      <c r="C802" s="816"/>
      <c r="D802" s="410"/>
      <c r="E802" s="410"/>
      <c r="F802" s="412"/>
    </row>
    <row r="803" spans="1:6" ht="13" x14ac:dyDescent="0.15">
      <c r="A803" s="408"/>
      <c r="B803" s="816"/>
      <c r="C803" s="816"/>
      <c r="D803" s="410"/>
      <c r="E803" s="410"/>
      <c r="F803" s="412"/>
    </row>
    <row r="804" spans="1:6" ht="13" x14ac:dyDescent="0.15">
      <c r="A804" s="408"/>
      <c r="B804" s="816"/>
      <c r="C804" s="816"/>
      <c r="D804" s="410"/>
      <c r="E804" s="410"/>
      <c r="F804" s="412"/>
    </row>
    <row r="805" spans="1:6" ht="13" x14ac:dyDescent="0.15">
      <c r="A805" s="408"/>
      <c r="B805" s="816"/>
      <c r="C805" s="816"/>
      <c r="D805" s="410"/>
      <c r="E805" s="410"/>
      <c r="F805" s="412"/>
    </row>
    <row r="806" spans="1:6" ht="13" x14ac:dyDescent="0.15">
      <c r="A806" s="408"/>
      <c r="B806" s="816"/>
      <c r="C806" s="816"/>
      <c r="D806" s="410"/>
      <c r="E806" s="410"/>
      <c r="F806" s="412"/>
    </row>
    <row r="807" spans="1:6" ht="13" x14ac:dyDescent="0.15">
      <c r="A807" s="408"/>
      <c r="B807" s="816"/>
      <c r="C807" s="816"/>
      <c r="D807" s="410"/>
      <c r="E807" s="410"/>
      <c r="F807" s="412"/>
    </row>
    <row r="808" spans="1:6" ht="13" x14ac:dyDescent="0.15">
      <c r="A808" s="408"/>
      <c r="B808" s="816"/>
      <c r="C808" s="816"/>
      <c r="D808" s="410"/>
      <c r="E808" s="410"/>
      <c r="F808" s="412"/>
    </row>
    <row r="809" spans="1:6" ht="13" x14ac:dyDescent="0.15">
      <c r="A809" s="408"/>
      <c r="B809" s="816"/>
      <c r="C809" s="816"/>
      <c r="D809" s="410"/>
      <c r="E809" s="410"/>
      <c r="F809" s="412"/>
    </row>
    <row r="810" spans="1:6" ht="13" x14ac:dyDescent="0.15">
      <c r="A810" s="408"/>
      <c r="B810" s="816"/>
      <c r="C810" s="816"/>
      <c r="D810" s="410"/>
      <c r="E810" s="410"/>
      <c r="F810" s="412"/>
    </row>
    <row r="811" spans="1:6" ht="13" x14ac:dyDescent="0.15">
      <c r="A811" s="408"/>
      <c r="B811" s="816"/>
      <c r="C811" s="816"/>
      <c r="D811" s="410"/>
      <c r="E811" s="410"/>
      <c r="F811" s="412"/>
    </row>
    <row r="812" spans="1:6" ht="13" x14ac:dyDescent="0.15">
      <c r="A812" s="408"/>
      <c r="B812" s="816"/>
      <c r="C812" s="816"/>
      <c r="D812" s="410"/>
      <c r="E812" s="410"/>
      <c r="F812" s="412"/>
    </row>
    <row r="813" spans="1:6" ht="13" x14ac:dyDescent="0.15">
      <c r="A813" s="408"/>
      <c r="B813" s="816"/>
      <c r="C813" s="816"/>
      <c r="D813" s="410"/>
      <c r="E813" s="410"/>
      <c r="F813" s="412"/>
    </row>
    <row r="814" spans="1:6" ht="13" x14ac:dyDescent="0.15">
      <c r="A814" s="408"/>
      <c r="B814" s="816"/>
      <c r="C814" s="816"/>
      <c r="D814" s="410"/>
      <c r="E814" s="410"/>
      <c r="F814" s="412"/>
    </row>
    <row r="815" spans="1:6" ht="13" x14ac:dyDescent="0.15">
      <c r="A815" s="408"/>
      <c r="B815" s="816"/>
      <c r="C815" s="816"/>
      <c r="D815" s="410"/>
      <c r="E815" s="410"/>
      <c r="F815" s="412"/>
    </row>
    <row r="816" spans="1:6" ht="13" x14ac:dyDescent="0.15">
      <c r="A816" s="408"/>
      <c r="B816" s="816"/>
      <c r="C816" s="816"/>
      <c r="D816" s="410"/>
      <c r="E816" s="410"/>
      <c r="F816" s="412"/>
    </row>
    <row r="817" spans="1:6" ht="13" x14ac:dyDescent="0.15">
      <c r="A817" s="408"/>
      <c r="B817" s="816"/>
      <c r="C817" s="816"/>
      <c r="D817" s="410"/>
      <c r="E817" s="410"/>
      <c r="F817" s="412"/>
    </row>
    <row r="818" spans="1:6" ht="13" x14ac:dyDescent="0.15">
      <c r="A818" s="408"/>
      <c r="B818" s="816"/>
      <c r="C818" s="816"/>
      <c r="D818" s="410"/>
      <c r="E818" s="410"/>
      <c r="F818" s="412"/>
    </row>
    <row r="819" spans="1:6" ht="13" x14ac:dyDescent="0.15">
      <c r="A819" s="408"/>
      <c r="B819" s="816"/>
      <c r="C819" s="816"/>
      <c r="D819" s="410"/>
      <c r="E819" s="410"/>
      <c r="F819" s="412"/>
    </row>
    <row r="820" spans="1:6" ht="13" x14ac:dyDescent="0.15">
      <c r="A820" s="408"/>
      <c r="B820" s="816"/>
      <c r="C820" s="816"/>
      <c r="D820" s="410"/>
      <c r="E820" s="410"/>
      <c r="F820" s="412"/>
    </row>
    <row r="821" spans="1:6" ht="13" x14ac:dyDescent="0.15">
      <c r="A821" s="408"/>
      <c r="B821" s="816"/>
      <c r="C821" s="816"/>
      <c r="D821" s="410"/>
      <c r="E821" s="410"/>
      <c r="F821" s="412"/>
    </row>
    <row r="822" spans="1:6" ht="13" x14ac:dyDescent="0.15">
      <c r="A822" s="408"/>
      <c r="B822" s="816"/>
      <c r="C822" s="816"/>
      <c r="D822" s="410"/>
      <c r="E822" s="410"/>
      <c r="F822" s="412"/>
    </row>
    <row r="823" spans="1:6" ht="13" x14ac:dyDescent="0.15">
      <c r="A823" s="408"/>
      <c r="B823" s="816"/>
      <c r="C823" s="816"/>
      <c r="D823" s="410"/>
      <c r="E823" s="410"/>
      <c r="F823" s="412"/>
    </row>
    <row r="824" spans="1:6" ht="13" x14ac:dyDescent="0.15">
      <c r="A824" s="408"/>
      <c r="B824" s="816"/>
      <c r="C824" s="816"/>
      <c r="D824" s="410"/>
      <c r="E824" s="410"/>
      <c r="F824" s="412"/>
    </row>
    <row r="825" spans="1:6" ht="13" x14ac:dyDescent="0.15">
      <c r="A825" s="408"/>
      <c r="B825" s="816"/>
      <c r="C825" s="816"/>
      <c r="D825" s="410"/>
      <c r="E825" s="410"/>
      <c r="F825" s="412"/>
    </row>
    <row r="826" spans="1:6" ht="13" x14ac:dyDescent="0.15">
      <c r="A826" s="408"/>
      <c r="B826" s="816"/>
      <c r="C826" s="816"/>
      <c r="D826" s="410"/>
      <c r="E826" s="410"/>
      <c r="F826" s="412"/>
    </row>
    <row r="827" spans="1:6" ht="13" x14ac:dyDescent="0.15">
      <c r="A827" s="408"/>
      <c r="B827" s="816"/>
      <c r="C827" s="816"/>
      <c r="D827" s="410"/>
      <c r="E827" s="410"/>
      <c r="F827" s="412"/>
    </row>
    <row r="828" spans="1:6" ht="13" x14ac:dyDescent="0.15">
      <c r="A828" s="408"/>
      <c r="B828" s="816"/>
      <c r="C828" s="816"/>
      <c r="D828" s="410"/>
      <c r="E828" s="410"/>
      <c r="F828" s="412"/>
    </row>
    <row r="829" spans="1:6" ht="13" x14ac:dyDescent="0.15">
      <c r="A829" s="408"/>
      <c r="B829" s="816"/>
      <c r="C829" s="816"/>
      <c r="D829" s="410"/>
      <c r="E829" s="410"/>
      <c r="F829" s="412"/>
    </row>
    <row r="830" spans="1:6" ht="13" x14ac:dyDescent="0.15">
      <c r="A830" s="408"/>
      <c r="B830" s="816"/>
      <c r="C830" s="816"/>
      <c r="D830" s="410"/>
      <c r="E830" s="410"/>
      <c r="F830" s="412"/>
    </row>
    <row r="831" spans="1:6" ht="13" x14ac:dyDescent="0.15">
      <c r="A831" s="408"/>
      <c r="B831" s="816"/>
      <c r="C831" s="816"/>
      <c r="D831" s="410"/>
      <c r="E831" s="410"/>
      <c r="F831" s="412"/>
    </row>
    <row r="832" spans="1:6" ht="13" x14ac:dyDescent="0.15">
      <c r="A832" s="408"/>
      <c r="B832" s="816"/>
      <c r="C832" s="816"/>
      <c r="D832" s="410"/>
      <c r="E832" s="410"/>
      <c r="F832" s="412"/>
    </row>
    <row r="833" spans="1:6" ht="13" x14ac:dyDescent="0.15">
      <c r="A833" s="408"/>
      <c r="B833" s="816"/>
      <c r="C833" s="816"/>
      <c r="D833" s="410"/>
      <c r="E833" s="410"/>
      <c r="F833" s="412"/>
    </row>
    <row r="834" spans="1:6" ht="13" x14ac:dyDescent="0.15">
      <c r="A834" s="408"/>
      <c r="B834" s="816"/>
      <c r="C834" s="816"/>
      <c r="D834" s="410"/>
      <c r="E834" s="410"/>
      <c r="F834" s="412"/>
    </row>
    <row r="835" spans="1:6" ht="13" x14ac:dyDescent="0.15">
      <c r="A835" s="408"/>
      <c r="B835" s="816"/>
      <c r="C835" s="816"/>
      <c r="D835" s="410"/>
      <c r="E835" s="410"/>
      <c r="F835" s="412"/>
    </row>
    <row r="836" spans="1:6" ht="13" x14ac:dyDescent="0.15">
      <c r="A836" s="408"/>
      <c r="B836" s="816"/>
      <c r="C836" s="816"/>
      <c r="D836" s="410"/>
      <c r="E836" s="410"/>
      <c r="F836" s="412"/>
    </row>
    <row r="837" spans="1:6" ht="13" x14ac:dyDescent="0.15">
      <c r="A837" s="408"/>
      <c r="B837" s="816"/>
      <c r="C837" s="816"/>
      <c r="D837" s="410"/>
      <c r="E837" s="410"/>
      <c r="F837" s="412"/>
    </row>
    <row r="838" spans="1:6" ht="13" x14ac:dyDescent="0.15">
      <c r="A838" s="408"/>
      <c r="B838" s="816"/>
      <c r="C838" s="816"/>
      <c r="D838" s="410"/>
      <c r="E838" s="410"/>
      <c r="F838" s="412"/>
    </row>
    <row r="839" spans="1:6" ht="13" x14ac:dyDescent="0.15">
      <c r="A839" s="408"/>
      <c r="B839" s="816"/>
      <c r="C839" s="816"/>
      <c r="D839" s="410"/>
      <c r="E839" s="410"/>
      <c r="F839" s="412"/>
    </row>
    <row r="840" spans="1:6" ht="13" x14ac:dyDescent="0.15">
      <c r="A840" s="408"/>
      <c r="B840" s="816"/>
      <c r="C840" s="816"/>
      <c r="D840" s="410"/>
      <c r="E840" s="410"/>
      <c r="F840" s="412"/>
    </row>
    <row r="841" spans="1:6" ht="13" x14ac:dyDescent="0.15">
      <c r="A841" s="408"/>
      <c r="B841" s="816"/>
      <c r="C841" s="816"/>
      <c r="D841" s="410"/>
      <c r="E841" s="410"/>
      <c r="F841" s="412"/>
    </row>
    <row r="842" spans="1:6" ht="13" x14ac:dyDescent="0.15">
      <c r="A842" s="408"/>
      <c r="B842" s="816"/>
      <c r="C842" s="816"/>
      <c r="D842" s="410"/>
      <c r="E842" s="410"/>
      <c r="F842" s="412"/>
    </row>
    <row r="843" spans="1:6" ht="13" x14ac:dyDescent="0.15">
      <c r="A843" s="408"/>
      <c r="B843" s="816"/>
      <c r="C843" s="816"/>
      <c r="D843" s="410"/>
      <c r="E843" s="410"/>
      <c r="F843" s="412"/>
    </row>
    <row r="844" spans="1:6" ht="13" x14ac:dyDescent="0.15">
      <c r="A844" s="408"/>
      <c r="B844" s="816"/>
      <c r="C844" s="816"/>
      <c r="D844" s="410"/>
      <c r="E844" s="410"/>
      <c r="F844" s="412"/>
    </row>
    <row r="845" spans="1:6" ht="13" x14ac:dyDescent="0.15">
      <c r="A845" s="408"/>
      <c r="B845" s="816"/>
      <c r="C845" s="816"/>
      <c r="D845" s="410"/>
      <c r="E845" s="410"/>
      <c r="F845" s="412"/>
    </row>
    <row r="846" spans="1:6" ht="13" x14ac:dyDescent="0.15">
      <c r="A846" s="408"/>
      <c r="B846" s="816"/>
      <c r="C846" s="816"/>
      <c r="D846" s="410"/>
      <c r="E846" s="410"/>
      <c r="F846" s="412"/>
    </row>
    <row r="847" spans="1:6" ht="13" x14ac:dyDescent="0.15">
      <c r="A847" s="408"/>
      <c r="B847" s="816"/>
      <c r="C847" s="816"/>
      <c r="D847" s="410"/>
      <c r="E847" s="410"/>
      <c r="F847" s="412"/>
    </row>
    <row r="848" spans="1:6" ht="13" x14ac:dyDescent="0.15">
      <c r="A848" s="408"/>
      <c r="B848" s="816"/>
      <c r="C848" s="816"/>
      <c r="D848" s="410"/>
      <c r="E848" s="410"/>
      <c r="F848" s="412"/>
    </row>
    <row r="849" spans="1:6" ht="13" x14ac:dyDescent="0.15">
      <c r="A849" s="408"/>
      <c r="B849" s="816"/>
      <c r="C849" s="816"/>
      <c r="D849" s="410"/>
      <c r="E849" s="410"/>
      <c r="F849" s="412"/>
    </row>
    <row r="850" spans="1:6" ht="13" x14ac:dyDescent="0.15">
      <c r="A850" s="408"/>
      <c r="B850" s="816"/>
      <c r="C850" s="816"/>
      <c r="D850" s="410"/>
      <c r="E850" s="410"/>
      <c r="F850" s="412"/>
    </row>
    <row r="851" spans="1:6" ht="13" x14ac:dyDescent="0.15">
      <c r="A851" s="408"/>
      <c r="B851" s="816"/>
      <c r="C851" s="816"/>
      <c r="D851" s="410"/>
      <c r="E851" s="410"/>
      <c r="F851" s="412"/>
    </row>
    <row r="852" spans="1:6" ht="13" x14ac:dyDescent="0.15">
      <c r="A852" s="408"/>
      <c r="B852" s="816"/>
      <c r="C852" s="816"/>
      <c r="D852" s="410"/>
      <c r="E852" s="410"/>
      <c r="F852" s="412"/>
    </row>
    <row r="853" spans="1:6" ht="13" x14ac:dyDescent="0.15">
      <c r="A853" s="408"/>
      <c r="B853" s="816"/>
      <c r="C853" s="816"/>
      <c r="D853" s="410"/>
      <c r="E853" s="410"/>
      <c r="F853" s="412"/>
    </row>
    <row r="854" spans="1:6" ht="13" x14ac:dyDescent="0.15">
      <c r="A854" s="408"/>
      <c r="B854" s="816"/>
      <c r="C854" s="816"/>
      <c r="D854" s="410"/>
      <c r="E854" s="410"/>
      <c r="F854" s="412"/>
    </row>
    <row r="855" spans="1:6" ht="13" x14ac:dyDescent="0.15">
      <c r="A855" s="408"/>
      <c r="B855" s="816"/>
      <c r="C855" s="816"/>
      <c r="D855" s="410"/>
      <c r="E855" s="410"/>
      <c r="F855" s="412"/>
    </row>
    <row r="856" spans="1:6" ht="13" x14ac:dyDescent="0.15">
      <c r="A856" s="408"/>
      <c r="B856" s="816"/>
      <c r="C856" s="816"/>
      <c r="D856" s="410"/>
      <c r="E856" s="410"/>
      <c r="F856" s="412"/>
    </row>
    <row r="857" spans="1:6" ht="13" x14ac:dyDescent="0.15">
      <c r="A857" s="408"/>
      <c r="B857" s="816"/>
      <c r="C857" s="816"/>
      <c r="D857" s="410"/>
      <c r="E857" s="410"/>
      <c r="F857" s="412"/>
    </row>
    <row r="858" spans="1:6" ht="13" x14ac:dyDescent="0.15">
      <c r="A858" s="408"/>
      <c r="B858" s="816"/>
      <c r="C858" s="816"/>
      <c r="D858" s="410"/>
      <c r="E858" s="410"/>
      <c r="F858" s="412"/>
    </row>
    <row r="859" spans="1:6" ht="13" x14ac:dyDescent="0.15">
      <c r="A859" s="408"/>
      <c r="B859" s="816"/>
      <c r="C859" s="816"/>
      <c r="D859" s="410"/>
      <c r="E859" s="410"/>
      <c r="F859" s="412"/>
    </row>
    <row r="860" spans="1:6" ht="13" x14ac:dyDescent="0.15">
      <c r="A860" s="408"/>
      <c r="B860" s="816"/>
      <c r="C860" s="816"/>
      <c r="D860" s="410"/>
      <c r="E860" s="410"/>
      <c r="F860" s="412"/>
    </row>
    <row r="861" spans="1:6" ht="13" x14ac:dyDescent="0.15">
      <c r="A861" s="408"/>
      <c r="B861" s="816"/>
      <c r="C861" s="816"/>
      <c r="D861" s="410"/>
      <c r="E861" s="410"/>
      <c r="F861" s="412"/>
    </row>
    <row r="862" spans="1:6" ht="13" x14ac:dyDescent="0.15">
      <c r="A862" s="408"/>
      <c r="B862" s="816"/>
      <c r="C862" s="816"/>
      <c r="D862" s="410"/>
      <c r="E862" s="410"/>
      <c r="F862" s="412"/>
    </row>
    <row r="863" spans="1:6" ht="13" x14ac:dyDescent="0.15">
      <c r="A863" s="408"/>
      <c r="B863" s="816"/>
      <c r="C863" s="816"/>
      <c r="D863" s="410"/>
      <c r="E863" s="410"/>
      <c r="F863" s="412"/>
    </row>
    <row r="864" spans="1:6" ht="13" x14ac:dyDescent="0.15">
      <c r="A864" s="408"/>
      <c r="B864" s="816"/>
      <c r="C864" s="816"/>
      <c r="D864" s="410"/>
      <c r="E864" s="410"/>
      <c r="F864" s="412"/>
    </row>
    <row r="865" spans="1:6" ht="13" x14ac:dyDescent="0.15">
      <c r="A865" s="408"/>
      <c r="B865" s="816"/>
      <c r="C865" s="816"/>
      <c r="D865" s="410"/>
      <c r="E865" s="410"/>
      <c r="F865" s="412"/>
    </row>
    <row r="866" spans="1:6" ht="13" x14ac:dyDescent="0.15">
      <c r="A866" s="408"/>
      <c r="B866" s="816"/>
      <c r="C866" s="816"/>
      <c r="D866" s="410"/>
      <c r="E866" s="410"/>
      <c r="F866" s="412"/>
    </row>
    <row r="867" spans="1:6" ht="13" x14ac:dyDescent="0.15">
      <c r="A867" s="408"/>
      <c r="B867" s="816"/>
      <c r="C867" s="816"/>
      <c r="D867" s="410"/>
      <c r="E867" s="410"/>
      <c r="F867" s="412"/>
    </row>
    <row r="868" spans="1:6" ht="13" x14ac:dyDescent="0.15">
      <c r="A868" s="408"/>
      <c r="B868" s="816"/>
      <c r="C868" s="816"/>
      <c r="D868" s="410"/>
      <c r="E868" s="410"/>
      <c r="F868" s="412"/>
    </row>
    <row r="869" spans="1:6" ht="13" x14ac:dyDescent="0.15">
      <c r="A869" s="408"/>
      <c r="B869" s="816"/>
      <c r="C869" s="816"/>
      <c r="D869" s="410"/>
      <c r="E869" s="410"/>
      <c r="F869" s="412"/>
    </row>
    <row r="870" spans="1:6" ht="13" x14ac:dyDescent="0.15">
      <c r="A870" s="408"/>
      <c r="B870" s="816"/>
      <c r="C870" s="816"/>
      <c r="D870" s="410"/>
      <c r="E870" s="410"/>
      <c r="F870" s="412"/>
    </row>
    <row r="871" spans="1:6" ht="13" x14ac:dyDescent="0.15">
      <c r="A871" s="408"/>
      <c r="B871" s="816"/>
      <c r="C871" s="816"/>
      <c r="D871" s="410"/>
      <c r="E871" s="410"/>
      <c r="F871" s="412"/>
    </row>
    <row r="872" spans="1:6" ht="13" x14ac:dyDescent="0.15">
      <c r="A872" s="408"/>
      <c r="B872" s="816"/>
      <c r="C872" s="816"/>
      <c r="D872" s="410"/>
      <c r="E872" s="410"/>
      <c r="F872" s="412"/>
    </row>
    <row r="873" spans="1:6" ht="13" x14ac:dyDescent="0.15">
      <c r="A873" s="408"/>
      <c r="B873" s="816"/>
      <c r="C873" s="816"/>
      <c r="D873" s="410"/>
      <c r="E873" s="410"/>
      <c r="F873" s="412"/>
    </row>
    <row r="874" spans="1:6" ht="13" x14ac:dyDescent="0.15">
      <c r="A874" s="408"/>
      <c r="B874" s="816"/>
      <c r="C874" s="816"/>
      <c r="D874" s="410"/>
      <c r="E874" s="410"/>
      <c r="F874" s="412"/>
    </row>
    <row r="875" spans="1:6" ht="13" x14ac:dyDescent="0.15">
      <c r="A875" s="408"/>
      <c r="B875" s="816"/>
      <c r="C875" s="816"/>
      <c r="D875" s="410"/>
      <c r="E875" s="410"/>
      <c r="F875" s="412"/>
    </row>
    <row r="876" spans="1:6" ht="13" x14ac:dyDescent="0.15">
      <c r="A876" s="408"/>
      <c r="B876" s="816"/>
      <c r="C876" s="816"/>
      <c r="D876" s="410"/>
      <c r="E876" s="410"/>
      <c r="F876" s="412"/>
    </row>
    <row r="877" spans="1:6" ht="13" x14ac:dyDescent="0.15">
      <c r="A877" s="408"/>
      <c r="B877" s="816"/>
      <c r="C877" s="816"/>
      <c r="D877" s="410"/>
      <c r="E877" s="410"/>
      <c r="F877" s="412"/>
    </row>
    <row r="878" spans="1:6" ht="13" x14ac:dyDescent="0.15">
      <c r="A878" s="408"/>
      <c r="B878" s="816"/>
      <c r="C878" s="816"/>
      <c r="D878" s="410"/>
      <c r="E878" s="410"/>
      <c r="F878" s="412"/>
    </row>
    <row r="879" spans="1:6" ht="13" x14ac:dyDescent="0.15">
      <c r="A879" s="408"/>
      <c r="B879" s="816"/>
      <c r="C879" s="816"/>
      <c r="D879" s="410"/>
      <c r="E879" s="410"/>
      <c r="F879" s="412"/>
    </row>
    <row r="880" spans="1:6" ht="13" x14ac:dyDescent="0.15">
      <c r="A880" s="408"/>
      <c r="B880" s="816"/>
      <c r="C880" s="816"/>
      <c r="D880" s="410"/>
      <c r="E880" s="410"/>
      <c r="F880" s="412"/>
    </row>
    <row r="881" spans="1:6" ht="13" x14ac:dyDescent="0.15">
      <c r="A881" s="408"/>
      <c r="B881" s="816"/>
      <c r="C881" s="816"/>
      <c r="D881" s="410"/>
      <c r="E881" s="410"/>
      <c r="F881" s="412"/>
    </row>
    <row r="882" spans="1:6" ht="13" x14ac:dyDescent="0.15">
      <c r="A882" s="408"/>
      <c r="B882" s="816"/>
      <c r="C882" s="816"/>
      <c r="D882" s="410"/>
      <c r="E882" s="410"/>
      <c r="F882" s="412"/>
    </row>
    <row r="883" spans="1:6" ht="13" x14ac:dyDescent="0.15">
      <c r="A883" s="408"/>
      <c r="B883" s="816"/>
      <c r="C883" s="816"/>
      <c r="D883" s="410"/>
      <c r="E883" s="410"/>
      <c r="F883" s="412"/>
    </row>
    <row r="884" spans="1:6" ht="13" x14ac:dyDescent="0.15">
      <c r="A884" s="408"/>
      <c r="B884" s="816"/>
      <c r="C884" s="816"/>
      <c r="D884" s="410"/>
      <c r="E884" s="410"/>
      <c r="F884" s="412"/>
    </row>
    <row r="885" spans="1:6" ht="13" x14ac:dyDescent="0.15">
      <c r="A885" s="408"/>
      <c r="B885" s="816"/>
      <c r="C885" s="816"/>
      <c r="D885" s="410"/>
      <c r="E885" s="410"/>
      <c r="F885" s="412"/>
    </row>
    <row r="886" spans="1:6" ht="13" x14ac:dyDescent="0.15">
      <c r="A886" s="408"/>
      <c r="B886" s="816"/>
      <c r="C886" s="816"/>
      <c r="D886" s="410"/>
      <c r="E886" s="410"/>
      <c r="F886" s="412"/>
    </row>
    <row r="887" spans="1:6" ht="13" x14ac:dyDescent="0.15">
      <c r="A887" s="408"/>
      <c r="B887" s="816"/>
      <c r="C887" s="816"/>
      <c r="D887" s="410"/>
      <c r="E887" s="410"/>
      <c r="F887" s="412"/>
    </row>
    <row r="888" spans="1:6" ht="13" x14ac:dyDescent="0.15">
      <c r="A888" s="408"/>
      <c r="B888" s="816"/>
      <c r="C888" s="816"/>
      <c r="D888" s="410"/>
      <c r="E888" s="410"/>
      <c r="F888" s="412"/>
    </row>
    <row r="889" spans="1:6" ht="13" x14ac:dyDescent="0.15">
      <c r="A889" s="408"/>
      <c r="B889" s="816"/>
      <c r="C889" s="816"/>
      <c r="D889" s="410"/>
      <c r="E889" s="410"/>
      <c r="F889" s="412"/>
    </row>
    <row r="890" spans="1:6" ht="13" x14ac:dyDescent="0.15">
      <c r="A890" s="408"/>
      <c r="B890" s="816"/>
      <c r="C890" s="816"/>
      <c r="D890" s="410"/>
      <c r="E890" s="410"/>
      <c r="F890" s="412"/>
    </row>
    <row r="891" spans="1:6" ht="13" x14ac:dyDescent="0.15">
      <c r="A891" s="408"/>
      <c r="B891" s="816"/>
      <c r="C891" s="816"/>
      <c r="D891" s="410"/>
      <c r="E891" s="410"/>
      <c r="F891" s="412"/>
    </row>
    <row r="892" spans="1:6" ht="13" x14ac:dyDescent="0.15">
      <c r="A892" s="408"/>
      <c r="B892" s="816"/>
      <c r="C892" s="816"/>
      <c r="D892" s="410"/>
      <c r="E892" s="410"/>
      <c r="F892" s="412"/>
    </row>
    <row r="893" spans="1:6" ht="13" x14ac:dyDescent="0.15">
      <c r="A893" s="408"/>
      <c r="B893" s="816"/>
      <c r="C893" s="816"/>
      <c r="D893" s="410"/>
      <c r="E893" s="410"/>
      <c r="F893" s="412"/>
    </row>
    <row r="894" spans="1:6" ht="13" x14ac:dyDescent="0.15">
      <c r="A894" s="408"/>
      <c r="B894" s="816"/>
      <c r="C894" s="816"/>
      <c r="D894" s="410"/>
      <c r="E894" s="410"/>
      <c r="F894" s="412"/>
    </row>
    <row r="895" spans="1:6" ht="13" x14ac:dyDescent="0.15">
      <c r="A895" s="408"/>
      <c r="B895" s="816"/>
      <c r="C895" s="816"/>
      <c r="D895" s="410"/>
      <c r="E895" s="410"/>
      <c r="F895" s="412"/>
    </row>
    <row r="896" spans="1:6" ht="13" x14ac:dyDescent="0.15">
      <c r="A896" s="408"/>
      <c r="B896" s="816"/>
      <c r="C896" s="816"/>
      <c r="D896" s="410"/>
      <c r="E896" s="410"/>
      <c r="F896" s="412"/>
    </row>
    <row r="897" spans="1:6" ht="13" x14ac:dyDescent="0.15">
      <c r="A897" s="408"/>
      <c r="B897" s="816"/>
      <c r="C897" s="816"/>
      <c r="D897" s="410"/>
      <c r="E897" s="410"/>
      <c r="F897" s="412"/>
    </row>
    <row r="898" spans="1:6" ht="13" x14ac:dyDescent="0.15">
      <c r="A898" s="408"/>
      <c r="B898" s="816"/>
      <c r="C898" s="816"/>
      <c r="D898" s="410"/>
      <c r="E898" s="410"/>
      <c r="F898" s="412"/>
    </row>
    <row r="899" spans="1:6" ht="13" x14ac:dyDescent="0.15">
      <c r="A899" s="408"/>
      <c r="B899" s="816"/>
      <c r="C899" s="816"/>
      <c r="D899" s="410"/>
      <c r="E899" s="410"/>
      <c r="F899" s="412"/>
    </row>
    <row r="900" spans="1:6" ht="13" x14ac:dyDescent="0.15">
      <c r="A900" s="408"/>
      <c r="B900" s="816"/>
      <c r="C900" s="816"/>
      <c r="D900" s="410"/>
      <c r="E900" s="410"/>
      <c r="F900" s="412"/>
    </row>
    <row r="901" spans="1:6" ht="13" x14ac:dyDescent="0.15">
      <c r="A901" s="408"/>
      <c r="B901" s="816"/>
      <c r="C901" s="816"/>
      <c r="D901" s="410"/>
      <c r="E901" s="410"/>
      <c r="F901" s="412"/>
    </row>
    <row r="902" spans="1:6" ht="13" x14ac:dyDescent="0.15">
      <c r="A902" s="408"/>
      <c r="B902" s="816"/>
      <c r="C902" s="816"/>
      <c r="D902" s="410"/>
      <c r="E902" s="410"/>
      <c r="F902" s="412"/>
    </row>
    <row r="903" spans="1:6" ht="13" x14ac:dyDescent="0.15">
      <c r="A903" s="408"/>
      <c r="B903" s="816"/>
      <c r="C903" s="816"/>
      <c r="D903" s="410"/>
      <c r="E903" s="410"/>
      <c r="F903" s="412"/>
    </row>
    <row r="904" spans="1:6" ht="13" x14ac:dyDescent="0.15">
      <c r="A904" s="408"/>
      <c r="B904" s="816"/>
      <c r="C904" s="816"/>
      <c r="D904" s="410"/>
      <c r="E904" s="410"/>
      <c r="F904" s="412"/>
    </row>
    <row r="905" spans="1:6" ht="13" x14ac:dyDescent="0.15">
      <c r="A905" s="408"/>
      <c r="B905" s="816"/>
      <c r="C905" s="816"/>
      <c r="D905" s="410"/>
      <c r="E905" s="410"/>
      <c r="F905" s="412"/>
    </row>
    <row r="906" spans="1:6" ht="13" x14ac:dyDescent="0.15">
      <c r="A906" s="408"/>
      <c r="B906" s="816"/>
      <c r="C906" s="816"/>
      <c r="D906" s="410"/>
      <c r="E906" s="410"/>
      <c r="F906" s="412"/>
    </row>
    <row r="907" spans="1:6" ht="13" x14ac:dyDescent="0.15">
      <c r="A907" s="408"/>
      <c r="B907" s="816"/>
      <c r="C907" s="816"/>
      <c r="D907" s="410"/>
      <c r="E907" s="410"/>
      <c r="F907" s="412"/>
    </row>
    <row r="908" spans="1:6" ht="13" x14ac:dyDescent="0.15">
      <c r="A908" s="408"/>
      <c r="B908" s="816"/>
      <c r="C908" s="816"/>
      <c r="D908" s="410"/>
      <c r="E908" s="410"/>
      <c r="F908" s="412"/>
    </row>
    <row r="909" spans="1:6" ht="13" x14ac:dyDescent="0.15">
      <c r="A909" s="408"/>
      <c r="B909" s="816"/>
      <c r="C909" s="816"/>
      <c r="D909" s="410"/>
      <c r="E909" s="410"/>
      <c r="F909" s="412"/>
    </row>
    <row r="910" spans="1:6" ht="13" x14ac:dyDescent="0.15">
      <c r="A910" s="408"/>
      <c r="B910" s="816"/>
      <c r="C910" s="816"/>
      <c r="D910" s="410"/>
      <c r="E910" s="410"/>
      <c r="F910" s="412"/>
    </row>
    <row r="911" spans="1:6" ht="13" x14ac:dyDescent="0.15">
      <c r="A911" s="408"/>
      <c r="B911" s="816"/>
      <c r="C911" s="816"/>
      <c r="D911" s="410"/>
      <c r="E911" s="410"/>
      <c r="F911" s="412"/>
    </row>
    <row r="912" spans="1:6" ht="13" x14ac:dyDescent="0.15">
      <c r="A912" s="408"/>
      <c r="B912" s="816"/>
      <c r="C912" s="816"/>
      <c r="D912" s="410"/>
      <c r="E912" s="410"/>
      <c r="F912" s="412"/>
    </row>
    <row r="913" spans="1:6" ht="13" x14ac:dyDescent="0.15">
      <c r="A913" s="408"/>
      <c r="B913" s="816"/>
      <c r="C913" s="816"/>
      <c r="D913" s="410"/>
      <c r="E913" s="410"/>
      <c r="F913" s="412"/>
    </row>
    <row r="914" spans="1:6" ht="13" x14ac:dyDescent="0.15">
      <c r="A914" s="408"/>
      <c r="B914" s="816"/>
      <c r="C914" s="816"/>
      <c r="D914" s="410"/>
      <c r="E914" s="410"/>
      <c r="F914" s="412"/>
    </row>
    <row r="915" spans="1:6" ht="13" x14ac:dyDescent="0.15">
      <c r="A915" s="408"/>
      <c r="B915" s="816"/>
      <c r="C915" s="816"/>
      <c r="D915" s="410"/>
      <c r="E915" s="410"/>
      <c r="F915" s="412"/>
    </row>
    <row r="916" spans="1:6" ht="13" x14ac:dyDescent="0.15">
      <c r="A916" s="408"/>
      <c r="B916" s="816"/>
      <c r="C916" s="816"/>
      <c r="D916" s="410"/>
      <c r="E916" s="410"/>
      <c r="F916" s="412"/>
    </row>
    <row r="917" spans="1:6" ht="13" x14ac:dyDescent="0.15">
      <c r="A917" s="408"/>
      <c r="B917" s="816"/>
      <c r="C917" s="816"/>
      <c r="D917" s="410"/>
      <c r="E917" s="410"/>
      <c r="F917" s="412"/>
    </row>
    <row r="918" spans="1:6" ht="13" x14ac:dyDescent="0.15">
      <c r="A918" s="408"/>
      <c r="B918" s="816"/>
      <c r="C918" s="816"/>
      <c r="D918" s="410"/>
      <c r="E918" s="410"/>
      <c r="F918" s="412"/>
    </row>
    <row r="919" spans="1:6" ht="13" x14ac:dyDescent="0.15">
      <c r="A919" s="408"/>
      <c r="B919" s="816"/>
      <c r="C919" s="816"/>
      <c r="D919" s="410"/>
      <c r="E919" s="410"/>
      <c r="F919" s="412"/>
    </row>
    <row r="920" spans="1:6" ht="13" x14ac:dyDescent="0.15">
      <c r="A920" s="408"/>
      <c r="B920" s="816"/>
      <c r="C920" s="816"/>
      <c r="D920" s="410"/>
      <c r="E920" s="410"/>
      <c r="F920" s="412"/>
    </row>
    <row r="921" spans="1:6" ht="13" x14ac:dyDescent="0.15">
      <c r="A921" s="408"/>
      <c r="B921" s="816"/>
      <c r="C921" s="816"/>
      <c r="D921" s="410"/>
      <c r="E921" s="410"/>
      <c r="F921" s="412"/>
    </row>
    <row r="922" spans="1:6" ht="13" x14ac:dyDescent="0.15">
      <c r="A922" s="408"/>
      <c r="B922" s="816"/>
      <c r="C922" s="816"/>
      <c r="D922" s="410"/>
      <c r="E922" s="410"/>
      <c r="F922" s="412"/>
    </row>
    <row r="923" spans="1:6" ht="13" x14ac:dyDescent="0.15">
      <c r="A923" s="408"/>
      <c r="B923" s="816"/>
      <c r="C923" s="816"/>
      <c r="D923" s="410"/>
      <c r="E923" s="410"/>
      <c r="F923" s="412"/>
    </row>
    <row r="924" spans="1:6" ht="13" x14ac:dyDescent="0.15">
      <c r="A924" s="408"/>
      <c r="B924" s="816"/>
      <c r="C924" s="816"/>
      <c r="D924" s="410"/>
      <c r="E924" s="410"/>
      <c r="F924" s="412"/>
    </row>
    <row r="925" spans="1:6" ht="13" x14ac:dyDescent="0.15">
      <c r="A925" s="408"/>
      <c r="B925" s="816"/>
      <c r="C925" s="816"/>
      <c r="D925" s="410"/>
      <c r="E925" s="410"/>
      <c r="F925" s="412"/>
    </row>
    <row r="926" spans="1:6" ht="13" x14ac:dyDescent="0.15">
      <c r="A926" s="408"/>
      <c r="B926" s="816"/>
      <c r="C926" s="816"/>
      <c r="D926" s="410"/>
      <c r="E926" s="410"/>
      <c r="F926" s="412"/>
    </row>
    <row r="927" spans="1:6" ht="13" x14ac:dyDescent="0.15">
      <c r="A927" s="408"/>
      <c r="B927" s="816"/>
      <c r="C927" s="816"/>
      <c r="D927" s="410"/>
      <c r="E927" s="410"/>
      <c r="F927" s="412"/>
    </row>
    <row r="928" spans="1:6" ht="13" x14ac:dyDescent="0.15">
      <c r="A928" s="408"/>
      <c r="B928" s="816"/>
      <c r="C928" s="816"/>
      <c r="D928" s="410"/>
      <c r="E928" s="410"/>
      <c r="F928" s="412"/>
    </row>
    <row r="929" spans="1:6" ht="13" x14ac:dyDescent="0.15">
      <c r="A929" s="408"/>
      <c r="B929" s="816"/>
      <c r="C929" s="816"/>
      <c r="D929" s="410"/>
      <c r="E929" s="410"/>
      <c r="F929" s="412"/>
    </row>
    <row r="930" spans="1:6" ht="13" x14ac:dyDescent="0.15">
      <c r="A930" s="408"/>
      <c r="B930" s="816"/>
      <c r="C930" s="816"/>
      <c r="D930" s="410"/>
      <c r="E930" s="410"/>
      <c r="F930" s="412"/>
    </row>
    <row r="931" spans="1:6" ht="13" x14ac:dyDescent="0.15">
      <c r="A931" s="408"/>
      <c r="B931" s="816"/>
      <c r="C931" s="816"/>
      <c r="D931" s="410"/>
      <c r="E931" s="410"/>
      <c r="F931" s="412"/>
    </row>
    <row r="932" spans="1:6" ht="13" x14ac:dyDescent="0.15">
      <c r="A932" s="408"/>
      <c r="B932" s="816"/>
      <c r="C932" s="816"/>
      <c r="D932" s="410"/>
      <c r="E932" s="410"/>
      <c r="F932" s="412"/>
    </row>
    <row r="933" spans="1:6" ht="13" x14ac:dyDescent="0.15">
      <c r="A933" s="408"/>
      <c r="B933" s="816"/>
      <c r="C933" s="816"/>
      <c r="D933" s="410"/>
      <c r="E933" s="410"/>
      <c r="F933" s="412"/>
    </row>
    <row r="934" spans="1:6" ht="13" x14ac:dyDescent="0.15">
      <c r="A934" s="408"/>
      <c r="B934" s="816"/>
      <c r="C934" s="816"/>
      <c r="D934" s="410"/>
      <c r="E934" s="410"/>
      <c r="F934" s="412"/>
    </row>
    <row r="935" spans="1:6" ht="13" x14ac:dyDescent="0.15">
      <c r="A935" s="408"/>
      <c r="B935" s="816"/>
      <c r="C935" s="816"/>
      <c r="D935" s="410"/>
      <c r="E935" s="410"/>
      <c r="F935" s="412"/>
    </row>
    <row r="936" spans="1:6" ht="13" x14ac:dyDescent="0.15">
      <c r="A936" s="408"/>
      <c r="B936" s="816"/>
      <c r="C936" s="816"/>
      <c r="D936" s="410"/>
      <c r="E936" s="410"/>
      <c r="F936" s="412"/>
    </row>
    <row r="937" spans="1:6" ht="13" x14ac:dyDescent="0.15">
      <c r="A937" s="408"/>
      <c r="B937" s="816"/>
      <c r="C937" s="816"/>
      <c r="D937" s="410"/>
      <c r="E937" s="410"/>
      <c r="F937" s="412"/>
    </row>
    <row r="938" spans="1:6" ht="13" x14ac:dyDescent="0.15">
      <c r="A938" s="408"/>
      <c r="B938" s="816"/>
      <c r="C938" s="816"/>
      <c r="D938" s="410"/>
      <c r="E938" s="410"/>
      <c r="F938" s="412"/>
    </row>
    <row r="939" spans="1:6" ht="13" x14ac:dyDescent="0.15">
      <c r="A939" s="408"/>
      <c r="B939" s="816"/>
      <c r="C939" s="816"/>
      <c r="D939" s="410"/>
      <c r="E939" s="410"/>
      <c r="F939" s="412"/>
    </row>
    <row r="940" spans="1:6" ht="13" x14ac:dyDescent="0.15">
      <c r="A940" s="408"/>
      <c r="B940" s="816"/>
      <c r="C940" s="816"/>
      <c r="D940" s="410"/>
      <c r="E940" s="410"/>
      <c r="F940" s="412"/>
    </row>
    <row r="941" spans="1:6" ht="13" x14ac:dyDescent="0.15">
      <c r="A941" s="408"/>
      <c r="B941" s="816"/>
      <c r="C941" s="816"/>
      <c r="D941" s="410"/>
      <c r="E941" s="410"/>
      <c r="F941" s="412"/>
    </row>
    <row r="942" spans="1:6" ht="13" x14ac:dyDescent="0.15">
      <c r="A942" s="408"/>
      <c r="B942" s="816"/>
      <c r="C942" s="816"/>
      <c r="D942" s="410"/>
      <c r="E942" s="410"/>
      <c r="F942" s="412"/>
    </row>
    <row r="943" spans="1:6" ht="13" x14ac:dyDescent="0.15">
      <c r="A943" s="408"/>
      <c r="B943" s="816"/>
      <c r="C943" s="816"/>
      <c r="D943" s="410"/>
      <c r="E943" s="410"/>
      <c r="F943" s="412"/>
    </row>
    <row r="944" spans="1:6" ht="13" x14ac:dyDescent="0.15">
      <c r="A944" s="408"/>
      <c r="B944" s="816"/>
      <c r="C944" s="816"/>
      <c r="D944" s="410"/>
      <c r="E944" s="410"/>
      <c r="F944" s="412"/>
    </row>
    <row r="945" spans="1:6" ht="13" x14ac:dyDescent="0.15">
      <c r="A945" s="408"/>
      <c r="B945" s="816"/>
      <c r="C945" s="816"/>
      <c r="D945" s="410"/>
      <c r="E945" s="410"/>
      <c r="F945" s="412"/>
    </row>
    <row r="946" spans="1:6" ht="13" x14ac:dyDescent="0.15">
      <c r="A946" s="408"/>
      <c r="B946" s="816"/>
      <c r="C946" s="816"/>
      <c r="D946" s="410"/>
      <c r="E946" s="410"/>
      <c r="F946" s="412"/>
    </row>
    <row r="947" spans="1:6" ht="13" x14ac:dyDescent="0.15">
      <c r="A947" s="408"/>
      <c r="B947" s="816"/>
      <c r="C947" s="816"/>
      <c r="D947" s="410"/>
      <c r="E947" s="410"/>
      <c r="F947" s="412"/>
    </row>
    <row r="948" spans="1:6" ht="13" x14ac:dyDescent="0.15">
      <c r="A948" s="408"/>
      <c r="B948" s="816"/>
      <c r="C948" s="816"/>
      <c r="D948" s="410"/>
      <c r="E948" s="410"/>
      <c r="F948" s="412"/>
    </row>
    <row r="949" spans="1:6" ht="13" x14ac:dyDescent="0.15">
      <c r="A949" s="408"/>
      <c r="B949" s="816"/>
      <c r="C949" s="816"/>
      <c r="D949" s="410"/>
      <c r="E949" s="410"/>
      <c r="F949" s="412"/>
    </row>
    <row r="950" spans="1:6" ht="13" x14ac:dyDescent="0.15">
      <c r="A950" s="408"/>
      <c r="B950" s="816"/>
      <c r="C950" s="816"/>
      <c r="D950" s="410"/>
      <c r="E950" s="410"/>
      <c r="F950" s="412"/>
    </row>
    <row r="951" spans="1:6" ht="13" x14ac:dyDescent="0.15">
      <c r="A951" s="408"/>
      <c r="B951" s="816"/>
      <c r="C951" s="816"/>
      <c r="D951" s="410"/>
      <c r="E951" s="410"/>
      <c r="F951" s="412"/>
    </row>
    <row r="952" spans="1:6" ht="13" x14ac:dyDescent="0.15">
      <c r="A952" s="408"/>
      <c r="B952" s="816"/>
      <c r="C952" s="816"/>
      <c r="D952" s="410"/>
      <c r="E952" s="410"/>
      <c r="F952" s="412"/>
    </row>
  </sheetData>
  <mergeCells count="75">
    <mergeCell ref="F51:F52"/>
    <mergeCell ref="F53:F54"/>
    <mergeCell ref="F55:F56"/>
    <mergeCell ref="F57:F58"/>
    <mergeCell ref="F59:F60"/>
    <mergeCell ref="F30:F31"/>
    <mergeCell ref="F33:F34"/>
    <mergeCell ref="C36:C37"/>
    <mergeCell ref="F36:F37"/>
    <mergeCell ref="C49:C50"/>
    <mergeCell ref="F49:F50"/>
    <mergeCell ref="B25:B26"/>
    <mergeCell ref="C25:C26"/>
    <mergeCell ref="F23:F24"/>
    <mergeCell ref="F25:F26"/>
    <mergeCell ref="F28:F29"/>
    <mergeCell ref="B21:B22"/>
    <mergeCell ref="C21:C22"/>
    <mergeCell ref="F21:F22"/>
    <mergeCell ref="B23:B24"/>
    <mergeCell ref="C23:C24"/>
    <mergeCell ref="B13:B14"/>
    <mergeCell ref="F13:F14"/>
    <mergeCell ref="B16:B17"/>
    <mergeCell ref="F16:F17"/>
    <mergeCell ref="B18:B19"/>
    <mergeCell ref="C18:C19"/>
    <mergeCell ref="F18:F19"/>
    <mergeCell ref="F7:F8"/>
    <mergeCell ref="F9:F10"/>
    <mergeCell ref="F5:F6"/>
    <mergeCell ref="F11:F12"/>
    <mergeCell ref="B1:F1"/>
    <mergeCell ref="B3:B4"/>
    <mergeCell ref="C3:C4"/>
    <mergeCell ref="F3:F4"/>
    <mergeCell ref="B5:B6"/>
    <mergeCell ref="B9:B10"/>
    <mergeCell ref="B11:B12"/>
    <mergeCell ref="F105:F106"/>
    <mergeCell ref="F107:F108"/>
    <mergeCell ref="F109:F110"/>
    <mergeCell ref="F111:F112"/>
    <mergeCell ref="F113:F114"/>
    <mergeCell ref="F81:F82"/>
    <mergeCell ref="F83:F84"/>
    <mergeCell ref="F85:F86"/>
    <mergeCell ref="F87:F88"/>
    <mergeCell ref="F103:F104"/>
    <mergeCell ref="F89:F90"/>
    <mergeCell ref="F91:F92"/>
    <mergeCell ref="F93:F94"/>
    <mergeCell ref="F95:F96"/>
    <mergeCell ref="F97:F98"/>
    <mergeCell ref="F99:F100"/>
    <mergeCell ref="F101:F102"/>
    <mergeCell ref="F71:F72"/>
    <mergeCell ref="F73:F74"/>
    <mergeCell ref="F75:F76"/>
    <mergeCell ref="F77:F78"/>
    <mergeCell ref="F79:F80"/>
    <mergeCell ref="F61:F62"/>
    <mergeCell ref="F63:F64"/>
    <mergeCell ref="F65:F66"/>
    <mergeCell ref="F67:F68"/>
    <mergeCell ref="F69:F70"/>
    <mergeCell ref="F45:F46"/>
    <mergeCell ref="F47:F48"/>
    <mergeCell ref="C39:C40"/>
    <mergeCell ref="C41:C42"/>
    <mergeCell ref="F41:F42"/>
    <mergeCell ref="C43:C44"/>
    <mergeCell ref="F43:F44"/>
    <mergeCell ref="C45:C46"/>
    <mergeCell ref="C47:C4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/>
  </sheetViews>
  <sheetFormatPr baseColWidth="10" defaultColWidth="14.5" defaultRowHeight="15.75" customHeight="1" x14ac:dyDescent="0.15"/>
  <cols>
    <col min="1" max="1" width="17.5" customWidth="1"/>
    <col min="4" max="4" width="16.83203125" customWidth="1"/>
    <col min="5" max="5" width="29" customWidth="1"/>
    <col min="8" max="8" width="13" customWidth="1"/>
    <col min="9" max="9" width="29.5" customWidth="1"/>
    <col min="10" max="10" width="19.5" customWidth="1"/>
  </cols>
  <sheetData>
    <row r="1" spans="1:28" x14ac:dyDescent="0.2">
      <c r="A1" s="1"/>
      <c r="B1" s="996" t="s">
        <v>1716</v>
      </c>
      <c r="C1" s="963"/>
      <c r="D1" s="963"/>
      <c r="E1" s="963"/>
      <c r="F1" s="963"/>
      <c r="G1" s="3"/>
      <c r="H1" s="3"/>
      <c r="I1" s="26"/>
      <c r="J1" s="833"/>
    </row>
    <row r="2" spans="1:28" ht="15.75" customHeight="1" x14ac:dyDescent="0.15">
      <c r="A2" s="28" t="s">
        <v>2</v>
      </c>
      <c r="B2" s="28" t="s">
        <v>3</v>
      </c>
      <c r="C2" s="28" t="s">
        <v>4</v>
      </c>
      <c r="D2" s="30" t="s">
        <v>20</v>
      </c>
      <c r="E2" s="7" t="s">
        <v>5</v>
      </c>
      <c r="F2" s="28" t="s">
        <v>7</v>
      </c>
      <c r="G2" s="32" t="s">
        <v>29</v>
      </c>
      <c r="H2" s="32" t="s">
        <v>30</v>
      </c>
      <c r="I2" s="32" t="s">
        <v>11</v>
      </c>
      <c r="J2" s="32" t="s">
        <v>12</v>
      </c>
    </row>
    <row r="3" spans="1:28" x14ac:dyDescent="0.2">
      <c r="A3" s="327" t="s">
        <v>73</v>
      </c>
      <c r="B3" s="834">
        <v>43769</v>
      </c>
      <c r="C3" s="1074"/>
      <c r="D3" s="835">
        <v>9963.85</v>
      </c>
      <c r="E3" s="837" t="s">
        <v>1721</v>
      </c>
      <c r="F3" s="1075">
        <f>D3+D4</f>
        <v>17869.41</v>
      </c>
      <c r="G3" s="1072"/>
      <c r="H3" s="839"/>
      <c r="I3" s="840" t="s">
        <v>1724</v>
      </c>
      <c r="J3" s="841"/>
    </row>
    <row r="4" spans="1:28" x14ac:dyDescent="0.2">
      <c r="A4" s="327" t="s">
        <v>73</v>
      </c>
      <c r="B4" s="834">
        <v>43775</v>
      </c>
      <c r="C4" s="963"/>
      <c r="D4" s="835">
        <v>7905.56</v>
      </c>
      <c r="E4" s="837" t="s">
        <v>1721</v>
      </c>
      <c r="F4" s="963"/>
      <c r="G4" s="963"/>
      <c r="H4" s="839"/>
      <c r="I4" s="840" t="s">
        <v>1725</v>
      </c>
      <c r="J4" s="841"/>
    </row>
    <row r="5" spans="1:28" x14ac:dyDescent="0.2">
      <c r="A5" s="332" t="s">
        <v>73</v>
      </c>
      <c r="B5" s="336">
        <v>43773</v>
      </c>
      <c r="C5" s="843"/>
      <c r="D5" s="844">
        <v>9903</v>
      </c>
      <c r="E5" s="334" t="s">
        <v>1721</v>
      </c>
      <c r="F5" s="845">
        <f>D5+D7</f>
        <v>9903</v>
      </c>
      <c r="G5" s="846"/>
      <c r="H5" s="846"/>
      <c r="I5" s="847" t="s">
        <v>1729</v>
      </c>
      <c r="J5" s="848"/>
    </row>
    <row r="6" spans="1:28" x14ac:dyDescent="0.2">
      <c r="A6" s="849"/>
      <c r="B6" s="48"/>
      <c r="C6" s="48"/>
      <c r="D6" s="850"/>
      <c r="E6" s="851"/>
      <c r="F6" s="57">
        <f>F3+F5</f>
        <v>27772.41</v>
      </c>
      <c r="G6" s="852">
        <f>F6*0.2</f>
        <v>5554.482</v>
      </c>
      <c r="H6" s="852">
        <f>F6*0.15</f>
        <v>4165.8615</v>
      </c>
      <c r="I6" s="853"/>
      <c r="J6" s="854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</row>
    <row r="7" spans="1:28" x14ac:dyDescent="0.2">
      <c r="A7" s="360"/>
      <c r="B7" s="843"/>
      <c r="C7" s="843"/>
      <c r="D7" s="855"/>
      <c r="E7" s="358"/>
      <c r="F7" s="845"/>
      <c r="G7" s="846"/>
      <c r="H7" s="846"/>
      <c r="I7" s="847"/>
      <c r="J7" s="848"/>
    </row>
    <row r="8" spans="1:28" x14ac:dyDescent="0.2">
      <c r="A8" s="856"/>
      <c r="B8" s="1074"/>
      <c r="C8" s="1074"/>
      <c r="D8" s="857"/>
      <c r="E8" s="362"/>
      <c r="F8" s="1075">
        <f>D8+D9</f>
        <v>0</v>
      </c>
      <c r="G8" s="1072"/>
      <c r="H8" s="839"/>
      <c r="I8" s="1073"/>
      <c r="J8" s="858"/>
    </row>
    <row r="9" spans="1:28" x14ac:dyDescent="0.2">
      <c r="A9" s="856"/>
      <c r="B9" s="963"/>
      <c r="C9" s="963"/>
      <c r="D9" s="857"/>
      <c r="E9" s="362"/>
      <c r="F9" s="963"/>
      <c r="G9" s="963"/>
      <c r="H9" s="839"/>
      <c r="I9" s="963"/>
      <c r="J9" s="858"/>
    </row>
    <row r="10" spans="1:28" x14ac:dyDescent="0.2">
      <c r="A10" s="360"/>
      <c r="B10" s="1076"/>
      <c r="C10" s="1076"/>
      <c r="D10" s="855"/>
      <c r="E10" s="358"/>
      <c r="F10" s="1077">
        <f>D10+D11</f>
        <v>0</v>
      </c>
      <c r="G10" s="1078"/>
      <c r="H10" s="846"/>
      <c r="I10" s="1079"/>
      <c r="J10" s="859"/>
    </row>
    <row r="11" spans="1:28" x14ac:dyDescent="0.2">
      <c r="A11" s="360"/>
      <c r="B11" s="963"/>
      <c r="C11" s="963"/>
      <c r="D11" s="855"/>
      <c r="E11" s="358"/>
      <c r="F11" s="963"/>
      <c r="G11" s="963"/>
      <c r="H11" s="846"/>
      <c r="I11" s="963"/>
      <c r="J11" s="859"/>
    </row>
    <row r="12" spans="1:28" x14ac:dyDescent="0.2">
      <c r="A12" s="856"/>
      <c r="B12" s="1074"/>
      <c r="C12" s="1074"/>
      <c r="D12" s="857"/>
      <c r="E12" s="517"/>
      <c r="F12" s="1075">
        <f>D12+D13</f>
        <v>0</v>
      </c>
      <c r="G12" s="1072"/>
      <c r="H12" s="839"/>
      <c r="I12" s="1073"/>
      <c r="J12" s="858"/>
    </row>
    <row r="13" spans="1:28" x14ac:dyDescent="0.2">
      <c r="A13" s="856"/>
      <c r="B13" s="963"/>
      <c r="C13" s="963"/>
      <c r="D13" s="857"/>
      <c r="E13" s="517"/>
      <c r="F13" s="963"/>
      <c r="G13" s="963"/>
      <c r="H13" s="839"/>
      <c r="I13" s="963"/>
      <c r="J13" s="858"/>
    </row>
    <row r="14" spans="1:28" ht="15.75" customHeight="1" x14ac:dyDescent="0.15">
      <c r="I14" s="408"/>
    </row>
    <row r="15" spans="1:28" ht="15.75" customHeight="1" x14ac:dyDescent="0.15">
      <c r="I15" s="408"/>
    </row>
    <row r="16" spans="1:28" ht="15.75" customHeight="1" x14ac:dyDescent="0.15">
      <c r="I16" s="408"/>
    </row>
    <row r="17" spans="9:9" ht="15.75" customHeight="1" x14ac:dyDescent="0.15">
      <c r="I17" s="408"/>
    </row>
    <row r="18" spans="9:9" ht="15.75" customHeight="1" x14ac:dyDescent="0.15">
      <c r="I18" s="408"/>
    </row>
    <row r="19" spans="9:9" ht="15.75" customHeight="1" x14ac:dyDescent="0.15">
      <c r="I19" s="408"/>
    </row>
    <row r="20" spans="9:9" ht="15.75" customHeight="1" x14ac:dyDescent="0.15">
      <c r="I20" s="408"/>
    </row>
    <row r="21" spans="9:9" ht="15.75" customHeight="1" x14ac:dyDescent="0.15">
      <c r="I21" s="408"/>
    </row>
    <row r="22" spans="9:9" ht="15.75" customHeight="1" x14ac:dyDescent="0.15">
      <c r="I22" s="408"/>
    </row>
    <row r="23" spans="9:9" ht="15.75" customHeight="1" x14ac:dyDescent="0.15">
      <c r="I23" s="408"/>
    </row>
    <row r="24" spans="9:9" ht="15.75" customHeight="1" x14ac:dyDescent="0.15">
      <c r="I24" s="408"/>
    </row>
    <row r="25" spans="9:9" ht="15.75" customHeight="1" x14ac:dyDescent="0.15">
      <c r="I25" s="408"/>
    </row>
    <row r="26" spans="9:9" ht="15.75" customHeight="1" x14ac:dyDescent="0.15">
      <c r="I26" s="408"/>
    </row>
    <row r="27" spans="9:9" ht="15.75" customHeight="1" x14ac:dyDescent="0.15">
      <c r="I27" s="408"/>
    </row>
    <row r="28" spans="9:9" ht="15.75" customHeight="1" x14ac:dyDescent="0.15">
      <c r="I28" s="408"/>
    </row>
    <row r="29" spans="9:9" ht="15.75" customHeight="1" x14ac:dyDescent="0.15">
      <c r="I29" s="408"/>
    </row>
    <row r="30" spans="9:9" ht="15.75" customHeight="1" x14ac:dyDescent="0.15">
      <c r="I30" s="408"/>
    </row>
    <row r="31" spans="9:9" ht="15.75" customHeight="1" x14ac:dyDescent="0.15">
      <c r="I31" s="408"/>
    </row>
    <row r="32" spans="9:9" ht="15.75" customHeight="1" x14ac:dyDescent="0.15">
      <c r="I32" s="408"/>
    </row>
    <row r="33" spans="9:9" ht="15.75" customHeight="1" x14ac:dyDescent="0.15">
      <c r="I33" s="408"/>
    </row>
    <row r="34" spans="9:9" ht="15.75" customHeight="1" x14ac:dyDescent="0.15">
      <c r="I34" s="408"/>
    </row>
    <row r="35" spans="9:9" ht="15.75" customHeight="1" x14ac:dyDescent="0.15">
      <c r="I35" s="408"/>
    </row>
    <row r="36" spans="9:9" ht="15.75" customHeight="1" x14ac:dyDescent="0.15">
      <c r="I36" s="408"/>
    </row>
    <row r="37" spans="9:9" ht="15.75" customHeight="1" x14ac:dyDescent="0.15">
      <c r="I37" s="408"/>
    </row>
    <row r="38" spans="9:9" ht="15.75" customHeight="1" x14ac:dyDescent="0.15">
      <c r="I38" s="408"/>
    </row>
    <row r="39" spans="9:9" ht="15.75" customHeight="1" x14ac:dyDescent="0.15">
      <c r="I39" s="408"/>
    </row>
    <row r="40" spans="9:9" ht="15.75" customHeight="1" x14ac:dyDescent="0.15">
      <c r="I40" s="408"/>
    </row>
    <row r="41" spans="9:9" ht="15.75" customHeight="1" x14ac:dyDescent="0.15">
      <c r="I41" s="408"/>
    </row>
    <row r="42" spans="9:9" ht="15.75" customHeight="1" x14ac:dyDescent="0.15">
      <c r="I42" s="408"/>
    </row>
    <row r="43" spans="9:9" ht="15.75" customHeight="1" x14ac:dyDescent="0.15">
      <c r="I43" s="408"/>
    </row>
    <row r="44" spans="9:9" ht="15.75" customHeight="1" x14ac:dyDescent="0.15">
      <c r="I44" s="408"/>
    </row>
    <row r="45" spans="9:9" ht="15.75" customHeight="1" x14ac:dyDescent="0.15">
      <c r="I45" s="408"/>
    </row>
    <row r="46" spans="9:9" ht="15.75" customHeight="1" x14ac:dyDescent="0.15">
      <c r="I46" s="408"/>
    </row>
    <row r="47" spans="9:9" ht="15.75" customHeight="1" x14ac:dyDescent="0.15">
      <c r="I47" s="408"/>
    </row>
    <row r="48" spans="9:9" ht="15.75" customHeight="1" x14ac:dyDescent="0.15">
      <c r="I48" s="408"/>
    </row>
    <row r="49" spans="9:9" ht="15.75" customHeight="1" x14ac:dyDescent="0.15">
      <c r="I49" s="408"/>
    </row>
    <row r="50" spans="9:9" ht="15.75" customHeight="1" x14ac:dyDescent="0.15">
      <c r="I50" s="408"/>
    </row>
    <row r="51" spans="9:9" ht="13" x14ac:dyDescent="0.15">
      <c r="I51" s="408"/>
    </row>
    <row r="52" spans="9:9" ht="13" x14ac:dyDescent="0.15">
      <c r="I52" s="408"/>
    </row>
    <row r="53" spans="9:9" ht="13" x14ac:dyDescent="0.15">
      <c r="I53" s="408"/>
    </row>
    <row r="54" spans="9:9" ht="13" x14ac:dyDescent="0.15">
      <c r="I54" s="408"/>
    </row>
    <row r="55" spans="9:9" ht="13" x14ac:dyDescent="0.15">
      <c r="I55" s="408"/>
    </row>
    <row r="56" spans="9:9" ht="13" x14ac:dyDescent="0.15">
      <c r="I56" s="408"/>
    </row>
    <row r="57" spans="9:9" ht="13" x14ac:dyDescent="0.15">
      <c r="I57" s="408"/>
    </row>
    <row r="58" spans="9:9" ht="13" x14ac:dyDescent="0.15">
      <c r="I58" s="408"/>
    </row>
    <row r="59" spans="9:9" ht="13" x14ac:dyDescent="0.15">
      <c r="I59" s="408"/>
    </row>
    <row r="60" spans="9:9" ht="13" x14ac:dyDescent="0.15">
      <c r="I60" s="408"/>
    </row>
    <row r="61" spans="9:9" ht="13" x14ac:dyDescent="0.15">
      <c r="I61" s="408"/>
    </row>
    <row r="62" spans="9:9" ht="13" x14ac:dyDescent="0.15">
      <c r="I62" s="408"/>
    </row>
    <row r="63" spans="9:9" ht="13" x14ac:dyDescent="0.15">
      <c r="I63" s="408"/>
    </row>
    <row r="64" spans="9:9" ht="13" x14ac:dyDescent="0.15">
      <c r="I64" s="408"/>
    </row>
    <row r="65" spans="9:9" ht="13" x14ac:dyDescent="0.15">
      <c r="I65" s="408"/>
    </row>
    <row r="66" spans="9:9" ht="13" x14ac:dyDescent="0.15">
      <c r="I66" s="408"/>
    </row>
    <row r="67" spans="9:9" ht="13" x14ac:dyDescent="0.15">
      <c r="I67" s="408"/>
    </row>
    <row r="68" spans="9:9" ht="13" x14ac:dyDescent="0.15">
      <c r="I68" s="408"/>
    </row>
    <row r="69" spans="9:9" ht="13" x14ac:dyDescent="0.15">
      <c r="I69" s="408"/>
    </row>
    <row r="70" spans="9:9" ht="13" x14ac:dyDescent="0.15">
      <c r="I70" s="408"/>
    </row>
    <row r="71" spans="9:9" ht="13" x14ac:dyDescent="0.15">
      <c r="I71" s="408"/>
    </row>
    <row r="72" spans="9:9" ht="13" x14ac:dyDescent="0.15">
      <c r="I72" s="408"/>
    </row>
    <row r="73" spans="9:9" ht="13" x14ac:dyDescent="0.15">
      <c r="I73" s="408"/>
    </row>
    <row r="74" spans="9:9" ht="13" x14ac:dyDescent="0.15">
      <c r="I74" s="408"/>
    </row>
    <row r="75" spans="9:9" ht="13" x14ac:dyDescent="0.15">
      <c r="I75" s="408"/>
    </row>
    <row r="76" spans="9:9" ht="13" x14ac:dyDescent="0.15">
      <c r="I76" s="408"/>
    </row>
    <row r="77" spans="9:9" ht="13" x14ac:dyDescent="0.15">
      <c r="I77" s="408"/>
    </row>
    <row r="78" spans="9:9" ht="13" x14ac:dyDescent="0.15">
      <c r="I78" s="408"/>
    </row>
    <row r="79" spans="9:9" ht="13" x14ac:dyDescent="0.15">
      <c r="I79" s="408"/>
    </row>
    <row r="80" spans="9:9" ht="13" x14ac:dyDescent="0.15">
      <c r="I80" s="408"/>
    </row>
    <row r="81" spans="9:9" ht="13" x14ac:dyDescent="0.15">
      <c r="I81" s="408"/>
    </row>
    <row r="82" spans="9:9" ht="13" x14ac:dyDescent="0.15">
      <c r="I82" s="408"/>
    </row>
    <row r="83" spans="9:9" ht="13" x14ac:dyDescent="0.15">
      <c r="I83" s="408"/>
    </row>
    <row r="84" spans="9:9" ht="13" x14ac:dyDescent="0.15">
      <c r="I84" s="408"/>
    </row>
    <row r="85" spans="9:9" ht="13" x14ac:dyDescent="0.15">
      <c r="I85" s="408"/>
    </row>
    <row r="86" spans="9:9" ht="13" x14ac:dyDescent="0.15">
      <c r="I86" s="408"/>
    </row>
    <row r="87" spans="9:9" ht="13" x14ac:dyDescent="0.15">
      <c r="I87" s="408"/>
    </row>
    <row r="88" spans="9:9" ht="13" x14ac:dyDescent="0.15">
      <c r="I88" s="408"/>
    </row>
    <row r="89" spans="9:9" ht="13" x14ac:dyDescent="0.15">
      <c r="I89" s="408"/>
    </row>
    <row r="90" spans="9:9" ht="13" x14ac:dyDescent="0.15">
      <c r="I90" s="408"/>
    </row>
    <row r="91" spans="9:9" ht="13" x14ac:dyDescent="0.15">
      <c r="I91" s="408"/>
    </row>
    <row r="92" spans="9:9" ht="13" x14ac:dyDescent="0.15">
      <c r="I92" s="408"/>
    </row>
    <row r="93" spans="9:9" ht="13" x14ac:dyDescent="0.15">
      <c r="I93" s="408"/>
    </row>
    <row r="94" spans="9:9" ht="13" x14ac:dyDescent="0.15">
      <c r="I94" s="408"/>
    </row>
    <row r="95" spans="9:9" ht="13" x14ac:dyDescent="0.15">
      <c r="I95" s="408"/>
    </row>
    <row r="96" spans="9:9" ht="13" x14ac:dyDescent="0.15">
      <c r="I96" s="408"/>
    </row>
    <row r="97" spans="9:9" ht="13" x14ac:dyDescent="0.15">
      <c r="I97" s="408"/>
    </row>
    <row r="98" spans="9:9" ht="13" x14ac:dyDescent="0.15">
      <c r="I98" s="408"/>
    </row>
    <row r="99" spans="9:9" ht="13" x14ac:dyDescent="0.15">
      <c r="I99" s="408"/>
    </row>
    <row r="100" spans="9:9" ht="13" x14ac:dyDescent="0.15">
      <c r="I100" s="408"/>
    </row>
    <row r="101" spans="9:9" ht="13" x14ac:dyDescent="0.15">
      <c r="I101" s="408"/>
    </row>
    <row r="102" spans="9:9" ht="13" x14ac:dyDescent="0.15">
      <c r="I102" s="408"/>
    </row>
    <row r="103" spans="9:9" ht="13" x14ac:dyDescent="0.15">
      <c r="I103" s="408"/>
    </row>
    <row r="104" spans="9:9" ht="13" x14ac:dyDescent="0.15">
      <c r="I104" s="408"/>
    </row>
    <row r="105" spans="9:9" ht="13" x14ac:dyDescent="0.15">
      <c r="I105" s="408"/>
    </row>
    <row r="106" spans="9:9" ht="13" x14ac:dyDescent="0.15">
      <c r="I106" s="408"/>
    </row>
    <row r="107" spans="9:9" ht="13" x14ac:dyDescent="0.15">
      <c r="I107" s="408"/>
    </row>
    <row r="108" spans="9:9" ht="13" x14ac:dyDescent="0.15">
      <c r="I108" s="408"/>
    </row>
    <row r="109" spans="9:9" ht="13" x14ac:dyDescent="0.15">
      <c r="I109" s="408"/>
    </row>
    <row r="110" spans="9:9" ht="13" x14ac:dyDescent="0.15">
      <c r="I110" s="408"/>
    </row>
    <row r="111" spans="9:9" ht="13" x14ac:dyDescent="0.15">
      <c r="I111" s="408"/>
    </row>
    <row r="112" spans="9:9" ht="13" x14ac:dyDescent="0.15">
      <c r="I112" s="408"/>
    </row>
    <row r="113" spans="9:9" ht="13" x14ac:dyDescent="0.15">
      <c r="I113" s="408"/>
    </row>
    <row r="114" spans="9:9" ht="13" x14ac:dyDescent="0.15">
      <c r="I114" s="408"/>
    </row>
    <row r="115" spans="9:9" ht="13" x14ac:dyDescent="0.15">
      <c r="I115" s="408"/>
    </row>
    <row r="116" spans="9:9" ht="13" x14ac:dyDescent="0.15">
      <c r="I116" s="408"/>
    </row>
    <row r="117" spans="9:9" ht="13" x14ac:dyDescent="0.15">
      <c r="I117" s="408"/>
    </row>
    <row r="118" spans="9:9" ht="13" x14ac:dyDescent="0.15">
      <c r="I118" s="408"/>
    </row>
    <row r="119" spans="9:9" ht="13" x14ac:dyDescent="0.15">
      <c r="I119" s="408"/>
    </row>
    <row r="120" spans="9:9" ht="13" x14ac:dyDescent="0.15">
      <c r="I120" s="408"/>
    </row>
    <row r="121" spans="9:9" ht="13" x14ac:dyDescent="0.15">
      <c r="I121" s="408"/>
    </row>
    <row r="122" spans="9:9" ht="13" x14ac:dyDescent="0.15">
      <c r="I122" s="408"/>
    </row>
    <row r="123" spans="9:9" ht="13" x14ac:dyDescent="0.15">
      <c r="I123" s="408"/>
    </row>
    <row r="124" spans="9:9" ht="13" x14ac:dyDescent="0.15">
      <c r="I124" s="408"/>
    </row>
    <row r="125" spans="9:9" ht="13" x14ac:dyDescent="0.15">
      <c r="I125" s="408"/>
    </row>
    <row r="126" spans="9:9" ht="13" x14ac:dyDescent="0.15">
      <c r="I126" s="408"/>
    </row>
    <row r="127" spans="9:9" ht="13" x14ac:dyDescent="0.15">
      <c r="I127" s="408"/>
    </row>
    <row r="128" spans="9:9" ht="13" x14ac:dyDescent="0.15">
      <c r="I128" s="408"/>
    </row>
    <row r="129" spans="9:9" ht="13" x14ac:dyDescent="0.15">
      <c r="I129" s="408"/>
    </row>
    <row r="130" spans="9:9" ht="13" x14ac:dyDescent="0.15">
      <c r="I130" s="408"/>
    </row>
    <row r="131" spans="9:9" ht="13" x14ac:dyDescent="0.15">
      <c r="I131" s="408"/>
    </row>
    <row r="132" spans="9:9" ht="13" x14ac:dyDescent="0.15">
      <c r="I132" s="408"/>
    </row>
    <row r="133" spans="9:9" ht="13" x14ac:dyDescent="0.15">
      <c r="I133" s="408"/>
    </row>
    <row r="134" spans="9:9" ht="13" x14ac:dyDescent="0.15">
      <c r="I134" s="408"/>
    </row>
    <row r="135" spans="9:9" ht="13" x14ac:dyDescent="0.15">
      <c r="I135" s="408"/>
    </row>
    <row r="136" spans="9:9" ht="13" x14ac:dyDescent="0.15">
      <c r="I136" s="408"/>
    </row>
    <row r="137" spans="9:9" ht="13" x14ac:dyDescent="0.15">
      <c r="I137" s="408"/>
    </row>
    <row r="138" spans="9:9" ht="13" x14ac:dyDescent="0.15">
      <c r="I138" s="408"/>
    </row>
    <row r="139" spans="9:9" ht="13" x14ac:dyDescent="0.15">
      <c r="I139" s="408"/>
    </row>
    <row r="140" spans="9:9" ht="13" x14ac:dyDescent="0.15">
      <c r="I140" s="408"/>
    </row>
    <row r="141" spans="9:9" ht="13" x14ac:dyDescent="0.15">
      <c r="I141" s="408"/>
    </row>
    <row r="142" spans="9:9" ht="13" x14ac:dyDescent="0.15">
      <c r="I142" s="408"/>
    </row>
    <row r="143" spans="9:9" ht="13" x14ac:dyDescent="0.15">
      <c r="I143" s="408"/>
    </row>
    <row r="144" spans="9:9" ht="13" x14ac:dyDescent="0.15">
      <c r="I144" s="408"/>
    </row>
    <row r="145" spans="9:9" ht="13" x14ac:dyDescent="0.15">
      <c r="I145" s="408"/>
    </row>
    <row r="146" spans="9:9" ht="13" x14ac:dyDescent="0.15">
      <c r="I146" s="408"/>
    </row>
    <row r="147" spans="9:9" ht="13" x14ac:dyDescent="0.15">
      <c r="I147" s="408"/>
    </row>
    <row r="148" spans="9:9" ht="13" x14ac:dyDescent="0.15">
      <c r="I148" s="408"/>
    </row>
    <row r="149" spans="9:9" ht="13" x14ac:dyDescent="0.15">
      <c r="I149" s="408"/>
    </row>
    <row r="150" spans="9:9" ht="13" x14ac:dyDescent="0.15">
      <c r="I150" s="408"/>
    </row>
    <row r="151" spans="9:9" ht="13" x14ac:dyDescent="0.15">
      <c r="I151" s="408"/>
    </row>
    <row r="152" spans="9:9" ht="13" x14ac:dyDescent="0.15">
      <c r="I152" s="408"/>
    </row>
    <row r="153" spans="9:9" ht="13" x14ac:dyDescent="0.15">
      <c r="I153" s="408"/>
    </row>
    <row r="154" spans="9:9" ht="13" x14ac:dyDescent="0.15">
      <c r="I154" s="408"/>
    </row>
    <row r="155" spans="9:9" ht="13" x14ac:dyDescent="0.15">
      <c r="I155" s="408"/>
    </row>
    <row r="156" spans="9:9" ht="13" x14ac:dyDescent="0.15">
      <c r="I156" s="408"/>
    </row>
    <row r="157" spans="9:9" ht="13" x14ac:dyDescent="0.15">
      <c r="I157" s="408"/>
    </row>
    <row r="158" spans="9:9" ht="13" x14ac:dyDescent="0.15">
      <c r="I158" s="408"/>
    </row>
    <row r="159" spans="9:9" ht="13" x14ac:dyDescent="0.15">
      <c r="I159" s="408"/>
    </row>
    <row r="160" spans="9:9" ht="13" x14ac:dyDescent="0.15">
      <c r="I160" s="408"/>
    </row>
    <row r="161" spans="9:9" ht="13" x14ac:dyDescent="0.15">
      <c r="I161" s="408"/>
    </row>
    <row r="162" spans="9:9" ht="13" x14ac:dyDescent="0.15">
      <c r="I162" s="408"/>
    </row>
    <row r="163" spans="9:9" ht="13" x14ac:dyDescent="0.15">
      <c r="I163" s="408"/>
    </row>
    <row r="164" spans="9:9" ht="13" x14ac:dyDescent="0.15">
      <c r="I164" s="408"/>
    </row>
    <row r="165" spans="9:9" ht="13" x14ac:dyDescent="0.15">
      <c r="I165" s="408"/>
    </row>
    <row r="166" spans="9:9" ht="13" x14ac:dyDescent="0.15">
      <c r="I166" s="408"/>
    </row>
    <row r="167" spans="9:9" ht="13" x14ac:dyDescent="0.15">
      <c r="I167" s="408"/>
    </row>
    <row r="168" spans="9:9" ht="13" x14ac:dyDescent="0.15">
      <c r="I168" s="408"/>
    </row>
    <row r="169" spans="9:9" ht="13" x14ac:dyDescent="0.15">
      <c r="I169" s="408"/>
    </row>
    <row r="170" spans="9:9" ht="13" x14ac:dyDescent="0.15">
      <c r="I170" s="408"/>
    </row>
    <row r="171" spans="9:9" ht="13" x14ac:dyDescent="0.15">
      <c r="I171" s="408"/>
    </row>
    <row r="172" spans="9:9" ht="13" x14ac:dyDescent="0.15">
      <c r="I172" s="408"/>
    </row>
    <row r="173" spans="9:9" ht="13" x14ac:dyDescent="0.15">
      <c r="I173" s="408"/>
    </row>
    <row r="174" spans="9:9" ht="13" x14ac:dyDescent="0.15">
      <c r="I174" s="408"/>
    </row>
    <row r="175" spans="9:9" ht="13" x14ac:dyDescent="0.15">
      <c r="I175" s="408"/>
    </row>
    <row r="176" spans="9:9" ht="13" x14ac:dyDescent="0.15">
      <c r="I176" s="408"/>
    </row>
    <row r="177" spans="9:9" ht="13" x14ac:dyDescent="0.15">
      <c r="I177" s="408"/>
    </row>
    <row r="178" spans="9:9" ht="13" x14ac:dyDescent="0.15">
      <c r="I178" s="408"/>
    </row>
    <row r="179" spans="9:9" ht="13" x14ac:dyDescent="0.15">
      <c r="I179" s="408"/>
    </row>
    <row r="180" spans="9:9" ht="13" x14ac:dyDescent="0.15">
      <c r="I180" s="408"/>
    </row>
    <row r="181" spans="9:9" ht="13" x14ac:dyDescent="0.15">
      <c r="I181" s="408"/>
    </row>
    <row r="182" spans="9:9" ht="13" x14ac:dyDescent="0.15">
      <c r="I182" s="408"/>
    </row>
    <row r="183" spans="9:9" ht="13" x14ac:dyDescent="0.15">
      <c r="I183" s="408"/>
    </row>
    <row r="184" spans="9:9" ht="13" x14ac:dyDescent="0.15">
      <c r="I184" s="408"/>
    </row>
    <row r="185" spans="9:9" ht="13" x14ac:dyDescent="0.15">
      <c r="I185" s="408"/>
    </row>
    <row r="186" spans="9:9" ht="13" x14ac:dyDescent="0.15">
      <c r="I186" s="408"/>
    </row>
    <row r="187" spans="9:9" ht="13" x14ac:dyDescent="0.15">
      <c r="I187" s="408"/>
    </row>
    <row r="188" spans="9:9" ht="13" x14ac:dyDescent="0.15">
      <c r="I188" s="408"/>
    </row>
    <row r="189" spans="9:9" ht="13" x14ac:dyDescent="0.15">
      <c r="I189" s="408"/>
    </row>
    <row r="190" spans="9:9" ht="13" x14ac:dyDescent="0.15">
      <c r="I190" s="408"/>
    </row>
    <row r="191" spans="9:9" ht="13" x14ac:dyDescent="0.15">
      <c r="I191" s="408"/>
    </row>
    <row r="192" spans="9:9" ht="13" x14ac:dyDescent="0.15">
      <c r="I192" s="408"/>
    </row>
    <row r="193" spans="9:9" ht="13" x14ac:dyDescent="0.15">
      <c r="I193" s="408"/>
    </row>
    <row r="194" spans="9:9" ht="13" x14ac:dyDescent="0.15">
      <c r="I194" s="408"/>
    </row>
    <row r="195" spans="9:9" ht="13" x14ac:dyDescent="0.15">
      <c r="I195" s="408"/>
    </row>
    <row r="196" spans="9:9" ht="13" x14ac:dyDescent="0.15">
      <c r="I196" s="408"/>
    </row>
    <row r="197" spans="9:9" ht="13" x14ac:dyDescent="0.15">
      <c r="I197" s="408"/>
    </row>
    <row r="198" spans="9:9" ht="13" x14ac:dyDescent="0.15">
      <c r="I198" s="408"/>
    </row>
    <row r="199" spans="9:9" ht="13" x14ac:dyDescent="0.15">
      <c r="I199" s="408"/>
    </row>
    <row r="200" spans="9:9" ht="13" x14ac:dyDescent="0.15">
      <c r="I200" s="408"/>
    </row>
    <row r="201" spans="9:9" ht="13" x14ac:dyDescent="0.15">
      <c r="I201" s="408"/>
    </row>
    <row r="202" spans="9:9" ht="13" x14ac:dyDescent="0.15">
      <c r="I202" s="408"/>
    </row>
    <row r="203" spans="9:9" ht="13" x14ac:dyDescent="0.15">
      <c r="I203" s="408"/>
    </row>
    <row r="204" spans="9:9" ht="13" x14ac:dyDescent="0.15">
      <c r="I204" s="408"/>
    </row>
    <row r="205" spans="9:9" ht="13" x14ac:dyDescent="0.15">
      <c r="I205" s="408"/>
    </row>
    <row r="206" spans="9:9" ht="13" x14ac:dyDescent="0.15">
      <c r="I206" s="408"/>
    </row>
    <row r="207" spans="9:9" ht="13" x14ac:dyDescent="0.15">
      <c r="I207" s="408"/>
    </row>
    <row r="208" spans="9:9" ht="13" x14ac:dyDescent="0.15">
      <c r="I208" s="408"/>
    </row>
    <row r="209" spans="9:9" ht="13" x14ac:dyDescent="0.15">
      <c r="I209" s="408"/>
    </row>
    <row r="210" spans="9:9" ht="13" x14ac:dyDescent="0.15">
      <c r="I210" s="408"/>
    </row>
    <row r="211" spans="9:9" ht="13" x14ac:dyDescent="0.15">
      <c r="I211" s="408"/>
    </row>
    <row r="212" spans="9:9" ht="13" x14ac:dyDescent="0.15">
      <c r="I212" s="408"/>
    </row>
    <row r="213" spans="9:9" ht="13" x14ac:dyDescent="0.15">
      <c r="I213" s="408"/>
    </row>
    <row r="214" spans="9:9" ht="13" x14ac:dyDescent="0.15">
      <c r="I214" s="408"/>
    </row>
    <row r="215" spans="9:9" ht="13" x14ac:dyDescent="0.15">
      <c r="I215" s="408"/>
    </row>
    <row r="216" spans="9:9" ht="13" x14ac:dyDescent="0.15">
      <c r="I216" s="408"/>
    </row>
    <row r="217" spans="9:9" ht="13" x14ac:dyDescent="0.15">
      <c r="I217" s="408"/>
    </row>
    <row r="218" spans="9:9" ht="13" x14ac:dyDescent="0.15">
      <c r="I218" s="408"/>
    </row>
    <row r="219" spans="9:9" ht="13" x14ac:dyDescent="0.15">
      <c r="I219" s="408"/>
    </row>
    <row r="220" spans="9:9" ht="13" x14ac:dyDescent="0.15">
      <c r="I220" s="408"/>
    </row>
    <row r="221" spans="9:9" ht="13" x14ac:dyDescent="0.15">
      <c r="I221" s="408"/>
    </row>
    <row r="222" spans="9:9" ht="13" x14ac:dyDescent="0.15">
      <c r="I222" s="408"/>
    </row>
    <row r="223" spans="9:9" ht="13" x14ac:dyDescent="0.15">
      <c r="I223" s="408"/>
    </row>
    <row r="224" spans="9:9" ht="13" x14ac:dyDescent="0.15">
      <c r="I224" s="408"/>
    </row>
    <row r="225" spans="9:9" ht="13" x14ac:dyDescent="0.15">
      <c r="I225" s="408"/>
    </row>
    <row r="226" spans="9:9" ht="13" x14ac:dyDescent="0.15">
      <c r="I226" s="408"/>
    </row>
    <row r="227" spans="9:9" ht="13" x14ac:dyDescent="0.15">
      <c r="I227" s="408"/>
    </row>
    <row r="228" spans="9:9" ht="13" x14ac:dyDescent="0.15">
      <c r="I228" s="408"/>
    </row>
    <row r="229" spans="9:9" ht="13" x14ac:dyDescent="0.15">
      <c r="I229" s="408"/>
    </row>
    <row r="230" spans="9:9" ht="13" x14ac:dyDescent="0.15">
      <c r="I230" s="408"/>
    </row>
    <row r="231" spans="9:9" ht="13" x14ac:dyDescent="0.15">
      <c r="I231" s="408"/>
    </row>
    <row r="232" spans="9:9" ht="13" x14ac:dyDescent="0.15">
      <c r="I232" s="408"/>
    </row>
    <row r="233" spans="9:9" ht="13" x14ac:dyDescent="0.15">
      <c r="I233" s="408"/>
    </row>
    <row r="234" spans="9:9" ht="13" x14ac:dyDescent="0.15">
      <c r="I234" s="408"/>
    </row>
    <row r="235" spans="9:9" ht="13" x14ac:dyDescent="0.15">
      <c r="I235" s="408"/>
    </row>
    <row r="236" spans="9:9" ht="13" x14ac:dyDescent="0.15">
      <c r="I236" s="408"/>
    </row>
    <row r="237" spans="9:9" ht="13" x14ac:dyDescent="0.15">
      <c r="I237" s="408"/>
    </row>
    <row r="238" spans="9:9" ht="13" x14ac:dyDescent="0.15">
      <c r="I238" s="408"/>
    </row>
    <row r="239" spans="9:9" ht="13" x14ac:dyDescent="0.15">
      <c r="I239" s="408"/>
    </row>
    <row r="240" spans="9:9" ht="13" x14ac:dyDescent="0.15">
      <c r="I240" s="408"/>
    </row>
    <row r="241" spans="9:9" ht="13" x14ac:dyDescent="0.15">
      <c r="I241" s="408"/>
    </row>
    <row r="242" spans="9:9" ht="13" x14ac:dyDescent="0.15">
      <c r="I242" s="408"/>
    </row>
    <row r="243" spans="9:9" ht="13" x14ac:dyDescent="0.15">
      <c r="I243" s="408"/>
    </row>
    <row r="244" spans="9:9" ht="13" x14ac:dyDescent="0.15">
      <c r="I244" s="408"/>
    </row>
    <row r="245" spans="9:9" ht="13" x14ac:dyDescent="0.15">
      <c r="I245" s="408"/>
    </row>
    <row r="246" spans="9:9" ht="13" x14ac:dyDescent="0.15">
      <c r="I246" s="408"/>
    </row>
    <row r="247" spans="9:9" ht="13" x14ac:dyDescent="0.15">
      <c r="I247" s="408"/>
    </row>
    <row r="248" spans="9:9" ht="13" x14ac:dyDescent="0.15">
      <c r="I248" s="408"/>
    </row>
    <row r="249" spans="9:9" ht="13" x14ac:dyDescent="0.15">
      <c r="I249" s="408"/>
    </row>
    <row r="250" spans="9:9" ht="13" x14ac:dyDescent="0.15">
      <c r="I250" s="408"/>
    </row>
    <row r="251" spans="9:9" ht="13" x14ac:dyDescent="0.15">
      <c r="I251" s="408"/>
    </row>
    <row r="252" spans="9:9" ht="13" x14ac:dyDescent="0.15">
      <c r="I252" s="408"/>
    </row>
    <row r="253" spans="9:9" ht="13" x14ac:dyDescent="0.15">
      <c r="I253" s="408"/>
    </row>
    <row r="254" spans="9:9" ht="13" x14ac:dyDescent="0.15">
      <c r="I254" s="408"/>
    </row>
    <row r="255" spans="9:9" ht="13" x14ac:dyDescent="0.15">
      <c r="I255" s="408"/>
    </row>
    <row r="256" spans="9:9" ht="13" x14ac:dyDescent="0.15">
      <c r="I256" s="408"/>
    </row>
    <row r="257" spans="9:9" ht="13" x14ac:dyDescent="0.15">
      <c r="I257" s="408"/>
    </row>
    <row r="258" spans="9:9" ht="13" x14ac:dyDescent="0.15">
      <c r="I258" s="408"/>
    </row>
    <row r="259" spans="9:9" ht="13" x14ac:dyDescent="0.15">
      <c r="I259" s="408"/>
    </row>
    <row r="260" spans="9:9" ht="13" x14ac:dyDescent="0.15">
      <c r="I260" s="408"/>
    </row>
    <row r="261" spans="9:9" ht="13" x14ac:dyDescent="0.15">
      <c r="I261" s="408"/>
    </row>
    <row r="262" spans="9:9" ht="13" x14ac:dyDescent="0.15">
      <c r="I262" s="408"/>
    </row>
    <row r="263" spans="9:9" ht="13" x14ac:dyDescent="0.15">
      <c r="I263" s="408"/>
    </row>
    <row r="264" spans="9:9" ht="13" x14ac:dyDescent="0.15">
      <c r="I264" s="408"/>
    </row>
    <row r="265" spans="9:9" ht="13" x14ac:dyDescent="0.15">
      <c r="I265" s="408"/>
    </row>
    <row r="266" spans="9:9" ht="13" x14ac:dyDescent="0.15">
      <c r="I266" s="408"/>
    </row>
    <row r="267" spans="9:9" ht="13" x14ac:dyDescent="0.15">
      <c r="I267" s="408"/>
    </row>
    <row r="268" spans="9:9" ht="13" x14ac:dyDescent="0.15">
      <c r="I268" s="408"/>
    </row>
    <row r="269" spans="9:9" ht="13" x14ac:dyDescent="0.15">
      <c r="I269" s="408"/>
    </row>
    <row r="270" spans="9:9" ht="13" x14ac:dyDescent="0.15">
      <c r="I270" s="408"/>
    </row>
    <row r="271" spans="9:9" ht="13" x14ac:dyDescent="0.15">
      <c r="I271" s="408"/>
    </row>
    <row r="272" spans="9:9" ht="13" x14ac:dyDescent="0.15">
      <c r="I272" s="408"/>
    </row>
    <row r="273" spans="9:9" ht="13" x14ac:dyDescent="0.15">
      <c r="I273" s="408"/>
    </row>
    <row r="274" spans="9:9" ht="13" x14ac:dyDescent="0.15">
      <c r="I274" s="408"/>
    </row>
    <row r="275" spans="9:9" ht="13" x14ac:dyDescent="0.15">
      <c r="I275" s="408"/>
    </row>
    <row r="276" spans="9:9" ht="13" x14ac:dyDescent="0.15">
      <c r="I276" s="408"/>
    </row>
    <row r="277" spans="9:9" ht="13" x14ac:dyDescent="0.15">
      <c r="I277" s="408"/>
    </row>
    <row r="278" spans="9:9" ht="13" x14ac:dyDescent="0.15">
      <c r="I278" s="408"/>
    </row>
    <row r="279" spans="9:9" ht="13" x14ac:dyDescent="0.15">
      <c r="I279" s="408"/>
    </row>
    <row r="280" spans="9:9" ht="13" x14ac:dyDescent="0.15">
      <c r="I280" s="408"/>
    </row>
    <row r="281" spans="9:9" ht="13" x14ac:dyDescent="0.15">
      <c r="I281" s="408"/>
    </row>
    <row r="282" spans="9:9" ht="13" x14ac:dyDescent="0.15">
      <c r="I282" s="408"/>
    </row>
    <row r="283" spans="9:9" ht="13" x14ac:dyDescent="0.15">
      <c r="I283" s="408"/>
    </row>
    <row r="284" spans="9:9" ht="13" x14ac:dyDescent="0.15">
      <c r="I284" s="408"/>
    </row>
    <row r="285" spans="9:9" ht="13" x14ac:dyDescent="0.15">
      <c r="I285" s="408"/>
    </row>
    <row r="286" spans="9:9" ht="13" x14ac:dyDescent="0.15">
      <c r="I286" s="408"/>
    </row>
    <row r="287" spans="9:9" ht="13" x14ac:dyDescent="0.15">
      <c r="I287" s="408"/>
    </row>
    <row r="288" spans="9:9" ht="13" x14ac:dyDescent="0.15">
      <c r="I288" s="408"/>
    </row>
    <row r="289" spans="9:9" ht="13" x14ac:dyDescent="0.15">
      <c r="I289" s="408"/>
    </row>
    <row r="290" spans="9:9" ht="13" x14ac:dyDescent="0.15">
      <c r="I290" s="408"/>
    </row>
    <row r="291" spans="9:9" ht="13" x14ac:dyDescent="0.15">
      <c r="I291" s="408"/>
    </row>
    <row r="292" spans="9:9" ht="13" x14ac:dyDescent="0.15">
      <c r="I292" s="408"/>
    </row>
    <row r="293" spans="9:9" ht="13" x14ac:dyDescent="0.15">
      <c r="I293" s="408"/>
    </row>
    <row r="294" spans="9:9" ht="13" x14ac:dyDescent="0.15">
      <c r="I294" s="408"/>
    </row>
    <row r="295" spans="9:9" ht="13" x14ac:dyDescent="0.15">
      <c r="I295" s="408"/>
    </row>
    <row r="296" spans="9:9" ht="13" x14ac:dyDescent="0.15">
      <c r="I296" s="408"/>
    </row>
    <row r="297" spans="9:9" ht="13" x14ac:dyDescent="0.15">
      <c r="I297" s="408"/>
    </row>
    <row r="298" spans="9:9" ht="13" x14ac:dyDescent="0.15">
      <c r="I298" s="408"/>
    </row>
    <row r="299" spans="9:9" ht="13" x14ac:dyDescent="0.15">
      <c r="I299" s="408"/>
    </row>
    <row r="300" spans="9:9" ht="13" x14ac:dyDescent="0.15">
      <c r="I300" s="408"/>
    </row>
    <row r="301" spans="9:9" ht="13" x14ac:dyDescent="0.15">
      <c r="I301" s="408"/>
    </row>
    <row r="302" spans="9:9" ht="13" x14ac:dyDescent="0.15">
      <c r="I302" s="408"/>
    </row>
    <row r="303" spans="9:9" ht="13" x14ac:dyDescent="0.15">
      <c r="I303" s="408"/>
    </row>
    <row r="304" spans="9:9" ht="13" x14ac:dyDescent="0.15">
      <c r="I304" s="408"/>
    </row>
    <row r="305" spans="9:9" ht="13" x14ac:dyDescent="0.15">
      <c r="I305" s="408"/>
    </row>
    <row r="306" spans="9:9" ht="13" x14ac:dyDescent="0.15">
      <c r="I306" s="408"/>
    </row>
    <row r="307" spans="9:9" ht="13" x14ac:dyDescent="0.15">
      <c r="I307" s="408"/>
    </row>
    <row r="308" spans="9:9" ht="13" x14ac:dyDescent="0.15">
      <c r="I308" s="408"/>
    </row>
    <row r="309" spans="9:9" ht="13" x14ac:dyDescent="0.15">
      <c r="I309" s="408"/>
    </row>
    <row r="310" spans="9:9" ht="13" x14ac:dyDescent="0.15">
      <c r="I310" s="408"/>
    </row>
    <row r="311" spans="9:9" ht="13" x14ac:dyDescent="0.15">
      <c r="I311" s="408"/>
    </row>
    <row r="312" spans="9:9" ht="13" x14ac:dyDescent="0.15">
      <c r="I312" s="408"/>
    </row>
    <row r="313" spans="9:9" ht="13" x14ac:dyDescent="0.15">
      <c r="I313" s="408"/>
    </row>
    <row r="314" spans="9:9" ht="13" x14ac:dyDescent="0.15">
      <c r="I314" s="408"/>
    </row>
    <row r="315" spans="9:9" ht="13" x14ac:dyDescent="0.15">
      <c r="I315" s="408"/>
    </row>
    <row r="316" spans="9:9" ht="13" x14ac:dyDescent="0.15">
      <c r="I316" s="408"/>
    </row>
    <row r="317" spans="9:9" ht="13" x14ac:dyDescent="0.15">
      <c r="I317" s="408"/>
    </row>
    <row r="318" spans="9:9" ht="13" x14ac:dyDescent="0.15">
      <c r="I318" s="408"/>
    </row>
    <row r="319" spans="9:9" ht="13" x14ac:dyDescent="0.15">
      <c r="I319" s="408"/>
    </row>
    <row r="320" spans="9:9" ht="13" x14ac:dyDescent="0.15">
      <c r="I320" s="408"/>
    </row>
    <row r="321" spans="9:9" ht="13" x14ac:dyDescent="0.15">
      <c r="I321" s="408"/>
    </row>
    <row r="322" spans="9:9" ht="13" x14ac:dyDescent="0.15">
      <c r="I322" s="408"/>
    </row>
    <row r="323" spans="9:9" ht="13" x14ac:dyDescent="0.15">
      <c r="I323" s="408"/>
    </row>
    <row r="324" spans="9:9" ht="13" x14ac:dyDescent="0.15">
      <c r="I324" s="408"/>
    </row>
    <row r="325" spans="9:9" ht="13" x14ac:dyDescent="0.15">
      <c r="I325" s="408"/>
    </row>
    <row r="326" spans="9:9" ht="13" x14ac:dyDescent="0.15">
      <c r="I326" s="408"/>
    </row>
    <row r="327" spans="9:9" ht="13" x14ac:dyDescent="0.15">
      <c r="I327" s="408"/>
    </row>
    <row r="328" spans="9:9" ht="13" x14ac:dyDescent="0.15">
      <c r="I328" s="408"/>
    </row>
    <row r="329" spans="9:9" ht="13" x14ac:dyDescent="0.15">
      <c r="I329" s="408"/>
    </row>
    <row r="330" spans="9:9" ht="13" x14ac:dyDescent="0.15">
      <c r="I330" s="408"/>
    </row>
    <row r="331" spans="9:9" ht="13" x14ac:dyDescent="0.15">
      <c r="I331" s="408"/>
    </row>
    <row r="332" spans="9:9" ht="13" x14ac:dyDescent="0.15">
      <c r="I332" s="408"/>
    </row>
    <row r="333" spans="9:9" ht="13" x14ac:dyDescent="0.15">
      <c r="I333" s="408"/>
    </row>
    <row r="334" spans="9:9" ht="13" x14ac:dyDescent="0.15">
      <c r="I334" s="408"/>
    </row>
    <row r="335" spans="9:9" ht="13" x14ac:dyDescent="0.15">
      <c r="I335" s="408"/>
    </row>
    <row r="336" spans="9:9" ht="13" x14ac:dyDescent="0.15">
      <c r="I336" s="408"/>
    </row>
    <row r="337" spans="9:9" ht="13" x14ac:dyDescent="0.15">
      <c r="I337" s="408"/>
    </row>
    <row r="338" spans="9:9" ht="13" x14ac:dyDescent="0.15">
      <c r="I338" s="408"/>
    </row>
    <row r="339" spans="9:9" ht="13" x14ac:dyDescent="0.15">
      <c r="I339" s="408"/>
    </row>
    <row r="340" spans="9:9" ht="13" x14ac:dyDescent="0.15">
      <c r="I340" s="408"/>
    </row>
    <row r="341" spans="9:9" ht="13" x14ac:dyDescent="0.15">
      <c r="I341" s="408"/>
    </row>
    <row r="342" spans="9:9" ht="13" x14ac:dyDescent="0.15">
      <c r="I342" s="408"/>
    </row>
    <row r="343" spans="9:9" ht="13" x14ac:dyDescent="0.15">
      <c r="I343" s="408"/>
    </row>
    <row r="344" spans="9:9" ht="13" x14ac:dyDescent="0.15">
      <c r="I344" s="408"/>
    </row>
    <row r="345" spans="9:9" ht="13" x14ac:dyDescent="0.15">
      <c r="I345" s="408"/>
    </row>
    <row r="346" spans="9:9" ht="13" x14ac:dyDescent="0.15">
      <c r="I346" s="408"/>
    </row>
    <row r="347" spans="9:9" ht="13" x14ac:dyDescent="0.15">
      <c r="I347" s="408"/>
    </row>
    <row r="348" spans="9:9" ht="13" x14ac:dyDescent="0.15">
      <c r="I348" s="408"/>
    </row>
    <row r="349" spans="9:9" ht="13" x14ac:dyDescent="0.15">
      <c r="I349" s="408"/>
    </row>
    <row r="350" spans="9:9" ht="13" x14ac:dyDescent="0.15">
      <c r="I350" s="408"/>
    </row>
    <row r="351" spans="9:9" ht="13" x14ac:dyDescent="0.15">
      <c r="I351" s="408"/>
    </row>
    <row r="352" spans="9:9" ht="13" x14ac:dyDescent="0.15">
      <c r="I352" s="408"/>
    </row>
    <row r="353" spans="9:9" ht="13" x14ac:dyDescent="0.15">
      <c r="I353" s="408"/>
    </row>
    <row r="354" spans="9:9" ht="13" x14ac:dyDescent="0.15">
      <c r="I354" s="408"/>
    </row>
    <row r="355" spans="9:9" ht="13" x14ac:dyDescent="0.15">
      <c r="I355" s="408"/>
    </row>
    <row r="356" spans="9:9" ht="13" x14ac:dyDescent="0.15">
      <c r="I356" s="408"/>
    </row>
    <row r="357" spans="9:9" ht="13" x14ac:dyDescent="0.15">
      <c r="I357" s="408"/>
    </row>
    <row r="358" spans="9:9" ht="13" x14ac:dyDescent="0.15">
      <c r="I358" s="408"/>
    </row>
    <row r="359" spans="9:9" ht="13" x14ac:dyDescent="0.15">
      <c r="I359" s="408"/>
    </row>
    <row r="360" spans="9:9" ht="13" x14ac:dyDescent="0.15">
      <c r="I360" s="408"/>
    </row>
    <row r="361" spans="9:9" ht="13" x14ac:dyDescent="0.15">
      <c r="I361" s="408"/>
    </row>
    <row r="362" spans="9:9" ht="13" x14ac:dyDescent="0.15">
      <c r="I362" s="408"/>
    </row>
    <row r="363" spans="9:9" ht="13" x14ac:dyDescent="0.15">
      <c r="I363" s="408"/>
    </row>
    <row r="364" spans="9:9" ht="13" x14ac:dyDescent="0.15">
      <c r="I364" s="408"/>
    </row>
    <row r="365" spans="9:9" ht="13" x14ac:dyDescent="0.15">
      <c r="I365" s="408"/>
    </row>
    <row r="366" spans="9:9" ht="13" x14ac:dyDescent="0.15">
      <c r="I366" s="408"/>
    </row>
    <row r="367" spans="9:9" ht="13" x14ac:dyDescent="0.15">
      <c r="I367" s="408"/>
    </row>
    <row r="368" spans="9:9" ht="13" x14ac:dyDescent="0.15">
      <c r="I368" s="408"/>
    </row>
    <row r="369" spans="9:9" ht="13" x14ac:dyDescent="0.15">
      <c r="I369" s="408"/>
    </row>
    <row r="370" spans="9:9" ht="13" x14ac:dyDescent="0.15">
      <c r="I370" s="408"/>
    </row>
    <row r="371" spans="9:9" ht="13" x14ac:dyDescent="0.15">
      <c r="I371" s="408"/>
    </row>
    <row r="372" spans="9:9" ht="13" x14ac:dyDescent="0.15">
      <c r="I372" s="408"/>
    </row>
    <row r="373" spans="9:9" ht="13" x14ac:dyDescent="0.15">
      <c r="I373" s="408"/>
    </row>
    <row r="374" spans="9:9" ht="13" x14ac:dyDescent="0.15">
      <c r="I374" s="408"/>
    </row>
    <row r="375" spans="9:9" ht="13" x14ac:dyDescent="0.15">
      <c r="I375" s="408"/>
    </row>
    <row r="376" spans="9:9" ht="13" x14ac:dyDescent="0.15">
      <c r="I376" s="408"/>
    </row>
    <row r="377" spans="9:9" ht="13" x14ac:dyDescent="0.15">
      <c r="I377" s="408"/>
    </row>
    <row r="378" spans="9:9" ht="13" x14ac:dyDescent="0.15">
      <c r="I378" s="408"/>
    </row>
    <row r="379" spans="9:9" ht="13" x14ac:dyDescent="0.15">
      <c r="I379" s="408"/>
    </row>
    <row r="380" spans="9:9" ht="13" x14ac:dyDescent="0.15">
      <c r="I380" s="408"/>
    </row>
    <row r="381" spans="9:9" ht="13" x14ac:dyDescent="0.15">
      <c r="I381" s="408"/>
    </row>
    <row r="382" spans="9:9" ht="13" x14ac:dyDescent="0.15">
      <c r="I382" s="408"/>
    </row>
    <row r="383" spans="9:9" ht="13" x14ac:dyDescent="0.15">
      <c r="I383" s="408"/>
    </row>
    <row r="384" spans="9:9" ht="13" x14ac:dyDescent="0.15">
      <c r="I384" s="408"/>
    </row>
    <row r="385" spans="9:9" ht="13" x14ac:dyDescent="0.15">
      <c r="I385" s="408"/>
    </row>
    <row r="386" spans="9:9" ht="13" x14ac:dyDescent="0.15">
      <c r="I386" s="408"/>
    </row>
    <row r="387" spans="9:9" ht="13" x14ac:dyDescent="0.15">
      <c r="I387" s="408"/>
    </row>
    <row r="388" spans="9:9" ht="13" x14ac:dyDescent="0.15">
      <c r="I388" s="408"/>
    </row>
    <row r="389" spans="9:9" ht="13" x14ac:dyDescent="0.15">
      <c r="I389" s="408"/>
    </row>
    <row r="390" spans="9:9" ht="13" x14ac:dyDescent="0.15">
      <c r="I390" s="408"/>
    </row>
    <row r="391" spans="9:9" ht="13" x14ac:dyDescent="0.15">
      <c r="I391" s="408"/>
    </row>
    <row r="392" spans="9:9" ht="13" x14ac:dyDescent="0.15">
      <c r="I392" s="408"/>
    </row>
    <row r="393" spans="9:9" ht="13" x14ac:dyDescent="0.15">
      <c r="I393" s="408"/>
    </row>
    <row r="394" spans="9:9" ht="13" x14ac:dyDescent="0.15">
      <c r="I394" s="408"/>
    </row>
    <row r="395" spans="9:9" ht="13" x14ac:dyDescent="0.15">
      <c r="I395" s="408"/>
    </row>
    <row r="396" spans="9:9" ht="13" x14ac:dyDescent="0.15">
      <c r="I396" s="408"/>
    </row>
    <row r="397" spans="9:9" ht="13" x14ac:dyDescent="0.15">
      <c r="I397" s="408"/>
    </row>
    <row r="398" spans="9:9" ht="13" x14ac:dyDescent="0.15">
      <c r="I398" s="408"/>
    </row>
    <row r="399" spans="9:9" ht="13" x14ac:dyDescent="0.15">
      <c r="I399" s="408"/>
    </row>
    <row r="400" spans="9:9" ht="13" x14ac:dyDescent="0.15">
      <c r="I400" s="408"/>
    </row>
    <row r="401" spans="9:9" ht="13" x14ac:dyDescent="0.15">
      <c r="I401" s="408"/>
    </row>
    <row r="402" spans="9:9" ht="13" x14ac:dyDescent="0.15">
      <c r="I402" s="408"/>
    </row>
    <row r="403" spans="9:9" ht="13" x14ac:dyDescent="0.15">
      <c r="I403" s="408"/>
    </row>
    <row r="404" spans="9:9" ht="13" x14ac:dyDescent="0.15">
      <c r="I404" s="408"/>
    </row>
    <row r="405" spans="9:9" ht="13" x14ac:dyDescent="0.15">
      <c r="I405" s="408"/>
    </row>
    <row r="406" spans="9:9" ht="13" x14ac:dyDescent="0.15">
      <c r="I406" s="408"/>
    </row>
    <row r="407" spans="9:9" ht="13" x14ac:dyDescent="0.15">
      <c r="I407" s="408"/>
    </row>
    <row r="408" spans="9:9" ht="13" x14ac:dyDescent="0.15">
      <c r="I408" s="408"/>
    </row>
    <row r="409" spans="9:9" ht="13" x14ac:dyDescent="0.15">
      <c r="I409" s="408"/>
    </row>
    <row r="410" spans="9:9" ht="13" x14ac:dyDescent="0.15">
      <c r="I410" s="408"/>
    </row>
    <row r="411" spans="9:9" ht="13" x14ac:dyDescent="0.15">
      <c r="I411" s="408"/>
    </row>
    <row r="412" spans="9:9" ht="13" x14ac:dyDescent="0.15">
      <c r="I412" s="408"/>
    </row>
    <row r="413" spans="9:9" ht="13" x14ac:dyDescent="0.15">
      <c r="I413" s="408"/>
    </row>
    <row r="414" spans="9:9" ht="13" x14ac:dyDescent="0.15">
      <c r="I414" s="408"/>
    </row>
    <row r="415" spans="9:9" ht="13" x14ac:dyDescent="0.15">
      <c r="I415" s="408"/>
    </row>
    <row r="416" spans="9:9" ht="13" x14ac:dyDescent="0.15">
      <c r="I416" s="408"/>
    </row>
    <row r="417" spans="9:9" ht="13" x14ac:dyDescent="0.15">
      <c r="I417" s="408"/>
    </row>
    <row r="418" spans="9:9" ht="13" x14ac:dyDescent="0.15">
      <c r="I418" s="408"/>
    </row>
    <row r="419" spans="9:9" ht="13" x14ac:dyDescent="0.15">
      <c r="I419" s="408"/>
    </row>
    <row r="420" spans="9:9" ht="13" x14ac:dyDescent="0.15">
      <c r="I420" s="408"/>
    </row>
    <row r="421" spans="9:9" ht="13" x14ac:dyDescent="0.15">
      <c r="I421" s="408"/>
    </row>
    <row r="422" spans="9:9" ht="13" x14ac:dyDescent="0.15">
      <c r="I422" s="408"/>
    </row>
    <row r="423" spans="9:9" ht="13" x14ac:dyDescent="0.15">
      <c r="I423" s="408"/>
    </row>
    <row r="424" spans="9:9" ht="13" x14ac:dyDescent="0.15">
      <c r="I424" s="408"/>
    </row>
    <row r="425" spans="9:9" ht="13" x14ac:dyDescent="0.15">
      <c r="I425" s="408"/>
    </row>
    <row r="426" spans="9:9" ht="13" x14ac:dyDescent="0.15">
      <c r="I426" s="408"/>
    </row>
    <row r="427" spans="9:9" ht="13" x14ac:dyDescent="0.15">
      <c r="I427" s="408"/>
    </row>
    <row r="428" spans="9:9" ht="13" x14ac:dyDescent="0.15">
      <c r="I428" s="408"/>
    </row>
    <row r="429" spans="9:9" ht="13" x14ac:dyDescent="0.15">
      <c r="I429" s="408"/>
    </row>
    <row r="430" spans="9:9" ht="13" x14ac:dyDescent="0.15">
      <c r="I430" s="408"/>
    </row>
    <row r="431" spans="9:9" ht="13" x14ac:dyDescent="0.15">
      <c r="I431" s="408"/>
    </row>
    <row r="432" spans="9:9" ht="13" x14ac:dyDescent="0.15">
      <c r="I432" s="408"/>
    </row>
    <row r="433" spans="9:9" ht="13" x14ac:dyDescent="0.15">
      <c r="I433" s="408"/>
    </row>
    <row r="434" spans="9:9" ht="13" x14ac:dyDescent="0.15">
      <c r="I434" s="408"/>
    </row>
    <row r="435" spans="9:9" ht="13" x14ac:dyDescent="0.15">
      <c r="I435" s="408"/>
    </row>
    <row r="436" spans="9:9" ht="13" x14ac:dyDescent="0.15">
      <c r="I436" s="408"/>
    </row>
    <row r="437" spans="9:9" ht="13" x14ac:dyDescent="0.15">
      <c r="I437" s="408"/>
    </row>
    <row r="438" spans="9:9" ht="13" x14ac:dyDescent="0.15">
      <c r="I438" s="408"/>
    </row>
    <row r="439" spans="9:9" ht="13" x14ac:dyDescent="0.15">
      <c r="I439" s="408"/>
    </row>
    <row r="440" spans="9:9" ht="13" x14ac:dyDescent="0.15">
      <c r="I440" s="408"/>
    </row>
    <row r="441" spans="9:9" ht="13" x14ac:dyDescent="0.15">
      <c r="I441" s="408"/>
    </row>
    <row r="442" spans="9:9" ht="13" x14ac:dyDescent="0.15">
      <c r="I442" s="408"/>
    </row>
    <row r="443" spans="9:9" ht="13" x14ac:dyDescent="0.15">
      <c r="I443" s="408"/>
    </row>
    <row r="444" spans="9:9" ht="13" x14ac:dyDescent="0.15">
      <c r="I444" s="408"/>
    </row>
    <row r="445" spans="9:9" ht="13" x14ac:dyDescent="0.15">
      <c r="I445" s="408"/>
    </row>
    <row r="446" spans="9:9" ht="13" x14ac:dyDescent="0.15">
      <c r="I446" s="408"/>
    </row>
    <row r="447" spans="9:9" ht="13" x14ac:dyDescent="0.15">
      <c r="I447" s="408"/>
    </row>
    <row r="448" spans="9:9" ht="13" x14ac:dyDescent="0.15">
      <c r="I448" s="408"/>
    </row>
    <row r="449" spans="9:9" ht="13" x14ac:dyDescent="0.15">
      <c r="I449" s="408"/>
    </row>
    <row r="450" spans="9:9" ht="13" x14ac:dyDescent="0.15">
      <c r="I450" s="408"/>
    </row>
    <row r="451" spans="9:9" ht="13" x14ac:dyDescent="0.15">
      <c r="I451" s="408"/>
    </row>
    <row r="452" spans="9:9" ht="13" x14ac:dyDescent="0.15">
      <c r="I452" s="408"/>
    </row>
    <row r="453" spans="9:9" ht="13" x14ac:dyDescent="0.15">
      <c r="I453" s="408"/>
    </row>
    <row r="454" spans="9:9" ht="13" x14ac:dyDescent="0.15">
      <c r="I454" s="408"/>
    </row>
    <row r="455" spans="9:9" ht="13" x14ac:dyDescent="0.15">
      <c r="I455" s="408"/>
    </row>
    <row r="456" spans="9:9" ht="13" x14ac:dyDescent="0.15">
      <c r="I456" s="408"/>
    </row>
    <row r="457" spans="9:9" ht="13" x14ac:dyDescent="0.15">
      <c r="I457" s="408"/>
    </row>
    <row r="458" spans="9:9" ht="13" x14ac:dyDescent="0.15">
      <c r="I458" s="408"/>
    </row>
    <row r="459" spans="9:9" ht="13" x14ac:dyDescent="0.15">
      <c r="I459" s="408"/>
    </row>
    <row r="460" spans="9:9" ht="13" x14ac:dyDescent="0.15">
      <c r="I460" s="408"/>
    </row>
    <row r="461" spans="9:9" ht="13" x14ac:dyDescent="0.15">
      <c r="I461" s="408"/>
    </row>
    <row r="462" spans="9:9" ht="13" x14ac:dyDescent="0.15">
      <c r="I462" s="408"/>
    </row>
    <row r="463" spans="9:9" ht="13" x14ac:dyDescent="0.15">
      <c r="I463" s="408"/>
    </row>
    <row r="464" spans="9:9" ht="13" x14ac:dyDescent="0.15">
      <c r="I464" s="408"/>
    </row>
    <row r="465" spans="9:9" ht="13" x14ac:dyDescent="0.15">
      <c r="I465" s="408"/>
    </row>
    <row r="466" spans="9:9" ht="13" x14ac:dyDescent="0.15">
      <c r="I466" s="408"/>
    </row>
    <row r="467" spans="9:9" ht="13" x14ac:dyDescent="0.15">
      <c r="I467" s="408"/>
    </row>
    <row r="468" spans="9:9" ht="13" x14ac:dyDescent="0.15">
      <c r="I468" s="408"/>
    </row>
    <row r="469" spans="9:9" ht="13" x14ac:dyDescent="0.15">
      <c r="I469" s="408"/>
    </row>
    <row r="470" spans="9:9" ht="13" x14ac:dyDescent="0.15">
      <c r="I470" s="408"/>
    </row>
    <row r="471" spans="9:9" ht="13" x14ac:dyDescent="0.15">
      <c r="I471" s="408"/>
    </row>
    <row r="472" spans="9:9" ht="13" x14ac:dyDescent="0.15">
      <c r="I472" s="408"/>
    </row>
    <row r="473" spans="9:9" ht="13" x14ac:dyDescent="0.15">
      <c r="I473" s="408"/>
    </row>
    <row r="474" spans="9:9" ht="13" x14ac:dyDescent="0.15">
      <c r="I474" s="408"/>
    </row>
    <row r="475" spans="9:9" ht="13" x14ac:dyDescent="0.15">
      <c r="I475" s="408"/>
    </row>
    <row r="476" spans="9:9" ht="13" x14ac:dyDescent="0.15">
      <c r="I476" s="408"/>
    </row>
    <row r="477" spans="9:9" ht="13" x14ac:dyDescent="0.15">
      <c r="I477" s="408"/>
    </row>
    <row r="478" spans="9:9" ht="13" x14ac:dyDescent="0.15">
      <c r="I478" s="408"/>
    </row>
    <row r="479" spans="9:9" ht="13" x14ac:dyDescent="0.15">
      <c r="I479" s="408"/>
    </row>
    <row r="480" spans="9:9" ht="13" x14ac:dyDescent="0.15">
      <c r="I480" s="408"/>
    </row>
    <row r="481" spans="9:9" ht="13" x14ac:dyDescent="0.15">
      <c r="I481" s="408"/>
    </row>
    <row r="482" spans="9:9" ht="13" x14ac:dyDescent="0.15">
      <c r="I482" s="408"/>
    </row>
    <row r="483" spans="9:9" ht="13" x14ac:dyDescent="0.15">
      <c r="I483" s="408"/>
    </row>
    <row r="484" spans="9:9" ht="13" x14ac:dyDescent="0.15">
      <c r="I484" s="408"/>
    </row>
    <row r="485" spans="9:9" ht="13" x14ac:dyDescent="0.15">
      <c r="I485" s="408"/>
    </row>
    <row r="486" spans="9:9" ht="13" x14ac:dyDescent="0.15">
      <c r="I486" s="408"/>
    </row>
    <row r="487" spans="9:9" ht="13" x14ac:dyDescent="0.15">
      <c r="I487" s="408"/>
    </row>
    <row r="488" spans="9:9" ht="13" x14ac:dyDescent="0.15">
      <c r="I488" s="408"/>
    </row>
    <row r="489" spans="9:9" ht="13" x14ac:dyDescent="0.15">
      <c r="I489" s="408"/>
    </row>
    <row r="490" spans="9:9" ht="13" x14ac:dyDescent="0.15">
      <c r="I490" s="408"/>
    </row>
    <row r="491" spans="9:9" ht="13" x14ac:dyDescent="0.15">
      <c r="I491" s="408"/>
    </row>
    <row r="492" spans="9:9" ht="13" x14ac:dyDescent="0.15">
      <c r="I492" s="408"/>
    </row>
    <row r="493" spans="9:9" ht="13" x14ac:dyDescent="0.15">
      <c r="I493" s="408"/>
    </row>
    <row r="494" spans="9:9" ht="13" x14ac:dyDescent="0.15">
      <c r="I494" s="408"/>
    </row>
    <row r="495" spans="9:9" ht="13" x14ac:dyDescent="0.15">
      <c r="I495" s="408"/>
    </row>
    <row r="496" spans="9:9" ht="13" x14ac:dyDescent="0.15">
      <c r="I496" s="408"/>
    </row>
    <row r="497" spans="9:9" ht="13" x14ac:dyDescent="0.15">
      <c r="I497" s="408"/>
    </row>
    <row r="498" spans="9:9" ht="13" x14ac:dyDescent="0.15">
      <c r="I498" s="408"/>
    </row>
    <row r="499" spans="9:9" ht="13" x14ac:dyDescent="0.15">
      <c r="I499" s="408"/>
    </row>
    <row r="500" spans="9:9" ht="13" x14ac:dyDescent="0.15">
      <c r="I500" s="408"/>
    </row>
    <row r="501" spans="9:9" ht="13" x14ac:dyDescent="0.15">
      <c r="I501" s="408"/>
    </row>
    <row r="502" spans="9:9" ht="13" x14ac:dyDescent="0.15">
      <c r="I502" s="408"/>
    </row>
    <row r="503" spans="9:9" ht="13" x14ac:dyDescent="0.15">
      <c r="I503" s="408"/>
    </row>
    <row r="504" spans="9:9" ht="13" x14ac:dyDescent="0.15">
      <c r="I504" s="408"/>
    </row>
    <row r="505" spans="9:9" ht="13" x14ac:dyDescent="0.15">
      <c r="I505" s="408"/>
    </row>
    <row r="506" spans="9:9" ht="13" x14ac:dyDescent="0.15">
      <c r="I506" s="408"/>
    </row>
    <row r="507" spans="9:9" ht="13" x14ac:dyDescent="0.15">
      <c r="I507" s="408"/>
    </row>
    <row r="508" spans="9:9" ht="13" x14ac:dyDescent="0.15">
      <c r="I508" s="408"/>
    </row>
    <row r="509" spans="9:9" ht="13" x14ac:dyDescent="0.15">
      <c r="I509" s="408"/>
    </row>
    <row r="510" spans="9:9" ht="13" x14ac:dyDescent="0.15">
      <c r="I510" s="408"/>
    </row>
    <row r="511" spans="9:9" ht="13" x14ac:dyDescent="0.15">
      <c r="I511" s="408"/>
    </row>
    <row r="512" spans="9:9" ht="13" x14ac:dyDescent="0.15">
      <c r="I512" s="408"/>
    </row>
    <row r="513" spans="9:9" ht="13" x14ac:dyDescent="0.15">
      <c r="I513" s="408"/>
    </row>
    <row r="514" spans="9:9" ht="13" x14ac:dyDescent="0.15">
      <c r="I514" s="408"/>
    </row>
    <row r="515" spans="9:9" ht="13" x14ac:dyDescent="0.15">
      <c r="I515" s="408"/>
    </row>
    <row r="516" spans="9:9" ht="13" x14ac:dyDescent="0.15">
      <c r="I516" s="408"/>
    </row>
    <row r="517" spans="9:9" ht="13" x14ac:dyDescent="0.15">
      <c r="I517" s="408"/>
    </row>
    <row r="518" spans="9:9" ht="13" x14ac:dyDescent="0.15">
      <c r="I518" s="408"/>
    </row>
    <row r="519" spans="9:9" ht="13" x14ac:dyDescent="0.15">
      <c r="I519" s="408"/>
    </row>
    <row r="520" spans="9:9" ht="13" x14ac:dyDescent="0.15">
      <c r="I520" s="408"/>
    </row>
    <row r="521" spans="9:9" ht="13" x14ac:dyDescent="0.15">
      <c r="I521" s="408"/>
    </row>
    <row r="522" spans="9:9" ht="13" x14ac:dyDescent="0.15">
      <c r="I522" s="408"/>
    </row>
    <row r="523" spans="9:9" ht="13" x14ac:dyDescent="0.15">
      <c r="I523" s="408"/>
    </row>
    <row r="524" spans="9:9" ht="13" x14ac:dyDescent="0.15">
      <c r="I524" s="408"/>
    </row>
    <row r="525" spans="9:9" ht="13" x14ac:dyDescent="0.15">
      <c r="I525" s="408"/>
    </row>
    <row r="526" spans="9:9" ht="13" x14ac:dyDescent="0.15">
      <c r="I526" s="408"/>
    </row>
    <row r="527" spans="9:9" ht="13" x14ac:dyDescent="0.15">
      <c r="I527" s="408"/>
    </row>
    <row r="528" spans="9:9" ht="13" x14ac:dyDescent="0.15">
      <c r="I528" s="408"/>
    </row>
    <row r="529" spans="9:9" ht="13" x14ac:dyDescent="0.15">
      <c r="I529" s="408"/>
    </row>
    <row r="530" spans="9:9" ht="13" x14ac:dyDescent="0.15">
      <c r="I530" s="408"/>
    </row>
    <row r="531" spans="9:9" ht="13" x14ac:dyDescent="0.15">
      <c r="I531" s="408"/>
    </row>
    <row r="532" spans="9:9" ht="13" x14ac:dyDescent="0.15">
      <c r="I532" s="408"/>
    </row>
    <row r="533" spans="9:9" ht="13" x14ac:dyDescent="0.15">
      <c r="I533" s="408"/>
    </row>
    <row r="534" spans="9:9" ht="13" x14ac:dyDescent="0.15">
      <c r="I534" s="408"/>
    </row>
    <row r="535" spans="9:9" ht="13" x14ac:dyDescent="0.15">
      <c r="I535" s="408"/>
    </row>
    <row r="536" spans="9:9" ht="13" x14ac:dyDescent="0.15">
      <c r="I536" s="408"/>
    </row>
    <row r="537" spans="9:9" ht="13" x14ac:dyDescent="0.15">
      <c r="I537" s="408"/>
    </row>
    <row r="538" spans="9:9" ht="13" x14ac:dyDescent="0.15">
      <c r="I538" s="408"/>
    </row>
    <row r="539" spans="9:9" ht="13" x14ac:dyDescent="0.15">
      <c r="I539" s="408"/>
    </row>
    <row r="540" spans="9:9" ht="13" x14ac:dyDescent="0.15">
      <c r="I540" s="408"/>
    </row>
    <row r="541" spans="9:9" ht="13" x14ac:dyDescent="0.15">
      <c r="I541" s="408"/>
    </row>
    <row r="542" spans="9:9" ht="13" x14ac:dyDescent="0.15">
      <c r="I542" s="408"/>
    </row>
    <row r="543" spans="9:9" ht="13" x14ac:dyDescent="0.15">
      <c r="I543" s="408"/>
    </row>
    <row r="544" spans="9:9" ht="13" x14ac:dyDescent="0.15">
      <c r="I544" s="408"/>
    </row>
    <row r="545" spans="9:9" ht="13" x14ac:dyDescent="0.15">
      <c r="I545" s="408"/>
    </row>
    <row r="546" spans="9:9" ht="13" x14ac:dyDescent="0.15">
      <c r="I546" s="408"/>
    </row>
    <row r="547" spans="9:9" ht="13" x14ac:dyDescent="0.15">
      <c r="I547" s="408"/>
    </row>
    <row r="548" spans="9:9" ht="13" x14ac:dyDescent="0.15">
      <c r="I548" s="408"/>
    </row>
    <row r="549" spans="9:9" ht="13" x14ac:dyDescent="0.15">
      <c r="I549" s="408"/>
    </row>
    <row r="550" spans="9:9" ht="13" x14ac:dyDescent="0.15">
      <c r="I550" s="408"/>
    </row>
    <row r="551" spans="9:9" ht="13" x14ac:dyDescent="0.15">
      <c r="I551" s="408"/>
    </row>
    <row r="552" spans="9:9" ht="13" x14ac:dyDescent="0.15">
      <c r="I552" s="408"/>
    </row>
    <row r="553" spans="9:9" ht="13" x14ac:dyDescent="0.15">
      <c r="I553" s="408"/>
    </row>
    <row r="554" spans="9:9" ht="13" x14ac:dyDescent="0.15">
      <c r="I554" s="408"/>
    </row>
    <row r="555" spans="9:9" ht="13" x14ac:dyDescent="0.15">
      <c r="I555" s="408"/>
    </row>
    <row r="556" spans="9:9" ht="13" x14ac:dyDescent="0.15">
      <c r="I556" s="408"/>
    </row>
    <row r="557" spans="9:9" ht="13" x14ac:dyDescent="0.15">
      <c r="I557" s="408"/>
    </row>
    <row r="558" spans="9:9" ht="13" x14ac:dyDescent="0.15">
      <c r="I558" s="408"/>
    </row>
    <row r="559" spans="9:9" ht="13" x14ac:dyDescent="0.15">
      <c r="I559" s="408"/>
    </row>
    <row r="560" spans="9:9" ht="13" x14ac:dyDescent="0.15">
      <c r="I560" s="408"/>
    </row>
    <row r="561" spans="9:9" ht="13" x14ac:dyDescent="0.15">
      <c r="I561" s="408"/>
    </row>
    <row r="562" spans="9:9" ht="13" x14ac:dyDescent="0.15">
      <c r="I562" s="408"/>
    </row>
    <row r="563" spans="9:9" ht="13" x14ac:dyDescent="0.15">
      <c r="I563" s="408"/>
    </row>
    <row r="564" spans="9:9" ht="13" x14ac:dyDescent="0.15">
      <c r="I564" s="408"/>
    </row>
    <row r="565" spans="9:9" ht="13" x14ac:dyDescent="0.15">
      <c r="I565" s="408"/>
    </row>
    <row r="566" spans="9:9" ht="13" x14ac:dyDescent="0.15">
      <c r="I566" s="408"/>
    </row>
    <row r="567" spans="9:9" ht="13" x14ac:dyDescent="0.15">
      <c r="I567" s="408"/>
    </row>
    <row r="568" spans="9:9" ht="13" x14ac:dyDescent="0.15">
      <c r="I568" s="408"/>
    </row>
    <row r="569" spans="9:9" ht="13" x14ac:dyDescent="0.15">
      <c r="I569" s="408"/>
    </row>
    <row r="570" spans="9:9" ht="13" x14ac:dyDescent="0.15">
      <c r="I570" s="408"/>
    </row>
    <row r="571" spans="9:9" ht="13" x14ac:dyDescent="0.15">
      <c r="I571" s="408"/>
    </row>
    <row r="572" spans="9:9" ht="13" x14ac:dyDescent="0.15">
      <c r="I572" s="408"/>
    </row>
    <row r="573" spans="9:9" ht="13" x14ac:dyDescent="0.15">
      <c r="I573" s="408"/>
    </row>
    <row r="574" spans="9:9" ht="13" x14ac:dyDescent="0.15">
      <c r="I574" s="408"/>
    </row>
    <row r="575" spans="9:9" ht="13" x14ac:dyDescent="0.15">
      <c r="I575" s="408"/>
    </row>
    <row r="576" spans="9:9" ht="13" x14ac:dyDescent="0.15">
      <c r="I576" s="408"/>
    </row>
    <row r="577" spans="9:9" ht="13" x14ac:dyDescent="0.15">
      <c r="I577" s="408"/>
    </row>
    <row r="578" spans="9:9" ht="13" x14ac:dyDescent="0.15">
      <c r="I578" s="408"/>
    </row>
    <row r="579" spans="9:9" ht="13" x14ac:dyDescent="0.15">
      <c r="I579" s="408"/>
    </row>
    <row r="580" spans="9:9" ht="13" x14ac:dyDescent="0.15">
      <c r="I580" s="408"/>
    </row>
    <row r="581" spans="9:9" ht="13" x14ac:dyDescent="0.15">
      <c r="I581" s="408"/>
    </row>
    <row r="582" spans="9:9" ht="13" x14ac:dyDescent="0.15">
      <c r="I582" s="408"/>
    </row>
    <row r="583" spans="9:9" ht="13" x14ac:dyDescent="0.15">
      <c r="I583" s="408"/>
    </row>
    <row r="584" spans="9:9" ht="13" x14ac:dyDescent="0.15">
      <c r="I584" s="408"/>
    </row>
    <row r="585" spans="9:9" ht="13" x14ac:dyDescent="0.15">
      <c r="I585" s="408"/>
    </row>
    <row r="586" spans="9:9" ht="13" x14ac:dyDescent="0.15">
      <c r="I586" s="408"/>
    </row>
    <row r="587" spans="9:9" ht="13" x14ac:dyDescent="0.15">
      <c r="I587" s="408"/>
    </row>
    <row r="588" spans="9:9" ht="13" x14ac:dyDescent="0.15">
      <c r="I588" s="408"/>
    </row>
    <row r="589" spans="9:9" ht="13" x14ac:dyDescent="0.15">
      <c r="I589" s="408"/>
    </row>
    <row r="590" spans="9:9" ht="13" x14ac:dyDescent="0.15">
      <c r="I590" s="408"/>
    </row>
    <row r="591" spans="9:9" ht="13" x14ac:dyDescent="0.15">
      <c r="I591" s="408"/>
    </row>
    <row r="592" spans="9:9" ht="13" x14ac:dyDescent="0.15">
      <c r="I592" s="408"/>
    </row>
    <row r="593" spans="9:9" ht="13" x14ac:dyDescent="0.15">
      <c r="I593" s="408"/>
    </row>
    <row r="594" spans="9:9" ht="13" x14ac:dyDescent="0.15">
      <c r="I594" s="408"/>
    </row>
    <row r="595" spans="9:9" ht="13" x14ac:dyDescent="0.15">
      <c r="I595" s="408"/>
    </row>
    <row r="596" spans="9:9" ht="13" x14ac:dyDescent="0.15">
      <c r="I596" s="408"/>
    </row>
    <row r="597" spans="9:9" ht="13" x14ac:dyDescent="0.15">
      <c r="I597" s="408"/>
    </row>
    <row r="598" spans="9:9" ht="13" x14ac:dyDescent="0.15">
      <c r="I598" s="408"/>
    </row>
    <row r="599" spans="9:9" ht="13" x14ac:dyDescent="0.15">
      <c r="I599" s="408"/>
    </row>
    <row r="600" spans="9:9" ht="13" x14ac:dyDescent="0.15">
      <c r="I600" s="408"/>
    </row>
    <row r="601" spans="9:9" ht="13" x14ac:dyDescent="0.15">
      <c r="I601" s="408"/>
    </row>
    <row r="602" spans="9:9" ht="13" x14ac:dyDescent="0.15">
      <c r="I602" s="408"/>
    </row>
    <row r="603" spans="9:9" ht="13" x14ac:dyDescent="0.15">
      <c r="I603" s="408"/>
    </row>
    <row r="604" spans="9:9" ht="13" x14ac:dyDescent="0.15">
      <c r="I604" s="408"/>
    </row>
    <row r="605" spans="9:9" ht="13" x14ac:dyDescent="0.15">
      <c r="I605" s="408"/>
    </row>
    <row r="606" spans="9:9" ht="13" x14ac:dyDescent="0.15">
      <c r="I606" s="408"/>
    </row>
    <row r="607" spans="9:9" ht="13" x14ac:dyDescent="0.15">
      <c r="I607" s="408"/>
    </row>
    <row r="608" spans="9:9" ht="13" x14ac:dyDescent="0.15">
      <c r="I608" s="408"/>
    </row>
    <row r="609" spans="9:9" ht="13" x14ac:dyDescent="0.15">
      <c r="I609" s="408"/>
    </row>
    <row r="610" spans="9:9" ht="13" x14ac:dyDescent="0.15">
      <c r="I610" s="408"/>
    </row>
    <row r="611" spans="9:9" ht="13" x14ac:dyDescent="0.15">
      <c r="I611" s="408"/>
    </row>
    <row r="612" spans="9:9" ht="13" x14ac:dyDescent="0.15">
      <c r="I612" s="408"/>
    </row>
    <row r="613" spans="9:9" ht="13" x14ac:dyDescent="0.15">
      <c r="I613" s="408"/>
    </row>
    <row r="614" spans="9:9" ht="13" x14ac:dyDescent="0.15">
      <c r="I614" s="408"/>
    </row>
    <row r="615" spans="9:9" ht="13" x14ac:dyDescent="0.15">
      <c r="I615" s="408"/>
    </row>
    <row r="616" spans="9:9" ht="13" x14ac:dyDescent="0.15">
      <c r="I616" s="408"/>
    </row>
    <row r="617" spans="9:9" ht="13" x14ac:dyDescent="0.15">
      <c r="I617" s="408"/>
    </row>
    <row r="618" spans="9:9" ht="13" x14ac:dyDescent="0.15">
      <c r="I618" s="408"/>
    </row>
    <row r="619" spans="9:9" ht="13" x14ac:dyDescent="0.15">
      <c r="I619" s="408"/>
    </row>
    <row r="620" spans="9:9" ht="13" x14ac:dyDescent="0.15">
      <c r="I620" s="408"/>
    </row>
    <row r="621" spans="9:9" ht="13" x14ac:dyDescent="0.15">
      <c r="I621" s="408"/>
    </row>
    <row r="622" spans="9:9" ht="13" x14ac:dyDescent="0.15">
      <c r="I622" s="408"/>
    </row>
    <row r="623" spans="9:9" ht="13" x14ac:dyDescent="0.15">
      <c r="I623" s="408"/>
    </row>
    <row r="624" spans="9:9" ht="13" x14ac:dyDescent="0.15">
      <c r="I624" s="408"/>
    </row>
    <row r="625" spans="9:9" ht="13" x14ac:dyDescent="0.15">
      <c r="I625" s="408"/>
    </row>
    <row r="626" spans="9:9" ht="13" x14ac:dyDescent="0.15">
      <c r="I626" s="408"/>
    </row>
    <row r="627" spans="9:9" ht="13" x14ac:dyDescent="0.15">
      <c r="I627" s="408"/>
    </row>
    <row r="628" spans="9:9" ht="13" x14ac:dyDescent="0.15">
      <c r="I628" s="408"/>
    </row>
    <row r="629" spans="9:9" ht="13" x14ac:dyDescent="0.15">
      <c r="I629" s="408"/>
    </row>
    <row r="630" spans="9:9" ht="13" x14ac:dyDescent="0.15">
      <c r="I630" s="408"/>
    </row>
    <row r="631" spans="9:9" ht="13" x14ac:dyDescent="0.15">
      <c r="I631" s="408"/>
    </row>
    <row r="632" spans="9:9" ht="13" x14ac:dyDescent="0.15">
      <c r="I632" s="408"/>
    </row>
    <row r="633" spans="9:9" ht="13" x14ac:dyDescent="0.15">
      <c r="I633" s="408"/>
    </row>
    <row r="634" spans="9:9" ht="13" x14ac:dyDescent="0.15">
      <c r="I634" s="408"/>
    </row>
    <row r="635" spans="9:9" ht="13" x14ac:dyDescent="0.15">
      <c r="I635" s="408"/>
    </row>
    <row r="636" spans="9:9" ht="13" x14ac:dyDescent="0.15">
      <c r="I636" s="408"/>
    </row>
    <row r="637" spans="9:9" ht="13" x14ac:dyDescent="0.15">
      <c r="I637" s="408"/>
    </row>
    <row r="638" spans="9:9" ht="13" x14ac:dyDescent="0.15">
      <c r="I638" s="408"/>
    </row>
    <row r="639" spans="9:9" ht="13" x14ac:dyDescent="0.15">
      <c r="I639" s="408"/>
    </row>
    <row r="640" spans="9:9" ht="13" x14ac:dyDescent="0.15">
      <c r="I640" s="408"/>
    </row>
    <row r="641" spans="9:9" ht="13" x14ac:dyDescent="0.15">
      <c r="I641" s="408"/>
    </row>
    <row r="642" spans="9:9" ht="13" x14ac:dyDescent="0.15">
      <c r="I642" s="408"/>
    </row>
    <row r="643" spans="9:9" ht="13" x14ac:dyDescent="0.15">
      <c r="I643" s="408"/>
    </row>
    <row r="644" spans="9:9" ht="13" x14ac:dyDescent="0.15">
      <c r="I644" s="408"/>
    </row>
    <row r="645" spans="9:9" ht="13" x14ac:dyDescent="0.15">
      <c r="I645" s="408"/>
    </row>
    <row r="646" spans="9:9" ht="13" x14ac:dyDescent="0.15">
      <c r="I646" s="408"/>
    </row>
    <row r="647" spans="9:9" ht="13" x14ac:dyDescent="0.15">
      <c r="I647" s="408"/>
    </row>
    <row r="648" spans="9:9" ht="13" x14ac:dyDescent="0.15">
      <c r="I648" s="408"/>
    </row>
    <row r="649" spans="9:9" ht="13" x14ac:dyDescent="0.15">
      <c r="I649" s="408"/>
    </row>
    <row r="650" spans="9:9" ht="13" x14ac:dyDescent="0.15">
      <c r="I650" s="408"/>
    </row>
    <row r="651" spans="9:9" ht="13" x14ac:dyDescent="0.15">
      <c r="I651" s="408"/>
    </row>
    <row r="652" spans="9:9" ht="13" x14ac:dyDescent="0.15">
      <c r="I652" s="408"/>
    </row>
    <row r="653" spans="9:9" ht="13" x14ac:dyDescent="0.15">
      <c r="I653" s="408"/>
    </row>
    <row r="654" spans="9:9" ht="13" x14ac:dyDescent="0.15">
      <c r="I654" s="408"/>
    </row>
    <row r="655" spans="9:9" ht="13" x14ac:dyDescent="0.15">
      <c r="I655" s="408"/>
    </row>
    <row r="656" spans="9:9" ht="13" x14ac:dyDescent="0.15">
      <c r="I656" s="408"/>
    </row>
    <row r="657" spans="9:9" ht="13" x14ac:dyDescent="0.15">
      <c r="I657" s="408"/>
    </row>
    <row r="658" spans="9:9" ht="13" x14ac:dyDescent="0.15">
      <c r="I658" s="408"/>
    </row>
    <row r="659" spans="9:9" ht="13" x14ac:dyDescent="0.15">
      <c r="I659" s="408"/>
    </row>
    <row r="660" spans="9:9" ht="13" x14ac:dyDescent="0.15">
      <c r="I660" s="408"/>
    </row>
    <row r="661" spans="9:9" ht="13" x14ac:dyDescent="0.15">
      <c r="I661" s="408"/>
    </row>
    <row r="662" spans="9:9" ht="13" x14ac:dyDescent="0.15">
      <c r="I662" s="408"/>
    </row>
    <row r="663" spans="9:9" ht="13" x14ac:dyDescent="0.15">
      <c r="I663" s="408"/>
    </row>
    <row r="664" spans="9:9" ht="13" x14ac:dyDescent="0.15">
      <c r="I664" s="408"/>
    </row>
    <row r="665" spans="9:9" ht="13" x14ac:dyDescent="0.15">
      <c r="I665" s="408"/>
    </row>
    <row r="666" spans="9:9" ht="13" x14ac:dyDescent="0.15">
      <c r="I666" s="408"/>
    </row>
    <row r="667" spans="9:9" ht="13" x14ac:dyDescent="0.15">
      <c r="I667" s="408"/>
    </row>
    <row r="668" spans="9:9" ht="13" x14ac:dyDescent="0.15">
      <c r="I668" s="408"/>
    </row>
    <row r="669" spans="9:9" ht="13" x14ac:dyDescent="0.15">
      <c r="I669" s="408"/>
    </row>
    <row r="670" spans="9:9" ht="13" x14ac:dyDescent="0.15">
      <c r="I670" s="408"/>
    </row>
    <row r="671" spans="9:9" ht="13" x14ac:dyDescent="0.15">
      <c r="I671" s="408"/>
    </row>
    <row r="672" spans="9:9" ht="13" x14ac:dyDescent="0.15">
      <c r="I672" s="408"/>
    </row>
    <row r="673" spans="9:9" ht="13" x14ac:dyDescent="0.15">
      <c r="I673" s="408"/>
    </row>
    <row r="674" spans="9:9" ht="13" x14ac:dyDescent="0.15">
      <c r="I674" s="408"/>
    </row>
    <row r="675" spans="9:9" ht="13" x14ac:dyDescent="0.15">
      <c r="I675" s="408"/>
    </row>
    <row r="676" spans="9:9" ht="13" x14ac:dyDescent="0.15">
      <c r="I676" s="408"/>
    </row>
    <row r="677" spans="9:9" ht="13" x14ac:dyDescent="0.15">
      <c r="I677" s="408"/>
    </row>
    <row r="678" spans="9:9" ht="13" x14ac:dyDescent="0.15">
      <c r="I678" s="408"/>
    </row>
    <row r="679" spans="9:9" ht="13" x14ac:dyDescent="0.15">
      <c r="I679" s="408"/>
    </row>
    <row r="680" spans="9:9" ht="13" x14ac:dyDescent="0.15">
      <c r="I680" s="408"/>
    </row>
    <row r="681" spans="9:9" ht="13" x14ac:dyDescent="0.15">
      <c r="I681" s="408"/>
    </row>
    <row r="682" spans="9:9" ht="13" x14ac:dyDescent="0.15">
      <c r="I682" s="408"/>
    </row>
    <row r="683" spans="9:9" ht="13" x14ac:dyDescent="0.15">
      <c r="I683" s="408"/>
    </row>
    <row r="684" spans="9:9" ht="13" x14ac:dyDescent="0.15">
      <c r="I684" s="408"/>
    </row>
    <row r="685" spans="9:9" ht="13" x14ac:dyDescent="0.15">
      <c r="I685" s="408"/>
    </row>
    <row r="686" spans="9:9" ht="13" x14ac:dyDescent="0.15">
      <c r="I686" s="408"/>
    </row>
    <row r="687" spans="9:9" ht="13" x14ac:dyDescent="0.15">
      <c r="I687" s="408"/>
    </row>
    <row r="688" spans="9:9" ht="13" x14ac:dyDescent="0.15">
      <c r="I688" s="408"/>
    </row>
    <row r="689" spans="9:9" ht="13" x14ac:dyDescent="0.15">
      <c r="I689" s="408"/>
    </row>
    <row r="690" spans="9:9" ht="13" x14ac:dyDescent="0.15">
      <c r="I690" s="408"/>
    </row>
    <row r="691" spans="9:9" ht="13" x14ac:dyDescent="0.15">
      <c r="I691" s="408"/>
    </row>
    <row r="692" spans="9:9" ht="13" x14ac:dyDescent="0.15">
      <c r="I692" s="408"/>
    </row>
    <row r="693" spans="9:9" ht="13" x14ac:dyDescent="0.15">
      <c r="I693" s="408"/>
    </row>
    <row r="694" spans="9:9" ht="13" x14ac:dyDescent="0.15">
      <c r="I694" s="408"/>
    </row>
    <row r="695" spans="9:9" ht="13" x14ac:dyDescent="0.15">
      <c r="I695" s="408"/>
    </row>
    <row r="696" spans="9:9" ht="13" x14ac:dyDescent="0.15">
      <c r="I696" s="408"/>
    </row>
    <row r="697" spans="9:9" ht="13" x14ac:dyDescent="0.15">
      <c r="I697" s="408"/>
    </row>
    <row r="698" spans="9:9" ht="13" x14ac:dyDescent="0.15">
      <c r="I698" s="408"/>
    </row>
    <row r="699" spans="9:9" ht="13" x14ac:dyDescent="0.15">
      <c r="I699" s="408"/>
    </row>
    <row r="700" spans="9:9" ht="13" x14ac:dyDescent="0.15">
      <c r="I700" s="408"/>
    </row>
    <row r="701" spans="9:9" ht="13" x14ac:dyDescent="0.15">
      <c r="I701" s="408"/>
    </row>
    <row r="702" spans="9:9" ht="13" x14ac:dyDescent="0.15">
      <c r="I702" s="408"/>
    </row>
    <row r="703" spans="9:9" ht="13" x14ac:dyDescent="0.15">
      <c r="I703" s="408"/>
    </row>
    <row r="704" spans="9:9" ht="13" x14ac:dyDescent="0.15">
      <c r="I704" s="408"/>
    </row>
    <row r="705" spans="9:9" ht="13" x14ac:dyDescent="0.15">
      <c r="I705" s="408"/>
    </row>
    <row r="706" spans="9:9" ht="13" x14ac:dyDescent="0.15">
      <c r="I706" s="408"/>
    </row>
    <row r="707" spans="9:9" ht="13" x14ac:dyDescent="0.15">
      <c r="I707" s="408"/>
    </row>
    <row r="708" spans="9:9" ht="13" x14ac:dyDescent="0.15">
      <c r="I708" s="408"/>
    </row>
    <row r="709" spans="9:9" ht="13" x14ac:dyDescent="0.15">
      <c r="I709" s="408"/>
    </row>
    <row r="710" spans="9:9" ht="13" x14ac:dyDescent="0.15">
      <c r="I710" s="408"/>
    </row>
    <row r="711" spans="9:9" ht="13" x14ac:dyDescent="0.15">
      <c r="I711" s="408"/>
    </row>
    <row r="712" spans="9:9" ht="13" x14ac:dyDescent="0.15">
      <c r="I712" s="408"/>
    </row>
    <row r="713" spans="9:9" ht="13" x14ac:dyDescent="0.15">
      <c r="I713" s="408"/>
    </row>
    <row r="714" spans="9:9" ht="13" x14ac:dyDescent="0.15">
      <c r="I714" s="408"/>
    </row>
    <row r="715" spans="9:9" ht="13" x14ac:dyDescent="0.15">
      <c r="I715" s="408"/>
    </row>
    <row r="716" spans="9:9" ht="13" x14ac:dyDescent="0.15">
      <c r="I716" s="408"/>
    </row>
    <row r="717" spans="9:9" ht="13" x14ac:dyDescent="0.15">
      <c r="I717" s="408"/>
    </row>
    <row r="718" spans="9:9" ht="13" x14ac:dyDescent="0.15">
      <c r="I718" s="408"/>
    </row>
    <row r="719" spans="9:9" ht="13" x14ac:dyDescent="0.15">
      <c r="I719" s="408"/>
    </row>
    <row r="720" spans="9:9" ht="13" x14ac:dyDescent="0.15">
      <c r="I720" s="408"/>
    </row>
    <row r="721" spans="9:9" ht="13" x14ac:dyDescent="0.15">
      <c r="I721" s="408"/>
    </row>
    <row r="722" spans="9:9" ht="13" x14ac:dyDescent="0.15">
      <c r="I722" s="408"/>
    </row>
    <row r="723" spans="9:9" ht="13" x14ac:dyDescent="0.15">
      <c r="I723" s="408"/>
    </row>
    <row r="724" spans="9:9" ht="13" x14ac:dyDescent="0.15">
      <c r="I724" s="408"/>
    </row>
    <row r="725" spans="9:9" ht="13" x14ac:dyDescent="0.15">
      <c r="I725" s="408"/>
    </row>
    <row r="726" spans="9:9" ht="13" x14ac:dyDescent="0.15">
      <c r="I726" s="408"/>
    </row>
    <row r="727" spans="9:9" ht="13" x14ac:dyDescent="0.15">
      <c r="I727" s="408"/>
    </row>
    <row r="728" spans="9:9" ht="13" x14ac:dyDescent="0.15">
      <c r="I728" s="408"/>
    </row>
    <row r="729" spans="9:9" ht="13" x14ac:dyDescent="0.15">
      <c r="I729" s="408"/>
    </row>
    <row r="730" spans="9:9" ht="13" x14ac:dyDescent="0.15">
      <c r="I730" s="408"/>
    </row>
    <row r="731" spans="9:9" ht="13" x14ac:dyDescent="0.15">
      <c r="I731" s="408"/>
    </row>
    <row r="732" spans="9:9" ht="13" x14ac:dyDescent="0.15">
      <c r="I732" s="408"/>
    </row>
    <row r="733" spans="9:9" ht="13" x14ac:dyDescent="0.15">
      <c r="I733" s="408"/>
    </row>
    <row r="734" spans="9:9" ht="13" x14ac:dyDescent="0.15">
      <c r="I734" s="408"/>
    </row>
    <row r="735" spans="9:9" ht="13" x14ac:dyDescent="0.15">
      <c r="I735" s="408"/>
    </row>
    <row r="736" spans="9:9" ht="13" x14ac:dyDescent="0.15">
      <c r="I736" s="408"/>
    </row>
    <row r="737" spans="9:9" ht="13" x14ac:dyDescent="0.15">
      <c r="I737" s="408"/>
    </row>
    <row r="738" spans="9:9" ht="13" x14ac:dyDescent="0.15">
      <c r="I738" s="408"/>
    </row>
    <row r="739" spans="9:9" ht="13" x14ac:dyDescent="0.15">
      <c r="I739" s="408"/>
    </row>
    <row r="740" spans="9:9" ht="13" x14ac:dyDescent="0.15">
      <c r="I740" s="408"/>
    </row>
    <row r="741" spans="9:9" ht="13" x14ac:dyDescent="0.15">
      <c r="I741" s="408"/>
    </row>
    <row r="742" spans="9:9" ht="13" x14ac:dyDescent="0.15">
      <c r="I742" s="408"/>
    </row>
    <row r="743" spans="9:9" ht="13" x14ac:dyDescent="0.15">
      <c r="I743" s="408"/>
    </row>
    <row r="744" spans="9:9" ht="13" x14ac:dyDescent="0.15">
      <c r="I744" s="408"/>
    </row>
    <row r="745" spans="9:9" ht="13" x14ac:dyDescent="0.15">
      <c r="I745" s="408"/>
    </row>
    <row r="746" spans="9:9" ht="13" x14ac:dyDescent="0.15">
      <c r="I746" s="408"/>
    </row>
    <row r="747" spans="9:9" ht="13" x14ac:dyDescent="0.15">
      <c r="I747" s="408"/>
    </row>
    <row r="748" spans="9:9" ht="13" x14ac:dyDescent="0.15">
      <c r="I748" s="408"/>
    </row>
    <row r="749" spans="9:9" ht="13" x14ac:dyDescent="0.15">
      <c r="I749" s="408"/>
    </row>
    <row r="750" spans="9:9" ht="13" x14ac:dyDescent="0.15">
      <c r="I750" s="408"/>
    </row>
    <row r="751" spans="9:9" ht="13" x14ac:dyDescent="0.15">
      <c r="I751" s="408"/>
    </row>
    <row r="752" spans="9:9" ht="13" x14ac:dyDescent="0.15">
      <c r="I752" s="408"/>
    </row>
    <row r="753" spans="9:9" ht="13" x14ac:dyDescent="0.15">
      <c r="I753" s="408"/>
    </row>
    <row r="754" spans="9:9" ht="13" x14ac:dyDescent="0.15">
      <c r="I754" s="408"/>
    </row>
    <row r="755" spans="9:9" ht="13" x14ac:dyDescent="0.15">
      <c r="I755" s="408"/>
    </row>
    <row r="756" spans="9:9" ht="13" x14ac:dyDescent="0.15">
      <c r="I756" s="408"/>
    </row>
    <row r="757" spans="9:9" ht="13" x14ac:dyDescent="0.15">
      <c r="I757" s="408"/>
    </row>
    <row r="758" spans="9:9" ht="13" x14ac:dyDescent="0.15">
      <c r="I758" s="408"/>
    </row>
    <row r="759" spans="9:9" ht="13" x14ac:dyDescent="0.15">
      <c r="I759" s="408"/>
    </row>
    <row r="760" spans="9:9" ht="13" x14ac:dyDescent="0.15">
      <c r="I760" s="408"/>
    </row>
    <row r="761" spans="9:9" ht="13" x14ac:dyDescent="0.15">
      <c r="I761" s="408"/>
    </row>
    <row r="762" spans="9:9" ht="13" x14ac:dyDescent="0.15">
      <c r="I762" s="408"/>
    </row>
    <row r="763" spans="9:9" ht="13" x14ac:dyDescent="0.15">
      <c r="I763" s="408"/>
    </row>
    <row r="764" spans="9:9" ht="13" x14ac:dyDescent="0.15">
      <c r="I764" s="408"/>
    </row>
    <row r="765" spans="9:9" ht="13" x14ac:dyDescent="0.15">
      <c r="I765" s="408"/>
    </row>
    <row r="766" spans="9:9" ht="13" x14ac:dyDescent="0.15">
      <c r="I766" s="408"/>
    </row>
    <row r="767" spans="9:9" ht="13" x14ac:dyDescent="0.15">
      <c r="I767" s="408"/>
    </row>
    <row r="768" spans="9:9" ht="13" x14ac:dyDescent="0.15">
      <c r="I768" s="408"/>
    </row>
    <row r="769" spans="9:9" ht="13" x14ac:dyDescent="0.15">
      <c r="I769" s="408"/>
    </row>
    <row r="770" spans="9:9" ht="13" x14ac:dyDescent="0.15">
      <c r="I770" s="408"/>
    </row>
    <row r="771" spans="9:9" ht="13" x14ac:dyDescent="0.15">
      <c r="I771" s="408"/>
    </row>
    <row r="772" spans="9:9" ht="13" x14ac:dyDescent="0.15">
      <c r="I772" s="408"/>
    </row>
    <row r="773" spans="9:9" ht="13" x14ac:dyDescent="0.15">
      <c r="I773" s="408"/>
    </row>
    <row r="774" spans="9:9" ht="13" x14ac:dyDescent="0.15">
      <c r="I774" s="408"/>
    </row>
    <row r="775" spans="9:9" ht="13" x14ac:dyDescent="0.15">
      <c r="I775" s="408"/>
    </row>
    <row r="776" spans="9:9" ht="13" x14ac:dyDescent="0.15">
      <c r="I776" s="408"/>
    </row>
    <row r="777" spans="9:9" ht="13" x14ac:dyDescent="0.15">
      <c r="I777" s="408"/>
    </row>
    <row r="778" spans="9:9" ht="13" x14ac:dyDescent="0.15">
      <c r="I778" s="408"/>
    </row>
    <row r="779" spans="9:9" ht="13" x14ac:dyDescent="0.15">
      <c r="I779" s="408"/>
    </row>
    <row r="780" spans="9:9" ht="13" x14ac:dyDescent="0.15">
      <c r="I780" s="408"/>
    </row>
    <row r="781" spans="9:9" ht="13" x14ac:dyDescent="0.15">
      <c r="I781" s="408"/>
    </row>
    <row r="782" spans="9:9" ht="13" x14ac:dyDescent="0.15">
      <c r="I782" s="408"/>
    </row>
    <row r="783" spans="9:9" ht="13" x14ac:dyDescent="0.15">
      <c r="I783" s="408"/>
    </row>
    <row r="784" spans="9:9" ht="13" x14ac:dyDescent="0.15">
      <c r="I784" s="408"/>
    </row>
    <row r="785" spans="9:9" ht="13" x14ac:dyDescent="0.15">
      <c r="I785" s="408"/>
    </row>
    <row r="786" spans="9:9" ht="13" x14ac:dyDescent="0.15">
      <c r="I786" s="408"/>
    </row>
    <row r="787" spans="9:9" ht="13" x14ac:dyDescent="0.15">
      <c r="I787" s="408"/>
    </row>
    <row r="788" spans="9:9" ht="13" x14ac:dyDescent="0.15">
      <c r="I788" s="408"/>
    </row>
    <row r="789" spans="9:9" ht="13" x14ac:dyDescent="0.15">
      <c r="I789" s="408"/>
    </row>
    <row r="790" spans="9:9" ht="13" x14ac:dyDescent="0.15">
      <c r="I790" s="408"/>
    </row>
    <row r="791" spans="9:9" ht="13" x14ac:dyDescent="0.15">
      <c r="I791" s="408"/>
    </row>
    <row r="792" spans="9:9" ht="13" x14ac:dyDescent="0.15">
      <c r="I792" s="408"/>
    </row>
    <row r="793" spans="9:9" ht="13" x14ac:dyDescent="0.15">
      <c r="I793" s="408"/>
    </row>
    <row r="794" spans="9:9" ht="13" x14ac:dyDescent="0.15">
      <c r="I794" s="408"/>
    </row>
    <row r="795" spans="9:9" ht="13" x14ac:dyDescent="0.15">
      <c r="I795" s="408"/>
    </row>
    <row r="796" spans="9:9" ht="13" x14ac:dyDescent="0.15">
      <c r="I796" s="408"/>
    </row>
    <row r="797" spans="9:9" ht="13" x14ac:dyDescent="0.15">
      <c r="I797" s="408"/>
    </row>
    <row r="798" spans="9:9" ht="13" x14ac:dyDescent="0.15">
      <c r="I798" s="408"/>
    </row>
    <row r="799" spans="9:9" ht="13" x14ac:dyDescent="0.15">
      <c r="I799" s="408"/>
    </row>
    <row r="800" spans="9:9" ht="13" x14ac:dyDescent="0.15">
      <c r="I800" s="408"/>
    </row>
    <row r="801" spans="9:9" ht="13" x14ac:dyDescent="0.15">
      <c r="I801" s="408"/>
    </row>
    <row r="802" spans="9:9" ht="13" x14ac:dyDescent="0.15">
      <c r="I802" s="408"/>
    </row>
    <row r="803" spans="9:9" ht="13" x14ac:dyDescent="0.15">
      <c r="I803" s="408"/>
    </row>
    <row r="804" spans="9:9" ht="13" x14ac:dyDescent="0.15">
      <c r="I804" s="408"/>
    </row>
    <row r="805" spans="9:9" ht="13" x14ac:dyDescent="0.15">
      <c r="I805" s="408"/>
    </row>
    <row r="806" spans="9:9" ht="13" x14ac:dyDescent="0.15">
      <c r="I806" s="408"/>
    </row>
    <row r="807" spans="9:9" ht="13" x14ac:dyDescent="0.15">
      <c r="I807" s="408"/>
    </row>
    <row r="808" spans="9:9" ht="13" x14ac:dyDescent="0.15">
      <c r="I808" s="408"/>
    </row>
    <row r="809" spans="9:9" ht="13" x14ac:dyDescent="0.15">
      <c r="I809" s="408"/>
    </row>
    <row r="810" spans="9:9" ht="13" x14ac:dyDescent="0.15">
      <c r="I810" s="408"/>
    </row>
    <row r="811" spans="9:9" ht="13" x14ac:dyDescent="0.15">
      <c r="I811" s="408"/>
    </row>
    <row r="812" spans="9:9" ht="13" x14ac:dyDescent="0.15">
      <c r="I812" s="408"/>
    </row>
    <row r="813" spans="9:9" ht="13" x14ac:dyDescent="0.15">
      <c r="I813" s="408"/>
    </row>
    <row r="814" spans="9:9" ht="13" x14ac:dyDescent="0.15">
      <c r="I814" s="408"/>
    </row>
    <row r="815" spans="9:9" ht="13" x14ac:dyDescent="0.15">
      <c r="I815" s="408"/>
    </row>
    <row r="816" spans="9:9" ht="13" x14ac:dyDescent="0.15">
      <c r="I816" s="408"/>
    </row>
    <row r="817" spans="9:9" ht="13" x14ac:dyDescent="0.15">
      <c r="I817" s="408"/>
    </row>
    <row r="818" spans="9:9" ht="13" x14ac:dyDescent="0.15">
      <c r="I818" s="408"/>
    </row>
    <row r="819" spans="9:9" ht="13" x14ac:dyDescent="0.15">
      <c r="I819" s="408"/>
    </row>
    <row r="820" spans="9:9" ht="13" x14ac:dyDescent="0.15">
      <c r="I820" s="408"/>
    </row>
    <row r="821" spans="9:9" ht="13" x14ac:dyDescent="0.15">
      <c r="I821" s="408"/>
    </row>
    <row r="822" spans="9:9" ht="13" x14ac:dyDescent="0.15">
      <c r="I822" s="408"/>
    </row>
    <row r="823" spans="9:9" ht="13" x14ac:dyDescent="0.15">
      <c r="I823" s="408"/>
    </row>
    <row r="824" spans="9:9" ht="13" x14ac:dyDescent="0.15">
      <c r="I824" s="408"/>
    </row>
    <row r="825" spans="9:9" ht="13" x14ac:dyDescent="0.15">
      <c r="I825" s="408"/>
    </row>
    <row r="826" spans="9:9" ht="13" x14ac:dyDescent="0.15">
      <c r="I826" s="408"/>
    </row>
    <row r="827" spans="9:9" ht="13" x14ac:dyDescent="0.15">
      <c r="I827" s="408"/>
    </row>
    <row r="828" spans="9:9" ht="13" x14ac:dyDescent="0.15">
      <c r="I828" s="408"/>
    </row>
    <row r="829" spans="9:9" ht="13" x14ac:dyDescent="0.15">
      <c r="I829" s="408"/>
    </row>
    <row r="830" spans="9:9" ht="13" x14ac:dyDescent="0.15">
      <c r="I830" s="408"/>
    </row>
    <row r="831" spans="9:9" ht="13" x14ac:dyDescent="0.15">
      <c r="I831" s="408"/>
    </row>
    <row r="832" spans="9:9" ht="13" x14ac:dyDescent="0.15">
      <c r="I832" s="408"/>
    </row>
    <row r="833" spans="9:9" ht="13" x14ac:dyDescent="0.15">
      <c r="I833" s="408"/>
    </row>
    <row r="834" spans="9:9" ht="13" x14ac:dyDescent="0.15">
      <c r="I834" s="408"/>
    </row>
    <row r="835" spans="9:9" ht="13" x14ac:dyDescent="0.15">
      <c r="I835" s="408"/>
    </row>
    <row r="836" spans="9:9" ht="13" x14ac:dyDescent="0.15">
      <c r="I836" s="408"/>
    </row>
    <row r="837" spans="9:9" ht="13" x14ac:dyDescent="0.15">
      <c r="I837" s="408"/>
    </row>
    <row r="838" spans="9:9" ht="13" x14ac:dyDescent="0.15">
      <c r="I838" s="408"/>
    </row>
    <row r="839" spans="9:9" ht="13" x14ac:dyDescent="0.15">
      <c r="I839" s="408"/>
    </row>
    <row r="840" spans="9:9" ht="13" x14ac:dyDescent="0.15">
      <c r="I840" s="408"/>
    </row>
    <row r="841" spans="9:9" ht="13" x14ac:dyDescent="0.15">
      <c r="I841" s="408"/>
    </row>
    <row r="842" spans="9:9" ht="13" x14ac:dyDescent="0.15">
      <c r="I842" s="408"/>
    </row>
    <row r="843" spans="9:9" ht="13" x14ac:dyDescent="0.15">
      <c r="I843" s="408"/>
    </row>
    <row r="844" spans="9:9" ht="13" x14ac:dyDescent="0.15">
      <c r="I844" s="408"/>
    </row>
    <row r="845" spans="9:9" ht="13" x14ac:dyDescent="0.15">
      <c r="I845" s="408"/>
    </row>
    <row r="846" spans="9:9" ht="13" x14ac:dyDescent="0.15">
      <c r="I846" s="408"/>
    </row>
    <row r="847" spans="9:9" ht="13" x14ac:dyDescent="0.15">
      <c r="I847" s="408"/>
    </row>
    <row r="848" spans="9:9" ht="13" x14ac:dyDescent="0.15">
      <c r="I848" s="408"/>
    </row>
    <row r="849" spans="9:9" ht="13" x14ac:dyDescent="0.15">
      <c r="I849" s="408"/>
    </row>
    <row r="850" spans="9:9" ht="13" x14ac:dyDescent="0.15">
      <c r="I850" s="408"/>
    </row>
    <row r="851" spans="9:9" ht="13" x14ac:dyDescent="0.15">
      <c r="I851" s="408"/>
    </row>
    <row r="852" spans="9:9" ht="13" x14ac:dyDescent="0.15">
      <c r="I852" s="408"/>
    </row>
    <row r="853" spans="9:9" ht="13" x14ac:dyDescent="0.15">
      <c r="I853" s="408"/>
    </row>
    <row r="854" spans="9:9" ht="13" x14ac:dyDescent="0.15">
      <c r="I854" s="408"/>
    </row>
    <row r="855" spans="9:9" ht="13" x14ac:dyDescent="0.15">
      <c r="I855" s="408"/>
    </row>
    <row r="856" spans="9:9" ht="13" x14ac:dyDescent="0.15">
      <c r="I856" s="408"/>
    </row>
    <row r="857" spans="9:9" ht="13" x14ac:dyDescent="0.15">
      <c r="I857" s="408"/>
    </row>
    <row r="858" spans="9:9" ht="13" x14ac:dyDescent="0.15">
      <c r="I858" s="408"/>
    </row>
    <row r="859" spans="9:9" ht="13" x14ac:dyDescent="0.15">
      <c r="I859" s="408"/>
    </row>
    <row r="860" spans="9:9" ht="13" x14ac:dyDescent="0.15">
      <c r="I860" s="408"/>
    </row>
    <row r="861" spans="9:9" ht="13" x14ac:dyDescent="0.15">
      <c r="I861" s="408"/>
    </row>
    <row r="862" spans="9:9" ht="13" x14ac:dyDescent="0.15">
      <c r="I862" s="408"/>
    </row>
    <row r="863" spans="9:9" ht="13" x14ac:dyDescent="0.15">
      <c r="I863" s="408"/>
    </row>
    <row r="864" spans="9:9" ht="13" x14ac:dyDescent="0.15">
      <c r="I864" s="408"/>
    </row>
    <row r="865" spans="9:9" ht="13" x14ac:dyDescent="0.15">
      <c r="I865" s="408"/>
    </row>
    <row r="866" spans="9:9" ht="13" x14ac:dyDescent="0.15">
      <c r="I866" s="408"/>
    </row>
    <row r="867" spans="9:9" ht="13" x14ac:dyDescent="0.15">
      <c r="I867" s="408"/>
    </row>
    <row r="868" spans="9:9" ht="13" x14ac:dyDescent="0.15">
      <c r="I868" s="408"/>
    </row>
    <row r="869" spans="9:9" ht="13" x14ac:dyDescent="0.15">
      <c r="I869" s="408"/>
    </row>
    <row r="870" spans="9:9" ht="13" x14ac:dyDescent="0.15">
      <c r="I870" s="408"/>
    </row>
    <row r="871" spans="9:9" ht="13" x14ac:dyDescent="0.15">
      <c r="I871" s="408"/>
    </row>
    <row r="872" spans="9:9" ht="13" x14ac:dyDescent="0.15">
      <c r="I872" s="408"/>
    </row>
    <row r="873" spans="9:9" ht="13" x14ac:dyDescent="0.15">
      <c r="I873" s="408"/>
    </row>
    <row r="874" spans="9:9" ht="13" x14ac:dyDescent="0.15">
      <c r="I874" s="408"/>
    </row>
    <row r="875" spans="9:9" ht="13" x14ac:dyDescent="0.15">
      <c r="I875" s="408"/>
    </row>
    <row r="876" spans="9:9" ht="13" x14ac:dyDescent="0.15">
      <c r="I876" s="408"/>
    </row>
    <row r="877" spans="9:9" ht="13" x14ac:dyDescent="0.15">
      <c r="I877" s="408"/>
    </row>
    <row r="878" spans="9:9" ht="13" x14ac:dyDescent="0.15">
      <c r="I878" s="408"/>
    </row>
    <row r="879" spans="9:9" ht="13" x14ac:dyDescent="0.15">
      <c r="I879" s="408"/>
    </row>
    <row r="880" spans="9:9" ht="13" x14ac:dyDescent="0.15">
      <c r="I880" s="408"/>
    </row>
    <row r="881" spans="9:9" ht="13" x14ac:dyDescent="0.15">
      <c r="I881" s="408"/>
    </row>
    <row r="882" spans="9:9" ht="13" x14ac:dyDescent="0.15">
      <c r="I882" s="408"/>
    </row>
    <row r="883" spans="9:9" ht="13" x14ac:dyDescent="0.15">
      <c r="I883" s="408"/>
    </row>
    <row r="884" spans="9:9" ht="13" x14ac:dyDescent="0.15">
      <c r="I884" s="408"/>
    </row>
    <row r="885" spans="9:9" ht="13" x14ac:dyDescent="0.15">
      <c r="I885" s="408"/>
    </row>
    <row r="886" spans="9:9" ht="13" x14ac:dyDescent="0.15">
      <c r="I886" s="408"/>
    </row>
    <row r="887" spans="9:9" ht="13" x14ac:dyDescent="0.15">
      <c r="I887" s="408"/>
    </row>
    <row r="888" spans="9:9" ht="13" x14ac:dyDescent="0.15">
      <c r="I888" s="408"/>
    </row>
    <row r="889" spans="9:9" ht="13" x14ac:dyDescent="0.15">
      <c r="I889" s="408"/>
    </row>
    <row r="890" spans="9:9" ht="13" x14ac:dyDescent="0.15">
      <c r="I890" s="408"/>
    </row>
    <row r="891" spans="9:9" ht="13" x14ac:dyDescent="0.15">
      <c r="I891" s="408"/>
    </row>
    <row r="892" spans="9:9" ht="13" x14ac:dyDescent="0.15">
      <c r="I892" s="408"/>
    </row>
    <row r="893" spans="9:9" ht="13" x14ac:dyDescent="0.15">
      <c r="I893" s="408"/>
    </row>
    <row r="894" spans="9:9" ht="13" x14ac:dyDescent="0.15">
      <c r="I894" s="408"/>
    </row>
    <row r="895" spans="9:9" ht="13" x14ac:dyDescent="0.15">
      <c r="I895" s="408"/>
    </row>
    <row r="896" spans="9:9" ht="13" x14ac:dyDescent="0.15">
      <c r="I896" s="408"/>
    </row>
    <row r="897" spans="9:9" ht="13" x14ac:dyDescent="0.15">
      <c r="I897" s="408"/>
    </row>
    <row r="898" spans="9:9" ht="13" x14ac:dyDescent="0.15">
      <c r="I898" s="408"/>
    </row>
    <row r="899" spans="9:9" ht="13" x14ac:dyDescent="0.15">
      <c r="I899" s="408"/>
    </row>
    <row r="900" spans="9:9" ht="13" x14ac:dyDescent="0.15">
      <c r="I900" s="408"/>
    </row>
    <row r="901" spans="9:9" ht="13" x14ac:dyDescent="0.15">
      <c r="I901" s="408"/>
    </row>
    <row r="902" spans="9:9" ht="13" x14ac:dyDescent="0.15">
      <c r="I902" s="408"/>
    </row>
    <row r="903" spans="9:9" ht="13" x14ac:dyDescent="0.15">
      <c r="I903" s="408"/>
    </row>
    <row r="904" spans="9:9" ht="13" x14ac:dyDescent="0.15">
      <c r="I904" s="408"/>
    </row>
    <row r="905" spans="9:9" ht="13" x14ac:dyDescent="0.15">
      <c r="I905" s="408"/>
    </row>
    <row r="906" spans="9:9" ht="13" x14ac:dyDescent="0.15">
      <c r="I906" s="408"/>
    </row>
    <row r="907" spans="9:9" ht="13" x14ac:dyDescent="0.15">
      <c r="I907" s="408"/>
    </row>
    <row r="908" spans="9:9" ht="13" x14ac:dyDescent="0.15">
      <c r="I908" s="408"/>
    </row>
    <row r="909" spans="9:9" ht="13" x14ac:dyDescent="0.15">
      <c r="I909" s="408"/>
    </row>
    <row r="910" spans="9:9" ht="13" x14ac:dyDescent="0.15">
      <c r="I910" s="408"/>
    </row>
    <row r="911" spans="9:9" ht="13" x14ac:dyDescent="0.15">
      <c r="I911" s="408"/>
    </row>
    <row r="912" spans="9:9" ht="13" x14ac:dyDescent="0.15">
      <c r="I912" s="408"/>
    </row>
    <row r="913" spans="9:9" ht="13" x14ac:dyDescent="0.15">
      <c r="I913" s="408"/>
    </row>
    <row r="914" spans="9:9" ht="13" x14ac:dyDescent="0.15">
      <c r="I914" s="408"/>
    </row>
    <row r="915" spans="9:9" ht="13" x14ac:dyDescent="0.15">
      <c r="I915" s="408"/>
    </row>
    <row r="916" spans="9:9" ht="13" x14ac:dyDescent="0.15">
      <c r="I916" s="408"/>
    </row>
    <row r="917" spans="9:9" ht="13" x14ac:dyDescent="0.15">
      <c r="I917" s="408"/>
    </row>
    <row r="918" spans="9:9" ht="13" x14ac:dyDescent="0.15">
      <c r="I918" s="408"/>
    </row>
    <row r="919" spans="9:9" ht="13" x14ac:dyDescent="0.15">
      <c r="I919" s="408"/>
    </row>
    <row r="920" spans="9:9" ht="13" x14ac:dyDescent="0.15">
      <c r="I920" s="408"/>
    </row>
    <row r="921" spans="9:9" ht="13" x14ac:dyDescent="0.15">
      <c r="I921" s="408"/>
    </row>
    <row r="922" spans="9:9" ht="13" x14ac:dyDescent="0.15">
      <c r="I922" s="408"/>
    </row>
    <row r="923" spans="9:9" ht="13" x14ac:dyDescent="0.15">
      <c r="I923" s="408"/>
    </row>
    <row r="924" spans="9:9" ht="13" x14ac:dyDescent="0.15">
      <c r="I924" s="408"/>
    </row>
    <row r="925" spans="9:9" ht="13" x14ac:dyDescent="0.15">
      <c r="I925" s="408"/>
    </row>
    <row r="926" spans="9:9" ht="13" x14ac:dyDescent="0.15">
      <c r="I926" s="408"/>
    </row>
    <row r="927" spans="9:9" ht="13" x14ac:dyDescent="0.15">
      <c r="I927" s="408"/>
    </row>
    <row r="928" spans="9:9" ht="13" x14ac:dyDescent="0.15">
      <c r="I928" s="408"/>
    </row>
    <row r="929" spans="9:9" ht="13" x14ac:dyDescent="0.15">
      <c r="I929" s="408"/>
    </row>
    <row r="930" spans="9:9" ht="13" x14ac:dyDescent="0.15">
      <c r="I930" s="408"/>
    </row>
    <row r="931" spans="9:9" ht="13" x14ac:dyDescent="0.15">
      <c r="I931" s="408"/>
    </row>
    <row r="932" spans="9:9" ht="13" x14ac:dyDescent="0.15">
      <c r="I932" s="408"/>
    </row>
    <row r="933" spans="9:9" ht="13" x14ac:dyDescent="0.15">
      <c r="I933" s="408"/>
    </row>
    <row r="934" spans="9:9" ht="13" x14ac:dyDescent="0.15">
      <c r="I934" s="408"/>
    </row>
    <row r="935" spans="9:9" ht="13" x14ac:dyDescent="0.15">
      <c r="I935" s="408"/>
    </row>
    <row r="936" spans="9:9" ht="13" x14ac:dyDescent="0.15">
      <c r="I936" s="408"/>
    </row>
    <row r="937" spans="9:9" ht="13" x14ac:dyDescent="0.15">
      <c r="I937" s="408"/>
    </row>
    <row r="938" spans="9:9" ht="13" x14ac:dyDescent="0.15">
      <c r="I938" s="408"/>
    </row>
    <row r="939" spans="9:9" ht="13" x14ac:dyDescent="0.15">
      <c r="I939" s="408"/>
    </row>
    <row r="940" spans="9:9" ht="13" x14ac:dyDescent="0.15">
      <c r="I940" s="408"/>
    </row>
    <row r="941" spans="9:9" ht="13" x14ac:dyDescent="0.15">
      <c r="I941" s="408"/>
    </row>
    <row r="942" spans="9:9" ht="13" x14ac:dyDescent="0.15">
      <c r="I942" s="408"/>
    </row>
    <row r="943" spans="9:9" ht="13" x14ac:dyDescent="0.15">
      <c r="I943" s="408"/>
    </row>
    <row r="944" spans="9:9" ht="13" x14ac:dyDescent="0.15">
      <c r="I944" s="408"/>
    </row>
    <row r="945" spans="9:9" ht="13" x14ac:dyDescent="0.15">
      <c r="I945" s="408"/>
    </row>
    <row r="946" spans="9:9" ht="13" x14ac:dyDescent="0.15">
      <c r="I946" s="408"/>
    </row>
    <row r="947" spans="9:9" ht="13" x14ac:dyDescent="0.15">
      <c r="I947" s="408"/>
    </row>
    <row r="948" spans="9:9" ht="13" x14ac:dyDescent="0.15">
      <c r="I948" s="408"/>
    </row>
    <row r="949" spans="9:9" ht="13" x14ac:dyDescent="0.15">
      <c r="I949" s="408"/>
    </row>
    <row r="950" spans="9:9" ht="13" x14ac:dyDescent="0.15">
      <c r="I950" s="408"/>
    </row>
    <row r="951" spans="9:9" ht="13" x14ac:dyDescent="0.15">
      <c r="I951" s="408"/>
    </row>
    <row r="952" spans="9:9" ht="13" x14ac:dyDescent="0.15">
      <c r="I952" s="408"/>
    </row>
    <row r="953" spans="9:9" ht="13" x14ac:dyDescent="0.15">
      <c r="I953" s="408"/>
    </row>
    <row r="954" spans="9:9" ht="13" x14ac:dyDescent="0.15">
      <c r="I954" s="408"/>
    </row>
    <row r="955" spans="9:9" ht="13" x14ac:dyDescent="0.15">
      <c r="I955" s="408"/>
    </row>
    <row r="956" spans="9:9" ht="13" x14ac:dyDescent="0.15">
      <c r="I956" s="408"/>
    </row>
    <row r="957" spans="9:9" ht="13" x14ac:dyDescent="0.15">
      <c r="I957" s="408"/>
    </row>
    <row r="958" spans="9:9" ht="13" x14ac:dyDescent="0.15">
      <c r="I958" s="408"/>
    </row>
    <row r="959" spans="9:9" ht="13" x14ac:dyDescent="0.15">
      <c r="I959" s="408"/>
    </row>
    <row r="960" spans="9:9" ht="13" x14ac:dyDescent="0.15">
      <c r="I960" s="408"/>
    </row>
    <row r="961" spans="9:9" ht="13" x14ac:dyDescent="0.15">
      <c r="I961" s="408"/>
    </row>
    <row r="962" spans="9:9" ht="13" x14ac:dyDescent="0.15">
      <c r="I962" s="408"/>
    </row>
    <row r="963" spans="9:9" ht="13" x14ac:dyDescent="0.15">
      <c r="I963" s="408"/>
    </row>
    <row r="964" spans="9:9" ht="13" x14ac:dyDescent="0.15">
      <c r="I964" s="408"/>
    </row>
    <row r="965" spans="9:9" ht="13" x14ac:dyDescent="0.15">
      <c r="I965" s="408"/>
    </row>
    <row r="966" spans="9:9" ht="13" x14ac:dyDescent="0.15">
      <c r="I966" s="408"/>
    </row>
    <row r="967" spans="9:9" ht="13" x14ac:dyDescent="0.15">
      <c r="I967" s="408"/>
    </row>
    <row r="968" spans="9:9" ht="13" x14ac:dyDescent="0.15">
      <c r="I968" s="408"/>
    </row>
    <row r="969" spans="9:9" ht="13" x14ac:dyDescent="0.15">
      <c r="I969" s="408"/>
    </row>
    <row r="970" spans="9:9" ht="13" x14ac:dyDescent="0.15">
      <c r="I970" s="408"/>
    </row>
    <row r="971" spans="9:9" ht="13" x14ac:dyDescent="0.15">
      <c r="I971" s="408"/>
    </row>
    <row r="972" spans="9:9" ht="13" x14ac:dyDescent="0.15">
      <c r="I972" s="408"/>
    </row>
    <row r="973" spans="9:9" ht="13" x14ac:dyDescent="0.15">
      <c r="I973" s="408"/>
    </row>
    <row r="974" spans="9:9" ht="13" x14ac:dyDescent="0.15">
      <c r="I974" s="408"/>
    </row>
    <row r="975" spans="9:9" ht="13" x14ac:dyDescent="0.15">
      <c r="I975" s="408"/>
    </row>
    <row r="976" spans="9:9" ht="13" x14ac:dyDescent="0.15">
      <c r="I976" s="408"/>
    </row>
    <row r="977" spans="9:9" ht="13" x14ac:dyDescent="0.15">
      <c r="I977" s="408"/>
    </row>
    <row r="978" spans="9:9" ht="13" x14ac:dyDescent="0.15">
      <c r="I978" s="408"/>
    </row>
    <row r="979" spans="9:9" ht="13" x14ac:dyDescent="0.15">
      <c r="I979" s="408"/>
    </row>
    <row r="980" spans="9:9" ht="13" x14ac:dyDescent="0.15">
      <c r="I980" s="408"/>
    </row>
    <row r="981" spans="9:9" ht="13" x14ac:dyDescent="0.15">
      <c r="I981" s="408"/>
    </row>
    <row r="982" spans="9:9" ht="13" x14ac:dyDescent="0.15">
      <c r="I982" s="408"/>
    </row>
    <row r="983" spans="9:9" ht="13" x14ac:dyDescent="0.15">
      <c r="I983" s="408"/>
    </row>
    <row r="984" spans="9:9" ht="13" x14ac:dyDescent="0.15">
      <c r="I984" s="408"/>
    </row>
    <row r="985" spans="9:9" ht="13" x14ac:dyDescent="0.15">
      <c r="I985" s="408"/>
    </row>
    <row r="986" spans="9:9" ht="13" x14ac:dyDescent="0.15">
      <c r="I986" s="408"/>
    </row>
    <row r="987" spans="9:9" ht="13" x14ac:dyDescent="0.15">
      <c r="I987" s="408"/>
    </row>
    <row r="988" spans="9:9" ht="13" x14ac:dyDescent="0.15">
      <c r="I988" s="408"/>
    </row>
    <row r="989" spans="9:9" ht="13" x14ac:dyDescent="0.15">
      <c r="I989" s="408"/>
    </row>
    <row r="990" spans="9:9" ht="13" x14ac:dyDescent="0.15">
      <c r="I990" s="408"/>
    </row>
    <row r="991" spans="9:9" ht="13" x14ac:dyDescent="0.15">
      <c r="I991" s="408"/>
    </row>
    <row r="992" spans="9:9" ht="13" x14ac:dyDescent="0.15">
      <c r="I992" s="408"/>
    </row>
    <row r="993" spans="9:9" ht="13" x14ac:dyDescent="0.15">
      <c r="I993" s="408"/>
    </row>
    <row r="994" spans="9:9" ht="13" x14ac:dyDescent="0.15">
      <c r="I994" s="408"/>
    </row>
    <row r="995" spans="9:9" ht="13" x14ac:dyDescent="0.15">
      <c r="I995" s="408"/>
    </row>
    <row r="996" spans="9:9" ht="13" x14ac:dyDescent="0.15">
      <c r="I996" s="408"/>
    </row>
    <row r="997" spans="9:9" ht="13" x14ac:dyDescent="0.15">
      <c r="I997" s="408"/>
    </row>
    <row r="998" spans="9:9" ht="13" x14ac:dyDescent="0.15">
      <c r="I998" s="408"/>
    </row>
    <row r="999" spans="9:9" ht="13" x14ac:dyDescent="0.15">
      <c r="I999" s="408"/>
    </row>
    <row r="1000" spans="9:9" ht="13" x14ac:dyDescent="0.15">
      <c r="I1000" s="408"/>
    </row>
  </sheetData>
  <mergeCells count="19">
    <mergeCell ref="I10:I11"/>
    <mergeCell ref="B12:B13"/>
    <mergeCell ref="C12:C13"/>
    <mergeCell ref="I12:I13"/>
    <mergeCell ref="F12:F13"/>
    <mergeCell ref="G12:G13"/>
    <mergeCell ref="B10:B11"/>
    <mergeCell ref="C10:C11"/>
    <mergeCell ref="F10:F11"/>
    <mergeCell ref="G10:G11"/>
    <mergeCell ref="G8:G9"/>
    <mergeCell ref="I8:I9"/>
    <mergeCell ref="B1:F1"/>
    <mergeCell ref="C3:C4"/>
    <mergeCell ref="F3:F4"/>
    <mergeCell ref="G3:G4"/>
    <mergeCell ref="B8:B9"/>
    <mergeCell ref="C8:C9"/>
    <mergeCell ref="F8:F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101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1.1640625" customWidth="1"/>
    <col min="2" max="2" width="12.83203125" customWidth="1"/>
    <col min="3" max="4" width="14.1640625" customWidth="1"/>
    <col min="5" max="5" width="14" customWidth="1"/>
    <col min="6" max="6" width="43.1640625" customWidth="1"/>
    <col min="7" max="7" width="13" customWidth="1"/>
    <col min="8" max="8" width="12.1640625" customWidth="1"/>
    <col min="9" max="9" width="11.6640625" customWidth="1"/>
    <col min="10" max="10" width="12" customWidth="1"/>
    <col min="11" max="11" width="19.1640625" customWidth="1"/>
    <col min="12" max="12" width="16.1640625" customWidth="1"/>
  </cols>
  <sheetData>
    <row r="1" spans="1:30" ht="60.75" customHeight="1" x14ac:dyDescent="0.15">
      <c r="A1" s="860"/>
      <c r="B1" s="1049" t="s">
        <v>1756</v>
      </c>
      <c r="C1" s="963"/>
      <c r="D1" s="963"/>
      <c r="E1" s="963"/>
      <c r="F1" s="963"/>
      <c r="G1" s="963"/>
      <c r="H1" s="963"/>
      <c r="I1" s="963"/>
      <c r="J1" s="963"/>
      <c r="K1" s="963"/>
      <c r="L1" s="963"/>
    </row>
    <row r="2" spans="1:30" ht="26" x14ac:dyDescent="0.15">
      <c r="A2" s="31" t="s">
        <v>2</v>
      </c>
      <c r="B2" s="31" t="s">
        <v>3</v>
      </c>
      <c r="C2" s="33" t="s">
        <v>1757</v>
      </c>
      <c r="D2" s="31" t="s">
        <v>4</v>
      </c>
      <c r="E2" s="35" t="s">
        <v>20</v>
      </c>
      <c r="F2" s="37" t="s">
        <v>5</v>
      </c>
      <c r="G2" s="31" t="s">
        <v>7</v>
      </c>
      <c r="H2" s="35" t="s">
        <v>1758</v>
      </c>
      <c r="I2" s="33" t="s">
        <v>29</v>
      </c>
      <c r="J2" s="33" t="s">
        <v>30</v>
      </c>
      <c r="K2" s="33" t="s">
        <v>11</v>
      </c>
      <c r="L2" s="429" t="s">
        <v>12</v>
      </c>
      <c r="M2" s="311"/>
      <c r="N2" s="311"/>
      <c r="O2" s="311"/>
      <c r="P2" s="311"/>
      <c r="Q2" s="311"/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1"/>
      <c r="AC2" s="311"/>
      <c r="AD2" s="311"/>
    </row>
    <row r="3" spans="1:30" ht="16.5" customHeight="1" x14ac:dyDescent="0.15">
      <c r="A3" s="18" t="s">
        <v>1759</v>
      </c>
      <c r="B3" s="659" t="s">
        <v>1760</v>
      </c>
      <c r="C3" s="83">
        <f t="shared" ref="C3:C17" si="0">B3+10</f>
        <v>43667</v>
      </c>
      <c r="D3" s="83">
        <v>43665</v>
      </c>
      <c r="E3" s="88" t="s">
        <v>1761</v>
      </c>
      <c r="F3" s="861" t="s">
        <v>1762</v>
      </c>
      <c r="G3" s="94">
        <v>64014</v>
      </c>
      <c r="H3" s="445" t="s">
        <v>1763</v>
      </c>
      <c r="I3" s="664"/>
      <c r="J3" s="664"/>
      <c r="K3" s="98" t="s">
        <v>38</v>
      </c>
      <c r="L3" s="100" t="s">
        <v>1764</v>
      </c>
    </row>
    <row r="4" spans="1:30" ht="18" customHeight="1" x14ac:dyDescent="0.15">
      <c r="A4" s="18" t="s">
        <v>1759</v>
      </c>
      <c r="B4" s="659" t="s">
        <v>1765</v>
      </c>
      <c r="C4" s="83">
        <f t="shared" si="0"/>
        <v>43682</v>
      </c>
      <c r="D4" s="968">
        <v>43684</v>
      </c>
      <c r="E4" s="88" t="s">
        <v>1766</v>
      </c>
      <c r="F4" s="224" t="s">
        <v>1762</v>
      </c>
      <c r="G4" s="94">
        <v>62172.37</v>
      </c>
      <c r="H4" s="445" t="s">
        <v>1767</v>
      </c>
      <c r="I4" s="664"/>
      <c r="J4" s="664"/>
      <c r="K4" s="98" t="s">
        <v>38</v>
      </c>
      <c r="L4" s="100" t="s">
        <v>1768</v>
      </c>
    </row>
    <row r="5" spans="1:30" ht="15" customHeight="1" x14ac:dyDescent="0.15">
      <c r="A5" s="40" t="s">
        <v>1759</v>
      </c>
      <c r="B5" s="134" t="s">
        <v>1769</v>
      </c>
      <c r="C5" s="60">
        <f t="shared" si="0"/>
        <v>43687</v>
      </c>
      <c r="D5" s="963"/>
      <c r="E5" s="63" t="s">
        <v>1770</v>
      </c>
      <c r="F5" s="65" t="s">
        <v>1762</v>
      </c>
      <c r="G5" s="69">
        <v>62409</v>
      </c>
      <c r="H5" s="763" t="s">
        <v>1771</v>
      </c>
      <c r="I5" s="672"/>
      <c r="J5" s="672"/>
      <c r="K5" s="73" t="s">
        <v>38</v>
      </c>
      <c r="L5" s="74" t="s">
        <v>1772</v>
      </c>
    </row>
    <row r="6" spans="1:30" ht="17.25" customHeight="1" x14ac:dyDescent="0.15">
      <c r="A6" s="40" t="s">
        <v>1759</v>
      </c>
      <c r="B6" s="134" t="s">
        <v>1773</v>
      </c>
      <c r="C6" s="60">
        <f t="shared" si="0"/>
        <v>43699</v>
      </c>
      <c r="D6" s="60">
        <v>43699</v>
      </c>
      <c r="E6" s="63" t="s">
        <v>1774</v>
      </c>
      <c r="F6" s="65" t="s">
        <v>1762</v>
      </c>
      <c r="G6" s="69">
        <v>62019</v>
      </c>
      <c r="H6" s="763" t="s">
        <v>1775</v>
      </c>
      <c r="I6" s="672"/>
      <c r="J6" s="672"/>
      <c r="K6" s="73" t="s">
        <v>38</v>
      </c>
      <c r="L6" s="74" t="s">
        <v>1776</v>
      </c>
    </row>
    <row r="7" spans="1:30" ht="16.5" customHeight="1" x14ac:dyDescent="0.15">
      <c r="A7" s="18" t="s">
        <v>1759</v>
      </c>
      <c r="B7" s="659" t="s">
        <v>1777</v>
      </c>
      <c r="C7" s="83">
        <f t="shared" si="0"/>
        <v>43706</v>
      </c>
      <c r="D7" s="83">
        <v>43707</v>
      </c>
      <c r="E7" s="88" t="s">
        <v>1778</v>
      </c>
      <c r="F7" s="224" t="s">
        <v>1762</v>
      </c>
      <c r="G7" s="94">
        <v>66482</v>
      </c>
      <c r="H7" s="445" t="s">
        <v>1779</v>
      </c>
      <c r="I7" s="664"/>
      <c r="J7" s="664"/>
      <c r="K7" s="98" t="s">
        <v>38</v>
      </c>
      <c r="L7" s="100" t="s">
        <v>1780</v>
      </c>
    </row>
    <row r="8" spans="1:30" ht="16.5" customHeight="1" x14ac:dyDescent="0.15">
      <c r="A8" s="18" t="s">
        <v>1759</v>
      </c>
      <c r="B8" s="659" t="s">
        <v>1781</v>
      </c>
      <c r="C8" s="83">
        <f t="shared" si="0"/>
        <v>43713</v>
      </c>
      <c r="D8" s="83">
        <v>43714</v>
      </c>
      <c r="E8" s="88" t="s">
        <v>1782</v>
      </c>
      <c r="F8" s="224" t="s">
        <v>1762</v>
      </c>
      <c r="G8" s="94">
        <v>62267</v>
      </c>
      <c r="H8" s="445" t="s">
        <v>1783</v>
      </c>
      <c r="I8" s="664"/>
      <c r="J8" s="664"/>
      <c r="K8" s="98" t="s">
        <v>38</v>
      </c>
      <c r="L8" s="100" t="s">
        <v>1784</v>
      </c>
    </row>
    <row r="9" spans="1:30" ht="13.5" customHeight="1" x14ac:dyDescent="0.15">
      <c r="A9" s="40" t="s">
        <v>1759</v>
      </c>
      <c r="B9" s="134" t="s">
        <v>1785</v>
      </c>
      <c r="C9" s="60">
        <f t="shared" si="0"/>
        <v>43720</v>
      </c>
      <c r="D9" s="60">
        <v>43720</v>
      </c>
      <c r="E9" s="63" t="s">
        <v>1786</v>
      </c>
      <c r="F9" s="65" t="s">
        <v>1762</v>
      </c>
      <c r="G9" s="69">
        <v>66411</v>
      </c>
      <c r="H9" s="763" t="s">
        <v>1787</v>
      </c>
      <c r="I9" s="672"/>
      <c r="J9" s="672"/>
      <c r="K9" s="73" t="s">
        <v>38</v>
      </c>
      <c r="L9" s="74" t="s">
        <v>1788</v>
      </c>
    </row>
    <row r="10" spans="1:30" ht="16.5" customHeight="1" x14ac:dyDescent="0.15">
      <c r="A10" s="40" t="s">
        <v>1759</v>
      </c>
      <c r="B10" s="134" t="s">
        <v>1789</v>
      </c>
      <c r="C10" s="60">
        <f t="shared" si="0"/>
        <v>43727</v>
      </c>
      <c r="D10" s="60">
        <v>43727</v>
      </c>
      <c r="E10" s="63" t="s">
        <v>1790</v>
      </c>
      <c r="F10" s="65" t="s">
        <v>1762</v>
      </c>
      <c r="G10" s="69">
        <v>61948</v>
      </c>
      <c r="H10" s="763" t="s">
        <v>1791</v>
      </c>
      <c r="I10" s="672"/>
      <c r="J10" s="672"/>
      <c r="K10" s="73" t="s">
        <v>38</v>
      </c>
      <c r="L10" s="74" t="s">
        <v>1792</v>
      </c>
    </row>
    <row r="11" spans="1:30" ht="15" customHeight="1" x14ac:dyDescent="0.15">
      <c r="A11" s="18" t="s">
        <v>1759</v>
      </c>
      <c r="B11" s="659" t="s">
        <v>1793</v>
      </c>
      <c r="C11" s="83">
        <f t="shared" si="0"/>
        <v>43731</v>
      </c>
      <c r="D11" s="83">
        <v>43735</v>
      </c>
      <c r="E11" s="88" t="s">
        <v>1794</v>
      </c>
      <c r="F11" s="224" t="s">
        <v>1762</v>
      </c>
      <c r="G11" s="94">
        <v>59622</v>
      </c>
      <c r="H11" s="445" t="s">
        <v>1795</v>
      </c>
      <c r="I11" s="664"/>
      <c r="J11" s="664"/>
      <c r="K11" s="98" t="s">
        <v>38</v>
      </c>
      <c r="L11" s="100" t="s">
        <v>1796</v>
      </c>
    </row>
    <row r="12" spans="1:30" ht="13.5" customHeight="1" x14ac:dyDescent="0.15">
      <c r="A12" s="18" t="s">
        <v>1759</v>
      </c>
      <c r="B12" s="659" t="s">
        <v>1797</v>
      </c>
      <c r="C12" s="83">
        <f t="shared" si="0"/>
        <v>43745</v>
      </c>
      <c r="D12" s="83">
        <v>43742</v>
      </c>
      <c r="E12" s="88" t="s">
        <v>1798</v>
      </c>
      <c r="F12" s="224" t="s">
        <v>1762</v>
      </c>
      <c r="G12" s="94">
        <v>63034</v>
      </c>
      <c r="H12" s="445" t="s">
        <v>1799</v>
      </c>
      <c r="I12" s="664"/>
      <c r="J12" s="664"/>
      <c r="K12" s="98" t="s">
        <v>38</v>
      </c>
      <c r="L12" s="100" t="s">
        <v>1800</v>
      </c>
    </row>
    <row r="13" spans="1:30" ht="18" customHeight="1" x14ac:dyDescent="0.15">
      <c r="A13" s="40" t="s">
        <v>1759</v>
      </c>
      <c r="B13" s="134" t="s">
        <v>1801</v>
      </c>
      <c r="C13" s="60">
        <f t="shared" si="0"/>
        <v>43763</v>
      </c>
      <c r="D13" s="134"/>
      <c r="E13" s="63" t="s">
        <v>1802</v>
      </c>
      <c r="F13" s="65" t="s">
        <v>1762</v>
      </c>
      <c r="G13" s="69">
        <v>61505</v>
      </c>
      <c r="H13" s="862" t="s">
        <v>1803</v>
      </c>
      <c r="I13" s="672"/>
      <c r="J13" s="672"/>
      <c r="K13" s="73" t="s">
        <v>38</v>
      </c>
      <c r="L13" s="74" t="s">
        <v>1804</v>
      </c>
    </row>
    <row r="14" spans="1:30" ht="15.75" customHeight="1" x14ac:dyDescent="0.15">
      <c r="A14" s="18"/>
      <c r="B14" s="659"/>
      <c r="C14" s="83">
        <f t="shared" si="0"/>
        <v>10</v>
      </c>
      <c r="D14" s="659"/>
      <c r="E14" s="88"/>
      <c r="F14" s="224"/>
      <c r="G14" s="94"/>
      <c r="H14" s="863"/>
      <c r="I14" s="664"/>
      <c r="J14" s="664"/>
      <c r="K14" s="98"/>
      <c r="L14" s="666"/>
    </row>
    <row r="15" spans="1:30" ht="19.5" customHeight="1" x14ac:dyDescent="0.15">
      <c r="A15" s="40" t="s">
        <v>1759</v>
      </c>
      <c r="B15" s="60">
        <v>43764</v>
      </c>
      <c r="C15" s="60">
        <f t="shared" si="0"/>
        <v>43774</v>
      </c>
      <c r="D15" s="997"/>
      <c r="E15" s="63">
        <v>65884.3</v>
      </c>
      <c r="F15" s="65" t="s">
        <v>1805</v>
      </c>
      <c r="G15" s="966">
        <f>E15+E16</f>
        <v>131118.29999999999</v>
      </c>
      <c r="H15" s="864" t="s">
        <v>1806</v>
      </c>
      <c r="I15" s="672"/>
      <c r="J15" s="672"/>
      <c r="K15" s="73" t="s">
        <v>38</v>
      </c>
      <c r="L15" s="74" t="s">
        <v>1807</v>
      </c>
    </row>
    <row r="16" spans="1:30" ht="21" customHeight="1" x14ac:dyDescent="0.15">
      <c r="A16" s="40" t="s">
        <v>1759</v>
      </c>
      <c r="B16" s="60">
        <v>43771</v>
      </c>
      <c r="C16" s="60">
        <f t="shared" si="0"/>
        <v>43781</v>
      </c>
      <c r="D16" s="963"/>
      <c r="E16" s="63">
        <v>65234</v>
      </c>
      <c r="F16" s="65" t="s">
        <v>1805</v>
      </c>
      <c r="G16" s="963"/>
      <c r="H16" s="864" t="s">
        <v>1808</v>
      </c>
      <c r="I16" s="672"/>
      <c r="J16" s="672"/>
      <c r="K16" s="73" t="s">
        <v>38</v>
      </c>
      <c r="L16" s="74" t="s">
        <v>1809</v>
      </c>
    </row>
    <row r="17" spans="1:12" ht="20.25" customHeight="1" x14ac:dyDescent="0.15">
      <c r="A17" s="18" t="s">
        <v>1759</v>
      </c>
      <c r="B17" s="968">
        <v>43798</v>
      </c>
      <c r="C17" s="83">
        <f t="shared" si="0"/>
        <v>43808</v>
      </c>
      <c r="D17" s="968"/>
      <c r="E17" s="88">
        <v>62884</v>
      </c>
      <c r="F17" s="224" t="s">
        <v>1762</v>
      </c>
      <c r="G17" s="965"/>
      <c r="H17" s="1080"/>
      <c r="I17" s="664"/>
      <c r="J17" s="664"/>
      <c r="K17" s="992" t="s">
        <v>1810</v>
      </c>
      <c r="L17" s="666"/>
    </row>
    <row r="18" spans="1:12" ht="13" x14ac:dyDescent="0.15">
      <c r="A18" s="865"/>
      <c r="B18" s="963"/>
      <c r="C18" s="83"/>
      <c r="D18" s="963"/>
      <c r="E18" s="21"/>
      <c r="F18" s="199"/>
      <c r="G18" s="963"/>
      <c r="H18" s="963"/>
      <c r="I18" s="664"/>
      <c r="J18" s="664"/>
      <c r="K18" s="963"/>
      <c r="L18" s="666"/>
    </row>
    <row r="19" spans="1:12" ht="13" x14ac:dyDescent="0.15">
      <c r="A19" s="866"/>
      <c r="B19" s="997"/>
      <c r="C19" s="60"/>
      <c r="D19" s="997"/>
      <c r="E19" s="46"/>
      <c r="F19" s="576"/>
      <c r="G19" s="966">
        <f>E19+E20</f>
        <v>0</v>
      </c>
      <c r="H19" s="1081"/>
      <c r="I19" s="672"/>
      <c r="J19" s="672"/>
      <c r="K19" s="989"/>
      <c r="L19" s="674"/>
    </row>
    <row r="20" spans="1:12" ht="13" x14ac:dyDescent="0.15">
      <c r="A20" s="866"/>
      <c r="B20" s="963"/>
      <c r="C20" s="60"/>
      <c r="D20" s="963"/>
      <c r="E20" s="46"/>
      <c r="F20" s="576"/>
      <c r="G20" s="963"/>
      <c r="H20" s="963"/>
      <c r="I20" s="672"/>
      <c r="J20" s="672"/>
      <c r="K20" s="963"/>
      <c r="L20" s="674"/>
    </row>
    <row r="21" spans="1:12" ht="13" x14ac:dyDescent="0.15">
      <c r="A21" s="865"/>
      <c r="B21" s="968"/>
      <c r="C21" s="83"/>
      <c r="D21" s="968"/>
      <c r="E21" s="867"/>
      <c r="F21" s="868"/>
      <c r="G21" s="965">
        <f>E21+E22</f>
        <v>0</v>
      </c>
      <c r="H21" s="1080"/>
      <c r="I21" s="664"/>
      <c r="J21" s="664"/>
      <c r="K21" s="992"/>
      <c r="L21" s="666"/>
    </row>
    <row r="22" spans="1:12" ht="13" x14ac:dyDescent="0.15">
      <c r="A22" s="865"/>
      <c r="B22" s="963"/>
      <c r="C22" s="83"/>
      <c r="D22" s="963"/>
      <c r="E22" s="867"/>
      <c r="F22" s="868"/>
      <c r="G22" s="963"/>
      <c r="H22" s="963"/>
      <c r="I22" s="664"/>
      <c r="J22" s="664"/>
      <c r="K22" s="963"/>
      <c r="L22" s="666"/>
    </row>
    <row r="23" spans="1:12" ht="13" x14ac:dyDescent="0.15">
      <c r="A23" s="866"/>
      <c r="B23" s="997"/>
      <c r="C23" s="60"/>
      <c r="D23" s="997"/>
      <c r="E23" s="46"/>
      <c r="F23" s="171"/>
      <c r="G23" s="966">
        <f>E23+E24</f>
        <v>0</v>
      </c>
      <c r="H23" s="1081"/>
      <c r="I23" s="672"/>
      <c r="J23" s="672"/>
      <c r="K23" s="989"/>
      <c r="L23" s="674"/>
    </row>
    <row r="24" spans="1:12" ht="13" x14ac:dyDescent="0.15">
      <c r="A24" s="866"/>
      <c r="B24" s="963"/>
      <c r="C24" s="60"/>
      <c r="D24" s="963"/>
      <c r="E24" s="46"/>
      <c r="F24" s="171"/>
      <c r="G24" s="963"/>
      <c r="H24" s="963"/>
      <c r="I24" s="672"/>
      <c r="J24" s="672"/>
      <c r="K24" s="963"/>
      <c r="L24" s="674"/>
    </row>
    <row r="25" spans="1:12" ht="13" x14ac:dyDescent="0.15">
      <c r="A25" s="311"/>
      <c r="B25" s="311"/>
      <c r="C25" s="311"/>
      <c r="D25" s="311"/>
      <c r="E25" s="311"/>
      <c r="F25" s="313"/>
      <c r="G25" s="311"/>
      <c r="H25" s="869"/>
      <c r="I25" s="311"/>
      <c r="J25" s="311"/>
      <c r="K25" s="313"/>
      <c r="L25" s="29"/>
    </row>
    <row r="26" spans="1:12" ht="13" x14ac:dyDescent="0.15">
      <c r="A26" s="311"/>
      <c r="B26" s="311"/>
      <c r="C26" s="311"/>
      <c r="D26" s="311"/>
      <c r="E26" s="311"/>
      <c r="F26" s="313"/>
      <c r="G26" s="311"/>
      <c r="H26" s="869"/>
      <c r="I26" s="311"/>
      <c r="J26" s="311"/>
      <c r="K26" s="313"/>
      <c r="L26" s="29"/>
    </row>
    <row r="27" spans="1:12" ht="13" x14ac:dyDescent="0.15">
      <c r="A27" s="311"/>
      <c r="B27" s="311"/>
      <c r="C27" s="311"/>
      <c r="D27" s="311"/>
      <c r="E27" s="311"/>
      <c r="F27" s="313"/>
      <c r="G27" s="311"/>
      <c r="H27" s="869"/>
      <c r="I27" s="311"/>
      <c r="J27" s="311"/>
      <c r="K27" s="313"/>
      <c r="L27" s="29"/>
    </row>
    <row r="28" spans="1:12" ht="13" x14ac:dyDescent="0.15">
      <c r="A28" s="311"/>
      <c r="B28" s="311"/>
      <c r="C28" s="311"/>
      <c r="D28" s="311"/>
      <c r="E28" s="311"/>
      <c r="F28" s="313"/>
      <c r="G28" s="311"/>
      <c r="H28" s="869"/>
      <c r="I28" s="311"/>
      <c r="J28" s="311"/>
      <c r="K28" s="313"/>
      <c r="L28" s="29"/>
    </row>
    <row r="29" spans="1:12" ht="13" x14ac:dyDescent="0.15">
      <c r="A29" s="311"/>
      <c r="B29" s="311"/>
      <c r="C29" s="311"/>
      <c r="D29" s="311"/>
      <c r="E29" s="311"/>
      <c r="F29" s="313"/>
      <c r="G29" s="311"/>
      <c r="H29" s="869"/>
      <c r="I29" s="311"/>
      <c r="J29" s="311"/>
      <c r="K29" s="313"/>
      <c r="L29" s="29"/>
    </row>
    <row r="30" spans="1:12" ht="13" x14ac:dyDescent="0.15">
      <c r="A30" s="311"/>
      <c r="B30" s="311"/>
      <c r="C30" s="311"/>
      <c r="D30" s="311"/>
      <c r="E30" s="311"/>
      <c r="F30" s="313"/>
      <c r="G30" s="311"/>
      <c r="H30" s="869"/>
      <c r="I30" s="311"/>
      <c r="J30" s="311"/>
      <c r="K30" s="313"/>
      <c r="L30" s="29"/>
    </row>
    <row r="31" spans="1:12" ht="13" x14ac:dyDescent="0.15">
      <c r="A31" s="311"/>
      <c r="B31" s="311"/>
      <c r="C31" s="311"/>
      <c r="D31" s="311"/>
      <c r="E31" s="311"/>
      <c r="F31" s="313"/>
      <c r="G31" s="311"/>
      <c r="H31" s="869"/>
      <c r="I31" s="311"/>
      <c r="J31" s="311"/>
      <c r="K31" s="313"/>
      <c r="L31" s="29"/>
    </row>
    <row r="32" spans="1:12" ht="13" x14ac:dyDescent="0.15">
      <c r="A32" s="311"/>
      <c r="B32" s="311"/>
      <c r="C32" s="311"/>
      <c r="D32" s="311"/>
      <c r="E32" s="311"/>
      <c r="F32" s="313"/>
      <c r="G32" s="311"/>
      <c r="H32" s="869"/>
      <c r="I32" s="311"/>
      <c r="J32" s="311"/>
      <c r="K32" s="313"/>
      <c r="L32" s="29"/>
    </row>
    <row r="33" spans="1:12" ht="13" x14ac:dyDescent="0.15">
      <c r="A33" s="311"/>
      <c r="B33" s="311"/>
      <c r="C33" s="311"/>
      <c r="D33" s="311"/>
      <c r="E33" s="311"/>
      <c r="F33" s="313"/>
      <c r="G33" s="311"/>
      <c r="H33" s="869"/>
      <c r="I33" s="311"/>
      <c r="J33" s="311"/>
      <c r="K33" s="313"/>
      <c r="L33" s="29"/>
    </row>
    <row r="34" spans="1:12" ht="13" x14ac:dyDescent="0.15">
      <c r="A34" s="311"/>
      <c r="B34" s="311"/>
      <c r="C34" s="311"/>
      <c r="D34" s="311"/>
      <c r="E34" s="311"/>
      <c r="F34" s="313"/>
      <c r="G34" s="311"/>
      <c r="H34" s="869"/>
      <c r="I34" s="311"/>
      <c r="J34" s="311"/>
      <c r="K34" s="313"/>
      <c r="L34" s="29"/>
    </row>
    <row r="35" spans="1:12" ht="13" x14ac:dyDescent="0.15">
      <c r="A35" s="311"/>
      <c r="B35" s="311"/>
      <c r="C35" s="311"/>
      <c r="D35" s="311"/>
      <c r="E35" s="311"/>
      <c r="F35" s="313"/>
      <c r="G35" s="311"/>
      <c r="H35" s="869"/>
      <c r="I35" s="311"/>
      <c r="J35" s="311"/>
      <c r="K35" s="313"/>
      <c r="L35" s="29"/>
    </row>
    <row r="36" spans="1:12" ht="13" x14ac:dyDescent="0.15">
      <c r="A36" s="311"/>
      <c r="B36" s="311"/>
      <c r="C36" s="311"/>
      <c r="D36" s="311"/>
      <c r="E36" s="311"/>
      <c r="F36" s="313"/>
      <c r="G36" s="311"/>
      <c r="H36" s="869"/>
      <c r="I36" s="311"/>
      <c r="J36" s="311"/>
      <c r="K36" s="313"/>
      <c r="L36" s="29"/>
    </row>
    <row r="37" spans="1:12" ht="13" x14ac:dyDescent="0.15">
      <c r="A37" s="311"/>
      <c r="B37" s="311"/>
      <c r="C37" s="311"/>
      <c r="D37" s="311"/>
      <c r="E37" s="311"/>
      <c r="F37" s="313"/>
      <c r="G37" s="311"/>
      <c r="H37" s="869"/>
      <c r="I37" s="311"/>
      <c r="J37" s="311"/>
      <c r="K37" s="313"/>
      <c r="L37" s="29"/>
    </row>
    <row r="38" spans="1:12" ht="13" x14ac:dyDescent="0.15">
      <c r="A38" s="311"/>
      <c r="B38" s="311"/>
      <c r="C38" s="311"/>
      <c r="D38" s="311"/>
      <c r="E38" s="311"/>
      <c r="F38" s="313"/>
      <c r="G38" s="311"/>
      <c r="H38" s="869"/>
      <c r="I38" s="311"/>
      <c r="J38" s="311"/>
      <c r="K38" s="313"/>
      <c r="L38" s="29"/>
    </row>
    <row r="39" spans="1:12" ht="13" x14ac:dyDescent="0.15">
      <c r="A39" s="311"/>
      <c r="B39" s="311"/>
      <c r="C39" s="311"/>
      <c r="D39" s="311"/>
      <c r="E39" s="311"/>
      <c r="F39" s="313"/>
      <c r="G39" s="311"/>
      <c r="H39" s="869"/>
      <c r="I39" s="311"/>
      <c r="J39" s="311"/>
      <c r="K39" s="313"/>
      <c r="L39" s="29"/>
    </row>
    <row r="40" spans="1:12" ht="13" x14ac:dyDescent="0.15">
      <c r="A40" s="311"/>
      <c r="B40" s="311"/>
      <c r="C40" s="311"/>
      <c r="D40" s="311"/>
      <c r="E40" s="311"/>
      <c r="F40" s="313"/>
      <c r="G40" s="311"/>
      <c r="H40" s="869"/>
      <c r="I40" s="311"/>
      <c r="J40" s="311"/>
      <c r="K40" s="313"/>
      <c r="L40" s="29"/>
    </row>
    <row r="41" spans="1:12" ht="13" x14ac:dyDescent="0.15">
      <c r="A41" s="311"/>
      <c r="B41" s="311"/>
      <c r="C41" s="311"/>
      <c r="D41" s="311"/>
      <c r="E41" s="311"/>
      <c r="F41" s="313"/>
      <c r="G41" s="311"/>
      <c r="H41" s="869"/>
      <c r="I41" s="311"/>
      <c r="J41" s="311"/>
      <c r="K41" s="313"/>
      <c r="L41" s="29"/>
    </row>
    <row r="42" spans="1:12" ht="13" x14ac:dyDescent="0.15">
      <c r="A42" s="311"/>
      <c r="B42" s="311"/>
      <c r="C42" s="311"/>
      <c r="D42" s="311"/>
      <c r="E42" s="311"/>
      <c r="F42" s="313"/>
      <c r="G42" s="311"/>
      <c r="H42" s="869"/>
      <c r="I42" s="311"/>
      <c r="J42" s="311"/>
      <c r="K42" s="313"/>
      <c r="L42" s="29"/>
    </row>
    <row r="43" spans="1:12" ht="13" x14ac:dyDescent="0.15">
      <c r="A43" s="311"/>
      <c r="B43" s="311"/>
      <c r="C43" s="311"/>
      <c r="D43" s="311"/>
      <c r="E43" s="311"/>
      <c r="F43" s="313"/>
      <c r="G43" s="311"/>
      <c r="H43" s="869"/>
      <c r="I43" s="311"/>
      <c r="J43" s="311"/>
      <c r="K43" s="313"/>
      <c r="L43" s="29"/>
    </row>
    <row r="44" spans="1:12" ht="13" x14ac:dyDescent="0.15">
      <c r="A44" s="311"/>
      <c r="B44" s="311"/>
      <c r="C44" s="311"/>
      <c r="D44" s="311"/>
      <c r="E44" s="311"/>
      <c r="F44" s="313"/>
      <c r="G44" s="311"/>
      <c r="H44" s="869"/>
      <c r="I44" s="311"/>
      <c r="J44" s="311"/>
      <c r="K44" s="313"/>
      <c r="L44" s="29"/>
    </row>
    <row r="45" spans="1:12" ht="13" x14ac:dyDescent="0.15">
      <c r="A45" s="311"/>
      <c r="B45" s="311"/>
      <c r="C45" s="311"/>
      <c r="D45" s="311"/>
      <c r="E45" s="311"/>
      <c r="F45" s="313"/>
      <c r="G45" s="311"/>
      <c r="H45" s="869"/>
      <c r="I45" s="311"/>
      <c r="J45" s="311"/>
      <c r="K45" s="313"/>
      <c r="L45" s="29"/>
    </row>
    <row r="46" spans="1:12" ht="13" x14ac:dyDescent="0.15">
      <c r="A46" s="311"/>
      <c r="B46" s="311"/>
      <c r="C46" s="311"/>
      <c r="D46" s="311"/>
      <c r="E46" s="311"/>
      <c r="F46" s="313"/>
      <c r="G46" s="311"/>
      <c r="H46" s="869"/>
      <c r="I46" s="311"/>
      <c r="J46" s="311"/>
      <c r="K46" s="313"/>
      <c r="L46" s="29"/>
    </row>
    <row r="47" spans="1:12" ht="13" x14ac:dyDescent="0.15">
      <c r="A47" s="311"/>
      <c r="B47" s="311"/>
      <c r="C47" s="311"/>
      <c r="D47" s="311"/>
      <c r="E47" s="311"/>
      <c r="F47" s="313"/>
      <c r="G47" s="311"/>
      <c r="H47" s="869"/>
      <c r="I47" s="311"/>
      <c r="J47" s="311"/>
      <c r="K47" s="313"/>
      <c r="L47" s="29"/>
    </row>
    <row r="48" spans="1:12" ht="13" x14ac:dyDescent="0.15">
      <c r="A48" s="311"/>
      <c r="B48" s="311"/>
      <c r="C48" s="311"/>
      <c r="D48" s="311"/>
      <c r="E48" s="311"/>
      <c r="F48" s="313"/>
      <c r="G48" s="311"/>
      <c r="H48" s="869"/>
      <c r="I48" s="311"/>
      <c r="J48" s="311"/>
      <c r="K48" s="313"/>
      <c r="L48" s="29"/>
    </row>
    <row r="49" spans="1:12" ht="13" x14ac:dyDescent="0.15">
      <c r="A49" s="311"/>
      <c r="B49" s="311"/>
      <c r="C49" s="311"/>
      <c r="D49" s="311"/>
      <c r="E49" s="311"/>
      <c r="F49" s="313"/>
      <c r="G49" s="311"/>
      <c r="H49" s="869"/>
      <c r="I49" s="311"/>
      <c r="J49" s="311"/>
      <c r="K49" s="313"/>
      <c r="L49" s="29"/>
    </row>
    <row r="50" spans="1:12" ht="13" x14ac:dyDescent="0.15">
      <c r="A50" s="311"/>
      <c r="B50" s="311"/>
      <c r="C50" s="311"/>
      <c r="D50" s="311"/>
      <c r="E50" s="311"/>
      <c r="F50" s="313"/>
      <c r="G50" s="311"/>
      <c r="H50" s="869"/>
      <c r="I50" s="311"/>
      <c r="J50" s="311"/>
      <c r="K50" s="313"/>
      <c r="L50" s="29"/>
    </row>
    <row r="51" spans="1:12" ht="13" x14ac:dyDescent="0.15">
      <c r="A51" s="311"/>
      <c r="B51" s="311"/>
      <c r="C51" s="311"/>
      <c r="D51" s="311"/>
      <c r="E51" s="311"/>
      <c r="F51" s="313"/>
      <c r="G51" s="311"/>
      <c r="H51" s="869"/>
      <c r="I51" s="311"/>
      <c r="J51" s="311"/>
      <c r="K51" s="313"/>
      <c r="L51" s="29"/>
    </row>
    <row r="52" spans="1:12" ht="13" x14ac:dyDescent="0.15">
      <c r="A52" s="311"/>
      <c r="B52" s="311"/>
      <c r="C52" s="311"/>
      <c r="D52" s="311"/>
      <c r="E52" s="311"/>
      <c r="F52" s="313"/>
      <c r="G52" s="311"/>
      <c r="H52" s="869"/>
      <c r="I52" s="311"/>
      <c r="J52" s="311"/>
      <c r="K52" s="313"/>
      <c r="L52" s="29"/>
    </row>
    <row r="53" spans="1:12" ht="13" x14ac:dyDescent="0.15">
      <c r="A53" s="311"/>
      <c r="B53" s="311"/>
      <c r="C53" s="311"/>
      <c r="D53" s="311"/>
      <c r="E53" s="311"/>
      <c r="F53" s="313"/>
      <c r="G53" s="311"/>
      <c r="H53" s="869"/>
      <c r="I53" s="311"/>
      <c r="J53" s="311"/>
      <c r="K53" s="313"/>
      <c r="L53" s="29"/>
    </row>
    <row r="54" spans="1:12" ht="13" x14ac:dyDescent="0.15">
      <c r="A54" s="311"/>
      <c r="B54" s="311"/>
      <c r="C54" s="311"/>
      <c r="D54" s="311"/>
      <c r="E54" s="311"/>
      <c r="F54" s="313"/>
      <c r="G54" s="311"/>
      <c r="H54" s="869"/>
      <c r="I54" s="311"/>
      <c r="J54" s="311"/>
      <c r="K54" s="313"/>
      <c r="L54" s="29"/>
    </row>
    <row r="55" spans="1:12" ht="13" x14ac:dyDescent="0.15">
      <c r="A55" s="311"/>
      <c r="B55" s="311"/>
      <c r="C55" s="311"/>
      <c r="D55" s="311"/>
      <c r="E55" s="311"/>
      <c r="F55" s="313"/>
      <c r="G55" s="311"/>
      <c r="H55" s="869"/>
      <c r="I55" s="311"/>
      <c r="J55" s="311"/>
      <c r="K55" s="313"/>
      <c r="L55" s="29"/>
    </row>
    <row r="56" spans="1:12" ht="13" x14ac:dyDescent="0.15">
      <c r="A56" s="311"/>
      <c r="B56" s="311"/>
      <c r="C56" s="311"/>
      <c r="D56" s="311"/>
      <c r="E56" s="311"/>
      <c r="F56" s="313"/>
      <c r="G56" s="311"/>
      <c r="H56" s="869"/>
      <c r="I56" s="311"/>
      <c r="J56" s="311"/>
      <c r="K56" s="313"/>
      <c r="L56" s="29"/>
    </row>
    <row r="57" spans="1:12" ht="13" x14ac:dyDescent="0.15">
      <c r="A57" s="311"/>
      <c r="B57" s="311"/>
      <c r="C57" s="311"/>
      <c r="D57" s="311"/>
      <c r="E57" s="311"/>
      <c r="F57" s="313"/>
      <c r="G57" s="311"/>
      <c r="H57" s="869"/>
      <c r="I57" s="311"/>
      <c r="J57" s="311"/>
      <c r="K57" s="313"/>
      <c r="L57" s="29"/>
    </row>
    <row r="58" spans="1:12" ht="13" x14ac:dyDescent="0.15">
      <c r="A58" s="311"/>
      <c r="B58" s="311"/>
      <c r="C58" s="311"/>
      <c r="D58" s="311"/>
      <c r="E58" s="311"/>
      <c r="F58" s="313"/>
      <c r="G58" s="311"/>
      <c r="H58" s="869"/>
      <c r="I58" s="311"/>
      <c r="J58" s="311"/>
      <c r="K58" s="313"/>
      <c r="L58" s="29"/>
    </row>
    <row r="59" spans="1:12" ht="13" x14ac:dyDescent="0.15">
      <c r="A59" s="311"/>
      <c r="B59" s="311"/>
      <c r="C59" s="311"/>
      <c r="D59" s="311"/>
      <c r="E59" s="311"/>
      <c r="F59" s="313"/>
      <c r="G59" s="311"/>
      <c r="H59" s="869"/>
      <c r="I59" s="311"/>
      <c r="J59" s="311"/>
      <c r="K59" s="313"/>
      <c r="L59" s="29"/>
    </row>
    <row r="60" spans="1:12" ht="13" x14ac:dyDescent="0.15">
      <c r="A60" s="311"/>
      <c r="B60" s="311"/>
      <c r="C60" s="311"/>
      <c r="D60" s="311"/>
      <c r="E60" s="311"/>
      <c r="F60" s="313"/>
      <c r="G60" s="311"/>
      <c r="H60" s="869"/>
      <c r="I60" s="311"/>
      <c r="J60" s="311"/>
      <c r="K60" s="313"/>
      <c r="L60" s="29"/>
    </row>
    <row r="61" spans="1:12" ht="13" x14ac:dyDescent="0.15">
      <c r="A61" s="311"/>
      <c r="B61" s="311"/>
      <c r="C61" s="311"/>
      <c r="D61" s="311"/>
      <c r="E61" s="311"/>
      <c r="F61" s="313"/>
      <c r="G61" s="311"/>
      <c r="H61" s="869"/>
      <c r="I61" s="311"/>
      <c r="J61" s="311"/>
      <c r="K61" s="313"/>
      <c r="L61" s="29"/>
    </row>
    <row r="62" spans="1:12" ht="13" x14ac:dyDescent="0.15">
      <c r="A62" s="311"/>
      <c r="B62" s="311"/>
      <c r="C62" s="311"/>
      <c r="D62" s="311"/>
      <c r="E62" s="311"/>
      <c r="F62" s="313"/>
      <c r="G62" s="311"/>
      <c r="H62" s="869"/>
      <c r="I62" s="311"/>
      <c r="J62" s="311"/>
      <c r="K62" s="313"/>
      <c r="L62" s="29"/>
    </row>
    <row r="63" spans="1:12" ht="13" x14ac:dyDescent="0.15">
      <c r="A63" s="311"/>
      <c r="B63" s="311"/>
      <c r="C63" s="311"/>
      <c r="D63" s="311"/>
      <c r="E63" s="311"/>
      <c r="F63" s="313"/>
      <c r="G63" s="311"/>
      <c r="H63" s="869"/>
      <c r="I63" s="311"/>
      <c r="J63" s="311"/>
      <c r="K63" s="313"/>
      <c r="L63" s="29"/>
    </row>
    <row r="64" spans="1:12" ht="13" x14ac:dyDescent="0.15">
      <c r="A64" s="311"/>
      <c r="B64" s="311"/>
      <c r="C64" s="311"/>
      <c r="D64" s="311"/>
      <c r="E64" s="311"/>
      <c r="F64" s="313"/>
      <c r="G64" s="311"/>
      <c r="H64" s="869"/>
      <c r="I64" s="311"/>
      <c r="J64" s="311"/>
      <c r="K64" s="313"/>
      <c r="L64" s="29"/>
    </row>
    <row r="65" spans="1:12" ht="13" x14ac:dyDescent="0.15">
      <c r="A65" s="311"/>
      <c r="B65" s="311"/>
      <c r="C65" s="311"/>
      <c r="D65" s="311"/>
      <c r="E65" s="311"/>
      <c r="F65" s="313"/>
      <c r="G65" s="311"/>
      <c r="H65" s="869"/>
      <c r="I65" s="311"/>
      <c r="J65" s="311"/>
      <c r="K65" s="313"/>
      <c r="L65" s="29"/>
    </row>
    <row r="66" spans="1:12" ht="13" x14ac:dyDescent="0.15">
      <c r="A66" s="311"/>
      <c r="B66" s="311"/>
      <c r="C66" s="311"/>
      <c r="D66" s="311"/>
      <c r="E66" s="311"/>
      <c r="F66" s="313"/>
      <c r="G66" s="311"/>
      <c r="H66" s="869"/>
      <c r="I66" s="311"/>
      <c r="J66" s="311"/>
      <c r="K66" s="313"/>
      <c r="L66" s="29"/>
    </row>
    <row r="67" spans="1:12" ht="13" x14ac:dyDescent="0.15">
      <c r="A67" s="311"/>
      <c r="B67" s="311"/>
      <c r="C67" s="311"/>
      <c r="D67" s="311"/>
      <c r="E67" s="311"/>
      <c r="F67" s="313"/>
      <c r="G67" s="311"/>
      <c r="H67" s="869"/>
      <c r="I67" s="311"/>
      <c r="J67" s="311"/>
      <c r="K67" s="313"/>
      <c r="L67" s="29"/>
    </row>
    <row r="68" spans="1:12" ht="13" x14ac:dyDescent="0.15">
      <c r="A68" s="311"/>
      <c r="B68" s="311"/>
      <c r="C68" s="311"/>
      <c r="D68" s="311"/>
      <c r="E68" s="311"/>
      <c r="F68" s="313"/>
      <c r="G68" s="311"/>
      <c r="H68" s="869"/>
      <c r="I68" s="311"/>
      <c r="J68" s="311"/>
      <c r="K68" s="313"/>
      <c r="L68" s="29"/>
    </row>
    <row r="69" spans="1:12" ht="13" x14ac:dyDescent="0.15">
      <c r="A69" s="311"/>
      <c r="B69" s="311"/>
      <c r="C69" s="311"/>
      <c r="D69" s="311"/>
      <c r="E69" s="311"/>
      <c r="F69" s="313"/>
      <c r="G69" s="311"/>
      <c r="H69" s="869"/>
      <c r="I69" s="311"/>
      <c r="J69" s="311"/>
      <c r="K69" s="313"/>
      <c r="L69" s="29"/>
    </row>
    <row r="70" spans="1:12" ht="13" x14ac:dyDescent="0.15">
      <c r="A70" s="311"/>
      <c r="B70" s="311"/>
      <c r="C70" s="311"/>
      <c r="D70" s="311"/>
      <c r="E70" s="311"/>
      <c r="F70" s="313"/>
      <c r="G70" s="311"/>
      <c r="H70" s="869"/>
      <c r="I70" s="311"/>
      <c r="J70" s="311"/>
      <c r="K70" s="313"/>
      <c r="L70" s="29"/>
    </row>
    <row r="71" spans="1:12" ht="13" x14ac:dyDescent="0.15">
      <c r="A71" s="311"/>
      <c r="B71" s="311"/>
      <c r="C71" s="311"/>
      <c r="D71" s="311"/>
      <c r="E71" s="311"/>
      <c r="F71" s="313"/>
      <c r="G71" s="311"/>
      <c r="H71" s="869"/>
      <c r="I71" s="311"/>
      <c r="J71" s="311"/>
      <c r="K71" s="313"/>
      <c r="L71" s="29"/>
    </row>
    <row r="72" spans="1:12" ht="13" x14ac:dyDescent="0.15">
      <c r="A72" s="311"/>
      <c r="B72" s="311"/>
      <c r="C72" s="311"/>
      <c r="D72" s="311"/>
      <c r="E72" s="311"/>
      <c r="F72" s="313"/>
      <c r="G72" s="311"/>
      <c r="H72" s="869"/>
      <c r="I72" s="311"/>
      <c r="J72" s="311"/>
      <c r="K72" s="313"/>
      <c r="L72" s="29"/>
    </row>
    <row r="73" spans="1:12" ht="13" x14ac:dyDescent="0.15">
      <c r="A73" s="311"/>
      <c r="B73" s="311"/>
      <c r="C73" s="311"/>
      <c r="D73" s="311"/>
      <c r="E73" s="311"/>
      <c r="F73" s="313"/>
      <c r="G73" s="311"/>
      <c r="H73" s="869"/>
      <c r="I73" s="311"/>
      <c r="J73" s="311"/>
      <c r="K73" s="313"/>
      <c r="L73" s="29"/>
    </row>
    <row r="74" spans="1:12" ht="13" x14ac:dyDescent="0.15">
      <c r="A74" s="311"/>
      <c r="B74" s="311"/>
      <c r="C74" s="311"/>
      <c r="D74" s="311"/>
      <c r="E74" s="311"/>
      <c r="F74" s="313"/>
      <c r="G74" s="311"/>
      <c r="H74" s="869"/>
      <c r="I74" s="311"/>
      <c r="J74" s="311"/>
      <c r="K74" s="313"/>
      <c r="L74" s="29"/>
    </row>
    <row r="75" spans="1:12" ht="13" x14ac:dyDescent="0.15">
      <c r="A75" s="311"/>
      <c r="B75" s="311"/>
      <c r="C75" s="311"/>
      <c r="D75" s="311"/>
      <c r="E75" s="311"/>
      <c r="F75" s="313"/>
      <c r="G75" s="311"/>
      <c r="H75" s="869"/>
      <c r="I75" s="311"/>
      <c r="J75" s="311"/>
      <c r="K75" s="313"/>
      <c r="L75" s="29"/>
    </row>
    <row r="76" spans="1:12" ht="13" x14ac:dyDescent="0.15">
      <c r="A76" s="311"/>
      <c r="B76" s="311"/>
      <c r="C76" s="311"/>
      <c r="D76" s="311"/>
      <c r="E76" s="311"/>
      <c r="F76" s="313"/>
      <c r="G76" s="311"/>
      <c r="H76" s="869"/>
      <c r="I76" s="311"/>
      <c r="J76" s="311"/>
      <c r="K76" s="313"/>
      <c r="L76" s="29"/>
    </row>
    <row r="77" spans="1:12" ht="13" x14ac:dyDescent="0.15">
      <c r="A77" s="311"/>
      <c r="B77" s="311"/>
      <c r="C77" s="311"/>
      <c r="D77" s="311"/>
      <c r="E77" s="311"/>
      <c r="F77" s="313"/>
      <c r="G77" s="311"/>
      <c r="H77" s="869"/>
      <c r="I77" s="311"/>
      <c r="J77" s="311"/>
      <c r="K77" s="313"/>
      <c r="L77" s="29"/>
    </row>
    <row r="78" spans="1:12" ht="13" x14ac:dyDescent="0.15">
      <c r="A78" s="311"/>
      <c r="B78" s="311"/>
      <c r="C78" s="311"/>
      <c r="D78" s="311"/>
      <c r="E78" s="311"/>
      <c r="F78" s="313"/>
      <c r="G78" s="311"/>
      <c r="H78" s="869"/>
      <c r="I78" s="311"/>
      <c r="J78" s="311"/>
      <c r="K78" s="313"/>
      <c r="L78" s="29"/>
    </row>
    <row r="79" spans="1:12" ht="13" x14ac:dyDescent="0.15">
      <c r="A79" s="311"/>
      <c r="B79" s="311"/>
      <c r="C79" s="311"/>
      <c r="D79" s="311"/>
      <c r="E79" s="311"/>
      <c r="F79" s="313"/>
      <c r="G79" s="311"/>
      <c r="H79" s="869"/>
      <c r="I79" s="311"/>
      <c r="J79" s="311"/>
      <c r="K79" s="313"/>
      <c r="L79" s="29"/>
    </row>
    <row r="80" spans="1:12" ht="13" x14ac:dyDescent="0.15">
      <c r="A80" s="311"/>
      <c r="B80" s="311"/>
      <c r="C80" s="311"/>
      <c r="D80" s="311"/>
      <c r="E80" s="311"/>
      <c r="F80" s="313"/>
      <c r="G80" s="311"/>
      <c r="H80" s="869"/>
      <c r="I80" s="311"/>
      <c r="J80" s="311"/>
      <c r="K80" s="313"/>
      <c r="L80" s="29"/>
    </row>
    <row r="81" spans="1:12" ht="13" x14ac:dyDescent="0.15">
      <c r="A81" s="311"/>
      <c r="B81" s="311"/>
      <c r="C81" s="311"/>
      <c r="D81" s="311"/>
      <c r="E81" s="311"/>
      <c r="F81" s="313"/>
      <c r="G81" s="311"/>
      <c r="H81" s="869"/>
      <c r="I81" s="311"/>
      <c r="J81" s="311"/>
      <c r="K81" s="313"/>
      <c r="L81" s="29"/>
    </row>
    <row r="82" spans="1:12" ht="13" x14ac:dyDescent="0.15">
      <c r="A82" s="311"/>
      <c r="B82" s="311"/>
      <c r="C82" s="311"/>
      <c r="D82" s="311"/>
      <c r="E82" s="311"/>
      <c r="F82" s="313"/>
      <c r="G82" s="311"/>
      <c r="H82" s="869"/>
      <c r="I82" s="311"/>
      <c r="J82" s="311"/>
      <c r="K82" s="313"/>
      <c r="L82" s="29"/>
    </row>
    <row r="83" spans="1:12" ht="13" x14ac:dyDescent="0.15">
      <c r="A83" s="311"/>
      <c r="B83" s="311"/>
      <c r="C83" s="311"/>
      <c r="D83" s="311"/>
      <c r="E83" s="311"/>
      <c r="F83" s="313"/>
      <c r="G83" s="311"/>
      <c r="H83" s="869"/>
      <c r="I83" s="311"/>
      <c r="J83" s="311"/>
      <c r="K83" s="313"/>
      <c r="L83" s="29"/>
    </row>
    <row r="84" spans="1:12" ht="13" x14ac:dyDescent="0.15">
      <c r="A84" s="311"/>
      <c r="B84" s="311"/>
      <c r="C84" s="311"/>
      <c r="D84" s="311"/>
      <c r="E84" s="311"/>
      <c r="F84" s="313"/>
      <c r="G84" s="311"/>
      <c r="H84" s="869"/>
      <c r="I84" s="311"/>
      <c r="J84" s="311"/>
      <c r="K84" s="313"/>
      <c r="L84" s="29"/>
    </row>
    <row r="85" spans="1:12" ht="13" x14ac:dyDescent="0.15">
      <c r="A85" s="311"/>
      <c r="B85" s="311"/>
      <c r="C85" s="311"/>
      <c r="D85" s="311"/>
      <c r="E85" s="311"/>
      <c r="F85" s="313"/>
      <c r="G85" s="311"/>
      <c r="H85" s="869"/>
      <c r="I85" s="311"/>
      <c r="J85" s="311"/>
      <c r="K85" s="313"/>
      <c r="L85" s="29"/>
    </row>
    <row r="86" spans="1:12" ht="13" x14ac:dyDescent="0.15">
      <c r="A86" s="311"/>
      <c r="B86" s="311"/>
      <c r="C86" s="311"/>
      <c r="D86" s="311"/>
      <c r="E86" s="311"/>
      <c r="F86" s="313"/>
      <c r="G86" s="311"/>
      <c r="H86" s="869"/>
      <c r="I86" s="311"/>
      <c r="J86" s="311"/>
      <c r="K86" s="313"/>
      <c r="L86" s="29"/>
    </row>
    <row r="87" spans="1:12" ht="13" x14ac:dyDescent="0.15">
      <c r="A87" s="311"/>
      <c r="B87" s="311"/>
      <c r="C87" s="311"/>
      <c r="D87" s="311"/>
      <c r="E87" s="311"/>
      <c r="F87" s="313"/>
      <c r="G87" s="311"/>
      <c r="H87" s="869"/>
      <c r="I87" s="311"/>
      <c r="J87" s="311"/>
      <c r="K87" s="313"/>
      <c r="L87" s="29"/>
    </row>
    <row r="88" spans="1:12" ht="13" x14ac:dyDescent="0.15">
      <c r="A88" s="311"/>
      <c r="B88" s="311"/>
      <c r="C88" s="311"/>
      <c r="D88" s="311"/>
      <c r="E88" s="311"/>
      <c r="F88" s="313"/>
      <c r="G88" s="311"/>
      <c r="H88" s="869"/>
      <c r="I88" s="311"/>
      <c r="J88" s="311"/>
      <c r="K88" s="313"/>
      <c r="L88" s="29"/>
    </row>
    <row r="89" spans="1:12" ht="13" x14ac:dyDescent="0.15">
      <c r="A89" s="311"/>
      <c r="B89" s="311"/>
      <c r="C89" s="311"/>
      <c r="D89" s="311"/>
      <c r="E89" s="311"/>
      <c r="F89" s="313"/>
      <c r="G89" s="311"/>
      <c r="H89" s="869"/>
      <c r="I89" s="311"/>
      <c r="J89" s="311"/>
      <c r="K89" s="313"/>
      <c r="L89" s="29"/>
    </row>
    <row r="90" spans="1:12" ht="13" x14ac:dyDescent="0.15">
      <c r="A90" s="311"/>
      <c r="B90" s="311"/>
      <c r="C90" s="311"/>
      <c r="D90" s="311"/>
      <c r="E90" s="311"/>
      <c r="F90" s="313"/>
      <c r="G90" s="311"/>
      <c r="H90" s="869"/>
      <c r="I90" s="311"/>
      <c r="J90" s="311"/>
      <c r="K90" s="313"/>
      <c r="L90" s="29"/>
    </row>
    <row r="91" spans="1:12" ht="13" x14ac:dyDescent="0.15">
      <c r="A91" s="311"/>
      <c r="B91" s="311"/>
      <c r="C91" s="311"/>
      <c r="D91" s="311"/>
      <c r="E91" s="311"/>
      <c r="F91" s="313"/>
      <c r="G91" s="311"/>
      <c r="H91" s="869"/>
      <c r="I91" s="311"/>
      <c r="J91" s="311"/>
      <c r="K91" s="313"/>
      <c r="L91" s="29"/>
    </row>
    <row r="92" spans="1:12" ht="13" x14ac:dyDescent="0.15">
      <c r="A92" s="311"/>
      <c r="B92" s="311"/>
      <c r="C92" s="311"/>
      <c r="D92" s="311"/>
      <c r="E92" s="311"/>
      <c r="F92" s="313"/>
      <c r="G92" s="311"/>
      <c r="H92" s="869"/>
      <c r="I92" s="311"/>
      <c r="J92" s="311"/>
      <c r="K92" s="313"/>
      <c r="L92" s="29"/>
    </row>
    <row r="93" spans="1:12" ht="13" x14ac:dyDescent="0.15">
      <c r="A93" s="311"/>
      <c r="B93" s="311"/>
      <c r="C93" s="311"/>
      <c r="D93" s="311"/>
      <c r="E93" s="311"/>
      <c r="F93" s="313"/>
      <c r="G93" s="311"/>
      <c r="H93" s="869"/>
      <c r="I93" s="311"/>
      <c r="J93" s="311"/>
      <c r="K93" s="313"/>
      <c r="L93" s="29"/>
    </row>
    <row r="94" spans="1:12" ht="13" x14ac:dyDescent="0.15">
      <c r="A94" s="311"/>
      <c r="B94" s="311"/>
      <c r="C94" s="311"/>
      <c r="D94" s="311"/>
      <c r="E94" s="311"/>
      <c r="F94" s="313"/>
      <c r="G94" s="311"/>
      <c r="H94" s="869"/>
      <c r="I94" s="311"/>
      <c r="J94" s="311"/>
      <c r="K94" s="313"/>
      <c r="L94" s="29"/>
    </row>
    <row r="95" spans="1:12" ht="13" x14ac:dyDescent="0.15">
      <c r="A95" s="311"/>
      <c r="B95" s="311"/>
      <c r="C95" s="311"/>
      <c r="D95" s="311"/>
      <c r="E95" s="311"/>
      <c r="F95" s="313"/>
      <c r="G95" s="311"/>
      <c r="H95" s="869"/>
      <c r="I95" s="311"/>
      <c r="J95" s="311"/>
      <c r="K95" s="313"/>
      <c r="L95" s="29"/>
    </row>
    <row r="96" spans="1:12" ht="13" x14ac:dyDescent="0.15">
      <c r="A96" s="311"/>
      <c r="B96" s="311"/>
      <c r="C96" s="311"/>
      <c r="D96" s="311"/>
      <c r="E96" s="311"/>
      <c r="F96" s="313"/>
      <c r="G96" s="311"/>
      <c r="H96" s="869"/>
      <c r="I96" s="311"/>
      <c r="J96" s="311"/>
      <c r="K96" s="313"/>
      <c r="L96" s="29"/>
    </row>
    <row r="97" spans="1:12" ht="13" x14ac:dyDescent="0.15">
      <c r="A97" s="311"/>
      <c r="B97" s="311"/>
      <c r="C97" s="311"/>
      <c r="D97" s="311"/>
      <c r="E97" s="311"/>
      <c r="F97" s="313"/>
      <c r="G97" s="311"/>
      <c r="H97" s="869"/>
      <c r="I97" s="311"/>
      <c r="J97" s="311"/>
      <c r="K97" s="313"/>
      <c r="L97" s="29"/>
    </row>
    <row r="98" spans="1:12" ht="13" x14ac:dyDescent="0.15">
      <c r="A98" s="311"/>
      <c r="B98" s="311"/>
      <c r="C98" s="311"/>
      <c r="D98" s="311"/>
      <c r="E98" s="311"/>
      <c r="F98" s="313"/>
      <c r="G98" s="311"/>
      <c r="H98" s="869"/>
      <c r="I98" s="311"/>
      <c r="J98" s="311"/>
      <c r="K98" s="313"/>
      <c r="L98" s="29"/>
    </row>
    <row r="99" spans="1:12" ht="13" x14ac:dyDescent="0.15">
      <c r="A99" s="311"/>
      <c r="B99" s="311"/>
      <c r="C99" s="311"/>
      <c r="D99" s="311"/>
      <c r="E99" s="311"/>
      <c r="F99" s="313"/>
      <c r="G99" s="311"/>
      <c r="H99" s="869"/>
      <c r="I99" s="311"/>
      <c r="J99" s="311"/>
      <c r="K99" s="313"/>
      <c r="L99" s="29"/>
    </row>
    <row r="100" spans="1:12" ht="13" x14ac:dyDescent="0.15">
      <c r="A100" s="311"/>
      <c r="B100" s="311"/>
      <c r="C100" s="311"/>
      <c r="D100" s="311"/>
      <c r="E100" s="311"/>
      <c r="F100" s="313"/>
      <c r="G100" s="311"/>
      <c r="H100" s="869"/>
      <c r="I100" s="311"/>
      <c r="J100" s="311"/>
      <c r="K100" s="313"/>
      <c r="L100" s="29"/>
    </row>
    <row r="101" spans="1:12" ht="13" x14ac:dyDescent="0.15">
      <c r="A101" s="311"/>
      <c r="B101" s="311"/>
      <c r="C101" s="311"/>
      <c r="D101" s="311"/>
      <c r="E101" s="311"/>
      <c r="F101" s="313"/>
      <c r="G101" s="311"/>
      <c r="H101" s="869"/>
      <c r="I101" s="311"/>
      <c r="J101" s="311"/>
      <c r="K101" s="313"/>
      <c r="L101" s="29"/>
    </row>
    <row r="102" spans="1:12" ht="13" x14ac:dyDescent="0.15">
      <c r="A102" s="311"/>
      <c r="B102" s="311"/>
      <c r="C102" s="311"/>
      <c r="D102" s="311"/>
      <c r="E102" s="311"/>
      <c r="F102" s="313"/>
      <c r="G102" s="311"/>
      <c r="H102" s="869"/>
      <c r="I102" s="311"/>
      <c r="J102" s="311"/>
      <c r="K102" s="313"/>
      <c r="L102" s="29"/>
    </row>
    <row r="103" spans="1:12" ht="13" x14ac:dyDescent="0.15">
      <c r="A103" s="311"/>
      <c r="B103" s="311"/>
      <c r="C103" s="311"/>
      <c r="D103" s="311"/>
      <c r="E103" s="311"/>
      <c r="F103" s="313"/>
      <c r="G103" s="311"/>
      <c r="H103" s="869"/>
      <c r="I103" s="311"/>
      <c r="J103" s="311"/>
      <c r="K103" s="313"/>
      <c r="L103" s="29"/>
    </row>
    <row r="104" spans="1:12" ht="13" x14ac:dyDescent="0.15">
      <c r="A104" s="311"/>
      <c r="B104" s="311"/>
      <c r="C104" s="311"/>
      <c r="D104" s="311"/>
      <c r="E104" s="311"/>
      <c r="F104" s="313"/>
      <c r="G104" s="311"/>
      <c r="H104" s="869"/>
      <c r="I104" s="311"/>
      <c r="J104" s="311"/>
      <c r="K104" s="313"/>
      <c r="L104" s="29"/>
    </row>
    <row r="105" spans="1:12" ht="13" x14ac:dyDescent="0.15">
      <c r="A105" s="311"/>
      <c r="B105" s="311"/>
      <c r="C105" s="311"/>
      <c r="D105" s="311"/>
      <c r="E105" s="311"/>
      <c r="F105" s="313"/>
      <c r="G105" s="311"/>
      <c r="H105" s="869"/>
      <c r="I105" s="311"/>
      <c r="J105" s="311"/>
      <c r="K105" s="313"/>
      <c r="L105" s="29"/>
    </row>
    <row r="106" spans="1:12" ht="13" x14ac:dyDescent="0.15">
      <c r="A106" s="311"/>
      <c r="B106" s="311"/>
      <c r="C106" s="311"/>
      <c r="D106" s="311"/>
      <c r="E106" s="311"/>
      <c r="F106" s="313"/>
      <c r="G106" s="311"/>
      <c r="H106" s="869"/>
      <c r="I106" s="311"/>
      <c r="J106" s="311"/>
      <c r="K106" s="313"/>
      <c r="L106" s="29"/>
    </row>
    <row r="107" spans="1:12" ht="13" x14ac:dyDescent="0.15">
      <c r="A107" s="311"/>
      <c r="B107" s="311"/>
      <c r="C107" s="311"/>
      <c r="D107" s="311"/>
      <c r="E107" s="311"/>
      <c r="F107" s="313"/>
      <c r="G107" s="311"/>
      <c r="H107" s="869"/>
      <c r="I107" s="311"/>
      <c r="J107" s="311"/>
      <c r="K107" s="313"/>
      <c r="L107" s="29"/>
    </row>
    <row r="108" spans="1:12" ht="13" x14ac:dyDescent="0.15">
      <c r="A108" s="311"/>
      <c r="B108" s="311"/>
      <c r="C108" s="311"/>
      <c r="D108" s="311"/>
      <c r="E108" s="311"/>
      <c r="F108" s="313"/>
      <c r="G108" s="311"/>
      <c r="H108" s="869"/>
      <c r="I108" s="311"/>
      <c r="J108" s="311"/>
      <c r="K108" s="313"/>
      <c r="L108" s="29"/>
    </row>
    <row r="109" spans="1:12" ht="13" x14ac:dyDescent="0.15">
      <c r="A109" s="311"/>
      <c r="B109" s="311"/>
      <c r="C109" s="311"/>
      <c r="D109" s="311"/>
      <c r="E109" s="311"/>
      <c r="F109" s="313"/>
      <c r="G109" s="311"/>
      <c r="H109" s="869"/>
      <c r="I109" s="311"/>
      <c r="J109" s="311"/>
      <c r="K109" s="313"/>
      <c r="L109" s="29"/>
    </row>
    <row r="110" spans="1:12" ht="13" x14ac:dyDescent="0.15">
      <c r="A110" s="311"/>
      <c r="B110" s="311"/>
      <c r="C110" s="311"/>
      <c r="D110" s="311"/>
      <c r="E110" s="311"/>
      <c r="F110" s="313"/>
      <c r="G110" s="311"/>
      <c r="H110" s="869"/>
      <c r="I110" s="311"/>
      <c r="J110" s="311"/>
      <c r="K110" s="313"/>
      <c r="L110" s="29"/>
    </row>
    <row r="111" spans="1:12" ht="13" x14ac:dyDescent="0.15">
      <c r="A111" s="311"/>
      <c r="B111" s="311"/>
      <c r="C111" s="311"/>
      <c r="D111" s="311"/>
      <c r="E111" s="311"/>
      <c r="F111" s="313"/>
      <c r="G111" s="311"/>
      <c r="H111" s="869"/>
      <c r="I111" s="311"/>
      <c r="J111" s="311"/>
      <c r="K111" s="313"/>
      <c r="L111" s="29"/>
    </row>
    <row r="112" spans="1:12" ht="13" x14ac:dyDescent="0.15">
      <c r="A112" s="311"/>
      <c r="B112" s="311"/>
      <c r="C112" s="311"/>
      <c r="D112" s="311"/>
      <c r="E112" s="311"/>
      <c r="F112" s="313"/>
      <c r="G112" s="311"/>
      <c r="H112" s="869"/>
      <c r="I112" s="311"/>
      <c r="J112" s="311"/>
      <c r="K112" s="313"/>
      <c r="L112" s="29"/>
    </row>
    <row r="113" spans="1:12" ht="13" x14ac:dyDescent="0.15">
      <c r="A113" s="311"/>
      <c r="B113" s="311"/>
      <c r="C113" s="311"/>
      <c r="D113" s="311"/>
      <c r="E113" s="311"/>
      <c r="F113" s="313"/>
      <c r="G113" s="311"/>
      <c r="H113" s="869"/>
      <c r="I113" s="311"/>
      <c r="J113" s="311"/>
      <c r="K113" s="313"/>
      <c r="L113" s="29"/>
    </row>
    <row r="114" spans="1:12" ht="13" x14ac:dyDescent="0.15">
      <c r="A114" s="311"/>
      <c r="B114" s="311"/>
      <c r="C114" s="311"/>
      <c r="D114" s="311"/>
      <c r="E114" s="311"/>
      <c r="F114" s="313"/>
      <c r="G114" s="311"/>
      <c r="H114" s="869"/>
      <c r="I114" s="311"/>
      <c r="J114" s="311"/>
      <c r="K114" s="313"/>
      <c r="L114" s="29"/>
    </row>
    <row r="115" spans="1:12" ht="13" x14ac:dyDescent="0.15">
      <c r="A115" s="311"/>
      <c r="B115" s="311"/>
      <c r="C115" s="311"/>
      <c r="D115" s="311"/>
      <c r="E115" s="311"/>
      <c r="F115" s="313"/>
      <c r="G115" s="311"/>
      <c r="H115" s="869"/>
      <c r="I115" s="311"/>
      <c r="J115" s="311"/>
      <c r="K115" s="313"/>
      <c r="L115" s="29"/>
    </row>
    <row r="116" spans="1:12" ht="13" x14ac:dyDescent="0.15">
      <c r="A116" s="311"/>
      <c r="B116" s="311"/>
      <c r="C116" s="311"/>
      <c r="D116" s="311"/>
      <c r="E116" s="311"/>
      <c r="F116" s="313"/>
      <c r="G116" s="311"/>
      <c r="H116" s="869"/>
      <c r="I116" s="311"/>
      <c r="J116" s="311"/>
      <c r="K116" s="313"/>
      <c r="L116" s="29"/>
    </row>
    <row r="117" spans="1:12" ht="13" x14ac:dyDescent="0.15">
      <c r="A117" s="311"/>
      <c r="B117" s="311"/>
      <c r="C117" s="311"/>
      <c r="D117" s="311"/>
      <c r="E117" s="311"/>
      <c r="F117" s="313"/>
      <c r="G117" s="311"/>
      <c r="H117" s="869"/>
      <c r="I117" s="311"/>
      <c r="J117" s="311"/>
      <c r="K117" s="313"/>
      <c r="L117" s="29"/>
    </row>
    <row r="118" spans="1:12" ht="13" x14ac:dyDescent="0.15">
      <c r="A118" s="311"/>
      <c r="B118" s="311"/>
      <c r="C118" s="311"/>
      <c r="D118" s="311"/>
      <c r="E118" s="311"/>
      <c r="F118" s="313"/>
      <c r="G118" s="311"/>
      <c r="H118" s="869"/>
      <c r="I118" s="311"/>
      <c r="J118" s="311"/>
      <c r="K118" s="313"/>
      <c r="L118" s="29"/>
    </row>
    <row r="119" spans="1:12" ht="13" x14ac:dyDescent="0.15">
      <c r="A119" s="311"/>
      <c r="B119" s="311"/>
      <c r="C119" s="311"/>
      <c r="D119" s="311"/>
      <c r="E119" s="311"/>
      <c r="F119" s="313"/>
      <c r="G119" s="311"/>
      <c r="H119" s="869"/>
      <c r="I119" s="311"/>
      <c r="J119" s="311"/>
      <c r="K119" s="313"/>
      <c r="L119" s="29"/>
    </row>
    <row r="120" spans="1:12" ht="13" x14ac:dyDescent="0.15">
      <c r="A120" s="311"/>
      <c r="B120" s="311"/>
      <c r="C120" s="311"/>
      <c r="D120" s="311"/>
      <c r="E120" s="311"/>
      <c r="F120" s="313"/>
      <c r="G120" s="311"/>
      <c r="H120" s="869"/>
      <c r="I120" s="311"/>
      <c r="J120" s="311"/>
      <c r="K120" s="313"/>
      <c r="L120" s="29"/>
    </row>
    <row r="121" spans="1:12" ht="13" x14ac:dyDescent="0.15">
      <c r="A121" s="311"/>
      <c r="B121" s="311"/>
      <c r="C121" s="311"/>
      <c r="D121" s="311"/>
      <c r="E121" s="311"/>
      <c r="F121" s="313"/>
      <c r="G121" s="311"/>
      <c r="H121" s="869"/>
      <c r="I121" s="311"/>
      <c r="J121" s="311"/>
      <c r="K121" s="313"/>
      <c r="L121" s="29"/>
    </row>
    <row r="122" spans="1:12" ht="13" x14ac:dyDescent="0.15">
      <c r="A122" s="311"/>
      <c r="B122" s="311"/>
      <c r="C122" s="311"/>
      <c r="D122" s="311"/>
      <c r="E122" s="311"/>
      <c r="F122" s="313"/>
      <c r="G122" s="311"/>
      <c r="H122" s="869"/>
      <c r="I122" s="311"/>
      <c r="J122" s="311"/>
      <c r="K122" s="313"/>
      <c r="L122" s="29"/>
    </row>
    <row r="123" spans="1:12" ht="13" x14ac:dyDescent="0.15">
      <c r="A123" s="311"/>
      <c r="B123" s="311"/>
      <c r="C123" s="311"/>
      <c r="D123" s="311"/>
      <c r="E123" s="311"/>
      <c r="F123" s="313"/>
      <c r="G123" s="311"/>
      <c r="H123" s="869"/>
      <c r="I123" s="311"/>
      <c r="J123" s="311"/>
      <c r="K123" s="313"/>
      <c r="L123" s="29"/>
    </row>
    <row r="124" spans="1:12" ht="13" x14ac:dyDescent="0.15">
      <c r="A124" s="311"/>
      <c r="B124" s="311"/>
      <c r="C124" s="311"/>
      <c r="D124" s="311"/>
      <c r="E124" s="311"/>
      <c r="F124" s="313"/>
      <c r="G124" s="311"/>
      <c r="H124" s="869"/>
      <c r="I124" s="311"/>
      <c r="J124" s="311"/>
      <c r="K124" s="313"/>
      <c r="L124" s="29"/>
    </row>
    <row r="125" spans="1:12" ht="13" x14ac:dyDescent="0.15">
      <c r="A125" s="311"/>
      <c r="B125" s="311"/>
      <c r="C125" s="311"/>
      <c r="D125" s="311"/>
      <c r="E125" s="311"/>
      <c r="F125" s="313"/>
      <c r="G125" s="311"/>
      <c r="H125" s="869"/>
      <c r="I125" s="311"/>
      <c r="J125" s="311"/>
      <c r="K125" s="313"/>
      <c r="L125" s="29"/>
    </row>
    <row r="126" spans="1:12" ht="13" x14ac:dyDescent="0.15">
      <c r="A126" s="311"/>
      <c r="B126" s="311"/>
      <c r="C126" s="311"/>
      <c r="D126" s="311"/>
      <c r="E126" s="311"/>
      <c r="F126" s="313"/>
      <c r="G126" s="311"/>
      <c r="H126" s="869"/>
      <c r="I126" s="311"/>
      <c r="J126" s="311"/>
      <c r="K126" s="313"/>
      <c r="L126" s="29"/>
    </row>
    <row r="127" spans="1:12" ht="13" x14ac:dyDescent="0.15">
      <c r="A127" s="311"/>
      <c r="B127" s="311"/>
      <c r="C127" s="311"/>
      <c r="D127" s="311"/>
      <c r="E127" s="311"/>
      <c r="F127" s="313"/>
      <c r="G127" s="311"/>
      <c r="H127" s="869"/>
      <c r="I127" s="311"/>
      <c r="J127" s="311"/>
      <c r="K127" s="313"/>
      <c r="L127" s="29"/>
    </row>
    <row r="128" spans="1:12" ht="13" x14ac:dyDescent="0.15">
      <c r="A128" s="311"/>
      <c r="B128" s="311"/>
      <c r="C128" s="311"/>
      <c r="D128" s="311"/>
      <c r="E128" s="311"/>
      <c r="F128" s="313"/>
      <c r="G128" s="311"/>
      <c r="H128" s="869"/>
      <c r="I128" s="311"/>
      <c r="J128" s="311"/>
      <c r="K128" s="313"/>
      <c r="L128" s="29"/>
    </row>
    <row r="129" spans="1:12" ht="13" x14ac:dyDescent="0.15">
      <c r="A129" s="311"/>
      <c r="B129" s="311"/>
      <c r="C129" s="311"/>
      <c r="D129" s="311"/>
      <c r="E129" s="311"/>
      <c r="F129" s="313"/>
      <c r="G129" s="311"/>
      <c r="H129" s="869"/>
      <c r="I129" s="311"/>
      <c r="J129" s="311"/>
      <c r="K129" s="313"/>
      <c r="L129" s="29"/>
    </row>
    <row r="130" spans="1:12" ht="13" x14ac:dyDescent="0.15">
      <c r="A130" s="311"/>
      <c r="B130" s="311"/>
      <c r="C130" s="311"/>
      <c r="D130" s="311"/>
      <c r="E130" s="311"/>
      <c r="F130" s="313"/>
      <c r="G130" s="311"/>
      <c r="H130" s="869"/>
      <c r="I130" s="311"/>
      <c r="J130" s="311"/>
      <c r="K130" s="313"/>
      <c r="L130" s="29"/>
    </row>
    <row r="131" spans="1:12" ht="13" x14ac:dyDescent="0.15">
      <c r="A131" s="311"/>
      <c r="B131" s="311"/>
      <c r="C131" s="311"/>
      <c r="D131" s="311"/>
      <c r="E131" s="311"/>
      <c r="F131" s="313"/>
      <c r="G131" s="311"/>
      <c r="H131" s="869"/>
      <c r="I131" s="311"/>
      <c r="J131" s="311"/>
      <c r="K131" s="313"/>
      <c r="L131" s="29"/>
    </row>
    <row r="132" spans="1:12" ht="13" x14ac:dyDescent="0.15">
      <c r="A132" s="311"/>
      <c r="B132" s="311"/>
      <c r="C132" s="311"/>
      <c r="D132" s="311"/>
      <c r="E132" s="311"/>
      <c r="F132" s="313"/>
      <c r="G132" s="311"/>
      <c r="H132" s="869"/>
      <c r="I132" s="311"/>
      <c r="J132" s="311"/>
      <c r="K132" s="313"/>
      <c r="L132" s="29"/>
    </row>
    <row r="133" spans="1:12" ht="13" x14ac:dyDescent="0.15">
      <c r="A133" s="311"/>
      <c r="B133" s="311"/>
      <c r="C133" s="311"/>
      <c r="D133" s="311"/>
      <c r="E133" s="311"/>
      <c r="F133" s="313"/>
      <c r="G133" s="311"/>
      <c r="H133" s="869"/>
      <c r="I133" s="311"/>
      <c r="J133" s="311"/>
      <c r="K133" s="313"/>
      <c r="L133" s="29"/>
    </row>
    <row r="134" spans="1:12" ht="13" x14ac:dyDescent="0.15">
      <c r="A134" s="311"/>
      <c r="B134" s="311"/>
      <c r="C134" s="311"/>
      <c r="D134" s="311"/>
      <c r="E134" s="311"/>
      <c r="F134" s="313"/>
      <c r="G134" s="311"/>
      <c r="H134" s="869"/>
      <c r="I134" s="311"/>
      <c r="J134" s="311"/>
      <c r="K134" s="313"/>
      <c r="L134" s="29"/>
    </row>
    <row r="135" spans="1:12" ht="13" x14ac:dyDescent="0.15">
      <c r="A135" s="311"/>
      <c r="B135" s="311"/>
      <c r="C135" s="311"/>
      <c r="D135" s="311"/>
      <c r="E135" s="311"/>
      <c r="F135" s="313"/>
      <c r="G135" s="311"/>
      <c r="H135" s="869"/>
      <c r="I135" s="311"/>
      <c r="J135" s="311"/>
      <c r="K135" s="313"/>
      <c r="L135" s="29"/>
    </row>
    <row r="136" spans="1:12" ht="13" x14ac:dyDescent="0.15">
      <c r="A136" s="311"/>
      <c r="B136" s="311"/>
      <c r="C136" s="311"/>
      <c r="D136" s="311"/>
      <c r="E136" s="311"/>
      <c r="F136" s="313"/>
      <c r="G136" s="311"/>
      <c r="H136" s="869"/>
      <c r="I136" s="311"/>
      <c r="J136" s="311"/>
      <c r="K136" s="313"/>
      <c r="L136" s="29"/>
    </row>
    <row r="137" spans="1:12" ht="13" x14ac:dyDescent="0.15">
      <c r="A137" s="311"/>
      <c r="B137" s="311"/>
      <c r="C137" s="311"/>
      <c r="D137" s="311"/>
      <c r="E137" s="311"/>
      <c r="F137" s="313"/>
      <c r="G137" s="311"/>
      <c r="H137" s="869"/>
      <c r="I137" s="311"/>
      <c r="J137" s="311"/>
      <c r="K137" s="313"/>
      <c r="L137" s="29"/>
    </row>
    <row r="138" spans="1:12" ht="13" x14ac:dyDescent="0.15">
      <c r="A138" s="311"/>
      <c r="B138" s="311"/>
      <c r="C138" s="311"/>
      <c r="D138" s="311"/>
      <c r="E138" s="311"/>
      <c r="F138" s="313"/>
      <c r="G138" s="311"/>
      <c r="H138" s="869"/>
      <c r="I138" s="311"/>
      <c r="J138" s="311"/>
      <c r="K138" s="313"/>
      <c r="L138" s="29"/>
    </row>
    <row r="139" spans="1:12" ht="13" x14ac:dyDescent="0.15">
      <c r="A139" s="311"/>
      <c r="B139" s="311"/>
      <c r="C139" s="311"/>
      <c r="D139" s="311"/>
      <c r="E139" s="311"/>
      <c r="F139" s="313"/>
      <c r="G139" s="311"/>
      <c r="H139" s="869"/>
      <c r="I139" s="311"/>
      <c r="J139" s="311"/>
      <c r="K139" s="313"/>
      <c r="L139" s="29"/>
    </row>
    <row r="140" spans="1:12" ht="13" x14ac:dyDescent="0.15">
      <c r="A140" s="311"/>
      <c r="B140" s="311"/>
      <c r="C140" s="311"/>
      <c r="D140" s="311"/>
      <c r="E140" s="311"/>
      <c r="F140" s="313"/>
      <c r="G140" s="311"/>
      <c r="H140" s="869"/>
      <c r="I140" s="311"/>
      <c r="J140" s="311"/>
      <c r="K140" s="313"/>
      <c r="L140" s="29"/>
    </row>
    <row r="141" spans="1:12" ht="13" x14ac:dyDescent="0.15">
      <c r="A141" s="311"/>
      <c r="B141" s="311"/>
      <c r="C141" s="311"/>
      <c r="D141" s="311"/>
      <c r="E141" s="311"/>
      <c r="F141" s="313"/>
      <c r="G141" s="311"/>
      <c r="H141" s="869"/>
      <c r="I141" s="311"/>
      <c r="J141" s="311"/>
      <c r="K141" s="313"/>
      <c r="L141" s="29"/>
    </row>
    <row r="142" spans="1:12" ht="13" x14ac:dyDescent="0.15">
      <c r="A142" s="311"/>
      <c r="B142" s="311"/>
      <c r="C142" s="311"/>
      <c r="D142" s="311"/>
      <c r="E142" s="311"/>
      <c r="F142" s="313"/>
      <c r="G142" s="311"/>
      <c r="H142" s="869"/>
      <c r="I142" s="311"/>
      <c r="J142" s="311"/>
      <c r="K142" s="313"/>
      <c r="L142" s="29"/>
    </row>
    <row r="143" spans="1:12" ht="13" x14ac:dyDescent="0.15">
      <c r="A143" s="311"/>
      <c r="B143" s="311"/>
      <c r="C143" s="311"/>
      <c r="D143" s="311"/>
      <c r="E143" s="311"/>
      <c r="F143" s="313"/>
      <c r="G143" s="311"/>
      <c r="H143" s="869"/>
      <c r="I143" s="311"/>
      <c r="J143" s="311"/>
      <c r="K143" s="313"/>
      <c r="L143" s="29"/>
    </row>
    <row r="144" spans="1:12" ht="13" x14ac:dyDescent="0.15">
      <c r="A144" s="311"/>
      <c r="B144" s="311"/>
      <c r="C144" s="311"/>
      <c r="D144" s="311"/>
      <c r="E144" s="311"/>
      <c r="F144" s="313"/>
      <c r="G144" s="311"/>
      <c r="H144" s="869"/>
      <c r="I144" s="311"/>
      <c r="J144" s="311"/>
      <c r="K144" s="313"/>
      <c r="L144" s="29"/>
    </row>
    <row r="145" spans="1:12" ht="13" x14ac:dyDescent="0.15">
      <c r="A145" s="311"/>
      <c r="B145" s="311"/>
      <c r="C145" s="311"/>
      <c r="D145" s="311"/>
      <c r="E145" s="311"/>
      <c r="F145" s="313"/>
      <c r="G145" s="311"/>
      <c r="H145" s="869"/>
      <c r="I145" s="311"/>
      <c r="J145" s="311"/>
      <c r="K145" s="313"/>
      <c r="L145" s="29"/>
    </row>
    <row r="146" spans="1:12" ht="13" x14ac:dyDescent="0.15">
      <c r="A146" s="311"/>
      <c r="B146" s="311"/>
      <c r="C146" s="311"/>
      <c r="D146" s="311"/>
      <c r="E146" s="311"/>
      <c r="F146" s="313"/>
      <c r="G146" s="311"/>
      <c r="H146" s="869"/>
      <c r="I146" s="311"/>
      <c r="J146" s="311"/>
      <c r="K146" s="313"/>
      <c r="L146" s="29"/>
    </row>
    <row r="147" spans="1:12" ht="13" x14ac:dyDescent="0.15">
      <c r="A147" s="311"/>
      <c r="B147" s="311"/>
      <c r="C147" s="311"/>
      <c r="D147" s="311"/>
      <c r="E147" s="311"/>
      <c r="F147" s="313"/>
      <c r="G147" s="311"/>
      <c r="H147" s="869"/>
      <c r="I147" s="311"/>
      <c r="J147" s="311"/>
      <c r="K147" s="313"/>
      <c r="L147" s="29"/>
    </row>
    <row r="148" spans="1:12" ht="13" x14ac:dyDescent="0.15">
      <c r="A148" s="311"/>
      <c r="B148" s="311"/>
      <c r="C148" s="311"/>
      <c r="D148" s="311"/>
      <c r="E148" s="311"/>
      <c r="F148" s="313"/>
      <c r="G148" s="311"/>
      <c r="H148" s="869"/>
      <c r="I148" s="311"/>
      <c r="J148" s="311"/>
      <c r="K148" s="313"/>
      <c r="L148" s="29"/>
    </row>
    <row r="149" spans="1:12" ht="13" x14ac:dyDescent="0.15">
      <c r="A149" s="311"/>
      <c r="B149" s="311"/>
      <c r="C149" s="311"/>
      <c r="D149" s="311"/>
      <c r="E149" s="311"/>
      <c r="F149" s="313"/>
      <c r="G149" s="311"/>
      <c r="H149" s="869"/>
      <c r="I149" s="311"/>
      <c r="J149" s="311"/>
      <c r="K149" s="313"/>
      <c r="L149" s="29"/>
    </row>
    <row r="150" spans="1:12" ht="13" x14ac:dyDescent="0.15">
      <c r="A150" s="311"/>
      <c r="B150" s="311"/>
      <c r="C150" s="311"/>
      <c r="D150" s="311"/>
      <c r="E150" s="311"/>
      <c r="F150" s="313"/>
      <c r="G150" s="311"/>
      <c r="H150" s="869"/>
      <c r="I150" s="311"/>
      <c r="J150" s="311"/>
      <c r="K150" s="313"/>
      <c r="L150" s="29"/>
    </row>
    <row r="151" spans="1:12" ht="13" x14ac:dyDescent="0.15">
      <c r="A151" s="311"/>
      <c r="B151" s="311"/>
      <c r="C151" s="311"/>
      <c r="D151" s="311"/>
      <c r="E151" s="311"/>
      <c r="F151" s="313"/>
      <c r="G151" s="311"/>
      <c r="H151" s="869"/>
      <c r="I151" s="311"/>
      <c r="J151" s="311"/>
      <c r="K151" s="313"/>
      <c r="L151" s="29"/>
    </row>
    <row r="152" spans="1:12" ht="13" x14ac:dyDescent="0.15">
      <c r="A152" s="311"/>
      <c r="B152" s="311"/>
      <c r="C152" s="311"/>
      <c r="D152" s="311"/>
      <c r="E152" s="311"/>
      <c r="F152" s="313"/>
      <c r="G152" s="311"/>
      <c r="H152" s="869"/>
      <c r="I152" s="311"/>
      <c r="J152" s="311"/>
      <c r="K152" s="313"/>
      <c r="L152" s="29"/>
    </row>
    <row r="153" spans="1:12" ht="13" x14ac:dyDescent="0.15">
      <c r="A153" s="311"/>
      <c r="B153" s="311"/>
      <c r="C153" s="311"/>
      <c r="D153" s="311"/>
      <c r="E153" s="311"/>
      <c r="F153" s="313"/>
      <c r="G153" s="311"/>
      <c r="H153" s="869"/>
      <c r="I153" s="311"/>
      <c r="J153" s="311"/>
      <c r="K153" s="313"/>
      <c r="L153" s="29"/>
    </row>
    <row r="154" spans="1:12" ht="13" x14ac:dyDescent="0.15">
      <c r="A154" s="311"/>
      <c r="B154" s="311"/>
      <c r="C154" s="311"/>
      <c r="D154" s="311"/>
      <c r="E154" s="311"/>
      <c r="F154" s="313"/>
      <c r="G154" s="311"/>
      <c r="H154" s="869"/>
      <c r="I154" s="311"/>
      <c r="J154" s="311"/>
      <c r="K154" s="313"/>
      <c r="L154" s="29"/>
    </row>
    <row r="155" spans="1:12" ht="13" x14ac:dyDescent="0.15">
      <c r="A155" s="311"/>
      <c r="B155" s="311"/>
      <c r="C155" s="311"/>
      <c r="D155" s="311"/>
      <c r="E155" s="311"/>
      <c r="F155" s="313"/>
      <c r="G155" s="311"/>
      <c r="H155" s="869"/>
      <c r="I155" s="311"/>
      <c r="J155" s="311"/>
      <c r="K155" s="313"/>
      <c r="L155" s="29"/>
    </row>
    <row r="156" spans="1:12" ht="13" x14ac:dyDescent="0.15">
      <c r="A156" s="311"/>
      <c r="B156" s="311"/>
      <c r="C156" s="311"/>
      <c r="D156" s="311"/>
      <c r="E156" s="311"/>
      <c r="F156" s="313"/>
      <c r="G156" s="311"/>
      <c r="H156" s="869"/>
      <c r="I156" s="311"/>
      <c r="J156" s="311"/>
      <c r="K156" s="313"/>
      <c r="L156" s="29"/>
    </row>
    <row r="157" spans="1:12" ht="13" x14ac:dyDescent="0.15">
      <c r="A157" s="311"/>
      <c r="B157" s="311"/>
      <c r="C157" s="311"/>
      <c r="D157" s="311"/>
      <c r="E157" s="311"/>
      <c r="F157" s="313"/>
      <c r="G157" s="311"/>
      <c r="H157" s="869"/>
      <c r="I157" s="311"/>
      <c r="J157" s="311"/>
      <c r="K157" s="313"/>
      <c r="L157" s="29"/>
    </row>
    <row r="158" spans="1:12" ht="13" x14ac:dyDescent="0.15">
      <c r="A158" s="311"/>
      <c r="B158" s="311"/>
      <c r="C158" s="311"/>
      <c r="D158" s="311"/>
      <c r="E158" s="311"/>
      <c r="F158" s="313"/>
      <c r="G158" s="311"/>
      <c r="H158" s="869"/>
      <c r="I158" s="311"/>
      <c r="J158" s="311"/>
      <c r="K158" s="313"/>
      <c r="L158" s="29"/>
    </row>
    <row r="159" spans="1:12" ht="13" x14ac:dyDescent="0.15">
      <c r="A159" s="311"/>
      <c r="B159" s="311"/>
      <c r="C159" s="311"/>
      <c r="D159" s="311"/>
      <c r="E159" s="311"/>
      <c r="F159" s="313"/>
      <c r="G159" s="311"/>
      <c r="H159" s="869"/>
      <c r="I159" s="311"/>
      <c r="J159" s="311"/>
      <c r="K159" s="313"/>
      <c r="L159" s="29"/>
    </row>
    <row r="160" spans="1:12" ht="13" x14ac:dyDescent="0.15">
      <c r="A160" s="311"/>
      <c r="B160" s="311"/>
      <c r="C160" s="311"/>
      <c r="D160" s="311"/>
      <c r="E160" s="311"/>
      <c r="F160" s="313"/>
      <c r="G160" s="311"/>
      <c r="H160" s="869"/>
      <c r="I160" s="311"/>
      <c r="J160" s="311"/>
      <c r="K160" s="313"/>
      <c r="L160" s="29"/>
    </row>
    <row r="161" spans="1:12" ht="13" x14ac:dyDescent="0.15">
      <c r="A161" s="311"/>
      <c r="B161" s="311"/>
      <c r="C161" s="311"/>
      <c r="D161" s="311"/>
      <c r="E161" s="311"/>
      <c r="F161" s="313"/>
      <c r="G161" s="311"/>
      <c r="H161" s="869"/>
      <c r="I161" s="311"/>
      <c r="J161" s="311"/>
      <c r="K161" s="313"/>
      <c r="L161" s="29"/>
    </row>
    <row r="162" spans="1:12" ht="13" x14ac:dyDescent="0.15">
      <c r="A162" s="311"/>
      <c r="B162" s="311"/>
      <c r="C162" s="311"/>
      <c r="D162" s="311"/>
      <c r="E162" s="311"/>
      <c r="F162" s="313"/>
      <c r="G162" s="311"/>
      <c r="H162" s="869"/>
      <c r="I162" s="311"/>
      <c r="J162" s="311"/>
      <c r="K162" s="313"/>
      <c r="L162" s="29"/>
    </row>
    <row r="163" spans="1:12" ht="13" x14ac:dyDescent="0.15">
      <c r="A163" s="311"/>
      <c r="B163" s="311"/>
      <c r="C163" s="311"/>
      <c r="D163" s="311"/>
      <c r="E163" s="311"/>
      <c r="F163" s="313"/>
      <c r="G163" s="311"/>
      <c r="H163" s="869"/>
      <c r="I163" s="311"/>
      <c r="J163" s="311"/>
      <c r="K163" s="313"/>
      <c r="L163" s="29"/>
    </row>
    <row r="164" spans="1:12" ht="13" x14ac:dyDescent="0.15">
      <c r="A164" s="311"/>
      <c r="B164" s="311"/>
      <c r="C164" s="311"/>
      <c r="D164" s="311"/>
      <c r="E164" s="311"/>
      <c r="F164" s="313"/>
      <c r="G164" s="311"/>
      <c r="H164" s="869"/>
      <c r="I164" s="311"/>
      <c r="J164" s="311"/>
      <c r="K164" s="313"/>
      <c r="L164" s="29"/>
    </row>
    <row r="165" spans="1:12" ht="13" x14ac:dyDescent="0.15">
      <c r="A165" s="311"/>
      <c r="B165" s="311"/>
      <c r="C165" s="311"/>
      <c r="D165" s="311"/>
      <c r="E165" s="311"/>
      <c r="F165" s="313"/>
      <c r="G165" s="311"/>
      <c r="H165" s="869"/>
      <c r="I165" s="311"/>
      <c r="J165" s="311"/>
      <c r="K165" s="313"/>
      <c r="L165" s="29"/>
    </row>
    <row r="166" spans="1:12" ht="13" x14ac:dyDescent="0.15">
      <c r="A166" s="311"/>
      <c r="B166" s="311"/>
      <c r="C166" s="311"/>
      <c r="D166" s="311"/>
      <c r="E166" s="311"/>
      <c r="F166" s="313"/>
      <c r="G166" s="311"/>
      <c r="H166" s="869"/>
      <c r="I166" s="311"/>
      <c r="J166" s="311"/>
      <c r="K166" s="313"/>
      <c r="L166" s="29"/>
    </row>
    <row r="167" spans="1:12" ht="13" x14ac:dyDescent="0.15">
      <c r="A167" s="311"/>
      <c r="B167" s="311"/>
      <c r="C167" s="311"/>
      <c r="D167" s="311"/>
      <c r="E167" s="311"/>
      <c r="F167" s="313"/>
      <c r="G167" s="311"/>
      <c r="H167" s="869"/>
      <c r="I167" s="311"/>
      <c r="J167" s="311"/>
      <c r="K167" s="313"/>
      <c r="L167" s="29"/>
    </row>
    <row r="168" spans="1:12" ht="13" x14ac:dyDescent="0.15">
      <c r="A168" s="311"/>
      <c r="B168" s="311"/>
      <c r="C168" s="311"/>
      <c r="D168" s="311"/>
      <c r="E168" s="311"/>
      <c r="F168" s="313"/>
      <c r="G168" s="311"/>
      <c r="H168" s="869"/>
      <c r="I168" s="311"/>
      <c r="J168" s="311"/>
      <c r="K168" s="313"/>
      <c r="L168" s="29"/>
    </row>
    <row r="169" spans="1:12" ht="13" x14ac:dyDescent="0.15">
      <c r="A169" s="311"/>
      <c r="B169" s="311"/>
      <c r="C169" s="311"/>
      <c r="D169" s="311"/>
      <c r="E169" s="311"/>
      <c r="F169" s="313"/>
      <c r="G169" s="311"/>
      <c r="H169" s="869"/>
      <c r="I169" s="311"/>
      <c r="J169" s="311"/>
      <c r="K169" s="313"/>
      <c r="L169" s="29"/>
    </row>
    <row r="170" spans="1:12" ht="13" x14ac:dyDescent="0.15">
      <c r="A170" s="311"/>
      <c r="B170" s="311"/>
      <c r="C170" s="311"/>
      <c r="D170" s="311"/>
      <c r="E170" s="311"/>
      <c r="F170" s="313"/>
      <c r="G170" s="311"/>
      <c r="H170" s="869"/>
      <c r="I170" s="311"/>
      <c r="J170" s="311"/>
      <c r="K170" s="313"/>
      <c r="L170" s="29"/>
    </row>
    <row r="171" spans="1:12" ht="13" x14ac:dyDescent="0.15">
      <c r="A171" s="311"/>
      <c r="B171" s="311"/>
      <c r="C171" s="311"/>
      <c r="D171" s="311"/>
      <c r="E171" s="311"/>
      <c r="F171" s="313"/>
      <c r="G171" s="311"/>
      <c r="H171" s="869"/>
      <c r="I171" s="311"/>
      <c r="J171" s="311"/>
      <c r="K171" s="313"/>
      <c r="L171" s="29"/>
    </row>
    <row r="172" spans="1:12" ht="13" x14ac:dyDescent="0.15">
      <c r="A172" s="311"/>
      <c r="B172" s="311"/>
      <c r="C172" s="311"/>
      <c r="D172" s="311"/>
      <c r="E172" s="311"/>
      <c r="F172" s="313"/>
      <c r="G172" s="311"/>
      <c r="H172" s="869"/>
      <c r="I172" s="311"/>
      <c r="J172" s="311"/>
      <c r="K172" s="313"/>
      <c r="L172" s="29"/>
    </row>
    <row r="173" spans="1:12" ht="13" x14ac:dyDescent="0.15">
      <c r="A173" s="311"/>
      <c r="B173" s="311"/>
      <c r="C173" s="311"/>
      <c r="D173" s="311"/>
      <c r="E173" s="311"/>
      <c r="F173" s="313"/>
      <c r="G173" s="311"/>
      <c r="H173" s="869"/>
      <c r="I173" s="311"/>
      <c r="J173" s="311"/>
      <c r="K173" s="313"/>
      <c r="L173" s="29"/>
    </row>
    <row r="174" spans="1:12" ht="13" x14ac:dyDescent="0.15">
      <c r="A174" s="311"/>
      <c r="B174" s="311"/>
      <c r="C174" s="311"/>
      <c r="D174" s="311"/>
      <c r="E174" s="311"/>
      <c r="F174" s="313"/>
      <c r="G174" s="311"/>
      <c r="H174" s="869"/>
      <c r="I174" s="311"/>
      <c r="J174" s="311"/>
      <c r="K174" s="313"/>
      <c r="L174" s="29"/>
    </row>
    <row r="175" spans="1:12" ht="13" x14ac:dyDescent="0.15">
      <c r="A175" s="311"/>
      <c r="B175" s="311"/>
      <c r="C175" s="311"/>
      <c r="D175" s="311"/>
      <c r="E175" s="311"/>
      <c r="F175" s="313"/>
      <c r="G175" s="311"/>
      <c r="H175" s="869"/>
      <c r="I175" s="311"/>
      <c r="J175" s="311"/>
      <c r="K175" s="313"/>
      <c r="L175" s="29"/>
    </row>
    <row r="176" spans="1:12" ht="13" x14ac:dyDescent="0.15">
      <c r="A176" s="311"/>
      <c r="B176" s="311"/>
      <c r="C176" s="311"/>
      <c r="D176" s="311"/>
      <c r="E176" s="311"/>
      <c r="F176" s="313"/>
      <c r="G176" s="311"/>
      <c r="H176" s="869"/>
      <c r="I176" s="311"/>
      <c r="J176" s="311"/>
      <c r="K176" s="313"/>
      <c r="L176" s="29"/>
    </row>
    <row r="177" spans="1:12" ht="13" x14ac:dyDescent="0.15">
      <c r="A177" s="311"/>
      <c r="B177" s="311"/>
      <c r="C177" s="311"/>
      <c r="D177" s="311"/>
      <c r="E177" s="311"/>
      <c r="F177" s="313"/>
      <c r="G177" s="311"/>
      <c r="H177" s="869"/>
      <c r="I177" s="311"/>
      <c r="J177" s="311"/>
      <c r="K177" s="313"/>
      <c r="L177" s="29"/>
    </row>
    <row r="178" spans="1:12" ht="13" x14ac:dyDescent="0.15">
      <c r="A178" s="311"/>
      <c r="B178" s="311"/>
      <c r="C178" s="311"/>
      <c r="D178" s="311"/>
      <c r="E178" s="311"/>
      <c r="F178" s="313"/>
      <c r="G178" s="311"/>
      <c r="H178" s="869"/>
      <c r="I178" s="311"/>
      <c r="J178" s="311"/>
      <c r="K178" s="313"/>
      <c r="L178" s="29"/>
    </row>
    <row r="179" spans="1:12" ht="13" x14ac:dyDescent="0.15">
      <c r="A179" s="311"/>
      <c r="B179" s="311"/>
      <c r="C179" s="311"/>
      <c r="D179" s="311"/>
      <c r="E179" s="311"/>
      <c r="F179" s="313"/>
      <c r="G179" s="311"/>
      <c r="H179" s="869"/>
      <c r="I179" s="311"/>
      <c r="J179" s="311"/>
      <c r="K179" s="313"/>
      <c r="L179" s="29"/>
    </row>
    <row r="180" spans="1:12" ht="13" x14ac:dyDescent="0.15">
      <c r="A180" s="311"/>
      <c r="B180" s="311"/>
      <c r="C180" s="311"/>
      <c r="D180" s="311"/>
      <c r="E180" s="311"/>
      <c r="F180" s="313"/>
      <c r="G180" s="311"/>
      <c r="H180" s="869"/>
      <c r="I180" s="311"/>
      <c r="J180" s="311"/>
      <c r="K180" s="313"/>
      <c r="L180" s="29"/>
    </row>
    <row r="181" spans="1:12" ht="13" x14ac:dyDescent="0.15">
      <c r="A181" s="311"/>
      <c r="B181" s="311"/>
      <c r="C181" s="311"/>
      <c r="D181" s="311"/>
      <c r="E181" s="311"/>
      <c r="F181" s="313"/>
      <c r="G181" s="311"/>
      <c r="H181" s="869"/>
      <c r="I181" s="311"/>
      <c r="J181" s="311"/>
      <c r="K181" s="313"/>
      <c r="L181" s="29"/>
    </row>
    <row r="182" spans="1:12" ht="13" x14ac:dyDescent="0.15">
      <c r="A182" s="311"/>
      <c r="B182" s="311"/>
      <c r="C182" s="311"/>
      <c r="D182" s="311"/>
      <c r="E182" s="311"/>
      <c r="F182" s="313"/>
      <c r="G182" s="311"/>
      <c r="H182" s="869"/>
      <c r="I182" s="311"/>
      <c r="J182" s="311"/>
      <c r="K182" s="313"/>
      <c r="L182" s="29"/>
    </row>
    <row r="183" spans="1:12" ht="13" x14ac:dyDescent="0.15">
      <c r="A183" s="311"/>
      <c r="B183" s="311"/>
      <c r="C183" s="311"/>
      <c r="D183" s="311"/>
      <c r="E183" s="311"/>
      <c r="F183" s="313"/>
      <c r="G183" s="311"/>
      <c r="H183" s="869"/>
      <c r="I183" s="311"/>
      <c r="J183" s="311"/>
      <c r="K183" s="313"/>
      <c r="L183" s="29"/>
    </row>
    <row r="184" spans="1:12" ht="13" x14ac:dyDescent="0.15">
      <c r="A184" s="311"/>
      <c r="B184" s="311"/>
      <c r="C184" s="311"/>
      <c r="D184" s="311"/>
      <c r="E184" s="311"/>
      <c r="F184" s="313"/>
      <c r="G184" s="311"/>
      <c r="H184" s="869"/>
      <c r="I184" s="311"/>
      <c r="J184" s="311"/>
      <c r="K184" s="313"/>
      <c r="L184" s="29"/>
    </row>
    <row r="185" spans="1:12" ht="13" x14ac:dyDescent="0.15">
      <c r="A185" s="311"/>
      <c r="B185" s="311"/>
      <c r="C185" s="311"/>
      <c r="D185" s="311"/>
      <c r="E185" s="311"/>
      <c r="F185" s="313"/>
      <c r="G185" s="311"/>
      <c r="H185" s="869"/>
      <c r="I185" s="311"/>
      <c r="J185" s="311"/>
      <c r="K185" s="313"/>
      <c r="L185" s="29"/>
    </row>
    <row r="186" spans="1:12" ht="13" x14ac:dyDescent="0.15">
      <c r="A186" s="311"/>
      <c r="B186" s="311"/>
      <c r="C186" s="311"/>
      <c r="D186" s="311"/>
      <c r="E186" s="311"/>
      <c r="F186" s="313"/>
      <c r="G186" s="311"/>
      <c r="H186" s="869"/>
      <c r="I186" s="311"/>
      <c r="J186" s="311"/>
      <c r="K186" s="313"/>
      <c r="L186" s="29"/>
    </row>
    <row r="187" spans="1:12" ht="13" x14ac:dyDescent="0.15">
      <c r="A187" s="311"/>
      <c r="B187" s="311"/>
      <c r="C187" s="311"/>
      <c r="D187" s="311"/>
      <c r="E187" s="311"/>
      <c r="F187" s="313"/>
      <c r="G187" s="311"/>
      <c r="H187" s="869"/>
      <c r="I187" s="311"/>
      <c r="J187" s="311"/>
      <c r="K187" s="313"/>
      <c r="L187" s="29"/>
    </row>
    <row r="188" spans="1:12" ht="13" x14ac:dyDescent="0.15">
      <c r="A188" s="311"/>
      <c r="B188" s="311"/>
      <c r="C188" s="311"/>
      <c r="D188" s="311"/>
      <c r="E188" s="311"/>
      <c r="F188" s="313"/>
      <c r="G188" s="311"/>
      <c r="H188" s="869"/>
      <c r="I188" s="311"/>
      <c r="J188" s="311"/>
      <c r="K188" s="313"/>
      <c r="L188" s="29"/>
    </row>
    <row r="189" spans="1:12" ht="13" x14ac:dyDescent="0.15">
      <c r="A189" s="311"/>
      <c r="B189" s="311"/>
      <c r="C189" s="311"/>
      <c r="D189" s="311"/>
      <c r="E189" s="311"/>
      <c r="F189" s="313"/>
      <c r="G189" s="311"/>
      <c r="H189" s="869"/>
      <c r="I189" s="311"/>
      <c r="J189" s="311"/>
      <c r="K189" s="313"/>
      <c r="L189" s="29"/>
    </row>
    <row r="190" spans="1:12" ht="13" x14ac:dyDescent="0.15">
      <c r="A190" s="311"/>
      <c r="B190" s="311"/>
      <c r="C190" s="311"/>
      <c r="D190" s="311"/>
      <c r="E190" s="311"/>
      <c r="F190" s="313"/>
      <c r="G190" s="311"/>
      <c r="H190" s="869"/>
      <c r="I190" s="311"/>
      <c r="J190" s="311"/>
      <c r="K190" s="313"/>
      <c r="L190" s="29"/>
    </row>
    <row r="191" spans="1:12" ht="13" x14ac:dyDescent="0.15">
      <c r="A191" s="311"/>
      <c r="B191" s="311"/>
      <c r="C191" s="311"/>
      <c r="D191" s="311"/>
      <c r="E191" s="311"/>
      <c r="F191" s="313"/>
      <c r="G191" s="311"/>
      <c r="H191" s="869"/>
      <c r="I191" s="311"/>
      <c r="J191" s="311"/>
      <c r="K191" s="313"/>
      <c r="L191" s="29"/>
    </row>
    <row r="192" spans="1:12" ht="13" x14ac:dyDescent="0.15">
      <c r="A192" s="311"/>
      <c r="B192" s="311"/>
      <c r="C192" s="311"/>
      <c r="D192" s="311"/>
      <c r="E192" s="311"/>
      <c r="F192" s="313"/>
      <c r="G192" s="311"/>
      <c r="H192" s="869"/>
      <c r="I192" s="311"/>
      <c r="J192" s="311"/>
      <c r="K192" s="313"/>
      <c r="L192" s="29"/>
    </row>
    <row r="193" spans="1:12" ht="13" x14ac:dyDescent="0.15">
      <c r="A193" s="311"/>
      <c r="B193" s="311"/>
      <c r="C193" s="311"/>
      <c r="D193" s="311"/>
      <c r="E193" s="311"/>
      <c r="F193" s="313"/>
      <c r="G193" s="311"/>
      <c r="H193" s="869"/>
      <c r="I193" s="311"/>
      <c r="J193" s="311"/>
      <c r="K193" s="313"/>
      <c r="L193" s="29"/>
    </row>
    <row r="194" spans="1:12" ht="13" x14ac:dyDescent="0.15">
      <c r="A194" s="311"/>
      <c r="B194" s="311"/>
      <c r="C194" s="311"/>
      <c r="D194" s="311"/>
      <c r="E194" s="311"/>
      <c r="F194" s="313"/>
      <c r="G194" s="311"/>
      <c r="H194" s="869"/>
      <c r="I194" s="311"/>
      <c r="J194" s="311"/>
      <c r="K194" s="313"/>
      <c r="L194" s="29"/>
    </row>
    <row r="195" spans="1:12" ht="13" x14ac:dyDescent="0.15">
      <c r="A195" s="311"/>
      <c r="B195" s="311"/>
      <c r="C195" s="311"/>
      <c r="D195" s="311"/>
      <c r="E195" s="311"/>
      <c r="F195" s="313"/>
      <c r="G195" s="311"/>
      <c r="H195" s="869"/>
      <c r="I195" s="311"/>
      <c r="J195" s="311"/>
      <c r="K195" s="313"/>
      <c r="L195" s="29"/>
    </row>
    <row r="196" spans="1:12" ht="13" x14ac:dyDescent="0.15">
      <c r="A196" s="311"/>
      <c r="B196" s="311"/>
      <c r="C196" s="311"/>
      <c r="D196" s="311"/>
      <c r="E196" s="311"/>
      <c r="F196" s="313"/>
      <c r="G196" s="311"/>
      <c r="H196" s="869"/>
      <c r="I196" s="311"/>
      <c r="J196" s="311"/>
      <c r="K196" s="313"/>
      <c r="L196" s="29"/>
    </row>
    <row r="197" spans="1:12" ht="13" x14ac:dyDescent="0.15">
      <c r="A197" s="311"/>
      <c r="B197" s="311"/>
      <c r="C197" s="311"/>
      <c r="D197" s="311"/>
      <c r="E197" s="311"/>
      <c r="F197" s="313"/>
      <c r="G197" s="311"/>
      <c r="H197" s="869"/>
      <c r="I197" s="311"/>
      <c r="J197" s="311"/>
      <c r="K197" s="313"/>
      <c r="L197" s="29"/>
    </row>
    <row r="198" spans="1:12" ht="13" x14ac:dyDescent="0.15">
      <c r="A198" s="311"/>
      <c r="B198" s="311"/>
      <c r="C198" s="311"/>
      <c r="D198" s="311"/>
      <c r="E198" s="311"/>
      <c r="F198" s="313"/>
      <c r="G198" s="311"/>
      <c r="H198" s="869"/>
      <c r="I198" s="311"/>
      <c r="J198" s="311"/>
      <c r="K198" s="313"/>
      <c r="L198" s="29"/>
    </row>
    <row r="199" spans="1:12" ht="13" x14ac:dyDescent="0.15">
      <c r="A199" s="311"/>
      <c r="B199" s="311"/>
      <c r="C199" s="311"/>
      <c r="D199" s="311"/>
      <c r="E199" s="311"/>
      <c r="F199" s="313"/>
      <c r="G199" s="311"/>
      <c r="H199" s="869"/>
      <c r="I199" s="311"/>
      <c r="J199" s="311"/>
      <c r="K199" s="313"/>
      <c r="L199" s="29"/>
    </row>
    <row r="200" spans="1:12" ht="13" x14ac:dyDescent="0.15">
      <c r="A200" s="311"/>
      <c r="B200" s="311"/>
      <c r="C200" s="311"/>
      <c r="D200" s="311"/>
      <c r="E200" s="311"/>
      <c r="F200" s="313"/>
      <c r="G200" s="311"/>
      <c r="H200" s="869"/>
      <c r="I200" s="311"/>
      <c r="J200" s="311"/>
      <c r="K200" s="313"/>
      <c r="L200" s="29"/>
    </row>
    <row r="201" spans="1:12" ht="13" x14ac:dyDescent="0.15">
      <c r="A201" s="311"/>
      <c r="B201" s="311"/>
      <c r="C201" s="311"/>
      <c r="D201" s="311"/>
      <c r="E201" s="311"/>
      <c r="F201" s="313"/>
      <c r="G201" s="311"/>
      <c r="H201" s="869"/>
      <c r="I201" s="311"/>
      <c r="J201" s="311"/>
      <c r="K201" s="313"/>
      <c r="L201" s="29"/>
    </row>
    <row r="202" spans="1:12" ht="13" x14ac:dyDescent="0.15">
      <c r="A202" s="311"/>
      <c r="B202" s="311"/>
      <c r="C202" s="311"/>
      <c r="D202" s="311"/>
      <c r="E202" s="311"/>
      <c r="F202" s="313"/>
      <c r="G202" s="311"/>
      <c r="H202" s="869"/>
      <c r="I202" s="311"/>
      <c r="J202" s="311"/>
      <c r="K202" s="313"/>
      <c r="L202" s="29"/>
    </row>
    <row r="203" spans="1:12" ht="13" x14ac:dyDescent="0.15">
      <c r="A203" s="311"/>
      <c r="B203" s="311"/>
      <c r="C203" s="311"/>
      <c r="D203" s="311"/>
      <c r="E203" s="311"/>
      <c r="F203" s="313"/>
      <c r="G203" s="311"/>
      <c r="H203" s="869"/>
      <c r="I203" s="311"/>
      <c r="J203" s="311"/>
      <c r="K203" s="313"/>
      <c r="L203" s="29"/>
    </row>
    <row r="204" spans="1:12" ht="13" x14ac:dyDescent="0.15">
      <c r="A204" s="311"/>
      <c r="B204" s="311"/>
      <c r="C204" s="311"/>
      <c r="D204" s="311"/>
      <c r="E204" s="311"/>
      <c r="F204" s="313"/>
      <c r="G204" s="311"/>
      <c r="H204" s="869"/>
      <c r="I204" s="311"/>
      <c r="J204" s="311"/>
      <c r="K204" s="313"/>
      <c r="L204" s="29"/>
    </row>
    <row r="205" spans="1:12" ht="13" x14ac:dyDescent="0.15">
      <c r="A205" s="311"/>
      <c r="B205" s="311"/>
      <c r="C205" s="311"/>
      <c r="D205" s="311"/>
      <c r="E205" s="311"/>
      <c r="F205" s="313"/>
      <c r="G205" s="311"/>
      <c r="H205" s="869"/>
      <c r="I205" s="311"/>
      <c r="J205" s="311"/>
      <c r="K205" s="313"/>
      <c r="L205" s="29"/>
    </row>
    <row r="206" spans="1:12" ht="13" x14ac:dyDescent="0.15">
      <c r="A206" s="311"/>
      <c r="B206" s="311"/>
      <c r="C206" s="311"/>
      <c r="D206" s="311"/>
      <c r="E206" s="311"/>
      <c r="F206" s="313"/>
      <c r="G206" s="311"/>
      <c r="H206" s="869"/>
      <c r="I206" s="311"/>
      <c r="J206" s="311"/>
      <c r="K206" s="313"/>
      <c r="L206" s="29"/>
    </row>
    <row r="207" spans="1:12" ht="13" x14ac:dyDescent="0.15">
      <c r="A207" s="311"/>
      <c r="B207" s="311"/>
      <c r="C207" s="311"/>
      <c r="D207" s="311"/>
      <c r="E207" s="311"/>
      <c r="F207" s="313"/>
      <c r="G207" s="311"/>
      <c r="H207" s="869"/>
      <c r="I207" s="311"/>
      <c r="J207" s="311"/>
      <c r="K207" s="313"/>
      <c r="L207" s="29"/>
    </row>
    <row r="208" spans="1:12" ht="13" x14ac:dyDescent="0.15">
      <c r="A208" s="311"/>
      <c r="B208" s="311"/>
      <c r="C208" s="311"/>
      <c r="D208" s="311"/>
      <c r="E208" s="311"/>
      <c r="F208" s="313"/>
      <c r="G208" s="311"/>
      <c r="H208" s="869"/>
      <c r="I208" s="311"/>
      <c r="J208" s="311"/>
      <c r="K208" s="313"/>
      <c r="L208" s="29"/>
    </row>
    <row r="209" spans="1:12" ht="13" x14ac:dyDescent="0.15">
      <c r="A209" s="311"/>
      <c r="B209" s="311"/>
      <c r="C209" s="311"/>
      <c r="D209" s="311"/>
      <c r="E209" s="311"/>
      <c r="F209" s="313"/>
      <c r="G209" s="311"/>
      <c r="H209" s="869"/>
      <c r="I209" s="311"/>
      <c r="J209" s="311"/>
      <c r="K209" s="313"/>
      <c r="L209" s="29"/>
    </row>
    <row r="210" spans="1:12" ht="13" x14ac:dyDescent="0.15">
      <c r="A210" s="311"/>
      <c r="B210" s="311"/>
      <c r="C210" s="311"/>
      <c r="D210" s="311"/>
      <c r="E210" s="311"/>
      <c r="F210" s="313"/>
      <c r="G210" s="311"/>
      <c r="H210" s="869"/>
      <c r="I210" s="311"/>
      <c r="J210" s="311"/>
      <c r="K210" s="313"/>
      <c r="L210" s="29"/>
    </row>
    <row r="211" spans="1:12" ht="13" x14ac:dyDescent="0.15">
      <c r="A211" s="311"/>
      <c r="B211" s="311"/>
      <c r="C211" s="311"/>
      <c r="D211" s="311"/>
      <c r="E211" s="311"/>
      <c r="F211" s="313"/>
      <c r="G211" s="311"/>
      <c r="H211" s="869"/>
      <c r="I211" s="311"/>
      <c r="J211" s="311"/>
      <c r="K211" s="313"/>
      <c r="L211" s="29"/>
    </row>
    <row r="212" spans="1:12" ht="13" x14ac:dyDescent="0.15">
      <c r="A212" s="311"/>
      <c r="B212" s="311"/>
      <c r="C212" s="311"/>
      <c r="D212" s="311"/>
      <c r="E212" s="311"/>
      <c r="F212" s="313"/>
      <c r="G212" s="311"/>
      <c r="H212" s="869"/>
      <c r="I212" s="311"/>
      <c r="J212" s="311"/>
      <c r="K212" s="313"/>
      <c r="L212" s="29"/>
    </row>
    <row r="213" spans="1:12" ht="13" x14ac:dyDescent="0.15">
      <c r="A213" s="311"/>
      <c r="B213" s="311"/>
      <c r="C213" s="311"/>
      <c r="D213" s="311"/>
      <c r="E213" s="311"/>
      <c r="F213" s="313"/>
      <c r="G213" s="311"/>
      <c r="H213" s="869"/>
      <c r="I213" s="311"/>
      <c r="J213" s="311"/>
      <c r="K213" s="313"/>
      <c r="L213" s="29"/>
    </row>
    <row r="214" spans="1:12" ht="13" x14ac:dyDescent="0.15">
      <c r="A214" s="311"/>
      <c r="B214" s="311"/>
      <c r="C214" s="311"/>
      <c r="D214" s="311"/>
      <c r="E214" s="311"/>
      <c r="F214" s="313"/>
      <c r="G214" s="311"/>
      <c r="H214" s="869"/>
      <c r="I214" s="311"/>
      <c r="J214" s="311"/>
      <c r="K214" s="313"/>
      <c r="L214" s="29"/>
    </row>
    <row r="215" spans="1:12" ht="13" x14ac:dyDescent="0.15">
      <c r="A215" s="311"/>
      <c r="B215" s="311"/>
      <c r="C215" s="311"/>
      <c r="D215" s="311"/>
      <c r="E215" s="311"/>
      <c r="F215" s="313"/>
      <c r="G215" s="311"/>
      <c r="H215" s="869"/>
      <c r="I215" s="311"/>
      <c r="J215" s="311"/>
      <c r="K215" s="313"/>
      <c r="L215" s="29"/>
    </row>
    <row r="216" spans="1:12" ht="13" x14ac:dyDescent="0.15">
      <c r="A216" s="311"/>
      <c r="B216" s="311"/>
      <c r="C216" s="311"/>
      <c r="D216" s="311"/>
      <c r="E216" s="311"/>
      <c r="F216" s="313"/>
      <c r="G216" s="311"/>
      <c r="H216" s="869"/>
      <c r="I216" s="311"/>
      <c r="J216" s="311"/>
      <c r="K216" s="313"/>
      <c r="L216" s="29"/>
    </row>
    <row r="217" spans="1:12" ht="13" x14ac:dyDescent="0.15">
      <c r="A217" s="311"/>
      <c r="B217" s="311"/>
      <c r="C217" s="311"/>
      <c r="D217" s="311"/>
      <c r="E217" s="311"/>
      <c r="F217" s="313"/>
      <c r="G217" s="311"/>
      <c r="H217" s="869"/>
      <c r="I217" s="311"/>
      <c r="J217" s="311"/>
      <c r="K217" s="313"/>
      <c r="L217" s="29"/>
    </row>
    <row r="218" spans="1:12" ht="13" x14ac:dyDescent="0.15">
      <c r="A218" s="311"/>
      <c r="B218" s="311"/>
      <c r="C218" s="311"/>
      <c r="D218" s="311"/>
      <c r="E218" s="311"/>
      <c r="F218" s="313"/>
      <c r="G218" s="311"/>
      <c r="H218" s="869"/>
      <c r="I218" s="311"/>
      <c r="J218" s="311"/>
      <c r="K218" s="313"/>
      <c r="L218" s="29"/>
    </row>
    <row r="219" spans="1:12" ht="13" x14ac:dyDescent="0.15">
      <c r="A219" s="311"/>
      <c r="B219" s="311"/>
      <c r="C219" s="311"/>
      <c r="D219" s="311"/>
      <c r="E219" s="311"/>
      <c r="F219" s="313"/>
      <c r="G219" s="311"/>
      <c r="H219" s="869"/>
      <c r="I219" s="311"/>
      <c r="J219" s="311"/>
      <c r="K219" s="313"/>
      <c r="L219" s="29"/>
    </row>
    <row r="220" spans="1:12" ht="13" x14ac:dyDescent="0.15">
      <c r="A220" s="311"/>
      <c r="B220" s="311"/>
      <c r="C220" s="311"/>
      <c r="D220" s="311"/>
      <c r="E220" s="311"/>
      <c r="F220" s="313"/>
      <c r="G220" s="311"/>
      <c r="H220" s="869"/>
      <c r="I220" s="311"/>
      <c r="J220" s="311"/>
      <c r="K220" s="313"/>
      <c r="L220" s="29"/>
    </row>
    <row r="221" spans="1:12" ht="13" x14ac:dyDescent="0.15">
      <c r="A221" s="311"/>
      <c r="B221" s="311"/>
      <c r="C221" s="311"/>
      <c r="D221" s="311"/>
      <c r="E221" s="311"/>
      <c r="F221" s="313"/>
      <c r="G221" s="311"/>
      <c r="H221" s="869"/>
      <c r="I221" s="311"/>
      <c r="J221" s="311"/>
      <c r="K221" s="313"/>
      <c r="L221" s="29"/>
    </row>
    <row r="222" spans="1:12" ht="13" x14ac:dyDescent="0.15">
      <c r="A222" s="311"/>
      <c r="B222" s="311"/>
      <c r="C222" s="311"/>
      <c r="D222" s="311"/>
      <c r="E222" s="311"/>
      <c r="F222" s="313"/>
      <c r="G222" s="311"/>
      <c r="H222" s="869"/>
      <c r="I222" s="311"/>
      <c r="J222" s="311"/>
      <c r="K222" s="313"/>
      <c r="L222" s="29"/>
    </row>
    <row r="223" spans="1:12" ht="13" x14ac:dyDescent="0.15">
      <c r="A223" s="311"/>
      <c r="B223" s="311"/>
      <c r="C223" s="311"/>
      <c r="D223" s="311"/>
      <c r="E223" s="311"/>
      <c r="F223" s="313"/>
      <c r="G223" s="311"/>
      <c r="H223" s="869"/>
      <c r="I223" s="311"/>
      <c r="J223" s="311"/>
      <c r="K223" s="313"/>
      <c r="L223" s="29"/>
    </row>
    <row r="224" spans="1:12" ht="13" x14ac:dyDescent="0.15">
      <c r="A224" s="311"/>
      <c r="B224" s="311"/>
      <c r="C224" s="311"/>
      <c r="D224" s="311"/>
      <c r="E224" s="311"/>
      <c r="F224" s="313"/>
      <c r="G224" s="311"/>
      <c r="H224" s="869"/>
      <c r="I224" s="311"/>
      <c r="J224" s="311"/>
      <c r="K224" s="313"/>
      <c r="L224" s="29"/>
    </row>
    <row r="225" spans="1:12" ht="13" x14ac:dyDescent="0.15">
      <c r="A225" s="311"/>
      <c r="B225" s="311"/>
      <c r="C225" s="311"/>
      <c r="D225" s="311"/>
      <c r="E225" s="311"/>
      <c r="F225" s="313"/>
      <c r="G225" s="311"/>
      <c r="H225" s="869"/>
      <c r="I225" s="311"/>
      <c r="J225" s="311"/>
      <c r="K225" s="313"/>
      <c r="L225" s="29"/>
    </row>
    <row r="226" spans="1:12" ht="13" x14ac:dyDescent="0.15">
      <c r="A226" s="311"/>
      <c r="B226" s="311"/>
      <c r="C226" s="311"/>
      <c r="D226" s="311"/>
      <c r="E226" s="311"/>
      <c r="F226" s="313"/>
      <c r="G226" s="311"/>
      <c r="H226" s="869"/>
      <c r="I226" s="311"/>
      <c r="J226" s="311"/>
      <c r="K226" s="313"/>
      <c r="L226" s="29"/>
    </row>
    <row r="227" spans="1:12" ht="13" x14ac:dyDescent="0.15">
      <c r="A227" s="311"/>
      <c r="B227" s="311"/>
      <c r="C227" s="311"/>
      <c r="D227" s="311"/>
      <c r="E227" s="311"/>
      <c r="F227" s="313"/>
      <c r="G227" s="311"/>
      <c r="H227" s="869"/>
      <c r="I227" s="311"/>
      <c r="J227" s="311"/>
      <c r="K227" s="313"/>
      <c r="L227" s="29"/>
    </row>
    <row r="228" spans="1:12" ht="13" x14ac:dyDescent="0.15">
      <c r="A228" s="311"/>
      <c r="B228" s="311"/>
      <c r="C228" s="311"/>
      <c r="D228" s="311"/>
      <c r="E228" s="311"/>
      <c r="F228" s="313"/>
      <c r="G228" s="311"/>
      <c r="H228" s="869"/>
      <c r="I228" s="311"/>
      <c r="J228" s="311"/>
      <c r="K228" s="313"/>
      <c r="L228" s="29"/>
    </row>
    <row r="229" spans="1:12" ht="13" x14ac:dyDescent="0.15">
      <c r="A229" s="311"/>
      <c r="B229" s="311"/>
      <c r="C229" s="311"/>
      <c r="D229" s="311"/>
      <c r="E229" s="311"/>
      <c r="F229" s="313"/>
      <c r="G229" s="311"/>
      <c r="H229" s="869"/>
      <c r="I229" s="311"/>
      <c r="J229" s="311"/>
      <c r="K229" s="313"/>
      <c r="L229" s="29"/>
    </row>
    <row r="230" spans="1:12" ht="13" x14ac:dyDescent="0.15">
      <c r="A230" s="311"/>
      <c r="B230" s="311"/>
      <c r="C230" s="311"/>
      <c r="D230" s="311"/>
      <c r="E230" s="311"/>
      <c r="F230" s="313"/>
      <c r="G230" s="311"/>
      <c r="H230" s="869"/>
      <c r="I230" s="311"/>
      <c r="J230" s="311"/>
      <c r="K230" s="313"/>
      <c r="L230" s="29"/>
    </row>
    <row r="231" spans="1:12" ht="13" x14ac:dyDescent="0.15">
      <c r="A231" s="311"/>
      <c r="B231" s="311"/>
      <c r="C231" s="311"/>
      <c r="D231" s="311"/>
      <c r="E231" s="311"/>
      <c r="F231" s="313"/>
      <c r="G231" s="311"/>
      <c r="H231" s="869"/>
      <c r="I231" s="311"/>
      <c r="J231" s="311"/>
      <c r="K231" s="313"/>
      <c r="L231" s="29"/>
    </row>
    <row r="232" spans="1:12" ht="13" x14ac:dyDescent="0.15">
      <c r="A232" s="311"/>
      <c r="B232" s="311"/>
      <c r="C232" s="311"/>
      <c r="D232" s="311"/>
      <c r="E232" s="311"/>
      <c r="F232" s="313"/>
      <c r="G232" s="311"/>
      <c r="H232" s="869"/>
      <c r="I232" s="311"/>
      <c r="J232" s="311"/>
      <c r="K232" s="313"/>
      <c r="L232" s="29"/>
    </row>
    <row r="233" spans="1:12" ht="13" x14ac:dyDescent="0.15">
      <c r="A233" s="311"/>
      <c r="B233" s="311"/>
      <c r="C233" s="311"/>
      <c r="D233" s="311"/>
      <c r="E233" s="311"/>
      <c r="F233" s="313"/>
      <c r="G233" s="311"/>
      <c r="H233" s="869"/>
      <c r="I233" s="311"/>
      <c r="J233" s="311"/>
      <c r="K233" s="313"/>
      <c r="L233" s="29"/>
    </row>
    <row r="234" spans="1:12" ht="13" x14ac:dyDescent="0.15">
      <c r="A234" s="311"/>
      <c r="B234" s="311"/>
      <c r="C234" s="311"/>
      <c r="D234" s="311"/>
      <c r="E234" s="311"/>
      <c r="F234" s="313"/>
      <c r="G234" s="311"/>
      <c r="H234" s="869"/>
      <c r="I234" s="311"/>
      <c r="J234" s="311"/>
      <c r="K234" s="313"/>
      <c r="L234" s="29"/>
    </row>
    <row r="235" spans="1:12" ht="13" x14ac:dyDescent="0.15">
      <c r="A235" s="311"/>
      <c r="B235" s="311"/>
      <c r="C235" s="311"/>
      <c r="D235" s="311"/>
      <c r="E235" s="311"/>
      <c r="F235" s="313"/>
      <c r="G235" s="311"/>
      <c r="H235" s="869"/>
      <c r="I235" s="311"/>
      <c r="J235" s="311"/>
      <c r="K235" s="313"/>
      <c r="L235" s="29"/>
    </row>
    <row r="236" spans="1:12" ht="13" x14ac:dyDescent="0.15">
      <c r="A236" s="311"/>
      <c r="B236" s="311"/>
      <c r="C236" s="311"/>
      <c r="D236" s="311"/>
      <c r="E236" s="311"/>
      <c r="F236" s="313"/>
      <c r="G236" s="311"/>
      <c r="H236" s="869"/>
      <c r="I236" s="311"/>
      <c r="J236" s="311"/>
      <c r="K236" s="313"/>
      <c r="L236" s="29"/>
    </row>
    <row r="237" spans="1:12" ht="13" x14ac:dyDescent="0.15">
      <c r="A237" s="311"/>
      <c r="B237" s="311"/>
      <c r="C237" s="311"/>
      <c r="D237" s="311"/>
      <c r="E237" s="311"/>
      <c r="F237" s="313"/>
      <c r="G237" s="311"/>
      <c r="H237" s="869"/>
      <c r="I237" s="311"/>
      <c r="J237" s="311"/>
      <c r="K237" s="313"/>
      <c r="L237" s="29"/>
    </row>
    <row r="238" spans="1:12" ht="13" x14ac:dyDescent="0.15">
      <c r="A238" s="311"/>
      <c r="B238" s="311"/>
      <c r="C238" s="311"/>
      <c r="D238" s="311"/>
      <c r="E238" s="311"/>
      <c r="F238" s="313"/>
      <c r="G238" s="311"/>
      <c r="H238" s="869"/>
      <c r="I238" s="311"/>
      <c r="J238" s="311"/>
      <c r="K238" s="313"/>
      <c r="L238" s="29"/>
    </row>
    <row r="239" spans="1:12" ht="13" x14ac:dyDescent="0.15">
      <c r="A239" s="311"/>
      <c r="B239" s="311"/>
      <c r="C239" s="311"/>
      <c r="D239" s="311"/>
      <c r="E239" s="311"/>
      <c r="F239" s="313"/>
      <c r="G239" s="311"/>
      <c r="H239" s="869"/>
      <c r="I239" s="311"/>
      <c r="J239" s="311"/>
      <c r="K239" s="313"/>
      <c r="L239" s="29"/>
    </row>
    <row r="240" spans="1:12" ht="13" x14ac:dyDescent="0.15">
      <c r="A240" s="311"/>
      <c r="B240" s="311"/>
      <c r="C240" s="311"/>
      <c r="D240" s="311"/>
      <c r="E240" s="311"/>
      <c r="F240" s="313"/>
      <c r="G240" s="311"/>
      <c r="H240" s="869"/>
      <c r="I240" s="311"/>
      <c r="J240" s="311"/>
      <c r="K240" s="313"/>
      <c r="L240" s="29"/>
    </row>
    <row r="241" spans="1:12" ht="13" x14ac:dyDescent="0.15">
      <c r="A241" s="311"/>
      <c r="B241" s="311"/>
      <c r="C241" s="311"/>
      <c r="D241" s="311"/>
      <c r="E241" s="311"/>
      <c r="F241" s="313"/>
      <c r="G241" s="311"/>
      <c r="H241" s="869"/>
      <c r="I241" s="311"/>
      <c r="J241" s="311"/>
      <c r="K241" s="313"/>
      <c r="L241" s="29"/>
    </row>
    <row r="242" spans="1:12" ht="13" x14ac:dyDescent="0.15">
      <c r="A242" s="311"/>
      <c r="B242" s="311"/>
      <c r="C242" s="311"/>
      <c r="D242" s="311"/>
      <c r="E242" s="311"/>
      <c r="F242" s="313"/>
      <c r="G242" s="311"/>
      <c r="H242" s="869"/>
      <c r="I242" s="311"/>
      <c r="J242" s="311"/>
      <c r="K242" s="313"/>
      <c r="L242" s="29"/>
    </row>
    <row r="243" spans="1:12" ht="13" x14ac:dyDescent="0.15">
      <c r="A243" s="311"/>
      <c r="B243" s="311"/>
      <c r="C243" s="311"/>
      <c r="D243" s="311"/>
      <c r="E243" s="311"/>
      <c r="F243" s="313"/>
      <c r="G243" s="311"/>
      <c r="H243" s="869"/>
      <c r="I243" s="311"/>
      <c r="J243" s="311"/>
      <c r="K243" s="313"/>
      <c r="L243" s="29"/>
    </row>
    <row r="244" spans="1:12" ht="13" x14ac:dyDescent="0.15">
      <c r="A244" s="311"/>
      <c r="B244" s="311"/>
      <c r="C244" s="311"/>
      <c r="D244" s="311"/>
      <c r="E244" s="311"/>
      <c r="F244" s="313"/>
      <c r="G244" s="311"/>
      <c r="H244" s="869"/>
      <c r="I244" s="311"/>
      <c r="J244" s="311"/>
      <c r="K244" s="313"/>
      <c r="L244" s="29"/>
    </row>
    <row r="245" spans="1:12" ht="13" x14ac:dyDescent="0.15">
      <c r="A245" s="311"/>
      <c r="B245" s="311"/>
      <c r="C245" s="311"/>
      <c r="D245" s="311"/>
      <c r="E245" s="311"/>
      <c r="F245" s="313"/>
      <c r="G245" s="311"/>
      <c r="H245" s="869"/>
      <c r="I245" s="311"/>
      <c r="J245" s="311"/>
      <c r="K245" s="313"/>
      <c r="L245" s="29"/>
    </row>
    <row r="246" spans="1:12" ht="13" x14ac:dyDescent="0.15">
      <c r="A246" s="311"/>
      <c r="B246" s="311"/>
      <c r="C246" s="311"/>
      <c r="D246" s="311"/>
      <c r="E246" s="311"/>
      <c r="F246" s="313"/>
      <c r="G246" s="311"/>
      <c r="H246" s="869"/>
      <c r="I246" s="311"/>
      <c r="J246" s="311"/>
      <c r="K246" s="313"/>
      <c r="L246" s="29"/>
    </row>
    <row r="247" spans="1:12" ht="13" x14ac:dyDescent="0.15">
      <c r="A247" s="311"/>
      <c r="B247" s="311"/>
      <c r="C247" s="311"/>
      <c r="D247" s="311"/>
      <c r="E247" s="311"/>
      <c r="F247" s="313"/>
      <c r="G247" s="311"/>
      <c r="H247" s="869"/>
      <c r="I247" s="311"/>
      <c r="J247" s="311"/>
      <c r="K247" s="313"/>
      <c r="L247" s="29"/>
    </row>
    <row r="248" spans="1:12" ht="13" x14ac:dyDescent="0.15">
      <c r="A248" s="311"/>
      <c r="B248" s="311"/>
      <c r="C248" s="311"/>
      <c r="D248" s="311"/>
      <c r="E248" s="311"/>
      <c r="F248" s="313"/>
      <c r="G248" s="311"/>
      <c r="H248" s="869"/>
      <c r="I248" s="311"/>
      <c r="J248" s="311"/>
      <c r="K248" s="313"/>
      <c r="L248" s="29"/>
    </row>
    <row r="249" spans="1:12" ht="13" x14ac:dyDescent="0.15">
      <c r="A249" s="311"/>
      <c r="B249" s="311"/>
      <c r="C249" s="311"/>
      <c r="D249" s="311"/>
      <c r="E249" s="311"/>
      <c r="F249" s="313"/>
      <c r="G249" s="311"/>
      <c r="H249" s="869"/>
      <c r="I249" s="311"/>
      <c r="J249" s="311"/>
      <c r="K249" s="313"/>
      <c r="L249" s="29"/>
    </row>
    <row r="250" spans="1:12" ht="13" x14ac:dyDescent="0.15">
      <c r="A250" s="311"/>
      <c r="B250" s="311"/>
      <c r="C250" s="311"/>
      <c r="D250" s="311"/>
      <c r="E250" s="311"/>
      <c r="F250" s="313"/>
      <c r="G250" s="311"/>
      <c r="H250" s="869"/>
      <c r="I250" s="311"/>
      <c r="J250" s="311"/>
      <c r="K250" s="313"/>
      <c r="L250" s="29"/>
    </row>
    <row r="251" spans="1:12" ht="13" x14ac:dyDescent="0.15">
      <c r="A251" s="311"/>
      <c r="B251" s="311"/>
      <c r="C251" s="311"/>
      <c r="D251" s="311"/>
      <c r="E251" s="311"/>
      <c r="F251" s="313"/>
      <c r="G251" s="311"/>
      <c r="H251" s="869"/>
      <c r="I251" s="311"/>
      <c r="J251" s="311"/>
      <c r="K251" s="313"/>
      <c r="L251" s="29"/>
    </row>
    <row r="252" spans="1:12" ht="13" x14ac:dyDescent="0.15">
      <c r="A252" s="311"/>
      <c r="B252" s="311"/>
      <c r="C252" s="311"/>
      <c r="D252" s="311"/>
      <c r="E252" s="311"/>
      <c r="F252" s="313"/>
      <c r="G252" s="311"/>
      <c r="H252" s="869"/>
      <c r="I252" s="311"/>
      <c r="J252" s="311"/>
      <c r="K252" s="313"/>
      <c r="L252" s="29"/>
    </row>
    <row r="253" spans="1:12" ht="13" x14ac:dyDescent="0.15">
      <c r="A253" s="311"/>
      <c r="B253" s="311"/>
      <c r="C253" s="311"/>
      <c r="D253" s="311"/>
      <c r="E253" s="311"/>
      <c r="F253" s="313"/>
      <c r="G253" s="311"/>
      <c r="H253" s="869"/>
      <c r="I253" s="311"/>
      <c r="J253" s="311"/>
      <c r="K253" s="313"/>
      <c r="L253" s="29"/>
    </row>
    <row r="254" spans="1:12" ht="13" x14ac:dyDescent="0.15">
      <c r="A254" s="311"/>
      <c r="B254" s="311"/>
      <c r="C254" s="311"/>
      <c r="D254" s="311"/>
      <c r="E254" s="311"/>
      <c r="F254" s="313"/>
      <c r="G254" s="311"/>
      <c r="H254" s="869"/>
      <c r="I254" s="311"/>
      <c r="J254" s="311"/>
      <c r="K254" s="313"/>
      <c r="L254" s="29"/>
    </row>
    <row r="255" spans="1:12" ht="13" x14ac:dyDescent="0.15">
      <c r="A255" s="311"/>
      <c r="B255" s="311"/>
      <c r="C255" s="311"/>
      <c r="D255" s="311"/>
      <c r="E255" s="311"/>
      <c r="F255" s="313"/>
      <c r="G255" s="311"/>
      <c r="H255" s="869"/>
      <c r="I255" s="311"/>
      <c r="J255" s="311"/>
      <c r="K255" s="313"/>
      <c r="L255" s="29"/>
    </row>
    <row r="256" spans="1:12" ht="13" x14ac:dyDescent="0.15">
      <c r="A256" s="311"/>
      <c r="B256" s="311"/>
      <c r="C256" s="311"/>
      <c r="D256" s="311"/>
      <c r="E256" s="311"/>
      <c r="F256" s="313"/>
      <c r="G256" s="311"/>
      <c r="H256" s="869"/>
      <c r="I256" s="311"/>
      <c r="J256" s="311"/>
      <c r="K256" s="313"/>
      <c r="L256" s="29"/>
    </row>
    <row r="257" spans="1:12" ht="13" x14ac:dyDescent="0.15">
      <c r="A257" s="311"/>
      <c r="B257" s="311"/>
      <c r="C257" s="311"/>
      <c r="D257" s="311"/>
      <c r="E257" s="311"/>
      <c r="F257" s="313"/>
      <c r="G257" s="311"/>
      <c r="H257" s="869"/>
      <c r="I257" s="311"/>
      <c r="J257" s="311"/>
      <c r="K257" s="313"/>
      <c r="L257" s="29"/>
    </row>
    <row r="258" spans="1:12" ht="13" x14ac:dyDescent="0.15">
      <c r="A258" s="311"/>
      <c r="B258" s="311"/>
      <c r="C258" s="311"/>
      <c r="D258" s="311"/>
      <c r="E258" s="311"/>
      <c r="F258" s="313"/>
      <c r="G258" s="311"/>
      <c r="H258" s="869"/>
      <c r="I258" s="311"/>
      <c r="J258" s="311"/>
      <c r="K258" s="313"/>
      <c r="L258" s="29"/>
    </row>
    <row r="259" spans="1:12" ht="13" x14ac:dyDescent="0.15">
      <c r="A259" s="311"/>
      <c r="B259" s="311"/>
      <c r="C259" s="311"/>
      <c r="D259" s="311"/>
      <c r="E259" s="311"/>
      <c r="F259" s="313"/>
      <c r="G259" s="311"/>
      <c r="H259" s="869"/>
      <c r="I259" s="311"/>
      <c r="J259" s="311"/>
      <c r="K259" s="313"/>
      <c r="L259" s="29"/>
    </row>
    <row r="260" spans="1:12" ht="13" x14ac:dyDescent="0.15">
      <c r="A260" s="311"/>
      <c r="B260" s="311"/>
      <c r="C260" s="311"/>
      <c r="D260" s="311"/>
      <c r="E260" s="311"/>
      <c r="F260" s="313"/>
      <c r="G260" s="311"/>
      <c r="H260" s="869"/>
      <c r="I260" s="311"/>
      <c r="J260" s="311"/>
      <c r="K260" s="313"/>
      <c r="L260" s="29"/>
    </row>
    <row r="261" spans="1:12" ht="13" x14ac:dyDescent="0.15">
      <c r="A261" s="311"/>
      <c r="B261" s="311"/>
      <c r="C261" s="311"/>
      <c r="D261" s="311"/>
      <c r="E261" s="311"/>
      <c r="F261" s="313"/>
      <c r="G261" s="311"/>
      <c r="H261" s="869"/>
      <c r="I261" s="311"/>
      <c r="J261" s="311"/>
      <c r="K261" s="313"/>
      <c r="L261" s="29"/>
    </row>
    <row r="262" spans="1:12" ht="13" x14ac:dyDescent="0.15">
      <c r="A262" s="311"/>
      <c r="B262" s="311"/>
      <c r="C262" s="311"/>
      <c r="D262" s="311"/>
      <c r="E262" s="311"/>
      <c r="F262" s="313"/>
      <c r="G262" s="311"/>
      <c r="H262" s="869"/>
      <c r="I262" s="311"/>
      <c r="J262" s="311"/>
      <c r="K262" s="313"/>
      <c r="L262" s="29"/>
    </row>
    <row r="263" spans="1:12" ht="13" x14ac:dyDescent="0.15">
      <c r="A263" s="311"/>
      <c r="B263" s="311"/>
      <c r="C263" s="311"/>
      <c r="D263" s="311"/>
      <c r="E263" s="311"/>
      <c r="F263" s="313"/>
      <c r="G263" s="311"/>
      <c r="H263" s="869"/>
      <c r="I263" s="311"/>
      <c r="J263" s="311"/>
      <c r="K263" s="313"/>
      <c r="L263" s="29"/>
    </row>
    <row r="264" spans="1:12" ht="13" x14ac:dyDescent="0.15">
      <c r="A264" s="311"/>
      <c r="B264" s="311"/>
      <c r="C264" s="311"/>
      <c r="D264" s="311"/>
      <c r="E264" s="311"/>
      <c r="F264" s="313"/>
      <c r="G264" s="311"/>
      <c r="H264" s="869"/>
      <c r="I264" s="311"/>
      <c r="J264" s="311"/>
      <c r="K264" s="313"/>
      <c r="L264" s="29"/>
    </row>
    <row r="265" spans="1:12" ht="13" x14ac:dyDescent="0.15">
      <c r="A265" s="311"/>
      <c r="B265" s="311"/>
      <c r="C265" s="311"/>
      <c r="D265" s="311"/>
      <c r="E265" s="311"/>
      <c r="F265" s="313"/>
      <c r="G265" s="311"/>
      <c r="H265" s="869"/>
      <c r="I265" s="311"/>
      <c r="J265" s="311"/>
      <c r="K265" s="313"/>
      <c r="L265" s="29"/>
    </row>
    <row r="266" spans="1:12" ht="13" x14ac:dyDescent="0.15">
      <c r="A266" s="311"/>
      <c r="B266" s="311"/>
      <c r="C266" s="311"/>
      <c r="D266" s="311"/>
      <c r="E266" s="311"/>
      <c r="F266" s="313"/>
      <c r="G266" s="311"/>
      <c r="H266" s="869"/>
      <c r="I266" s="311"/>
      <c r="J266" s="311"/>
      <c r="K266" s="313"/>
      <c r="L266" s="29"/>
    </row>
    <row r="267" spans="1:12" ht="13" x14ac:dyDescent="0.15">
      <c r="A267" s="311"/>
      <c r="B267" s="311"/>
      <c r="C267" s="311"/>
      <c r="D267" s="311"/>
      <c r="E267" s="311"/>
      <c r="F267" s="313"/>
      <c r="G267" s="311"/>
      <c r="H267" s="869"/>
      <c r="I267" s="311"/>
      <c r="J267" s="311"/>
      <c r="K267" s="313"/>
      <c r="L267" s="29"/>
    </row>
    <row r="268" spans="1:12" ht="13" x14ac:dyDescent="0.15">
      <c r="A268" s="311"/>
      <c r="B268" s="311"/>
      <c r="C268" s="311"/>
      <c r="D268" s="311"/>
      <c r="E268" s="311"/>
      <c r="F268" s="313"/>
      <c r="G268" s="311"/>
      <c r="H268" s="869"/>
      <c r="I268" s="311"/>
      <c r="J268" s="311"/>
      <c r="K268" s="313"/>
      <c r="L268" s="29"/>
    </row>
    <row r="269" spans="1:12" ht="13" x14ac:dyDescent="0.15">
      <c r="A269" s="311"/>
      <c r="B269" s="311"/>
      <c r="C269" s="311"/>
      <c r="D269" s="311"/>
      <c r="E269" s="311"/>
      <c r="F269" s="313"/>
      <c r="G269" s="311"/>
      <c r="H269" s="869"/>
      <c r="I269" s="311"/>
      <c r="J269" s="311"/>
      <c r="K269" s="313"/>
      <c r="L269" s="29"/>
    </row>
    <row r="270" spans="1:12" ht="13" x14ac:dyDescent="0.15">
      <c r="A270" s="311"/>
      <c r="B270" s="311"/>
      <c r="C270" s="311"/>
      <c r="D270" s="311"/>
      <c r="E270" s="311"/>
      <c r="F270" s="313"/>
      <c r="G270" s="311"/>
      <c r="H270" s="869"/>
      <c r="I270" s="311"/>
      <c r="J270" s="311"/>
      <c r="K270" s="313"/>
      <c r="L270" s="29"/>
    </row>
    <row r="271" spans="1:12" ht="13" x14ac:dyDescent="0.15">
      <c r="A271" s="311"/>
      <c r="B271" s="311"/>
      <c r="C271" s="311"/>
      <c r="D271" s="311"/>
      <c r="E271" s="311"/>
      <c r="F271" s="313"/>
      <c r="G271" s="311"/>
      <c r="H271" s="869"/>
      <c r="I271" s="311"/>
      <c r="J271" s="311"/>
      <c r="K271" s="313"/>
      <c r="L271" s="29"/>
    </row>
    <row r="272" spans="1:12" ht="13" x14ac:dyDescent="0.15">
      <c r="A272" s="311"/>
      <c r="B272" s="311"/>
      <c r="C272" s="311"/>
      <c r="D272" s="311"/>
      <c r="E272" s="311"/>
      <c r="F272" s="313"/>
      <c r="G272" s="311"/>
      <c r="H272" s="869"/>
      <c r="I272" s="311"/>
      <c r="J272" s="311"/>
      <c r="K272" s="313"/>
      <c r="L272" s="29"/>
    </row>
    <row r="273" spans="1:12" ht="13" x14ac:dyDescent="0.15">
      <c r="A273" s="311"/>
      <c r="B273" s="311"/>
      <c r="C273" s="311"/>
      <c r="D273" s="311"/>
      <c r="E273" s="311"/>
      <c r="F273" s="313"/>
      <c r="G273" s="311"/>
      <c r="H273" s="869"/>
      <c r="I273" s="311"/>
      <c r="J273" s="311"/>
      <c r="K273" s="313"/>
      <c r="L273" s="29"/>
    </row>
    <row r="274" spans="1:12" ht="13" x14ac:dyDescent="0.15">
      <c r="A274" s="311"/>
      <c r="B274" s="311"/>
      <c r="C274" s="311"/>
      <c r="D274" s="311"/>
      <c r="E274" s="311"/>
      <c r="F274" s="313"/>
      <c r="G274" s="311"/>
      <c r="H274" s="869"/>
      <c r="I274" s="311"/>
      <c r="J274" s="311"/>
      <c r="K274" s="313"/>
      <c r="L274" s="29"/>
    </row>
    <row r="275" spans="1:12" ht="13" x14ac:dyDescent="0.15">
      <c r="A275" s="311"/>
      <c r="B275" s="311"/>
      <c r="C275" s="311"/>
      <c r="D275" s="311"/>
      <c r="E275" s="311"/>
      <c r="F275" s="313"/>
      <c r="G275" s="311"/>
      <c r="H275" s="869"/>
      <c r="I275" s="311"/>
      <c r="J275" s="311"/>
      <c r="K275" s="313"/>
      <c r="L275" s="29"/>
    </row>
    <row r="276" spans="1:12" ht="13" x14ac:dyDescent="0.15">
      <c r="A276" s="311"/>
      <c r="B276" s="311"/>
      <c r="C276" s="311"/>
      <c r="D276" s="311"/>
      <c r="E276" s="311"/>
      <c r="F276" s="313"/>
      <c r="G276" s="311"/>
      <c r="H276" s="869"/>
      <c r="I276" s="311"/>
      <c r="J276" s="311"/>
      <c r="K276" s="313"/>
      <c r="L276" s="29"/>
    </row>
    <row r="277" spans="1:12" ht="13" x14ac:dyDescent="0.15">
      <c r="A277" s="311"/>
      <c r="B277" s="311"/>
      <c r="C277" s="311"/>
      <c r="D277" s="311"/>
      <c r="E277" s="311"/>
      <c r="F277" s="313"/>
      <c r="G277" s="311"/>
      <c r="H277" s="869"/>
      <c r="I277" s="311"/>
      <c r="J277" s="311"/>
      <c r="K277" s="313"/>
      <c r="L277" s="29"/>
    </row>
    <row r="278" spans="1:12" ht="13" x14ac:dyDescent="0.15">
      <c r="A278" s="311"/>
      <c r="B278" s="311"/>
      <c r="C278" s="311"/>
      <c r="D278" s="311"/>
      <c r="E278" s="311"/>
      <c r="F278" s="313"/>
      <c r="G278" s="311"/>
      <c r="H278" s="869"/>
      <c r="I278" s="311"/>
      <c r="J278" s="311"/>
      <c r="K278" s="313"/>
      <c r="L278" s="29"/>
    </row>
    <row r="279" spans="1:12" ht="13" x14ac:dyDescent="0.15">
      <c r="A279" s="311"/>
      <c r="B279" s="311"/>
      <c r="C279" s="311"/>
      <c r="D279" s="311"/>
      <c r="E279" s="311"/>
      <c r="F279" s="313"/>
      <c r="G279" s="311"/>
      <c r="H279" s="869"/>
      <c r="I279" s="311"/>
      <c r="J279" s="311"/>
      <c r="K279" s="313"/>
      <c r="L279" s="29"/>
    </row>
    <row r="280" spans="1:12" ht="13" x14ac:dyDescent="0.15">
      <c r="A280" s="311"/>
      <c r="B280" s="311"/>
      <c r="C280" s="311"/>
      <c r="D280" s="311"/>
      <c r="E280" s="311"/>
      <c r="F280" s="313"/>
      <c r="G280" s="311"/>
      <c r="H280" s="869"/>
      <c r="I280" s="311"/>
      <c r="J280" s="311"/>
      <c r="K280" s="313"/>
      <c r="L280" s="29"/>
    </row>
    <row r="281" spans="1:12" ht="13" x14ac:dyDescent="0.15">
      <c r="A281" s="311"/>
      <c r="B281" s="311"/>
      <c r="C281" s="311"/>
      <c r="D281" s="311"/>
      <c r="E281" s="311"/>
      <c r="F281" s="313"/>
      <c r="G281" s="311"/>
      <c r="H281" s="869"/>
      <c r="I281" s="311"/>
      <c r="J281" s="311"/>
      <c r="K281" s="313"/>
      <c r="L281" s="29"/>
    </row>
    <row r="282" spans="1:12" ht="13" x14ac:dyDescent="0.15">
      <c r="A282" s="311"/>
      <c r="B282" s="311"/>
      <c r="C282" s="311"/>
      <c r="D282" s="311"/>
      <c r="E282" s="311"/>
      <c r="F282" s="313"/>
      <c r="G282" s="311"/>
      <c r="H282" s="869"/>
      <c r="I282" s="311"/>
      <c r="J282" s="311"/>
      <c r="K282" s="313"/>
      <c r="L282" s="29"/>
    </row>
    <row r="283" spans="1:12" ht="13" x14ac:dyDescent="0.15">
      <c r="A283" s="311"/>
      <c r="B283" s="311"/>
      <c r="C283" s="311"/>
      <c r="D283" s="311"/>
      <c r="E283" s="311"/>
      <c r="F283" s="313"/>
      <c r="G283" s="311"/>
      <c r="H283" s="869"/>
      <c r="I283" s="311"/>
      <c r="J283" s="311"/>
      <c r="K283" s="313"/>
      <c r="L283" s="29"/>
    </row>
    <row r="284" spans="1:12" ht="13" x14ac:dyDescent="0.15">
      <c r="A284" s="311"/>
      <c r="B284" s="311"/>
      <c r="C284" s="311"/>
      <c r="D284" s="311"/>
      <c r="E284" s="311"/>
      <c r="F284" s="313"/>
      <c r="G284" s="311"/>
      <c r="H284" s="869"/>
      <c r="I284" s="311"/>
      <c r="J284" s="311"/>
      <c r="K284" s="313"/>
      <c r="L284" s="29"/>
    </row>
    <row r="285" spans="1:12" ht="13" x14ac:dyDescent="0.15">
      <c r="A285" s="311"/>
      <c r="B285" s="311"/>
      <c r="C285" s="311"/>
      <c r="D285" s="311"/>
      <c r="E285" s="311"/>
      <c r="F285" s="313"/>
      <c r="G285" s="311"/>
      <c r="H285" s="869"/>
      <c r="I285" s="311"/>
      <c r="J285" s="311"/>
      <c r="K285" s="313"/>
      <c r="L285" s="29"/>
    </row>
    <row r="286" spans="1:12" ht="13" x14ac:dyDescent="0.15">
      <c r="A286" s="311"/>
      <c r="B286" s="311"/>
      <c r="C286" s="311"/>
      <c r="D286" s="311"/>
      <c r="E286" s="311"/>
      <c r="F286" s="313"/>
      <c r="G286" s="311"/>
      <c r="H286" s="869"/>
      <c r="I286" s="311"/>
      <c r="J286" s="311"/>
      <c r="K286" s="313"/>
      <c r="L286" s="29"/>
    </row>
    <row r="287" spans="1:12" ht="13" x14ac:dyDescent="0.15">
      <c r="A287" s="311"/>
      <c r="B287" s="311"/>
      <c r="C287" s="311"/>
      <c r="D287" s="311"/>
      <c r="E287" s="311"/>
      <c r="F287" s="313"/>
      <c r="G287" s="311"/>
      <c r="H287" s="869"/>
      <c r="I287" s="311"/>
      <c r="J287" s="311"/>
      <c r="K287" s="313"/>
      <c r="L287" s="29"/>
    </row>
    <row r="288" spans="1:12" ht="13" x14ac:dyDescent="0.15">
      <c r="A288" s="311"/>
      <c r="B288" s="311"/>
      <c r="C288" s="311"/>
      <c r="D288" s="311"/>
      <c r="E288" s="311"/>
      <c r="F288" s="313"/>
      <c r="G288" s="311"/>
      <c r="H288" s="869"/>
      <c r="I288" s="311"/>
      <c r="J288" s="311"/>
      <c r="K288" s="313"/>
      <c r="L288" s="29"/>
    </row>
    <row r="289" spans="1:12" ht="13" x14ac:dyDescent="0.15">
      <c r="A289" s="311"/>
      <c r="B289" s="311"/>
      <c r="C289" s="311"/>
      <c r="D289" s="311"/>
      <c r="E289" s="311"/>
      <c r="F289" s="313"/>
      <c r="G289" s="311"/>
      <c r="H289" s="869"/>
      <c r="I289" s="311"/>
      <c r="J289" s="311"/>
      <c r="K289" s="313"/>
      <c r="L289" s="29"/>
    </row>
    <row r="290" spans="1:12" ht="13" x14ac:dyDescent="0.15">
      <c r="A290" s="311"/>
      <c r="B290" s="311"/>
      <c r="C290" s="311"/>
      <c r="D290" s="311"/>
      <c r="E290" s="311"/>
      <c r="F290" s="313"/>
      <c r="G290" s="311"/>
      <c r="H290" s="869"/>
      <c r="I290" s="311"/>
      <c r="J290" s="311"/>
      <c r="K290" s="313"/>
      <c r="L290" s="29"/>
    </row>
    <row r="291" spans="1:12" ht="13" x14ac:dyDescent="0.15">
      <c r="A291" s="311"/>
      <c r="B291" s="311"/>
      <c r="C291" s="311"/>
      <c r="D291" s="311"/>
      <c r="E291" s="311"/>
      <c r="F291" s="313"/>
      <c r="G291" s="311"/>
      <c r="H291" s="869"/>
      <c r="I291" s="311"/>
      <c r="J291" s="311"/>
      <c r="K291" s="313"/>
      <c r="L291" s="29"/>
    </row>
    <row r="292" spans="1:12" ht="13" x14ac:dyDescent="0.15">
      <c r="A292" s="311"/>
      <c r="B292" s="311"/>
      <c r="C292" s="311"/>
      <c r="D292" s="311"/>
      <c r="E292" s="311"/>
      <c r="F292" s="313"/>
      <c r="G292" s="311"/>
      <c r="H292" s="869"/>
      <c r="I292" s="311"/>
      <c r="J292" s="311"/>
      <c r="K292" s="313"/>
      <c r="L292" s="29"/>
    </row>
    <row r="293" spans="1:12" ht="13" x14ac:dyDescent="0.15">
      <c r="A293" s="311"/>
      <c r="B293" s="311"/>
      <c r="C293" s="311"/>
      <c r="D293" s="311"/>
      <c r="E293" s="311"/>
      <c r="F293" s="313"/>
      <c r="G293" s="311"/>
      <c r="H293" s="869"/>
      <c r="I293" s="311"/>
      <c r="J293" s="311"/>
      <c r="K293" s="313"/>
      <c r="L293" s="29"/>
    </row>
    <row r="294" spans="1:12" ht="13" x14ac:dyDescent="0.15">
      <c r="A294" s="311"/>
      <c r="B294" s="311"/>
      <c r="C294" s="311"/>
      <c r="D294" s="311"/>
      <c r="E294" s="311"/>
      <c r="F294" s="313"/>
      <c r="G294" s="311"/>
      <c r="H294" s="869"/>
      <c r="I294" s="311"/>
      <c r="J294" s="311"/>
      <c r="K294" s="313"/>
      <c r="L294" s="29"/>
    </row>
    <row r="295" spans="1:12" ht="13" x14ac:dyDescent="0.15">
      <c r="A295" s="311"/>
      <c r="B295" s="311"/>
      <c r="C295" s="311"/>
      <c r="D295" s="311"/>
      <c r="E295" s="311"/>
      <c r="F295" s="313"/>
      <c r="G295" s="311"/>
      <c r="H295" s="869"/>
      <c r="I295" s="311"/>
      <c r="J295" s="311"/>
      <c r="K295" s="313"/>
      <c r="L295" s="29"/>
    </row>
    <row r="296" spans="1:12" ht="13" x14ac:dyDescent="0.15">
      <c r="A296" s="311"/>
      <c r="B296" s="311"/>
      <c r="C296" s="311"/>
      <c r="D296" s="311"/>
      <c r="E296" s="311"/>
      <c r="F296" s="313"/>
      <c r="G296" s="311"/>
      <c r="H296" s="869"/>
      <c r="I296" s="311"/>
      <c r="J296" s="311"/>
      <c r="K296" s="313"/>
      <c r="L296" s="29"/>
    </row>
    <row r="297" spans="1:12" ht="13" x14ac:dyDescent="0.15">
      <c r="A297" s="311"/>
      <c r="B297" s="311"/>
      <c r="C297" s="311"/>
      <c r="D297" s="311"/>
      <c r="E297" s="311"/>
      <c r="F297" s="313"/>
      <c r="G297" s="311"/>
      <c r="H297" s="869"/>
      <c r="I297" s="311"/>
      <c r="J297" s="311"/>
      <c r="K297" s="313"/>
      <c r="L297" s="29"/>
    </row>
    <row r="298" spans="1:12" ht="13" x14ac:dyDescent="0.15">
      <c r="A298" s="311"/>
      <c r="B298" s="311"/>
      <c r="C298" s="311"/>
      <c r="D298" s="311"/>
      <c r="E298" s="311"/>
      <c r="F298" s="313"/>
      <c r="G298" s="311"/>
      <c r="H298" s="869"/>
      <c r="I298" s="311"/>
      <c r="J298" s="311"/>
      <c r="K298" s="313"/>
      <c r="L298" s="29"/>
    </row>
    <row r="299" spans="1:12" ht="13" x14ac:dyDescent="0.15">
      <c r="A299" s="311"/>
      <c r="B299" s="311"/>
      <c r="C299" s="311"/>
      <c r="D299" s="311"/>
      <c r="E299" s="311"/>
      <c r="F299" s="313"/>
      <c r="G299" s="311"/>
      <c r="H299" s="869"/>
      <c r="I299" s="311"/>
      <c r="J299" s="311"/>
      <c r="K299" s="313"/>
      <c r="L299" s="29"/>
    </row>
    <row r="300" spans="1:12" ht="13" x14ac:dyDescent="0.15">
      <c r="A300" s="311"/>
      <c r="B300" s="311"/>
      <c r="C300" s="311"/>
      <c r="D300" s="311"/>
      <c r="E300" s="311"/>
      <c r="F300" s="313"/>
      <c r="G300" s="311"/>
      <c r="H300" s="869"/>
      <c r="I300" s="311"/>
      <c r="J300" s="311"/>
      <c r="K300" s="313"/>
      <c r="L300" s="29"/>
    </row>
    <row r="301" spans="1:12" ht="13" x14ac:dyDescent="0.15">
      <c r="A301" s="311"/>
      <c r="B301" s="311"/>
      <c r="C301" s="311"/>
      <c r="D301" s="311"/>
      <c r="E301" s="311"/>
      <c r="F301" s="313"/>
      <c r="G301" s="311"/>
      <c r="H301" s="869"/>
      <c r="I301" s="311"/>
      <c r="J301" s="311"/>
      <c r="K301" s="313"/>
      <c r="L301" s="29"/>
    </row>
    <row r="302" spans="1:12" ht="13" x14ac:dyDescent="0.15">
      <c r="A302" s="311"/>
      <c r="B302" s="311"/>
      <c r="C302" s="311"/>
      <c r="D302" s="311"/>
      <c r="E302" s="311"/>
      <c r="F302" s="313"/>
      <c r="G302" s="311"/>
      <c r="H302" s="869"/>
      <c r="I302" s="311"/>
      <c r="J302" s="311"/>
      <c r="K302" s="313"/>
      <c r="L302" s="29"/>
    </row>
    <row r="303" spans="1:12" ht="13" x14ac:dyDescent="0.15">
      <c r="A303" s="311"/>
      <c r="B303" s="311"/>
      <c r="C303" s="311"/>
      <c r="D303" s="311"/>
      <c r="E303" s="311"/>
      <c r="F303" s="313"/>
      <c r="G303" s="311"/>
      <c r="H303" s="869"/>
      <c r="I303" s="311"/>
      <c r="J303" s="311"/>
      <c r="K303" s="313"/>
      <c r="L303" s="29"/>
    </row>
    <row r="304" spans="1:12" ht="13" x14ac:dyDescent="0.15">
      <c r="A304" s="311"/>
      <c r="B304" s="311"/>
      <c r="C304" s="311"/>
      <c r="D304" s="311"/>
      <c r="E304" s="311"/>
      <c r="F304" s="313"/>
      <c r="G304" s="311"/>
      <c r="H304" s="869"/>
      <c r="I304" s="311"/>
      <c r="J304" s="311"/>
      <c r="K304" s="313"/>
      <c r="L304" s="29"/>
    </row>
    <row r="305" spans="1:12" ht="13" x14ac:dyDescent="0.15">
      <c r="A305" s="311"/>
      <c r="B305" s="311"/>
      <c r="C305" s="311"/>
      <c r="D305" s="311"/>
      <c r="E305" s="311"/>
      <c r="F305" s="313"/>
      <c r="G305" s="311"/>
      <c r="H305" s="869"/>
      <c r="I305" s="311"/>
      <c r="J305" s="311"/>
      <c r="K305" s="313"/>
      <c r="L305" s="29"/>
    </row>
    <row r="306" spans="1:12" ht="13" x14ac:dyDescent="0.15">
      <c r="A306" s="311"/>
      <c r="B306" s="311"/>
      <c r="C306" s="311"/>
      <c r="D306" s="311"/>
      <c r="E306" s="311"/>
      <c r="F306" s="313"/>
      <c r="G306" s="311"/>
      <c r="H306" s="869"/>
      <c r="I306" s="311"/>
      <c r="J306" s="311"/>
      <c r="K306" s="313"/>
      <c r="L306" s="29"/>
    </row>
    <row r="307" spans="1:12" ht="13" x14ac:dyDescent="0.15">
      <c r="A307" s="311"/>
      <c r="B307" s="311"/>
      <c r="C307" s="311"/>
      <c r="D307" s="311"/>
      <c r="E307" s="311"/>
      <c r="F307" s="313"/>
      <c r="G307" s="311"/>
      <c r="H307" s="869"/>
      <c r="I307" s="311"/>
      <c r="J307" s="311"/>
      <c r="K307" s="313"/>
      <c r="L307" s="29"/>
    </row>
    <row r="308" spans="1:12" ht="13" x14ac:dyDescent="0.15">
      <c r="A308" s="311"/>
      <c r="B308" s="311"/>
      <c r="C308" s="311"/>
      <c r="D308" s="311"/>
      <c r="E308" s="311"/>
      <c r="F308" s="313"/>
      <c r="G308" s="311"/>
      <c r="H308" s="869"/>
      <c r="I308" s="311"/>
      <c r="J308" s="311"/>
      <c r="K308" s="313"/>
      <c r="L308" s="29"/>
    </row>
    <row r="309" spans="1:12" ht="13" x14ac:dyDescent="0.15">
      <c r="A309" s="311"/>
      <c r="B309" s="311"/>
      <c r="C309" s="311"/>
      <c r="D309" s="311"/>
      <c r="E309" s="311"/>
      <c r="F309" s="313"/>
      <c r="G309" s="311"/>
      <c r="H309" s="869"/>
      <c r="I309" s="311"/>
      <c r="J309" s="311"/>
      <c r="K309" s="313"/>
      <c r="L309" s="29"/>
    </row>
    <row r="310" spans="1:12" ht="13" x14ac:dyDescent="0.15">
      <c r="A310" s="311"/>
      <c r="B310" s="311"/>
      <c r="C310" s="311"/>
      <c r="D310" s="311"/>
      <c r="E310" s="311"/>
      <c r="F310" s="313"/>
      <c r="G310" s="311"/>
      <c r="H310" s="869"/>
      <c r="I310" s="311"/>
      <c r="J310" s="311"/>
      <c r="K310" s="313"/>
      <c r="L310" s="29"/>
    </row>
    <row r="311" spans="1:12" ht="13" x14ac:dyDescent="0.15">
      <c r="A311" s="311"/>
      <c r="B311" s="311"/>
      <c r="C311" s="311"/>
      <c r="D311" s="311"/>
      <c r="E311" s="311"/>
      <c r="F311" s="313"/>
      <c r="G311" s="311"/>
      <c r="H311" s="869"/>
      <c r="I311" s="311"/>
      <c r="J311" s="311"/>
      <c r="K311" s="313"/>
      <c r="L311" s="29"/>
    </row>
    <row r="312" spans="1:12" ht="13" x14ac:dyDescent="0.15">
      <c r="A312" s="311"/>
      <c r="B312" s="311"/>
      <c r="C312" s="311"/>
      <c r="D312" s="311"/>
      <c r="E312" s="311"/>
      <c r="F312" s="313"/>
      <c r="G312" s="311"/>
      <c r="H312" s="869"/>
      <c r="I312" s="311"/>
      <c r="J312" s="311"/>
      <c r="K312" s="313"/>
      <c r="L312" s="29"/>
    </row>
    <row r="313" spans="1:12" ht="13" x14ac:dyDescent="0.15">
      <c r="A313" s="311"/>
      <c r="B313" s="311"/>
      <c r="C313" s="311"/>
      <c r="D313" s="311"/>
      <c r="E313" s="311"/>
      <c r="F313" s="313"/>
      <c r="G313" s="311"/>
      <c r="H313" s="869"/>
      <c r="I313" s="311"/>
      <c r="J313" s="311"/>
      <c r="K313" s="313"/>
      <c r="L313" s="29"/>
    </row>
    <row r="314" spans="1:12" ht="13" x14ac:dyDescent="0.15">
      <c r="A314" s="311"/>
      <c r="B314" s="311"/>
      <c r="C314" s="311"/>
      <c r="D314" s="311"/>
      <c r="E314" s="311"/>
      <c r="F314" s="313"/>
      <c r="G314" s="311"/>
      <c r="H314" s="869"/>
      <c r="I314" s="311"/>
      <c r="J314" s="311"/>
      <c r="K314" s="313"/>
      <c r="L314" s="29"/>
    </row>
    <row r="315" spans="1:12" ht="13" x14ac:dyDescent="0.15">
      <c r="A315" s="311"/>
      <c r="B315" s="311"/>
      <c r="C315" s="311"/>
      <c r="D315" s="311"/>
      <c r="E315" s="311"/>
      <c r="F315" s="313"/>
      <c r="G315" s="311"/>
      <c r="H315" s="869"/>
      <c r="I315" s="311"/>
      <c r="J315" s="311"/>
      <c r="K315" s="313"/>
      <c r="L315" s="29"/>
    </row>
    <row r="316" spans="1:12" ht="13" x14ac:dyDescent="0.15">
      <c r="A316" s="311"/>
      <c r="B316" s="311"/>
      <c r="C316" s="311"/>
      <c r="D316" s="311"/>
      <c r="E316" s="311"/>
      <c r="F316" s="313"/>
      <c r="G316" s="311"/>
      <c r="H316" s="869"/>
      <c r="I316" s="311"/>
      <c r="J316" s="311"/>
      <c r="K316" s="313"/>
      <c r="L316" s="29"/>
    </row>
    <row r="317" spans="1:12" ht="13" x14ac:dyDescent="0.15">
      <c r="A317" s="311"/>
      <c r="B317" s="311"/>
      <c r="C317" s="311"/>
      <c r="D317" s="311"/>
      <c r="E317" s="311"/>
      <c r="F317" s="313"/>
      <c r="G317" s="311"/>
      <c r="H317" s="869"/>
      <c r="I317" s="311"/>
      <c r="J317" s="311"/>
      <c r="K317" s="313"/>
      <c r="L317" s="29"/>
    </row>
    <row r="318" spans="1:12" ht="13" x14ac:dyDescent="0.15">
      <c r="A318" s="311"/>
      <c r="B318" s="311"/>
      <c r="C318" s="311"/>
      <c r="D318" s="311"/>
      <c r="E318" s="311"/>
      <c r="F318" s="313"/>
      <c r="G318" s="311"/>
      <c r="H318" s="869"/>
      <c r="I318" s="311"/>
      <c r="J318" s="311"/>
      <c r="K318" s="313"/>
      <c r="L318" s="29"/>
    </row>
    <row r="319" spans="1:12" ht="13" x14ac:dyDescent="0.15">
      <c r="A319" s="311"/>
      <c r="B319" s="311"/>
      <c r="C319" s="311"/>
      <c r="D319" s="311"/>
      <c r="E319" s="311"/>
      <c r="F319" s="313"/>
      <c r="G319" s="311"/>
      <c r="H319" s="869"/>
      <c r="I319" s="311"/>
      <c r="J319" s="311"/>
      <c r="K319" s="313"/>
      <c r="L319" s="29"/>
    </row>
    <row r="320" spans="1:12" ht="13" x14ac:dyDescent="0.15">
      <c r="A320" s="311"/>
      <c r="B320" s="311"/>
      <c r="C320" s="311"/>
      <c r="D320" s="311"/>
      <c r="E320" s="311"/>
      <c r="F320" s="313"/>
      <c r="G320" s="311"/>
      <c r="H320" s="869"/>
      <c r="I320" s="311"/>
      <c r="J320" s="311"/>
      <c r="K320" s="313"/>
      <c r="L320" s="29"/>
    </row>
    <row r="321" spans="1:12" ht="13" x14ac:dyDescent="0.15">
      <c r="A321" s="311"/>
      <c r="B321" s="311"/>
      <c r="C321" s="311"/>
      <c r="D321" s="311"/>
      <c r="E321" s="311"/>
      <c r="F321" s="313"/>
      <c r="G321" s="311"/>
      <c r="H321" s="869"/>
      <c r="I321" s="311"/>
      <c r="J321" s="311"/>
      <c r="K321" s="313"/>
      <c r="L321" s="29"/>
    </row>
    <row r="322" spans="1:12" ht="13" x14ac:dyDescent="0.15">
      <c r="A322" s="311"/>
      <c r="B322" s="311"/>
      <c r="C322" s="311"/>
      <c r="D322" s="311"/>
      <c r="E322" s="311"/>
      <c r="F322" s="313"/>
      <c r="G322" s="311"/>
      <c r="H322" s="869"/>
      <c r="I322" s="311"/>
      <c r="J322" s="311"/>
      <c r="K322" s="313"/>
      <c r="L322" s="29"/>
    </row>
    <row r="323" spans="1:12" ht="13" x14ac:dyDescent="0.15">
      <c r="A323" s="311"/>
      <c r="B323" s="311"/>
      <c r="C323" s="311"/>
      <c r="D323" s="311"/>
      <c r="E323" s="311"/>
      <c r="F323" s="313"/>
      <c r="G323" s="311"/>
      <c r="H323" s="869"/>
      <c r="I323" s="311"/>
      <c r="J323" s="311"/>
      <c r="K323" s="313"/>
      <c r="L323" s="29"/>
    </row>
    <row r="324" spans="1:12" ht="13" x14ac:dyDescent="0.15">
      <c r="A324" s="311"/>
      <c r="B324" s="311"/>
      <c r="C324" s="311"/>
      <c r="D324" s="311"/>
      <c r="E324" s="311"/>
      <c r="F324" s="313"/>
      <c r="G324" s="311"/>
      <c r="H324" s="869"/>
      <c r="I324" s="311"/>
      <c r="J324" s="311"/>
      <c r="K324" s="313"/>
      <c r="L324" s="29"/>
    </row>
    <row r="325" spans="1:12" ht="13" x14ac:dyDescent="0.15">
      <c r="A325" s="311"/>
      <c r="B325" s="311"/>
      <c r="C325" s="311"/>
      <c r="D325" s="311"/>
      <c r="E325" s="311"/>
      <c r="F325" s="313"/>
      <c r="G325" s="311"/>
      <c r="H325" s="869"/>
      <c r="I325" s="311"/>
      <c r="J325" s="311"/>
      <c r="K325" s="313"/>
      <c r="L325" s="29"/>
    </row>
    <row r="326" spans="1:12" ht="13" x14ac:dyDescent="0.15">
      <c r="A326" s="311"/>
      <c r="B326" s="311"/>
      <c r="C326" s="311"/>
      <c r="D326" s="311"/>
      <c r="E326" s="311"/>
      <c r="F326" s="313"/>
      <c r="G326" s="311"/>
      <c r="H326" s="869"/>
      <c r="I326" s="311"/>
      <c r="J326" s="311"/>
      <c r="K326" s="313"/>
      <c r="L326" s="29"/>
    </row>
    <row r="327" spans="1:12" ht="13" x14ac:dyDescent="0.15">
      <c r="A327" s="311"/>
      <c r="B327" s="311"/>
      <c r="C327" s="311"/>
      <c r="D327" s="311"/>
      <c r="E327" s="311"/>
      <c r="F327" s="313"/>
      <c r="G327" s="311"/>
      <c r="H327" s="869"/>
      <c r="I327" s="311"/>
      <c r="J327" s="311"/>
      <c r="K327" s="313"/>
      <c r="L327" s="29"/>
    </row>
    <row r="328" spans="1:12" ht="13" x14ac:dyDescent="0.15">
      <c r="A328" s="311"/>
      <c r="B328" s="311"/>
      <c r="C328" s="311"/>
      <c r="D328" s="311"/>
      <c r="E328" s="311"/>
      <c r="F328" s="313"/>
      <c r="G328" s="311"/>
      <c r="H328" s="869"/>
      <c r="I328" s="311"/>
      <c r="J328" s="311"/>
      <c r="K328" s="313"/>
      <c r="L328" s="29"/>
    </row>
    <row r="329" spans="1:12" ht="13" x14ac:dyDescent="0.15">
      <c r="A329" s="311"/>
      <c r="B329" s="311"/>
      <c r="C329" s="311"/>
      <c r="D329" s="311"/>
      <c r="E329" s="311"/>
      <c r="F329" s="313"/>
      <c r="G329" s="311"/>
      <c r="H329" s="869"/>
      <c r="I329" s="311"/>
      <c r="J329" s="311"/>
      <c r="K329" s="313"/>
      <c r="L329" s="29"/>
    </row>
    <row r="330" spans="1:12" ht="13" x14ac:dyDescent="0.15">
      <c r="A330" s="311"/>
      <c r="B330" s="311"/>
      <c r="C330" s="311"/>
      <c r="D330" s="311"/>
      <c r="E330" s="311"/>
      <c r="F330" s="313"/>
      <c r="G330" s="311"/>
      <c r="H330" s="869"/>
      <c r="I330" s="311"/>
      <c r="J330" s="311"/>
      <c r="K330" s="313"/>
      <c r="L330" s="29"/>
    </row>
    <row r="331" spans="1:12" ht="13" x14ac:dyDescent="0.15">
      <c r="A331" s="311"/>
      <c r="B331" s="311"/>
      <c r="C331" s="311"/>
      <c r="D331" s="311"/>
      <c r="E331" s="311"/>
      <c r="F331" s="313"/>
      <c r="G331" s="311"/>
      <c r="H331" s="869"/>
      <c r="I331" s="311"/>
      <c r="J331" s="311"/>
      <c r="K331" s="313"/>
      <c r="L331" s="29"/>
    </row>
    <row r="332" spans="1:12" ht="13" x14ac:dyDescent="0.15">
      <c r="A332" s="311"/>
      <c r="B332" s="311"/>
      <c r="C332" s="311"/>
      <c r="D332" s="311"/>
      <c r="E332" s="311"/>
      <c r="F332" s="313"/>
      <c r="G332" s="311"/>
      <c r="H332" s="869"/>
      <c r="I332" s="311"/>
      <c r="J332" s="311"/>
      <c r="K332" s="313"/>
      <c r="L332" s="29"/>
    </row>
    <row r="333" spans="1:12" ht="13" x14ac:dyDescent="0.15">
      <c r="A333" s="311"/>
      <c r="B333" s="311"/>
      <c r="C333" s="311"/>
      <c r="D333" s="311"/>
      <c r="E333" s="311"/>
      <c r="F333" s="313"/>
      <c r="G333" s="311"/>
      <c r="H333" s="869"/>
      <c r="I333" s="311"/>
      <c r="J333" s="311"/>
      <c r="K333" s="313"/>
      <c r="L333" s="29"/>
    </row>
    <row r="334" spans="1:12" ht="13" x14ac:dyDescent="0.15">
      <c r="A334" s="311"/>
      <c r="B334" s="311"/>
      <c r="C334" s="311"/>
      <c r="D334" s="311"/>
      <c r="E334" s="311"/>
      <c r="F334" s="313"/>
      <c r="G334" s="311"/>
      <c r="H334" s="869"/>
      <c r="I334" s="311"/>
      <c r="J334" s="311"/>
      <c r="K334" s="313"/>
      <c r="L334" s="29"/>
    </row>
    <row r="335" spans="1:12" ht="13" x14ac:dyDescent="0.15">
      <c r="A335" s="311"/>
      <c r="B335" s="311"/>
      <c r="C335" s="311"/>
      <c r="D335" s="311"/>
      <c r="E335" s="311"/>
      <c r="F335" s="313"/>
      <c r="G335" s="311"/>
      <c r="H335" s="869"/>
      <c r="I335" s="311"/>
      <c r="J335" s="311"/>
      <c r="K335" s="313"/>
      <c r="L335" s="29"/>
    </row>
    <row r="336" spans="1:12" ht="13" x14ac:dyDescent="0.15">
      <c r="A336" s="311"/>
      <c r="B336" s="311"/>
      <c r="C336" s="311"/>
      <c r="D336" s="311"/>
      <c r="E336" s="311"/>
      <c r="F336" s="313"/>
      <c r="G336" s="311"/>
      <c r="H336" s="869"/>
      <c r="I336" s="311"/>
      <c r="J336" s="311"/>
      <c r="K336" s="313"/>
      <c r="L336" s="29"/>
    </row>
    <row r="337" spans="1:12" ht="13" x14ac:dyDescent="0.15">
      <c r="A337" s="311"/>
      <c r="B337" s="311"/>
      <c r="C337" s="311"/>
      <c r="D337" s="311"/>
      <c r="E337" s="311"/>
      <c r="F337" s="313"/>
      <c r="G337" s="311"/>
      <c r="H337" s="869"/>
      <c r="I337" s="311"/>
      <c r="J337" s="311"/>
      <c r="K337" s="313"/>
      <c r="L337" s="29"/>
    </row>
    <row r="338" spans="1:12" ht="13" x14ac:dyDescent="0.15">
      <c r="A338" s="311"/>
      <c r="B338" s="311"/>
      <c r="C338" s="311"/>
      <c r="D338" s="311"/>
      <c r="E338" s="311"/>
      <c r="F338" s="313"/>
      <c r="G338" s="311"/>
      <c r="H338" s="869"/>
      <c r="I338" s="311"/>
      <c r="J338" s="311"/>
      <c r="K338" s="313"/>
      <c r="L338" s="29"/>
    </row>
    <row r="339" spans="1:12" ht="13" x14ac:dyDescent="0.15">
      <c r="A339" s="311"/>
      <c r="B339" s="311"/>
      <c r="C339" s="311"/>
      <c r="D339" s="311"/>
      <c r="E339" s="311"/>
      <c r="F339" s="313"/>
      <c r="G339" s="311"/>
      <c r="H339" s="869"/>
      <c r="I339" s="311"/>
      <c r="J339" s="311"/>
      <c r="K339" s="313"/>
      <c r="L339" s="29"/>
    </row>
    <row r="340" spans="1:12" ht="13" x14ac:dyDescent="0.15">
      <c r="A340" s="311"/>
      <c r="B340" s="311"/>
      <c r="C340" s="311"/>
      <c r="D340" s="311"/>
      <c r="E340" s="311"/>
      <c r="F340" s="313"/>
      <c r="G340" s="311"/>
      <c r="H340" s="869"/>
      <c r="I340" s="311"/>
      <c r="J340" s="311"/>
      <c r="K340" s="313"/>
      <c r="L340" s="29"/>
    </row>
    <row r="341" spans="1:12" ht="13" x14ac:dyDescent="0.15">
      <c r="A341" s="311"/>
      <c r="B341" s="311"/>
      <c r="C341" s="311"/>
      <c r="D341" s="311"/>
      <c r="E341" s="311"/>
      <c r="F341" s="313"/>
      <c r="G341" s="311"/>
      <c r="H341" s="869"/>
      <c r="I341" s="311"/>
      <c r="J341" s="311"/>
      <c r="K341" s="313"/>
      <c r="L341" s="29"/>
    </row>
    <row r="342" spans="1:12" ht="13" x14ac:dyDescent="0.15">
      <c r="A342" s="311"/>
      <c r="B342" s="311"/>
      <c r="C342" s="311"/>
      <c r="D342" s="311"/>
      <c r="E342" s="311"/>
      <c r="F342" s="313"/>
      <c r="G342" s="311"/>
      <c r="H342" s="869"/>
      <c r="I342" s="311"/>
      <c r="J342" s="311"/>
      <c r="K342" s="313"/>
      <c r="L342" s="29"/>
    </row>
    <row r="343" spans="1:12" ht="13" x14ac:dyDescent="0.15">
      <c r="A343" s="311"/>
      <c r="B343" s="311"/>
      <c r="C343" s="311"/>
      <c r="D343" s="311"/>
      <c r="E343" s="311"/>
      <c r="F343" s="313"/>
      <c r="G343" s="311"/>
      <c r="H343" s="869"/>
      <c r="I343" s="311"/>
      <c r="J343" s="311"/>
      <c r="K343" s="313"/>
      <c r="L343" s="29"/>
    </row>
    <row r="344" spans="1:12" ht="13" x14ac:dyDescent="0.15">
      <c r="A344" s="311"/>
      <c r="B344" s="311"/>
      <c r="C344" s="311"/>
      <c r="D344" s="311"/>
      <c r="E344" s="311"/>
      <c r="F344" s="313"/>
      <c r="G344" s="311"/>
      <c r="H344" s="869"/>
      <c r="I344" s="311"/>
      <c r="J344" s="311"/>
      <c r="K344" s="313"/>
      <c r="L344" s="29"/>
    </row>
    <row r="345" spans="1:12" ht="13" x14ac:dyDescent="0.15">
      <c r="A345" s="311"/>
      <c r="B345" s="311"/>
      <c r="C345" s="311"/>
      <c r="D345" s="311"/>
      <c r="E345" s="311"/>
      <c r="F345" s="313"/>
      <c r="G345" s="311"/>
      <c r="H345" s="869"/>
      <c r="I345" s="311"/>
      <c r="J345" s="311"/>
      <c r="K345" s="313"/>
      <c r="L345" s="29"/>
    </row>
    <row r="346" spans="1:12" ht="13" x14ac:dyDescent="0.15">
      <c r="A346" s="311"/>
      <c r="B346" s="311"/>
      <c r="C346" s="311"/>
      <c r="D346" s="311"/>
      <c r="E346" s="311"/>
      <c r="F346" s="313"/>
      <c r="G346" s="311"/>
      <c r="H346" s="869"/>
      <c r="I346" s="311"/>
      <c r="J346" s="311"/>
      <c r="K346" s="313"/>
      <c r="L346" s="29"/>
    </row>
    <row r="347" spans="1:12" ht="13" x14ac:dyDescent="0.15">
      <c r="A347" s="311"/>
      <c r="B347" s="311"/>
      <c r="C347" s="311"/>
      <c r="D347" s="311"/>
      <c r="E347" s="311"/>
      <c r="F347" s="313"/>
      <c r="G347" s="311"/>
      <c r="H347" s="869"/>
      <c r="I347" s="311"/>
      <c r="J347" s="311"/>
      <c r="K347" s="313"/>
      <c r="L347" s="29"/>
    </row>
    <row r="348" spans="1:12" ht="13" x14ac:dyDescent="0.15">
      <c r="A348" s="311"/>
      <c r="B348" s="311"/>
      <c r="C348" s="311"/>
      <c r="D348" s="311"/>
      <c r="E348" s="311"/>
      <c r="F348" s="313"/>
      <c r="G348" s="311"/>
      <c r="H348" s="869"/>
      <c r="I348" s="311"/>
      <c r="J348" s="311"/>
      <c r="K348" s="313"/>
      <c r="L348" s="29"/>
    </row>
    <row r="349" spans="1:12" ht="13" x14ac:dyDescent="0.15">
      <c r="A349" s="311"/>
      <c r="B349" s="311"/>
      <c r="C349" s="311"/>
      <c r="D349" s="311"/>
      <c r="E349" s="311"/>
      <c r="F349" s="313"/>
      <c r="G349" s="311"/>
      <c r="H349" s="869"/>
      <c r="I349" s="311"/>
      <c r="J349" s="311"/>
      <c r="K349" s="313"/>
      <c r="L349" s="29"/>
    </row>
    <row r="350" spans="1:12" ht="13" x14ac:dyDescent="0.15">
      <c r="A350" s="311"/>
      <c r="B350" s="311"/>
      <c r="C350" s="311"/>
      <c r="D350" s="311"/>
      <c r="E350" s="311"/>
      <c r="F350" s="313"/>
      <c r="G350" s="311"/>
      <c r="H350" s="869"/>
      <c r="I350" s="311"/>
      <c r="J350" s="311"/>
      <c r="K350" s="313"/>
      <c r="L350" s="29"/>
    </row>
    <row r="351" spans="1:12" ht="13" x14ac:dyDescent="0.15">
      <c r="A351" s="311"/>
      <c r="B351" s="311"/>
      <c r="C351" s="311"/>
      <c r="D351" s="311"/>
      <c r="E351" s="311"/>
      <c r="F351" s="313"/>
      <c r="G351" s="311"/>
      <c r="H351" s="869"/>
      <c r="I351" s="311"/>
      <c r="J351" s="311"/>
      <c r="K351" s="313"/>
      <c r="L351" s="29"/>
    </row>
    <row r="352" spans="1:12" ht="13" x14ac:dyDescent="0.15">
      <c r="A352" s="311"/>
      <c r="B352" s="311"/>
      <c r="C352" s="311"/>
      <c r="D352" s="311"/>
      <c r="E352" s="311"/>
      <c r="F352" s="313"/>
      <c r="G352" s="311"/>
      <c r="H352" s="869"/>
      <c r="I352" s="311"/>
      <c r="J352" s="311"/>
      <c r="K352" s="313"/>
      <c r="L352" s="29"/>
    </row>
    <row r="353" spans="1:12" ht="13" x14ac:dyDescent="0.15">
      <c r="A353" s="311"/>
      <c r="B353" s="311"/>
      <c r="C353" s="311"/>
      <c r="D353" s="311"/>
      <c r="E353" s="311"/>
      <c r="F353" s="313"/>
      <c r="G353" s="311"/>
      <c r="H353" s="869"/>
      <c r="I353" s="311"/>
      <c r="J353" s="311"/>
      <c r="K353" s="313"/>
      <c r="L353" s="29"/>
    </row>
    <row r="354" spans="1:12" ht="13" x14ac:dyDescent="0.15">
      <c r="A354" s="311"/>
      <c r="B354" s="311"/>
      <c r="C354" s="311"/>
      <c r="D354" s="311"/>
      <c r="E354" s="311"/>
      <c r="F354" s="313"/>
      <c r="G354" s="311"/>
      <c r="H354" s="869"/>
      <c r="I354" s="311"/>
      <c r="J354" s="311"/>
      <c r="K354" s="313"/>
      <c r="L354" s="29"/>
    </row>
    <row r="355" spans="1:12" ht="13" x14ac:dyDescent="0.15">
      <c r="A355" s="311"/>
      <c r="B355" s="311"/>
      <c r="C355" s="311"/>
      <c r="D355" s="311"/>
      <c r="E355" s="311"/>
      <c r="F355" s="313"/>
      <c r="G355" s="311"/>
      <c r="H355" s="869"/>
      <c r="I355" s="311"/>
      <c r="J355" s="311"/>
      <c r="K355" s="313"/>
      <c r="L355" s="29"/>
    </row>
    <row r="356" spans="1:12" ht="13" x14ac:dyDescent="0.15">
      <c r="A356" s="311"/>
      <c r="B356" s="311"/>
      <c r="C356" s="311"/>
      <c r="D356" s="311"/>
      <c r="E356" s="311"/>
      <c r="F356" s="313"/>
      <c r="G356" s="311"/>
      <c r="H356" s="869"/>
      <c r="I356" s="311"/>
      <c r="J356" s="311"/>
      <c r="K356" s="313"/>
      <c r="L356" s="29"/>
    </row>
    <row r="357" spans="1:12" ht="13" x14ac:dyDescent="0.15">
      <c r="A357" s="311"/>
      <c r="B357" s="311"/>
      <c r="C357" s="311"/>
      <c r="D357" s="311"/>
      <c r="E357" s="311"/>
      <c r="F357" s="313"/>
      <c r="G357" s="311"/>
      <c r="H357" s="869"/>
      <c r="I357" s="311"/>
      <c r="J357" s="311"/>
      <c r="K357" s="313"/>
      <c r="L357" s="29"/>
    </row>
    <row r="358" spans="1:12" ht="13" x14ac:dyDescent="0.15">
      <c r="A358" s="311"/>
      <c r="B358" s="311"/>
      <c r="C358" s="311"/>
      <c r="D358" s="311"/>
      <c r="E358" s="311"/>
      <c r="F358" s="313"/>
      <c r="G358" s="311"/>
      <c r="H358" s="869"/>
      <c r="I358" s="311"/>
      <c r="J358" s="311"/>
      <c r="K358" s="313"/>
      <c r="L358" s="29"/>
    </row>
    <row r="359" spans="1:12" ht="13" x14ac:dyDescent="0.15">
      <c r="A359" s="311"/>
      <c r="B359" s="311"/>
      <c r="C359" s="311"/>
      <c r="D359" s="311"/>
      <c r="E359" s="311"/>
      <c r="F359" s="313"/>
      <c r="G359" s="311"/>
      <c r="H359" s="869"/>
      <c r="I359" s="311"/>
      <c r="J359" s="311"/>
      <c r="K359" s="313"/>
      <c r="L359" s="29"/>
    </row>
    <row r="360" spans="1:12" ht="13" x14ac:dyDescent="0.15">
      <c r="A360" s="311"/>
      <c r="B360" s="311"/>
      <c r="C360" s="311"/>
      <c r="D360" s="311"/>
      <c r="E360" s="311"/>
      <c r="F360" s="313"/>
      <c r="G360" s="311"/>
      <c r="H360" s="869"/>
      <c r="I360" s="311"/>
      <c r="J360" s="311"/>
      <c r="K360" s="313"/>
      <c r="L360" s="29"/>
    </row>
    <row r="361" spans="1:12" ht="13" x14ac:dyDescent="0.15">
      <c r="A361" s="311"/>
      <c r="B361" s="311"/>
      <c r="C361" s="311"/>
      <c r="D361" s="311"/>
      <c r="E361" s="311"/>
      <c r="F361" s="313"/>
      <c r="G361" s="311"/>
      <c r="H361" s="869"/>
      <c r="I361" s="311"/>
      <c r="J361" s="311"/>
      <c r="K361" s="313"/>
      <c r="L361" s="29"/>
    </row>
    <row r="362" spans="1:12" ht="13" x14ac:dyDescent="0.15">
      <c r="A362" s="311"/>
      <c r="B362" s="311"/>
      <c r="C362" s="311"/>
      <c r="D362" s="311"/>
      <c r="E362" s="311"/>
      <c r="F362" s="313"/>
      <c r="G362" s="311"/>
      <c r="H362" s="869"/>
      <c r="I362" s="311"/>
      <c r="J362" s="311"/>
      <c r="K362" s="313"/>
      <c r="L362" s="29"/>
    </row>
    <row r="363" spans="1:12" ht="13" x14ac:dyDescent="0.15">
      <c r="A363" s="311"/>
      <c r="B363" s="311"/>
      <c r="C363" s="311"/>
      <c r="D363" s="311"/>
      <c r="E363" s="311"/>
      <c r="F363" s="313"/>
      <c r="G363" s="311"/>
      <c r="H363" s="869"/>
      <c r="I363" s="311"/>
      <c r="J363" s="311"/>
      <c r="K363" s="313"/>
      <c r="L363" s="29"/>
    </row>
    <row r="364" spans="1:12" ht="13" x14ac:dyDescent="0.15">
      <c r="A364" s="311"/>
      <c r="B364" s="311"/>
      <c r="C364" s="311"/>
      <c r="D364" s="311"/>
      <c r="E364" s="311"/>
      <c r="F364" s="313"/>
      <c r="G364" s="311"/>
      <c r="H364" s="869"/>
      <c r="I364" s="311"/>
      <c r="J364" s="311"/>
      <c r="K364" s="313"/>
      <c r="L364" s="29"/>
    </row>
    <row r="365" spans="1:12" ht="13" x14ac:dyDescent="0.15">
      <c r="A365" s="311"/>
      <c r="B365" s="311"/>
      <c r="C365" s="311"/>
      <c r="D365" s="311"/>
      <c r="E365" s="311"/>
      <c r="F365" s="313"/>
      <c r="G365" s="311"/>
      <c r="H365" s="869"/>
      <c r="I365" s="311"/>
      <c r="J365" s="311"/>
      <c r="K365" s="313"/>
      <c r="L365" s="29"/>
    </row>
    <row r="366" spans="1:12" ht="13" x14ac:dyDescent="0.15">
      <c r="A366" s="311"/>
      <c r="B366" s="311"/>
      <c r="C366" s="311"/>
      <c r="D366" s="311"/>
      <c r="E366" s="311"/>
      <c r="F366" s="313"/>
      <c r="G366" s="311"/>
      <c r="H366" s="869"/>
      <c r="I366" s="311"/>
      <c r="J366" s="311"/>
      <c r="K366" s="313"/>
      <c r="L366" s="29"/>
    </row>
    <row r="367" spans="1:12" ht="13" x14ac:dyDescent="0.15">
      <c r="A367" s="311"/>
      <c r="B367" s="311"/>
      <c r="C367" s="311"/>
      <c r="D367" s="311"/>
      <c r="E367" s="311"/>
      <c r="F367" s="313"/>
      <c r="G367" s="311"/>
      <c r="H367" s="869"/>
      <c r="I367" s="311"/>
      <c r="J367" s="311"/>
      <c r="K367" s="313"/>
      <c r="L367" s="29"/>
    </row>
    <row r="368" spans="1:12" ht="13" x14ac:dyDescent="0.15">
      <c r="A368" s="311"/>
      <c r="B368" s="311"/>
      <c r="C368" s="311"/>
      <c r="D368" s="311"/>
      <c r="E368" s="311"/>
      <c r="F368" s="313"/>
      <c r="G368" s="311"/>
      <c r="H368" s="869"/>
      <c r="I368" s="311"/>
      <c r="J368" s="311"/>
      <c r="K368" s="313"/>
      <c r="L368" s="29"/>
    </row>
    <row r="369" spans="1:12" ht="13" x14ac:dyDescent="0.15">
      <c r="A369" s="311"/>
      <c r="B369" s="311"/>
      <c r="C369" s="311"/>
      <c r="D369" s="311"/>
      <c r="E369" s="311"/>
      <c r="F369" s="313"/>
      <c r="G369" s="311"/>
      <c r="H369" s="869"/>
      <c r="I369" s="311"/>
      <c r="J369" s="311"/>
      <c r="K369" s="313"/>
      <c r="L369" s="29"/>
    </row>
    <row r="370" spans="1:12" ht="13" x14ac:dyDescent="0.15">
      <c r="A370" s="311"/>
      <c r="B370" s="311"/>
      <c r="C370" s="311"/>
      <c r="D370" s="311"/>
      <c r="E370" s="311"/>
      <c r="F370" s="313"/>
      <c r="G370" s="311"/>
      <c r="H370" s="869"/>
      <c r="I370" s="311"/>
      <c r="J370" s="311"/>
      <c r="K370" s="313"/>
      <c r="L370" s="29"/>
    </row>
    <row r="371" spans="1:12" ht="13" x14ac:dyDescent="0.15">
      <c r="A371" s="311"/>
      <c r="B371" s="311"/>
      <c r="C371" s="311"/>
      <c r="D371" s="311"/>
      <c r="E371" s="311"/>
      <c r="F371" s="313"/>
      <c r="G371" s="311"/>
      <c r="H371" s="869"/>
      <c r="I371" s="311"/>
      <c r="J371" s="311"/>
      <c r="K371" s="313"/>
      <c r="L371" s="29"/>
    </row>
    <row r="372" spans="1:12" ht="13" x14ac:dyDescent="0.15">
      <c r="A372" s="311"/>
      <c r="B372" s="311"/>
      <c r="C372" s="311"/>
      <c r="D372" s="311"/>
      <c r="E372" s="311"/>
      <c r="F372" s="313"/>
      <c r="G372" s="311"/>
      <c r="H372" s="869"/>
      <c r="I372" s="311"/>
      <c r="J372" s="311"/>
      <c r="K372" s="313"/>
      <c r="L372" s="29"/>
    </row>
    <row r="373" spans="1:12" ht="13" x14ac:dyDescent="0.15">
      <c r="A373" s="311"/>
      <c r="B373" s="311"/>
      <c r="C373" s="311"/>
      <c r="D373" s="311"/>
      <c r="E373" s="311"/>
      <c r="F373" s="313"/>
      <c r="G373" s="311"/>
      <c r="H373" s="869"/>
      <c r="I373" s="311"/>
      <c r="J373" s="311"/>
      <c r="K373" s="313"/>
      <c r="L373" s="29"/>
    </row>
    <row r="374" spans="1:12" ht="13" x14ac:dyDescent="0.15">
      <c r="A374" s="311"/>
      <c r="B374" s="311"/>
      <c r="C374" s="311"/>
      <c r="D374" s="311"/>
      <c r="E374" s="311"/>
      <c r="F374" s="313"/>
      <c r="G374" s="311"/>
      <c r="H374" s="869"/>
      <c r="I374" s="311"/>
      <c r="J374" s="311"/>
      <c r="K374" s="313"/>
      <c r="L374" s="29"/>
    </row>
    <row r="375" spans="1:12" ht="13" x14ac:dyDescent="0.15">
      <c r="A375" s="311"/>
      <c r="B375" s="311"/>
      <c r="C375" s="311"/>
      <c r="D375" s="311"/>
      <c r="E375" s="311"/>
      <c r="F375" s="313"/>
      <c r="G375" s="311"/>
      <c r="H375" s="869"/>
      <c r="I375" s="311"/>
      <c r="J375" s="311"/>
      <c r="K375" s="313"/>
      <c r="L375" s="29"/>
    </row>
    <row r="376" spans="1:12" ht="13" x14ac:dyDescent="0.15">
      <c r="A376" s="311"/>
      <c r="B376" s="311"/>
      <c r="C376" s="311"/>
      <c r="D376" s="311"/>
      <c r="E376" s="311"/>
      <c r="F376" s="313"/>
      <c r="G376" s="311"/>
      <c r="H376" s="869"/>
      <c r="I376" s="311"/>
      <c r="J376" s="311"/>
      <c r="K376" s="313"/>
      <c r="L376" s="29"/>
    </row>
    <row r="377" spans="1:12" ht="13" x14ac:dyDescent="0.15">
      <c r="A377" s="311"/>
      <c r="B377" s="311"/>
      <c r="C377" s="311"/>
      <c r="D377" s="311"/>
      <c r="E377" s="311"/>
      <c r="F377" s="313"/>
      <c r="G377" s="311"/>
      <c r="H377" s="869"/>
      <c r="I377" s="311"/>
      <c r="J377" s="311"/>
      <c r="K377" s="313"/>
      <c r="L377" s="29"/>
    </row>
    <row r="378" spans="1:12" ht="13" x14ac:dyDescent="0.15">
      <c r="A378" s="311"/>
      <c r="B378" s="311"/>
      <c r="C378" s="311"/>
      <c r="D378" s="311"/>
      <c r="E378" s="311"/>
      <c r="F378" s="313"/>
      <c r="G378" s="311"/>
      <c r="H378" s="869"/>
      <c r="I378" s="311"/>
      <c r="J378" s="311"/>
      <c r="K378" s="313"/>
      <c r="L378" s="29"/>
    </row>
    <row r="379" spans="1:12" ht="13" x14ac:dyDescent="0.15">
      <c r="A379" s="311"/>
      <c r="B379" s="311"/>
      <c r="C379" s="311"/>
      <c r="D379" s="311"/>
      <c r="E379" s="311"/>
      <c r="F379" s="313"/>
      <c r="G379" s="311"/>
      <c r="H379" s="869"/>
      <c r="I379" s="311"/>
      <c r="J379" s="311"/>
      <c r="K379" s="313"/>
      <c r="L379" s="29"/>
    </row>
    <row r="380" spans="1:12" ht="13" x14ac:dyDescent="0.15">
      <c r="A380" s="311"/>
      <c r="B380" s="311"/>
      <c r="C380" s="311"/>
      <c r="D380" s="311"/>
      <c r="E380" s="311"/>
      <c r="F380" s="313"/>
      <c r="G380" s="311"/>
      <c r="H380" s="869"/>
      <c r="I380" s="311"/>
      <c r="J380" s="311"/>
      <c r="K380" s="313"/>
      <c r="L380" s="29"/>
    </row>
    <row r="381" spans="1:12" ht="13" x14ac:dyDescent="0.15">
      <c r="A381" s="311"/>
      <c r="B381" s="311"/>
      <c r="C381" s="311"/>
      <c r="D381" s="311"/>
      <c r="E381" s="311"/>
      <c r="F381" s="313"/>
      <c r="G381" s="311"/>
      <c r="H381" s="869"/>
      <c r="I381" s="311"/>
      <c r="J381" s="311"/>
      <c r="K381" s="313"/>
      <c r="L381" s="29"/>
    </row>
    <row r="382" spans="1:12" ht="13" x14ac:dyDescent="0.15">
      <c r="A382" s="311"/>
      <c r="B382" s="311"/>
      <c r="C382" s="311"/>
      <c r="D382" s="311"/>
      <c r="E382" s="311"/>
      <c r="F382" s="313"/>
      <c r="G382" s="311"/>
      <c r="H382" s="869"/>
      <c r="I382" s="311"/>
      <c r="J382" s="311"/>
      <c r="K382" s="313"/>
      <c r="L382" s="29"/>
    </row>
    <row r="383" spans="1:12" ht="13" x14ac:dyDescent="0.15">
      <c r="A383" s="311"/>
      <c r="B383" s="311"/>
      <c r="C383" s="311"/>
      <c r="D383" s="311"/>
      <c r="E383" s="311"/>
      <c r="F383" s="313"/>
      <c r="G383" s="311"/>
      <c r="H383" s="869"/>
      <c r="I383" s="311"/>
      <c r="J383" s="311"/>
      <c r="K383" s="313"/>
      <c r="L383" s="29"/>
    </row>
    <row r="384" spans="1:12" ht="13" x14ac:dyDescent="0.15">
      <c r="A384" s="311"/>
      <c r="B384" s="311"/>
      <c r="C384" s="311"/>
      <c r="D384" s="311"/>
      <c r="E384" s="311"/>
      <c r="F384" s="313"/>
      <c r="G384" s="311"/>
      <c r="H384" s="869"/>
      <c r="I384" s="311"/>
      <c r="J384" s="311"/>
      <c r="K384" s="313"/>
      <c r="L384" s="29"/>
    </row>
    <row r="385" spans="1:12" ht="13" x14ac:dyDescent="0.15">
      <c r="A385" s="311"/>
      <c r="B385" s="311"/>
      <c r="C385" s="311"/>
      <c r="D385" s="311"/>
      <c r="E385" s="311"/>
      <c r="F385" s="313"/>
      <c r="G385" s="311"/>
      <c r="H385" s="869"/>
      <c r="I385" s="311"/>
      <c r="J385" s="311"/>
      <c r="K385" s="313"/>
      <c r="L385" s="29"/>
    </row>
    <row r="386" spans="1:12" ht="13" x14ac:dyDescent="0.15">
      <c r="A386" s="311"/>
      <c r="B386" s="311"/>
      <c r="C386" s="311"/>
      <c r="D386" s="311"/>
      <c r="E386" s="311"/>
      <c r="F386" s="313"/>
      <c r="G386" s="311"/>
      <c r="H386" s="869"/>
      <c r="I386" s="311"/>
      <c r="J386" s="311"/>
      <c r="K386" s="313"/>
      <c r="L386" s="29"/>
    </row>
    <row r="387" spans="1:12" ht="13" x14ac:dyDescent="0.15">
      <c r="A387" s="311"/>
      <c r="B387" s="311"/>
      <c r="C387" s="311"/>
      <c r="D387" s="311"/>
      <c r="E387" s="311"/>
      <c r="F387" s="313"/>
      <c r="G387" s="311"/>
      <c r="H387" s="869"/>
      <c r="I387" s="311"/>
      <c r="J387" s="311"/>
      <c r="K387" s="313"/>
      <c r="L387" s="29"/>
    </row>
    <row r="388" spans="1:12" ht="13" x14ac:dyDescent="0.15">
      <c r="A388" s="311"/>
      <c r="B388" s="311"/>
      <c r="C388" s="311"/>
      <c r="D388" s="311"/>
      <c r="E388" s="311"/>
      <c r="F388" s="313"/>
      <c r="G388" s="311"/>
      <c r="H388" s="869"/>
      <c r="I388" s="311"/>
      <c r="J388" s="311"/>
      <c r="K388" s="313"/>
      <c r="L388" s="29"/>
    </row>
    <row r="389" spans="1:12" ht="13" x14ac:dyDescent="0.15">
      <c r="A389" s="311"/>
      <c r="B389" s="311"/>
      <c r="C389" s="311"/>
      <c r="D389" s="311"/>
      <c r="E389" s="311"/>
      <c r="F389" s="313"/>
      <c r="G389" s="311"/>
      <c r="H389" s="869"/>
      <c r="I389" s="311"/>
      <c r="J389" s="311"/>
      <c r="K389" s="313"/>
      <c r="L389" s="29"/>
    </row>
    <row r="390" spans="1:12" ht="13" x14ac:dyDescent="0.15">
      <c r="A390" s="311"/>
      <c r="B390" s="311"/>
      <c r="C390" s="311"/>
      <c r="D390" s="311"/>
      <c r="E390" s="311"/>
      <c r="F390" s="313"/>
      <c r="G390" s="311"/>
      <c r="H390" s="869"/>
      <c r="I390" s="311"/>
      <c r="J390" s="311"/>
      <c r="K390" s="313"/>
      <c r="L390" s="29"/>
    </row>
    <row r="391" spans="1:12" ht="13" x14ac:dyDescent="0.15">
      <c r="A391" s="311"/>
      <c r="B391" s="311"/>
      <c r="C391" s="311"/>
      <c r="D391" s="311"/>
      <c r="E391" s="311"/>
      <c r="F391" s="313"/>
      <c r="G391" s="311"/>
      <c r="H391" s="869"/>
      <c r="I391" s="311"/>
      <c r="J391" s="311"/>
      <c r="K391" s="313"/>
      <c r="L391" s="29"/>
    </row>
    <row r="392" spans="1:12" ht="13" x14ac:dyDescent="0.15">
      <c r="A392" s="311"/>
      <c r="B392" s="311"/>
      <c r="C392" s="311"/>
      <c r="D392" s="311"/>
      <c r="E392" s="311"/>
      <c r="F392" s="313"/>
      <c r="G392" s="311"/>
      <c r="H392" s="869"/>
      <c r="I392" s="311"/>
      <c r="J392" s="311"/>
      <c r="K392" s="313"/>
      <c r="L392" s="29"/>
    </row>
    <row r="393" spans="1:12" ht="13" x14ac:dyDescent="0.15">
      <c r="A393" s="311"/>
      <c r="B393" s="311"/>
      <c r="C393" s="311"/>
      <c r="D393" s="311"/>
      <c r="E393" s="311"/>
      <c r="F393" s="313"/>
      <c r="G393" s="311"/>
      <c r="H393" s="869"/>
      <c r="I393" s="311"/>
      <c r="J393" s="311"/>
      <c r="K393" s="313"/>
      <c r="L393" s="29"/>
    </row>
    <row r="394" spans="1:12" ht="13" x14ac:dyDescent="0.15">
      <c r="A394" s="311"/>
      <c r="B394" s="311"/>
      <c r="C394" s="311"/>
      <c r="D394" s="311"/>
      <c r="E394" s="311"/>
      <c r="F394" s="313"/>
      <c r="G394" s="311"/>
      <c r="H394" s="869"/>
      <c r="I394" s="311"/>
      <c r="J394" s="311"/>
      <c r="K394" s="313"/>
      <c r="L394" s="29"/>
    </row>
    <row r="395" spans="1:12" ht="13" x14ac:dyDescent="0.15">
      <c r="A395" s="311"/>
      <c r="B395" s="311"/>
      <c r="C395" s="311"/>
      <c r="D395" s="311"/>
      <c r="E395" s="311"/>
      <c r="F395" s="313"/>
      <c r="G395" s="311"/>
      <c r="H395" s="869"/>
      <c r="I395" s="311"/>
      <c r="J395" s="311"/>
      <c r="K395" s="313"/>
      <c r="L395" s="29"/>
    </row>
    <row r="396" spans="1:12" ht="13" x14ac:dyDescent="0.15">
      <c r="A396" s="311"/>
      <c r="B396" s="311"/>
      <c r="C396" s="311"/>
      <c r="D396" s="311"/>
      <c r="E396" s="311"/>
      <c r="F396" s="313"/>
      <c r="G396" s="311"/>
      <c r="H396" s="869"/>
      <c r="I396" s="311"/>
      <c r="J396" s="311"/>
      <c r="K396" s="313"/>
      <c r="L396" s="29"/>
    </row>
    <row r="397" spans="1:12" ht="13" x14ac:dyDescent="0.15">
      <c r="A397" s="311"/>
      <c r="B397" s="311"/>
      <c r="C397" s="311"/>
      <c r="D397" s="311"/>
      <c r="E397" s="311"/>
      <c r="F397" s="313"/>
      <c r="G397" s="311"/>
      <c r="H397" s="869"/>
      <c r="I397" s="311"/>
      <c r="J397" s="311"/>
      <c r="K397" s="313"/>
      <c r="L397" s="29"/>
    </row>
    <row r="398" spans="1:12" ht="13" x14ac:dyDescent="0.15">
      <c r="A398" s="311"/>
      <c r="B398" s="311"/>
      <c r="C398" s="311"/>
      <c r="D398" s="311"/>
      <c r="E398" s="311"/>
      <c r="F398" s="313"/>
      <c r="G398" s="311"/>
      <c r="H398" s="869"/>
      <c r="I398" s="311"/>
      <c r="J398" s="311"/>
      <c r="K398" s="313"/>
      <c r="L398" s="29"/>
    </row>
    <row r="399" spans="1:12" ht="13" x14ac:dyDescent="0.15">
      <c r="A399" s="311"/>
      <c r="B399" s="311"/>
      <c r="C399" s="311"/>
      <c r="D399" s="311"/>
      <c r="E399" s="311"/>
      <c r="F399" s="313"/>
      <c r="G399" s="311"/>
      <c r="H399" s="869"/>
      <c r="I399" s="311"/>
      <c r="J399" s="311"/>
      <c r="K399" s="313"/>
      <c r="L399" s="29"/>
    </row>
    <row r="400" spans="1:12" ht="13" x14ac:dyDescent="0.15">
      <c r="A400" s="311"/>
      <c r="B400" s="311"/>
      <c r="C400" s="311"/>
      <c r="D400" s="311"/>
      <c r="E400" s="311"/>
      <c r="F400" s="313"/>
      <c r="G400" s="311"/>
      <c r="H400" s="869"/>
      <c r="I400" s="311"/>
      <c r="J400" s="311"/>
      <c r="K400" s="313"/>
      <c r="L400" s="29"/>
    </row>
    <row r="401" spans="1:12" ht="13" x14ac:dyDescent="0.15">
      <c r="A401" s="311"/>
      <c r="B401" s="311"/>
      <c r="C401" s="311"/>
      <c r="D401" s="311"/>
      <c r="E401" s="311"/>
      <c r="F401" s="313"/>
      <c r="G401" s="311"/>
      <c r="H401" s="869"/>
      <c r="I401" s="311"/>
      <c r="J401" s="311"/>
      <c r="K401" s="313"/>
      <c r="L401" s="29"/>
    </row>
    <row r="402" spans="1:12" ht="13" x14ac:dyDescent="0.15">
      <c r="A402" s="311"/>
      <c r="B402" s="311"/>
      <c r="C402" s="311"/>
      <c r="D402" s="311"/>
      <c r="E402" s="311"/>
      <c r="F402" s="313"/>
      <c r="G402" s="311"/>
      <c r="H402" s="869"/>
      <c r="I402" s="311"/>
      <c r="J402" s="311"/>
      <c r="K402" s="313"/>
      <c r="L402" s="29"/>
    </row>
    <row r="403" spans="1:12" ht="13" x14ac:dyDescent="0.15">
      <c r="A403" s="311"/>
      <c r="B403" s="311"/>
      <c r="C403" s="311"/>
      <c r="D403" s="311"/>
      <c r="E403" s="311"/>
      <c r="F403" s="313"/>
      <c r="G403" s="311"/>
      <c r="H403" s="869"/>
      <c r="I403" s="311"/>
      <c r="J403" s="311"/>
      <c r="K403" s="313"/>
      <c r="L403" s="29"/>
    </row>
    <row r="404" spans="1:12" ht="13" x14ac:dyDescent="0.15">
      <c r="A404" s="311"/>
      <c r="B404" s="311"/>
      <c r="C404" s="311"/>
      <c r="D404" s="311"/>
      <c r="E404" s="311"/>
      <c r="F404" s="313"/>
      <c r="G404" s="311"/>
      <c r="H404" s="869"/>
      <c r="I404" s="311"/>
      <c r="J404" s="311"/>
      <c r="K404" s="313"/>
      <c r="L404" s="29"/>
    </row>
    <row r="405" spans="1:12" ht="13" x14ac:dyDescent="0.15">
      <c r="A405" s="311"/>
      <c r="B405" s="311"/>
      <c r="C405" s="311"/>
      <c r="D405" s="311"/>
      <c r="E405" s="311"/>
      <c r="F405" s="313"/>
      <c r="G405" s="311"/>
      <c r="H405" s="869"/>
      <c r="I405" s="311"/>
      <c r="J405" s="311"/>
      <c r="K405" s="313"/>
      <c r="L405" s="29"/>
    </row>
    <row r="406" spans="1:12" ht="13" x14ac:dyDescent="0.15">
      <c r="A406" s="311"/>
      <c r="B406" s="311"/>
      <c r="C406" s="311"/>
      <c r="D406" s="311"/>
      <c r="E406" s="311"/>
      <c r="F406" s="313"/>
      <c r="G406" s="311"/>
      <c r="H406" s="869"/>
      <c r="I406" s="311"/>
      <c r="J406" s="311"/>
      <c r="K406" s="313"/>
      <c r="L406" s="29"/>
    </row>
    <row r="407" spans="1:12" ht="13" x14ac:dyDescent="0.15">
      <c r="A407" s="311"/>
      <c r="B407" s="311"/>
      <c r="C407" s="311"/>
      <c r="D407" s="311"/>
      <c r="E407" s="311"/>
      <c r="F407" s="313"/>
      <c r="G407" s="311"/>
      <c r="H407" s="869"/>
      <c r="I407" s="311"/>
      <c r="J407" s="311"/>
      <c r="K407" s="313"/>
      <c r="L407" s="29"/>
    </row>
    <row r="408" spans="1:12" ht="13" x14ac:dyDescent="0.15">
      <c r="A408" s="311"/>
      <c r="B408" s="311"/>
      <c r="C408" s="311"/>
      <c r="D408" s="311"/>
      <c r="E408" s="311"/>
      <c r="F408" s="313"/>
      <c r="G408" s="311"/>
      <c r="H408" s="869"/>
      <c r="I408" s="311"/>
      <c r="J408" s="311"/>
      <c r="K408" s="313"/>
      <c r="L408" s="29"/>
    </row>
    <row r="409" spans="1:12" ht="13" x14ac:dyDescent="0.15">
      <c r="A409" s="311"/>
      <c r="B409" s="311"/>
      <c r="C409" s="311"/>
      <c r="D409" s="311"/>
      <c r="E409" s="311"/>
      <c r="F409" s="313"/>
      <c r="G409" s="311"/>
      <c r="H409" s="869"/>
      <c r="I409" s="311"/>
      <c r="J409" s="311"/>
      <c r="K409" s="313"/>
      <c r="L409" s="29"/>
    </row>
    <row r="410" spans="1:12" ht="13" x14ac:dyDescent="0.15">
      <c r="A410" s="311"/>
      <c r="B410" s="311"/>
      <c r="C410" s="311"/>
      <c r="D410" s="311"/>
      <c r="E410" s="311"/>
      <c r="F410" s="313"/>
      <c r="G410" s="311"/>
      <c r="H410" s="869"/>
      <c r="I410" s="311"/>
      <c r="J410" s="311"/>
      <c r="K410" s="313"/>
      <c r="L410" s="29"/>
    </row>
    <row r="411" spans="1:12" ht="13" x14ac:dyDescent="0.15">
      <c r="A411" s="311"/>
      <c r="B411" s="311"/>
      <c r="C411" s="311"/>
      <c r="D411" s="311"/>
      <c r="E411" s="311"/>
      <c r="F411" s="313"/>
      <c r="G411" s="311"/>
      <c r="H411" s="869"/>
      <c r="I411" s="311"/>
      <c r="J411" s="311"/>
      <c r="K411" s="313"/>
      <c r="L411" s="29"/>
    </row>
    <row r="412" spans="1:12" ht="13" x14ac:dyDescent="0.15">
      <c r="A412" s="311"/>
      <c r="B412" s="311"/>
      <c r="C412" s="311"/>
      <c r="D412" s="311"/>
      <c r="E412" s="311"/>
      <c r="F412" s="313"/>
      <c r="G412" s="311"/>
      <c r="H412" s="869"/>
      <c r="I412" s="311"/>
      <c r="J412" s="311"/>
      <c r="K412" s="313"/>
      <c r="L412" s="29"/>
    </row>
    <row r="413" spans="1:12" ht="13" x14ac:dyDescent="0.15">
      <c r="A413" s="311"/>
      <c r="B413" s="311"/>
      <c r="C413" s="311"/>
      <c r="D413" s="311"/>
      <c r="E413" s="311"/>
      <c r="F413" s="313"/>
      <c r="G413" s="311"/>
      <c r="H413" s="869"/>
      <c r="I413" s="311"/>
      <c r="J413" s="311"/>
      <c r="K413" s="313"/>
      <c r="L413" s="29"/>
    </row>
    <row r="414" spans="1:12" ht="13" x14ac:dyDescent="0.15">
      <c r="A414" s="311"/>
      <c r="B414" s="311"/>
      <c r="C414" s="311"/>
      <c r="D414" s="311"/>
      <c r="E414" s="311"/>
      <c r="F414" s="313"/>
      <c r="G414" s="311"/>
      <c r="H414" s="869"/>
      <c r="I414" s="311"/>
      <c r="J414" s="311"/>
      <c r="K414" s="313"/>
      <c r="L414" s="29"/>
    </row>
    <row r="415" spans="1:12" ht="13" x14ac:dyDescent="0.15">
      <c r="A415" s="311"/>
      <c r="B415" s="311"/>
      <c r="C415" s="311"/>
      <c r="D415" s="311"/>
      <c r="E415" s="311"/>
      <c r="F415" s="313"/>
      <c r="G415" s="311"/>
      <c r="H415" s="869"/>
      <c r="I415" s="311"/>
      <c r="J415" s="311"/>
      <c r="K415" s="313"/>
      <c r="L415" s="29"/>
    </row>
    <row r="416" spans="1:12" ht="13" x14ac:dyDescent="0.15">
      <c r="A416" s="311"/>
      <c r="B416" s="311"/>
      <c r="C416" s="311"/>
      <c r="D416" s="311"/>
      <c r="E416" s="311"/>
      <c r="F416" s="313"/>
      <c r="G416" s="311"/>
      <c r="H416" s="869"/>
      <c r="I416" s="311"/>
      <c r="J416" s="311"/>
      <c r="K416" s="313"/>
      <c r="L416" s="29"/>
    </row>
    <row r="417" spans="1:12" ht="13" x14ac:dyDescent="0.15">
      <c r="A417" s="311"/>
      <c r="B417" s="311"/>
      <c r="C417" s="311"/>
      <c r="D417" s="311"/>
      <c r="E417" s="311"/>
      <c r="F417" s="313"/>
      <c r="G417" s="311"/>
      <c r="H417" s="869"/>
      <c r="I417" s="311"/>
      <c r="J417" s="311"/>
      <c r="K417" s="313"/>
      <c r="L417" s="29"/>
    </row>
    <row r="418" spans="1:12" ht="13" x14ac:dyDescent="0.15">
      <c r="A418" s="311"/>
      <c r="B418" s="311"/>
      <c r="C418" s="311"/>
      <c r="D418" s="311"/>
      <c r="E418" s="311"/>
      <c r="F418" s="313"/>
      <c r="G418" s="311"/>
      <c r="H418" s="869"/>
      <c r="I418" s="311"/>
      <c r="J418" s="311"/>
      <c r="K418" s="313"/>
      <c r="L418" s="29"/>
    </row>
    <row r="419" spans="1:12" ht="13" x14ac:dyDescent="0.15">
      <c r="A419" s="311"/>
      <c r="B419" s="311"/>
      <c r="C419" s="311"/>
      <c r="D419" s="311"/>
      <c r="E419" s="311"/>
      <c r="F419" s="313"/>
      <c r="G419" s="311"/>
      <c r="H419" s="869"/>
      <c r="I419" s="311"/>
      <c r="J419" s="311"/>
      <c r="K419" s="313"/>
      <c r="L419" s="29"/>
    </row>
    <row r="420" spans="1:12" ht="13" x14ac:dyDescent="0.15">
      <c r="A420" s="311"/>
      <c r="B420" s="311"/>
      <c r="C420" s="311"/>
      <c r="D420" s="311"/>
      <c r="E420" s="311"/>
      <c r="F420" s="313"/>
      <c r="G420" s="311"/>
      <c r="H420" s="869"/>
      <c r="I420" s="311"/>
      <c r="J420" s="311"/>
      <c r="K420" s="313"/>
      <c r="L420" s="29"/>
    </row>
    <row r="421" spans="1:12" ht="13" x14ac:dyDescent="0.15">
      <c r="A421" s="311"/>
      <c r="B421" s="311"/>
      <c r="C421" s="311"/>
      <c r="D421" s="311"/>
      <c r="E421" s="311"/>
      <c r="F421" s="313"/>
      <c r="G421" s="311"/>
      <c r="H421" s="869"/>
      <c r="I421" s="311"/>
      <c r="J421" s="311"/>
      <c r="K421" s="313"/>
      <c r="L421" s="29"/>
    </row>
    <row r="422" spans="1:12" ht="13" x14ac:dyDescent="0.15">
      <c r="A422" s="311"/>
      <c r="B422" s="311"/>
      <c r="C422" s="311"/>
      <c r="D422" s="311"/>
      <c r="E422" s="311"/>
      <c r="F422" s="313"/>
      <c r="G422" s="311"/>
      <c r="H422" s="869"/>
      <c r="I422" s="311"/>
      <c r="J422" s="311"/>
      <c r="K422" s="313"/>
      <c r="L422" s="29"/>
    </row>
    <row r="423" spans="1:12" ht="13" x14ac:dyDescent="0.15">
      <c r="A423" s="311"/>
      <c r="B423" s="311"/>
      <c r="C423" s="311"/>
      <c r="D423" s="311"/>
      <c r="E423" s="311"/>
      <c r="F423" s="313"/>
      <c r="G423" s="311"/>
      <c r="H423" s="869"/>
      <c r="I423" s="311"/>
      <c r="J423" s="311"/>
      <c r="K423" s="313"/>
      <c r="L423" s="29"/>
    </row>
    <row r="424" spans="1:12" ht="13" x14ac:dyDescent="0.15">
      <c r="A424" s="311"/>
      <c r="B424" s="311"/>
      <c r="C424" s="311"/>
      <c r="D424" s="311"/>
      <c r="E424" s="311"/>
      <c r="F424" s="313"/>
      <c r="G424" s="311"/>
      <c r="H424" s="869"/>
      <c r="I424" s="311"/>
      <c r="J424" s="311"/>
      <c r="K424" s="313"/>
      <c r="L424" s="29"/>
    </row>
    <row r="425" spans="1:12" ht="13" x14ac:dyDescent="0.15">
      <c r="A425" s="311"/>
      <c r="B425" s="311"/>
      <c r="C425" s="311"/>
      <c r="D425" s="311"/>
      <c r="E425" s="311"/>
      <c r="F425" s="313"/>
      <c r="G425" s="311"/>
      <c r="H425" s="869"/>
      <c r="I425" s="311"/>
      <c r="J425" s="311"/>
      <c r="K425" s="313"/>
      <c r="L425" s="29"/>
    </row>
    <row r="426" spans="1:12" ht="13" x14ac:dyDescent="0.15">
      <c r="A426" s="311"/>
      <c r="B426" s="311"/>
      <c r="C426" s="311"/>
      <c r="D426" s="311"/>
      <c r="E426" s="311"/>
      <c r="F426" s="313"/>
      <c r="G426" s="311"/>
      <c r="H426" s="869"/>
      <c r="I426" s="311"/>
      <c r="J426" s="311"/>
      <c r="K426" s="313"/>
      <c r="L426" s="29"/>
    </row>
    <row r="427" spans="1:12" ht="13" x14ac:dyDescent="0.15">
      <c r="A427" s="311"/>
      <c r="B427" s="311"/>
      <c r="C427" s="311"/>
      <c r="D427" s="311"/>
      <c r="E427" s="311"/>
      <c r="F427" s="313"/>
      <c r="G427" s="311"/>
      <c r="H427" s="869"/>
      <c r="I427" s="311"/>
      <c r="J427" s="311"/>
      <c r="K427" s="313"/>
      <c r="L427" s="29"/>
    </row>
    <row r="428" spans="1:12" ht="13" x14ac:dyDescent="0.15">
      <c r="A428" s="311"/>
      <c r="B428" s="311"/>
      <c r="C428" s="311"/>
      <c r="D428" s="311"/>
      <c r="E428" s="311"/>
      <c r="F428" s="313"/>
      <c r="G428" s="311"/>
      <c r="H428" s="869"/>
      <c r="I428" s="311"/>
      <c r="J428" s="311"/>
      <c r="K428" s="313"/>
      <c r="L428" s="29"/>
    </row>
    <row r="429" spans="1:12" ht="13" x14ac:dyDescent="0.15">
      <c r="A429" s="311"/>
      <c r="B429" s="311"/>
      <c r="C429" s="311"/>
      <c r="D429" s="311"/>
      <c r="E429" s="311"/>
      <c r="F429" s="313"/>
      <c r="G429" s="311"/>
      <c r="H429" s="869"/>
      <c r="I429" s="311"/>
      <c r="J429" s="311"/>
      <c r="K429" s="313"/>
      <c r="L429" s="29"/>
    </row>
    <row r="430" spans="1:12" ht="13" x14ac:dyDescent="0.15">
      <c r="A430" s="311"/>
      <c r="B430" s="311"/>
      <c r="C430" s="311"/>
      <c r="D430" s="311"/>
      <c r="E430" s="311"/>
      <c r="F430" s="313"/>
      <c r="G430" s="311"/>
      <c r="H430" s="869"/>
      <c r="I430" s="311"/>
      <c r="J430" s="311"/>
      <c r="K430" s="313"/>
      <c r="L430" s="29"/>
    </row>
    <row r="431" spans="1:12" ht="13" x14ac:dyDescent="0.15">
      <c r="A431" s="311"/>
      <c r="B431" s="311"/>
      <c r="C431" s="311"/>
      <c r="D431" s="311"/>
      <c r="E431" s="311"/>
      <c r="F431" s="313"/>
      <c r="G431" s="311"/>
      <c r="H431" s="869"/>
      <c r="I431" s="311"/>
      <c r="J431" s="311"/>
      <c r="K431" s="313"/>
      <c r="L431" s="29"/>
    </row>
    <row r="432" spans="1:12" ht="13" x14ac:dyDescent="0.15">
      <c r="A432" s="311"/>
      <c r="B432" s="311"/>
      <c r="C432" s="311"/>
      <c r="D432" s="311"/>
      <c r="E432" s="311"/>
      <c r="F432" s="313"/>
      <c r="G432" s="311"/>
      <c r="H432" s="869"/>
      <c r="I432" s="311"/>
      <c r="J432" s="311"/>
      <c r="K432" s="313"/>
      <c r="L432" s="29"/>
    </row>
    <row r="433" spans="1:12" ht="13" x14ac:dyDescent="0.15">
      <c r="A433" s="311"/>
      <c r="B433" s="311"/>
      <c r="C433" s="311"/>
      <c r="D433" s="311"/>
      <c r="E433" s="311"/>
      <c r="F433" s="313"/>
      <c r="G433" s="311"/>
      <c r="H433" s="869"/>
      <c r="I433" s="311"/>
      <c r="J433" s="311"/>
      <c r="K433" s="313"/>
      <c r="L433" s="29"/>
    </row>
    <row r="434" spans="1:12" ht="13" x14ac:dyDescent="0.15">
      <c r="A434" s="311"/>
      <c r="B434" s="311"/>
      <c r="C434" s="311"/>
      <c r="D434" s="311"/>
      <c r="E434" s="311"/>
      <c r="F434" s="313"/>
      <c r="G434" s="311"/>
      <c r="H434" s="869"/>
      <c r="I434" s="311"/>
      <c r="J434" s="311"/>
      <c r="K434" s="313"/>
      <c r="L434" s="29"/>
    </row>
    <row r="435" spans="1:12" ht="13" x14ac:dyDescent="0.15">
      <c r="A435" s="311"/>
      <c r="B435" s="311"/>
      <c r="C435" s="311"/>
      <c r="D435" s="311"/>
      <c r="E435" s="311"/>
      <c r="F435" s="313"/>
      <c r="G435" s="311"/>
      <c r="H435" s="869"/>
      <c r="I435" s="311"/>
      <c r="J435" s="311"/>
      <c r="K435" s="313"/>
      <c r="L435" s="29"/>
    </row>
    <row r="436" spans="1:12" ht="13" x14ac:dyDescent="0.15">
      <c r="A436" s="311"/>
      <c r="B436" s="311"/>
      <c r="C436" s="311"/>
      <c r="D436" s="311"/>
      <c r="E436" s="311"/>
      <c r="F436" s="313"/>
      <c r="G436" s="311"/>
      <c r="H436" s="869"/>
      <c r="I436" s="311"/>
      <c r="J436" s="311"/>
      <c r="K436" s="313"/>
      <c r="L436" s="29"/>
    </row>
    <row r="437" spans="1:12" ht="13" x14ac:dyDescent="0.15">
      <c r="A437" s="311"/>
      <c r="B437" s="311"/>
      <c r="C437" s="311"/>
      <c r="D437" s="311"/>
      <c r="E437" s="311"/>
      <c r="F437" s="313"/>
      <c r="G437" s="311"/>
      <c r="H437" s="869"/>
      <c r="I437" s="311"/>
      <c r="J437" s="311"/>
      <c r="K437" s="313"/>
      <c r="L437" s="29"/>
    </row>
    <row r="438" spans="1:12" ht="13" x14ac:dyDescent="0.15">
      <c r="A438" s="311"/>
      <c r="B438" s="311"/>
      <c r="C438" s="311"/>
      <c r="D438" s="311"/>
      <c r="E438" s="311"/>
      <c r="F438" s="313"/>
      <c r="G438" s="311"/>
      <c r="H438" s="869"/>
      <c r="I438" s="311"/>
      <c r="J438" s="311"/>
      <c r="K438" s="313"/>
      <c r="L438" s="29"/>
    </row>
    <row r="439" spans="1:12" ht="13" x14ac:dyDescent="0.15">
      <c r="A439" s="311"/>
      <c r="B439" s="311"/>
      <c r="C439" s="311"/>
      <c r="D439" s="311"/>
      <c r="E439" s="311"/>
      <c r="F439" s="313"/>
      <c r="G439" s="311"/>
      <c r="H439" s="869"/>
      <c r="I439" s="311"/>
      <c r="J439" s="311"/>
      <c r="K439" s="313"/>
      <c r="L439" s="29"/>
    </row>
    <row r="440" spans="1:12" ht="13" x14ac:dyDescent="0.15">
      <c r="A440" s="311"/>
      <c r="B440" s="311"/>
      <c r="C440" s="311"/>
      <c r="D440" s="311"/>
      <c r="E440" s="311"/>
      <c r="F440" s="313"/>
      <c r="G440" s="311"/>
      <c r="H440" s="869"/>
      <c r="I440" s="311"/>
      <c r="J440" s="311"/>
      <c r="K440" s="313"/>
      <c r="L440" s="29"/>
    </row>
    <row r="441" spans="1:12" ht="13" x14ac:dyDescent="0.15">
      <c r="A441" s="311"/>
      <c r="B441" s="311"/>
      <c r="C441" s="311"/>
      <c r="D441" s="311"/>
      <c r="E441" s="311"/>
      <c r="F441" s="313"/>
      <c r="G441" s="311"/>
      <c r="H441" s="869"/>
      <c r="I441" s="311"/>
      <c r="J441" s="311"/>
      <c r="K441" s="313"/>
      <c r="L441" s="29"/>
    </row>
    <row r="442" spans="1:12" ht="13" x14ac:dyDescent="0.15">
      <c r="A442" s="311"/>
      <c r="B442" s="311"/>
      <c r="C442" s="311"/>
      <c r="D442" s="311"/>
      <c r="E442" s="311"/>
      <c r="F442" s="313"/>
      <c r="G442" s="311"/>
      <c r="H442" s="869"/>
      <c r="I442" s="311"/>
      <c r="J442" s="311"/>
      <c r="K442" s="313"/>
      <c r="L442" s="29"/>
    </row>
    <row r="443" spans="1:12" ht="13" x14ac:dyDescent="0.15">
      <c r="A443" s="311"/>
      <c r="B443" s="311"/>
      <c r="C443" s="311"/>
      <c r="D443" s="311"/>
      <c r="E443" s="311"/>
      <c r="F443" s="313"/>
      <c r="G443" s="311"/>
      <c r="H443" s="869"/>
      <c r="I443" s="311"/>
      <c r="J443" s="311"/>
      <c r="K443" s="313"/>
      <c r="L443" s="29"/>
    </row>
    <row r="444" spans="1:12" ht="13" x14ac:dyDescent="0.15">
      <c r="A444" s="311"/>
      <c r="B444" s="311"/>
      <c r="C444" s="311"/>
      <c r="D444" s="311"/>
      <c r="E444" s="311"/>
      <c r="F444" s="313"/>
      <c r="G444" s="311"/>
      <c r="H444" s="869"/>
      <c r="I444" s="311"/>
      <c r="J444" s="311"/>
      <c r="K444" s="313"/>
      <c r="L444" s="29"/>
    </row>
    <row r="445" spans="1:12" ht="13" x14ac:dyDescent="0.15">
      <c r="A445" s="311"/>
      <c r="B445" s="311"/>
      <c r="C445" s="311"/>
      <c r="D445" s="311"/>
      <c r="E445" s="311"/>
      <c r="F445" s="313"/>
      <c r="G445" s="311"/>
      <c r="H445" s="869"/>
      <c r="I445" s="311"/>
      <c r="J445" s="311"/>
      <c r="K445" s="313"/>
      <c r="L445" s="29"/>
    </row>
    <row r="446" spans="1:12" ht="13" x14ac:dyDescent="0.15">
      <c r="A446" s="311"/>
      <c r="B446" s="311"/>
      <c r="C446" s="311"/>
      <c r="D446" s="311"/>
      <c r="E446" s="311"/>
      <c r="F446" s="313"/>
      <c r="G446" s="311"/>
      <c r="H446" s="869"/>
      <c r="I446" s="311"/>
      <c r="J446" s="311"/>
      <c r="K446" s="313"/>
      <c r="L446" s="29"/>
    </row>
    <row r="447" spans="1:12" ht="13" x14ac:dyDescent="0.15">
      <c r="A447" s="311"/>
      <c r="B447" s="311"/>
      <c r="C447" s="311"/>
      <c r="D447" s="311"/>
      <c r="E447" s="311"/>
      <c r="F447" s="313"/>
      <c r="G447" s="311"/>
      <c r="H447" s="869"/>
      <c r="I447" s="311"/>
      <c r="J447" s="311"/>
      <c r="K447" s="313"/>
      <c r="L447" s="29"/>
    </row>
    <row r="448" spans="1:12" ht="13" x14ac:dyDescent="0.15">
      <c r="A448" s="311"/>
      <c r="B448" s="311"/>
      <c r="C448" s="311"/>
      <c r="D448" s="311"/>
      <c r="E448" s="311"/>
      <c r="F448" s="313"/>
      <c r="G448" s="311"/>
      <c r="H448" s="869"/>
      <c r="I448" s="311"/>
      <c r="J448" s="311"/>
      <c r="K448" s="313"/>
      <c r="L448" s="29"/>
    </row>
    <row r="449" spans="1:12" ht="13" x14ac:dyDescent="0.15">
      <c r="A449" s="311"/>
      <c r="B449" s="311"/>
      <c r="C449" s="311"/>
      <c r="D449" s="311"/>
      <c r="E449" s="311"/>
      <c r="F449" s="313"/>
      <c r="G449" s="311"/>
      <c r="H449" s="869"/>
      <c r="I449" s="311"/>
      <c r="J449" s="311"/>
      <c r="K449" s="313"/>
      <c r="L449" s="29"/>
    </row>
    <row r="450" spans="1:12" ht="13" x14ac:dyDescent="0.15">
      <c r="A450" s="311"/>
      <c r="B450" s="311"/>
      <c r="C450" s="311"/>
      <c r="D450" s="311"/>
      <c r="E450" s="311"/>
      <c r="F450" s="313"/>
      <c r="G450" s="311"/>
      <c r="H450" s="869"/>
      <c r="I450" s="311"/>
      <c r="J450" s="311"/>
      <c r="K450" s="313"/>
      <c r="L450" s="29"/>
    </row>
    <row r="451" spans="1:12" ht="13" x14ac:dyDescent="0.15">
      <c r="A451" s="311"/>
      <c r="B451" s="311"/>
      <c r="C451" s="311"/>
      <c r="D451" s="311"/>
      <c r="E451" s="311"/>
      <c r="F451" s="313"/>
      <c r="G451" s="311"/>
      <c r="H451" s="869"/>
      <c r="I451" s="311"/>
      <c r="J451" s="311"/>
      <c r="K451" s="313"/>
      <c r="L451" s="29"/>
    </row>
    <row r="452" spans="1:12" ht="13" x14ac:dyDescent="0.15">
      <c r="A452" s="311"/>
      <c r="B452" s="311"/>
      <c r="C452" s="311"/>
      <c r="D452" s="311"/>
      <c r="E452" s="311"/>
      <c r="F452" s="313"/>
      <c r="G452" s="311"/>
      <c r="H452" s="869"/>
      <c r="I452" s="311"/>
      <c r="J452" s="311"/>
      <c r="K452" s="313"/>
      <c r="L452" s="29"/>
    </row>
    <row r="453" spans="1:12" ht="13" x14ac:dyDescent="0.15">
      <c r="A453" s="311"/>
      <c r="B453" s="311"/>
      <c r="C453" s="311"/>
      <c r="D453" s="311"/>
      <c r="E453" s="311"/>
      <c r="F453" s="313"/>
      <c r="G453" s="311"/>
      <c r="H453" s="869"/>
      <c r="I453" s="311"/>
      <c r="J453" s="311"/>
      <c r="K453" s="313"/>
      <c r="L453" s="29"/>
    </row>
    <row r="454" spans="1:12" ht="13" x14ac:dyDescent="0.15">
      <c r="A454" s="311"/>
      <c r="B454" s="311"/>
      <c r="C454" s="311"/>
      <c r="D454" s="311"/>
      <c r="E454" s="311"/>
      <c r="F454" s="313"/>
      <c r="G454" s="311"/>
      <c r="H454" s="869"/>
      <c r="I454" s="311"/>
      <c r="J454" s="311"/>
      <c r="K454" s="313"/>
      <c r="L454" s="29"/>
    </row>
    <row r="455" spans="1:12" ht="13" x14ac:dyDescent="0.15">
      <c r="A455" s="311"/>
      <c r="B455" s="311"/>
      <c r="C455" s="311"/>
      <c r="D455" s="311"/>
      <c r="E455" s="311"/>
      <c r="F455" s="313"/>
      <c r="G455" s="311"/>
      <c r="H455" s="869"/>
      <c r="I455" s="311"/>
      <c r="J455" s="311"/>
      <c r="K455" s="313"/>
      <c r="L455" s="29"/>
    </row>
    <row r="456" spans="1:12" ht="13" x14ac:dyDescent="0.15">
      <c r="A456" s="311"/>
      <c r="B456" s="311"/>
      <c r="C456" s="311"/>
      <c r="D456" s="311"/>
      <c r="E456" s="311"/>
      <c r="F456" s="313"/>
      <c r="G456" s="311"/>
      <c r="H456" s="869"/>
      <c r="I456" s="311"/>
      <c r="J456" s="311"/>
      <c r="K456" s="313"/>
      <c r="L456" s="29"/>
    </row>
    <row r="457" spans="1:12" ht="13" x14ac:dyDescent="0.15">
      <c r="A457" s="311"/>
      <c r="B457" s="311"/>
      <c r="C457" s="311"/>
      <c r="D457" s="311"/>
      <c r="E457" s="311"/>
      <c r="F457" s="313"/>
      <c r="G457" s="311"/>
      <c r="H457" s="869"/>
      <c r="I457" s="311"/>
      <c r="J457" s="311"/>
      <c r="K457" s="313"/>
      <c r="L457" s="29"/>
    </row>
    <row r="458" spans="1:12" ht="13" x14ac:dyDescent="0.15">
      <c r="A458" s="311"/>
      <c r="B458" s="311"/>
      <c r="C458" s="311"/>
      <c r="D458" s="311"/>
      <c r="E458" s="311"/>
      <c r="F458" s="313"/>
      <c r="G458" s="311"/>
      <c r="H458" s="869"/>
      <c r="I458" s="311"/>
      <c r="J458" s="311"/>
      <c r="K458" s="313"/>
      <c r="L458" s="29"/>
    </row>
    <row r="459" spans="1:12" ht="13" x14ac:dyDescent="0.15">
      <c r="A459" s="311"/>
      <c r="B459" s="311"/>
      <c r="C459" s="311"/>
      <c r="D459" s="311"/>
      <c r="E459" s="311"/>
      <c r="F459" s="313"/>
      <c r="G459" s="311"/>
      <c r="H459" s="869"/>
      <c r="I459" s="311"/>
      <c r="J459" s="311"/>
      <c r="K459" s="313"/>
      <c r="L459" s="29"/>
    </row>
    <row r="460" spans="1:12" ht="13" x14ac:dyDescent="0.15">
      <c r="A460" s="311"/>
      <c r="B460" s="311"/>
      <c r="C460" s="311"/>
      <c r="D460" s="311"/>
      <c r="E460" s="311"/>
      <c r="F460" s="313"/>
      <c r="G460" s="311"/>
      <c r="H460" s="869"/>
      <c r="I460" s="311"/>
      <c r="J460" s="311"/>
      <c r="K460" s="313"/>
      <c r="L460" s="29"/>
    </row>
    <row r="461" spans="1:12" ht="13" x14ac:dyDescent="0.15">
      <c r="A461" s="311"/>
      <c r="B461" s="311"/>
      <c r="C461" s="311"/>
      <c r="D461" s="311"/>
      <c r="E461" s="311"/>
      <c r="F461" s="313"/>
      <c r="G461" s="311"/>
      <c r="H461" s="869"/>
      <c r="I461" s="311"/>
      <c r="J461" s="311"/>
      <c r="K461" s="313"/>
      <c r="L461" s="29"/>
    </row>
    <row r="462" spans="1:12" ht="13" x14ac:dyDescent="0.15">
      <c r="A462" s="311"/>
      <c r="B462" s="311"/>
      <c r="C462" s="311"/>
      <c r="D462" s="311"/>
      <c r="E462" s="311"/>
      <c r="F462" s="313"/>
      <c r="G462" s="311"/>
      <c r="H462" s="869"/>
      <c r="I462" s="311"/>
      <c r="J462" s="311"/>
      <c r="K462" s="313"/>
      <c r="L462" s="29"/>
    </row>
    <row r="463" spans="1:12" ht="13" x14ac:dyDescent="0.15">
      <c r="A463" s="311"/>
      <c r="B463" s="311"/>
      <c r="C463" s="311"/>
      <c r="D463" s="311"/>
      <c r="E463" s="311"/>
      <c r="F463" s="313"/>
      <c r="G463" s="311"/>
      <c r="H463" s="869"/>
      <c r="I463" s="311"/>
      <c r="J463" s="311"/>
      <c r="K463" s="313"/>
      <c r="L463" s="29"/>
    </row>
    <row r="464" spans="1:12" ht="13" x14ac:dyDescent="0.15">
      <c r="A464" s="311"/>
      <c r="B464" s="311"/>
      <c r="C464" s="311"/>
      <c r="D464" s="311"/>
      <c r="E464" s="311"/>
      <c r="F464" s="313"/>
      <c r="G464" s="311"/>
      <c r="H464" s="869"/>
      <c r="I464" s="311"/>
      <c r="J464" s="311"/>
      <c r="K464" s="313"/>
      <c r="L464" s="29"/>
    </row>
    <row r="465" spans="1:12" ht="13" x14ac:dyDescent="0.15">
      <c r="A465" s="311"/>
      <c r="B465" s="311"/>
      <c r="C465" s="311"/>
      <c r="D465" s="311"/>
      <c r="E465" s="311"/>
      <c r="F465" s="313"/>
      <c r="G465" s="311"/>
      <c r="H465" s="869"/>
      <c r="I465" s="311"/>
      <c r="J465" s="311"/>
      <c r="K465" s="313"/>
      <c r="L465" s="29"/>
    </row>
    <row r="466" spans="1:12" ht="13" x14ac:dyDescent="0.15">
      <c r="A466" s="311"/>
      <c r="B466" s="311"/>
      <c r="C466" s="311"/>
      <c r="D466" s="311"/>
      <c r="E466" s="311"/>
      <c r="F466" s="313"/>
      <c r="G466" s="311"/>
      <c r="H466" s="869"/>
      <c r="I466" s="311"/>
      <c r="J466" s="311"/>
      <c r="K466" s="313"/>
      <c r="L466" s="29"/>
    </row>
    <row r="467" spans="1:12" ht="13" x14ac:dyDescent="0.15">
      <c r="A467" s="311"/>
      <c r="B467" s="311"/>
      <c r="C467" s="311"/>
      <c r="D467" s="311"/>
      <c r="E467" s="311"/>
      <c r="F467" s="313"/>
      <c r="G467" s="311"/>
      <c r="H467" s="869"/>
      <c r="I467" s="311"/>
      <c r="J467" s="311"/>
      <c r="K467" s="313"/>
      <c r="L467" s="29"/>
    </row>
    <row r="468" spans="1:12" ht="13" x14ac:dyDescent="0.15">
      <c r="A468" s="311"/>
      <c r="B468" s="311"/>
      <c r="C468" s="311"/>
      <c r="D468" s="311"/>
      <c r="E468" s="311"/>
      <c r="F468" s="313"/>
      <c r="G468" s="311"/>
      <c r="H468" s="869"/>
      <c r="I468" s="311"/>
      <c r="J468" s="311"/>
      <c r="K468" s="313"/>
      <c r="L468" s="29"/>
    </row>
    <row r="469" spans="1:12" ht="13" x14ac:dyDescent="0.15">
      <c r="A469" s="311"/>
      <c r="B469" s="311"/>
      <c r="C469" s="311"/>
      <c r="D469" s="311"/>
      <c r="E469" s="311"/>
      <c r="F469" s="313"/>
      <c r="G469" s="311"/>
      <c r="H469" s="869"/>
      <c r="I469" s="311"/>
      <c r="J469" s="311"/>
      <c r="K469" s="313"/>
      <c r="L469" s="29"/>
    </row>
    <row r="470" spans="1:12" ht="13" x14ac:dyDescent="0.15">
      <c r="A470" s="311"/>
      <c r="B470" s="311"/>
      <c r="C470" s="311"/>
      <c r="D470" s="311"/>
      <c r="E470" s="311"/>
      <c r="F470" s="313"/>
      <c r="G470" s="311"/>
      <c r="H470" s="869"/>
      <c r="I470" s="311"/>
      <c r="J470" s="311"/>
      <c r="K470" s="313"/>
      <c r="L470" s="29"/>
    </row>
    <row r="471" spans="1:12" ht="13" x14ac:dyDescent="0.15">
      <c r="A471" s="311"/>
      <c r="B471" s="311"/>
      <c r="C471" s="311"/>
      <c r="D471" s="311"/>
      <c r="E471" s="311"/>
      <c r="F471" s="313"/>
      <c r="G471" s="311"/>
      <c r="H471" s="869"/>
      <c r="I471" s="311"/>
      <c r="J471" s="311"/>
      <c r="K471" s="313"/>
      <c r="L471" s="29"/>
    </row>
    <row r="472" spans="1:12" ht="13" x14ac:dyDescent="0.15">
      <c r="A472" s="311"/>
      <c r="B472" s="311"/>
      <c r="C472" s="311"/>
      <c r="D472" s="311"/>
      <c r="E472" s="311"/>
      <c r="F472" s="313"/>
      <c r="G472" s="311"/>
      <c r="H472" s="869"/>
      <c r="I472" s="311"/>
      <c r="J472" s="311"/>
      <c r="K472" s="313"/>
      <c r="L472" s="29"/>
    </row>
    <row r="473" spans="1:12" ht="13" x14ac:dyDescent="0.15">
      <c r="A473" s="311"/>
      <c r="B473" s="311"/>
      <c r="C473" s="311"/>
      <c r="D473" s="311"/>
      <c r="E473" s="311"/>
      <c r="F473" s="313"/>
      <c r="G473" s="311"/>
      <c r="H473" s="869"/>
      <c r="I473" s="311"/>
      <c r="J473" s="311"/>
      <c r="K473" s="313"/>
      <c r="L473" s="29"/>
    </row>
    <row r="474" spans="1:12" ht="13" x14ac:dyDescent="0.15">
      <c r="A474" s="311"/>
      <c r="B474" s="311"/>
      <c r="C474" s="311"/>
      <c r="D474" s="311"/>
      <c r="E474" s="311"/>
      <c r="F474" s="313"/>
      <c r="G474" s="311"/>
      <c r="H474" s="869"/>
      <c r="I474" s="311"/>
      <c r="J474" s="311"/>
      <c r="K474" s="313"/>
      <c r="L474" s="29"/>
    </row>
    <row r="475" spans="1:12" ht="13" x14ac:dyDescent="0.15">
      <c r="A475" s="311"/>
      <c r="B475" s="311"/>
      <c r="C475" s="311"/>
      <c r="D475" s="311"/>
      <c r="E475" s="311"/>
      <c r="F475" s="313"/>
      <c r="G475" s="311"/>
      <c r="H475" s="869"/>
      <c r="I475" s="311"/>
      <c r="J475" s="311"/>
      <c r="K475" s="313"/>
      <c r="L475" s="29"/>
    </row>
    <row r="476" spans="1:12" ht="13" x14ac:dyDescent="0.15">
      <c r="A476" s="311"/>
      <c r="B476" s="311"/>
      <c r="C476" s="311"/>
      <c r="D476" s="311"/>
      <c r="E476" s="311"/>
      <c r="F476" s="313"/>
      <c r="G476" s="311"/>
      <c r="H476" s="869"/>
      <c r="I476" s="311"/>
      <c r="J476" s="311"/>
      <c r="K476" s="313"/>
      <c r="L476" s="29"/>
    </row>
    <row r="477" spans="1:12" ht="13" x14ac:dyDescent="0.15">
      <c r="A477" s="311"/>
      <c r="B477" s="311"/>
      <c r="C477" s="311"/>
      <c r="D477" s="311"/>
      <c r="E477" s="311"/>
      <c r="F477" s="313"/>
      <c r="G477" s="311"/>
      <c r="H477" s="869"/>
      <c r="I477" s="311"/>
      <c r="J477" s="311"/>
      <c r="K477" s="313"/>
      <c r="L477" s="29"/>
    </row>
    <row r="478" spans="1:12" ht="13" x14ac:dyDescent="0.15">
      <c r="A478" s="311"/>
      <c r="B478" s="311"/>
      <c r="C478" s="311"/>
      <c r="D478" s="311"/>
      <c r="E478" s="311"/>
      <c r="F478" s="313"/>
      <c r="G478" s="311"/>
      <c r="H478" s="869"/>
      <c r="I478" s="311"/>
      <c r="J478" s="311"/>
      <c r="K478" s="313"/>
      <c r="L478" s="29"/>
    </row>
    <row r="479" spans="1:12" ht="13" x14ac:dyDescent="0.15">
      <c r="A479" s="311"/>
      <c r="B479" s="311"/>
      <c r="C479" s="311"/>
      <c r="D479" s="311"/>
      <c r="E479" s="311"/>
      <c r="F479" s="313"/>
      <c r="G479" s="311"/>
      <c r="H479" s="869"/>
      <c r="I479" s="311"/>
      <c r="J479" s="311"/>
      <c r="K479" s="313"/>
      <c r="L479" s="29"/>
    </row>
    <row r="480" spans="1:12" ht="13" x14ac:dyDescent="0.15">
      <c r="A480" s="311"/>
      <c r="B480" s="311"/>
      <c r="C480" s="311"/>
      <c r="D480" s="311"/>
      <c r="E480" s="311"/>
      <c r="F480" s="313"/>
      <c r="G480" s="311"/>
      <c r="H480" s="869"/>
      <c r="I480" s="311"/>
      <c r="J480" s="311"/>
      <c r="K480" s="313"/>
      <c r="L480" s="29"/>
    </row>
    <row r="481" spans="1:12" ht="13" x14ac:dyDescent="0.15">
      <c r="A481" s="311"/>
      <c r="B481" s="311"/>
      <c r="C481" s="311"/>
      <c r="D481" s="311"/>
      <c r="E481" s="311"/>
      <c r="F481" s="313"/>
      <c r="G481" s="311"/>
      <c r="H481" s="869"/>
      <c r="I481" s="311"/>
      <c r="J481" s="311"/>
      <c r="K481" s="313"/>
      <c r="L481" s="29"/>
    </row>
    <row r="482" spans="1:12" ht="13" x14ac:dyDescent="0.15">
      <c r="A482" s="311"/>
      <c r="B482" s="311"/>
      <c r="C482" s="311"/>
      <c r="D482" s="311"/>
      <c r="E482" s="311"/>
      <c r="F482" s="313"/>
      <c r="G482" s="311"/>
      <c r="H482" s="869"/>
      <c r="I482" s="311"/>
      <c r="J482" s="311"/>
      <c r="K482" s="313"/>
      <c r="L482" s="29"/>
    </row>
    <row r="483" spans="1:12" ht="13" x14ac:dyDescent="0.15">
      <c r="A483" s="311"/>
      <c r="B483" s="311"/>
      <c r="C483" s="311"/>
      <c r="D483" s="311"/>
      <c r="E483" s="311"/>
      <c r="F483" s="313"/>
      <c r="G483" s="311"/>
      <c r="H483" s="869"/>
      <c r="I483" s="311"/>
      <c r="J483" s="311"/>
      <c r="K483" s="313"/>
      <c r="L483" s="29"/>
    </row>
    <row r="484" spans="1:12" ht="13" x14ac:dyDescent="0.15">
      <c r="A484" s="311"/>
      <c r="B484" s="311"/>
      <c r="C484" s="311"/>
      <c r="D484" s="311"/>
      <c r="E484" s="311"/>
      <c r="F484" s="313"/>
      <c r="G484" s="311"/>
      <c r="H484" s="869"/>
      <c r="I484" s="311"/>
      <c r="J484" s="311"/>
      <c r="K484" s="313"/>
      <c r="L484" s="29"/>
    </row>
    <row r="485" spans="1:12" ht="13" x14ac:dyDescent="0.15">
      <c r="A485" s="311"/>
      <c r="B485" s="311"/>
      <c r="C485" s="311"/>
      <c r="D485" s="311"/>
      <c r="E485" s="311"/>
      <c r="F485" s="313"/>
      <c r="G485" s="311"/>
      <c r="H485" s="869"/>
      <c r="I485" s="311"/>
      <c r="J485" s="311"/>
      <c r="K485" s="313"/>
      <c r="L485" s="29"/>
    </row>
    <row r="486" spans="1:12" ht="13" x14ac:dyDescent="0.15">
      <c r="A486" s="311"/>
      <c r="B486" s="311"/>
      <c r="C486" s="311"/>
      <c r="D486" s="311"/>
      <c r="E486" s="311"/>
      <c r="F486" s="313"/>
      <c r="G486" s="311"/>
      <c r="H486" s="869"/>
      <c r="I486" s="311"/>
      <c r="J486" s="311"/>
      <c r="K486" s="313"/>
      <c r="L486" s="29"/>
    </row>
    <row r="487" spans="1:12" ht="13" x14ac:dyDescent="0.15">
      <c r="A487" s="311"/>
      <c r="B487" s="311"/>
      <c r="C487" s="311"/>
      <c r="D487" s="311"/>
      <c r="E487" s="311"/>
      <c r="F487" s="313"/>
      <c r="G487" s="311"/>
      <c r="H487" s="869"/>
      <c r="I487" s="311"/>
      <c r="J487" s="311"/>
      <c r="K487" s="313"/>
      <c r="L487" s="29"/>
    </row>
    <row r="488" spans="1:12" ht="13" x14ac:dyDescent="0.15">
      <c r="A488" s="311"/>
      <c r="B488" s="311"/>
      <c r="C488" s="311"/>
      <c r="D488" s="311"/>
      <c r="E488" s="311"/>
      <c r="F488" s="313"/>
      <c r="G488" s="311"/>
      <c r="H488" s="869"/>
      <c r="I488" s="311"/>
      <c r="J488" s="311"/>
      <c r="K488" s="313"/>
      <c r="L488" s="29"/>
    </row>
    <row r="489" spans="1:12" ht="13" x14ac:dyDescent="0.15">
      <c r="A489" s="311"/>
      <c r="B489" s="311"/>
      <c r="C489" s="311"/>
      <c r="D489" s="311"/>
      <c r="E489" s="311"/>
      <c r="F489" s="313"/>
      <c r="G489" s="311"/>
      <c r="H489" s="869"/>
      <c r="I489" s="311"/>
      <c r="J489" s="311"/>
      <c r="K489" s="313"/>
      <c r="L489" s="29"/>
    </row>
    <row r="490" spans="1:12" ht="13" x14ac:dyDescent="0.15">
      <c r="A490" s="311"/>
      <c r="B490" s="311"/>
      <c r="C490" s="311"/>
      <c r="D490" s="311"/>
      <c r="E490" s="311"/>
      <c r="F490" s="313"/>
      <c r="G490" s="311"/>
      <c r="H490" s="869"/>
      <c r="I490" s="311"/>
      <c r="J490" s="311"/>
      <c r="K490" s="313"/>
      <c r="L490" s="29"/>
    </row>
    <row r="491" spans="1:12" ht="13" x14ac:dyDescent="0.15">
      <c r="A491" s="311"/>
      <c r="B491" s="311"/>
      <c r="C491" s="311"/>
      <c r="D491" s="311"/>
      <c r="E491" s="311"/>
      <c r="F491" s="313"/>
      <c r="G491" s="311"/>
      <c r="H491" s="869"/>
      <c r="I491" s="311"/>
      <c r="J491" s="311"/>
      <c r="K491" s="313"/>
      <c r="L491" s="29"/>
    </row>
    <row r="492" spans="1:12" ht="13" x14ac:dyDescent="0.15">
      <c r="A492" s="311"/>
      <c r="B492" s="311"/>
      <c r="C492" s="311"/>
      <c r="D492" s="311"/>
      <c r="E492" s="311"/>
      <c r="F492" s="313"/>
      <c r="G492" s="311"/>
      <c r="H492" s="869"/>
      <c r="I492" s="311"/>
      <c r="J492" s="311"/>
      <c r="K492" s="313"/>
      <c r="L492" s="29"/>
    </row>
    <row r="493" spans="1:12" ht="13" x14ac:dyDescent="0.15">
      <c r="A493" s="311"/>
      <c r="B493" s="311"/>
      <c r="C493" s="311"/>
      <c r="D493" s="311"/>
      <c r="E493" s="311"/>
      <c r="F493" s="313"/>
      <c r="G493" s="311"/>
      <c r="H493" s="869"/>
      <c r="I493" s="311"/>
      <c r="J493" s="311"/>
      <c r="K493" s="313"/>
      <c r="L493" s="29"/>
    </row>
    <row r="494" spans="1:12" ht="13" x14ac:dyDescent="0.15">
      <c r="A494" s="311"/>
      <c r="B494" s="311"/>
      <c r="C494" s="311"/>
      <c r="D494" s="311"/>
      <c r="E494" s="311"/>
      <c r="F494" s="313"/>
      <c r="G494" s="311"/>
      <c r="H494" s="869"/>
      <c r="I494" s="311"/>
      <c r="J494" s="311"/>
      <c r="K494" s="313"/>
      <c r="L494" s="29"/>
    </row>
    <row r="495" spans="1:12" ht="13" x14ac:dyDescent="0.15">
      <c r="A495" s="311"/>
      <c r="B495" s="311"/>
      <c r="C495" s="311"/>
      <c r="D495" s="311"/>
      <c r="E495" s="311"/>
      <c r="F495" s="313"/>
      <c r="G495" s="311"/>
      <c r="H495" s="869"/>
      <c r="I495" s="311"/>
      <c r="J495" s="311"/>
      <c r="K495" s="313"/>
      <c r="L495" s="29"/>
    </row>
    <row r="496" spans="1:12" ht="13" x14ac:dyDescent="0.15">
      <c r="A496" s="311"/>
      <c r="B496" s="311"/>
      <c r="C496" s="311"/>
      <c r="D496" s="311"/>
      <c r="E496" s="311"/>
      <c r="F496" s="313"/>
      <c r="G496" s="311"/>
      <c r="H496" s="869"/>
      <c r="I496" s="311"/>
      <c r="J496" s="311"/>
      <c r="K496" s="313"/>
      <c r="L496" s="29"/>
    </row>
    <row r="497" spans="1:12" ht="13" x14ac:dyDescent="0.15">
      <c r="A497" s="311"/>
      <c r="B497" s="311"/>
      <c r="C497" s="311"/>
      <c r="D497" s="311"/>
      <c r="E497" s="311"/>
      <c r="F497" s="313"/>
      <c r="G497" s="311"/>
      <c r="H497" s="869"/>
      <c r="I497" s="311"/>
      <c r="J497" s="311"/>
      <c r="K497" s="313"/>
      <c r="L497" s="29"/>
    </row>
    <row r="498" spans="1:12" ht="13" x14ac:dyDescent="0.15">
      <c r="A498" s="311"/>
      <c r="B498" s="311"/>
      <c r="C498" s="311"/>
      <c r="D498" s="311"/>
      <c r="E498" s="311"/>
      <c r="F498" s="313"/>
      <c r="G498" s="311"/>
      <c r="H498" s="869"/>
      <c r="I498" s="311"/>
      <c r="J498" s="311"/>
      <c r="K498" s="313"/>
      <c r="L498" s="29"/>
    </row>
    <row r="499" spans="1:12" ht="13" x14ac:dyDescent="0.15">
      <c r="A499" s="311"/>
      <c r="B499" s="311"/>
      <c r="C499" s="311"/>
      <c r="D499" s="311"/>
      <c r="E499" s="311"/>
      <c r="F499" s="313"/>
      <c r="G499" s="311"/>
      <c r="H499" s="869"/>
      <c r="I499" s="311"/>
      <c r="J499" s="311"/>
      <c r="K499" s="313"/>
      <c r="L499" s="29"/>
    </row>
    <row r="500" spans="1:12" ht="13" x14ac:dyDescent="0.15">
      <c r="A500" s="311"/>
      <c r="B500" s="311"/>
      <c r="C500" s="311"/>
      <c r="D500" s="311"/>
      <c r="E500" s="311"/>
      <c r="F500" s="313"/>
      <c r="G500" s="311"/>
      <c r="H500" s="869"/>
      <c r="I500" s="311"/>
      <c r="J500" s="311"/>
      <c r="K500" s="313"/>
      <c r="L500" s="29"/>
    </row>
    <row r="501" spans="1:12" ht="13" x14ac:dyDescent="0.15">
      <c r="A501" s="311"/>
      <c r="B501" s="311"/>
      <c r="C501" s="311"/>
      <c r="D501" s="311"/>
      <c r="E501" s="311"/>
      <c r="F501" s="313"/>
      <c r="G501" s="311"/>
      <c r="H501" s="869"/>
      <c r="I501" s="311"/>
      <c r="J501" s="311"/>
      <c r="K501" s="313"/>
      <c r="L501" s="29"/>
    </row>
    <row r="502" spans="1:12" ht="13" x14ac:dyDescent="0.15">
      <c r="A502" s="311"/>
      <c r="B502" s="311"/>
      <c r="C502" s="311"/>
      <c r="D502" s="311"/>
      <c r="E502" s="311"/>
      <c r="F502" s="313"/>
      <c r="G502" s="311"/>
      <c r="H502" s="869"/>
      <c r="I502" s="311"/>
      <c r="J502" s="311"/>
      <c r="K502" s="313"/>
      <c r="L502" s="29"/>
    </row>
    <row r="503" spans="1:12" ht="13" x14ac:dyDescent="0.15">
      <c r="A503" s="311"/>
      <c r="B503" s="311"/>
      <c r="C503" s="311"/>
      <c r="D503" s="311"/>
      <c r="E503" s="311"/>
      <c r="F503" s="313"/>
      <c r="G503" s="311"/>
      <c r="H503" s="869"/>
      <c r="I503" s="311"/>
      <c r="J503" s="311"/>
      <c r="K503" s="313"/>
      <c r="L503" s="29"/>
    </row>
    <row r="504" spans="1:12" ht="13" x14ac:dyDescent="0.15">
      <c r="A504" s="311"/>
      <c r="B504" s="311"/>
      <c r="C504" s="311"/>
      <c r="D504" s="311"/>
      <c r="E504" s="311"/>
      <c r="F504" s="313"/>
      <c r="G504" s="311"/>
      <c r="H504" s="869"/>
      <c r="I504" s="311"/>
      <c r="J504" s="311"/>
      <c r="K504" s="313"/>
      <c r="L504" s="29"/>
    </row>
    <row r="505" spans="1:12" ht="13" x14ac:dyDescent="0.15">
      <c r="A505" s="311"/>
      <c r="B505" s="311"/>
      <c r="C505" s="311"/>
      <c r="D505" s="311"/>
      <c r="E505" s="311"/>
      <c r="F505" s="313"/>
      <c r="G505" s="311"/>
      <c r="H505" s="869"/>
      <c r="I505" s="311"/>
      <c r="J505" s="311"/>
      <c r="K505" s="313"/>
      <c r="L505" s="29"/>
    </row>
    <row r="506" spans="1:12" ht="13" x14ac:dyDescent="0.15">
      <c r="A506" s="311"/>
      <c r="B506" s="311"/>
      <c r="C506" s="311"/>
      <c r="D506" s="311"/>
      <c r="E506" s="311"/>
      <c r="F506" s="313"/>
      <c r="G506" s="311"/>
      <c r="H506" s="869"/>
      <c r="I506" s="311"/>
      <c r="J506" s="311"/>
      <c r="K506" s="313"/>
      <c r="L506" s="29"/>
    </row>
    <row r="507" spans="1:12" ht="13" x14ac:dyDescent="0.15">
      <c r="A507" s="311"/>
      <c r="B507" s="311"/>
      <c r="C507" s="311"/>
      <c r="D507" s="311"/>
      <c r="E507" s="311"/>
      <c r="F507" s="313"/>
      <c r="G507" s="311"/>
      <c r="H507" s="869"/>
      <c r="I507" s="311"/>
      <c r="J507" s="311"/>
      <c r="K507" s="313"/>
      <c r="L507" s="29"/>
    </row>
    <row r="508" spans="1:12" ht="13" x14ac:dyDescent="0.15">
      <c r="A508" s="311"/>
      <c r="B508" s="311"/>
      <c r="C508" s="311"/>
      <c r="D508" s="311"/>
      <c r="E508" s="311"/>
      <c r="F508" s="313"/>
      <c r="G508" s="311"/>
      <c r="H508" s="869"/>
      <c r="I508" s="311"/>
      <c r="J508" s="311"/>
      <c r="K508" s="313"/>
      <c r="L508" s="29"/>
    </row>
    <row r="509" spans="1:12" ht="13" x14ac:dyDescent="0.15">
      <c r="A509" s="311"/>
      <c r="B509" s="311"/>
      <c r="C509" s="311"/>
      <c r="D509" s="311"/>
      <c r="E509" s="311"/>
      <c r="F509" s="313"/>
      <c r="G509" s="311"/>
      <c r="H509" s="869"/>
      <c r="I509" s="311"/>
      <c r="J509" s="311"/>
      <c r="K509" s="313"/>
      <c r="L509" s="29"/>
    </row>
    <row r="510" spans="1:12" ht="13" x14ac:dyDescent="0.15">
      <c r="A510" s="311"/>
      <c r="B510" s="311"/>
      <c r="C510" s="311"/>
      <c r="D510" s="311"/>
      <c r="E510" s="311"/>
      <c r="F510" s="313"/>
      <c r="G510" s="311"/>
      <c r="H510" s="869"/>
      <c r="I510" s="311"/>
      <c r="J510" s="311"/>
      <c r="K510" s="313"/>
      <c r="L510" s="29"/>
    </row>
    <row r="511" spans="1:12" ht="13" x14ac:dyDescent="0.15">
      <c r="A511" s="311"/>
      <c r="B511" s="311"/>
      <c r="C511" s="311"/>
      <c r="D511" s="311"/>
      <c r="E511" s="311"/>
      <c r="F511" s="313"/>
      <c r="G511" s="311"/>
      <c r="H511" s="869"/>
      <c r="I511" s="311"/>
      <c r="J511" s="311"/>
      <c r="K511" s="313"/>
      <c r="L511" s="29"/>
    </row>
    <row r="512" spans="1:12" ht="13" x14ac:dyDescent="0.15">
      <c r="A512" s="311"/>
      <c r="B512" s="311"/>
      <c r="C512" s="311"/>
      <c r="D512" s="311"/>
      <c r="E512" s="311"/>
      <c r="F512" s="313"/>
      <c r="G512" s="311"/>
      <c r="H512" s="869"/>
      <c r="I512" s="311"/>
      <c r="J512" s="311"/>
      <c r="K512" s="313"/>
      <c r="L512" s="29"/>
    </row>
    <row r="513" spans="1:12" ht="13" x14ac:dyDescent="0.15">
      <c r="A513" s="311"/>
      <c r="B513" s="311"/>
      <c r="C513" s="311"/>
      <c r="D513" s="311"/>
      <c r="E513" s="311"/>
      <c r="F513" s="313"/>
      <c r="G513" s="311"/>
      <c r="H513" s="869"/>
      <c r="I513" s="311"/>
      <c r="J513" s="311"/>
      <c r="K513" s="313"/>
      <c r="L513" s="29"/>
    </row>
    <row r="514" spans="1:12" ht="13" x14ac:dyDescent="0.15">
      <c r="A514" s="311"/>
      <c r="B514" s="311"/>
      <c r="C514" s="311"/>
      <c r="D514" s="311"/>
      <c r="E514" s="311"/>
      <c r="F514" s="313"/>
      <c r="G514" s="311"/>
      <c r="H514" s="869"/>
      <c r="I514" s="311"/>
      <c r="J514" s="311"/>
      <c r="K514" s="313"/>
      <c r="L514" s="29"/>
    </row>
    <row r="515" spans="1:12" ht="13" x14ac:dyDescent="0.15">
      <c r="A515" s="311"/>
      <c r="B515" s="311"/>
      <c r="C515" s="311"/>
      <c r="D515" s="311"/>
      <c r="E515" s="311"/>
      <c r="F515" s="313"/>
      <c r="G515" s="311"/>
      <c r="H515" s="869"/>
      <c r="I515" s="311"/>
      <c r="J515" s="311"/>
      <c r="K515" s="313"/>
      <c r="L515" s="29"/>
    </row>
    <row r="516" spans="1:12" ht="13" x14ac:dyDescent="0.15">
      <c r="A516" s="311"/>
      <c r="B516" s="311"/>
      <c r="C516" s="311"/>
      <c r="D516" s="311"/>
      <c r="E516" s="311"/>
      <c r="F516" s="313"/>
      <c r="G516" s="311"/>
      <c r="H516" s="869"/>
      <c r="I516" s="311"/>
      <c r="J516" s="311"/>
      <c r="K516" s="313"/>
      <c r="L516" s="29"/>
    </row>
    <row r="517" spans="1:12" ht="13" x14ac:dyDescent="0.15">
      <c r="A517" s="311"/>
      <c r="B517" s="311"/>
      <c r="C517" s="311"/>
      <c r="D517" s="311"/>
      <c r="E517" s="311"/>
      <c r="F517" s="313"/>
      <c r="G517" s="311"/>
      <c r="H517" s="869"/>
      <c r="I517" s="311"/>
      <c r="J517" s="311"/>
      <c r="K517" s="313"/>
      <c r="L517" s="29"/>
    </row>
    <row r="518" spans="1:12" ht="13" x14ac:dyDescent="0.15">
      <c r="A518" s="311"/>
      <c r="B518" s="311"/>
      <c r="C518" s="311"/>
      <c r="D518" s="311"/>
      <c r="E518" s="311"/>
      <c r="F518" s="313"/>
      <c r="G518" s="311"/>
      <c r="H518" s="869"/>
      <c r="I518" s="311"/>
      <c r="J518" s="311"/>
      <c r="K518" s="313"/>
      <c r="L518" s="29"/>
    </row>
    <row r="519" spans="1:12" ht="13" x14ac:dyDescent="0.15">
      <c r="A519" s="311"/>
      <c r="B519" s="311"/>
      <c r="C519" s="311"/>
      <c r="D519" s="311"/>
      <c r="E519" s="311"/>
      <c r="F519" s="313"/>
      <c r="G519" s="311"/>
      <c r="H519" s="869"/>
      <c r="I519" s="311"/>
      <c r="J519" s="311"/>
      <c r="K519" s="313"/>
      <c r="L519" s="29"/>
    </row>
    <row r="520" spans="1:12" ht="13" x14ac:dyDescent="0.15">
      <c r="A520" s="311"/>
      <c r="B520" s="311"/>
      <c r="C520" s="311"/>
      <c r="D520" s="311"/>
      <c r="E520" s="311"/>
      <c r="F520" s="313"/>
      <c r="G520" s="311"/>
      <c r="H520" s="869"/>
      <c r="I520" s="311"/>
      <c r="J520" s="311"/>
      <c r="K520" s="313"/>
      <c r="L520" s="29"/>
    </row>
    <row r="521" spans="1:12" ht="13" x14ac:dyDescent="0.15">
      <c r="A521" s="311"/>
      <c r="B521" s="311"/>
      <c r="C521" s="311"/>
      <c r="D521" s="311"/>
      <c r="E521" s="311"/>
      <c r="F521" s="313"/>
      <c r="G521" s="311"/>
      <c r="H521" s="869"/>
      <c r="I521" s="311"/>
      <c r="J521" s="311"/>
      <c r="K521" s="313"/>
      <c r="L521" s="29"/>
    </row>
    <row r="522" spans="1:12" ht="13" x14ac:dyDescent="0.15">
      <c r="A522" s="311"/>
      <c r="B522" s="311"/>
      <c r="C522" s="311"/>
      <c r="D522" s="311"/>
      <c r="E522" s="311"/>
      <c r="F522" s="313"/>
      <c r="G522" s="311"/>
      <c r="H522" s="869"/>
      <c r="I522" s="311"/>
      <c r="J522" s="311"/>
      <c r="K522" s="313"/>
      <c r="L522" s="29"/>
    </row>
    <row r="523" spans="1:12" ht="13" x14ac:dyDescent="0.15">
      <c r="A523" s="311"/>
      <c r="B523" s="311"/>
      <c r="C523" s="311"/>
      <c r="D523" s="311"/>
      <c r="E523" s="311"/>
      <c r="F523" s="313"/>
      <c r="G523" s="311"/>
      <c r="H523" s="869"/>
      <c r="I523" s="311"/>
      <c r="J523" s="311"/>
      <c r="K523" s="313"/>
      <c r="L523" s="29"/>
    </row>
    <row r="524" spans="1:12" ht="13" x14ac:dyDescent="0.15">
      <c r="A524" s="311"/>
      <c r="B524" s="311"/>
      <c r="C524" s="311"/>
      <c r="D524" s="311"/>
      <c r="E524" s="311"/>
      <c r="F524" s="313"/>
      <c r="G524" s="311"/>
      <c r="H524" s="869"/>
      <c r="I524" s="311"/>
      <c r="J524" s="311"/>
      <c r="K524" s="313"/>
      <c r="L524" s="29"/>
    </row>
    <row r="525" spans="1:12" ht="13" x14ac:dyDescent="0.15">
      <c r="A525" s="311"/>
      <c r="B525" s="311"/>
      <c r="C525" s="311"/>
      <c r="D525" s="311"/>
      <c r="E525" s="311"/>
      <c r="F525" s="313"/>
      <c r="G525" s="311"/>
      <c r="H525" s="869"/>
      <c r="I525" s="311"/>
      <c r="J525" s="311"/>
      <c r="K525" s="313"/>
      <c r="L525" s="29"/>
    </row>
    <row r="526" spans="1:12" ht="13" x14ac:dyDescent="0.15">
      <c r="A526" s="311"/>
      <c r="B526" s="311"/>
      <c r="C526" s="311"/>
      <c r="D526" s="311"/>
      <c r="E526" s="311"/>
      <c r="F526" s="313"/>
      <c r="G526" s="311"/>
      <c r="H526" s="869"/>
      <c r="I526" s="311"/>
      <c r="J526" s="311"/>
      <c r="K526" s="313"/>
      <c r="L526" s="29"/>
    </row>
    <row r="527" spans="1:12" ht="13" x14ac:dyDescent="0.15">
      <c r="A527" s="311"/>
      <c r="B527" s="311"/>
      <c r="C527" s="311"/>
      <c r="D527" s="311"/>
      <c r="E527" s="311"/>
      <c r="F527" s="313"/>
      <c r="G527" s="311"/>
      <c r="H527" s="869"/>
      <c r="I527" s="311"/>
      <c r="J527" s="311"/>
      <c r="K527" s="313"/>
      <c r="L527" s="29"/>
    </row>
    <row r="528" spans="1:12" ht="13" x14ac:dyDescent="0.15">
      <c r="A528" s="311"/>
      <c r="B528" s="311"/>
      <c r="C528" s="311"/>
      <c r="D528" s="311"/>
      <c r="E528" s="311"/>
      <c r="F528" s="313"/>
      <c r="G528" s="311"/>
      <c r="H528" s="869"/>
      <c r="I528" s="311"/>
      <c r="J528" s="311"/>
      <c r="K528" s="313"/>
      <c r="L528" s="29"/>
    </row>
    <row r="529" spans="1:12" ht="13" x14ac:dyDescent="0.15">
      <c r="A529" s="311"/>
      <c r="B529" s="311"/>
      <c r="C529" s="311"/>
      <c r="D529" s="311"/>
      <c r="E529" s="311"/>
      <c r="F529" s="313"/>
      <c r="G529" s="311"/>
      <c r="H529" s="869"/>
      <c r="I529" s="311"/>
      <c r="J529" s="311"/>
      <c r="K529" s="313"/>
      <c r="L529" s="29"/>
    </row>
    <row r="530" spans="1:12" ht="13" x14ac:dyDescent="0.15">
      <c r="A530" s="311"/>
      <c r="B530" s="311"/>
      <c r="C530" s="311"/>
      <c r="D530" s="311"/>
      <c r="E530" s="311"/>
      <c r="F530" s="313"/>
      <c r="G530" s="311"/>
      <c r="H530" s="869"/>
      <c r="I530" s="311"/>
      <c r="J530" s="311"/>
      <c r="K530" s="313"/>
      <c r="L530" s="29"/>
    </row>
    <row r="531" spans="1:12" ht="13" x14ac:dyDescent="0.15">
      <c r="A531" s="311"/>
      <c r="B531" s="311"/>
      <c r="C531" s="311"/>
      <c r="D531" s="311"/>
      <c r="E531" s="311"/>
      <c r="F531" s="313"/>
      <c r="G531" s="311"/>
      <c r="H531" s="869"/>
      <c r="I531" s="311"/>
      <c r="J531" s="311"/>
      <c r="K531" s="313"/>
      <c r="L531" s="29"/>
    </row>
    <row r="532" spans="1:12" ht="13" x14ac:dyDescent="0.15">
      <c r="A532" s="311"/>
      <c r="B532" s="311"/>
      <c r="C532" s="311"/>
      <c r="D532" s="311"/>
      <c r="E532" s="311"/>
      <c r="F532" s="313"/>
      <c r="G532" s="311"/>
      <c r="H532" s="869"/>
      <c r="I532" s="311"/>
      <c r="J532" s="311"/>
      <c r="K532" s="313"/>
      <c r="L532" s="29"/>
    </row>
    <row r="533" spans="1:12" ht="13" x14ac:dyDescent="0.15">
      <c r="A533" s="311"/>
      <c r="B533" s="311"/>
      <c r="C533" s="311"/>
      <c r="D533" s="311"/>
      <c r="E533" s="311"/>
      <c r="F533" s="313"/>
      <c r="G533" s="311"/>
      <c r="H533" s="869"/>
      <c r="I533" s="311"/>
      <c r="J533" s="311"/>
      <c r="K533" s="313"/>
      <c r="L533" s="29"/>
    </row>
    <row r="534" spans="1:12" ht="13" x14ac:dyDescent="0.15">
      <c r="A534" s="311"/>
      <c r="B534" s="311"/>
      <c r="C534" s="311"/>
      <c r="D534" s="311"/>
      <c r="E534" s="311"/>
      <c r="F534" s="313"/>
      <c r="G534" s="311"/>
      <c r="H534" s="869"/>
      <c r="I534" s="311"/>
      <c r="J534" s="311"/>
      <c r="K534" s="313"/>
      <c r="L534" s="29"/>
    </row>
    <row r="535" spans="1:12" ht="13" x14ac:dyDescent="0.15">
      <c r="A535" s="311"/>
      <c r="B535" s="311"/>
      <c r="C535" s="311"/>
      <c r="D535" s="311"/>
      <c r="E535" s="311"/>
      <c r="F535" s="313"/>
      <c r="G535" s="311"/>
      <c r="H535" s="869"/>
      <c r="I535" s="311"/>
      <c r="J535" s="311"/>
      <c r="K535" s="313"/>
      <c r="L535" s="29"/>
    </row>
    <row r="536" spans="1:12" ht="13" x14ac:dyDescent="0.15">
      <c r="A536" s="311"/>
      <c r="B536" s="311"/>
      <c r="C536" s="311"/>
      <c r="D536" s="311"/>
      <c r="E536" s="311"/>
      <c r="F536" s="313"/>
      <c r="G536" s="311"/>
      <c r="H536" s="869"/>
      <c r="I536" s="311"/>
      <c r="J536" s="311"/>
      <c r="K536" s="313"/>
      <c r="L536" s="29"/>
    </row>
    <row r="537" spans="1:12" ht="13" x14ac:dyDescent="0.15">
      <c r="A537" s="311"/>
      <c r="B537" s="311"/>
      <c r="C537" s="311"/>
      <c r="D537" s="311"/>
      <c r="E537" s="311"/>
      <c r="F537" s="313"/>
      <c r="G537" s="311"/>
      <c r="H537" s="869"/>
      <c r="I537" s="311"/>
      <c r="J537" s="311"/>
      <c r="K537" s="313"/>
      <c r="L537" s="29"/>
    </row>
    <row r="538" spans="1:12" ht="13" x14ac:dyDescent="0.15">
      <c r="A538" s="311"/>
      <c r="B538" s="311"/>
      <c r="C538" s="311"/>
      <c r="D538" s="311"/>
      <c r="E538" s="311"/>
      <c r="F538" s="313"/>
      <c r="G538" s="311"/>
      <c r="H538" s="869"/>
      <c r="I538" s="311"/>
      <c r="J538" s="311"/>
      <c r="K538" s="313"/>
      <c r="L538" s="29"/>
    </row>
    <row r="539" spans="1:12" ht="13" x14ac:dyDescent="0.15">
      <c r="A539" s="311"/>
      <c r="B539" s="311"/>
      <c r="C539" s="311"/>
      <c r="D539" s="311"/>
      <c r="E539" s="311"/>
      <c r="F539" s="313"/>
      <c r="G539" s="311"/>
      <c r="H539" s="869"/>
      <c r="I539" s="311"/>
      <c r="J539" s="311"/>
      <c r="K539" s="313"/>
      <c r="L539" s="29"/>
    </row>
    <row r="540" spans="1:12" ht="13" x14ac:dyDescent="0.15">
      <c r="A540" s="311"/>
      <c r="B540" s="311"/>
      <c r="C540" s="311"/>
      <c r="D540" s="311"/>
      <c r="E540" s="311"/>
      <c r="F540" s="313"/>
      <c r="G540" s="311"/>
      <c r="H540" s="869"/>
      <c r="I540" s="311"/>
      <c r="J540" s="311"/>
      <c r="K540" s="313"/>
      <c r="L540" s="29"/>
    </row>
    <row r="541" spans="1:12" ht="13" x14ac:dyDescent="0.15">
      <c r="A541" s="311"/>
      <c r="B541" s="311"/>
      <c r="C541" s="311"/>
      <c r="D541" s="311"/>
      <c r="E541" s="311"/>
      <c r="F541" s="313"/>
      <c r="G541" s="311"/>
      <c r="H541" s="869"/>
      <c r="I541" s="311"/>
      <c r="J541" s="311"/>
      <c r="K541" s="313"/>
      <c r="L541" s="29"/>
    </row>
    <row r="542" spans="1:12" ht="13" x14ac:dyDescent="0.15">
      <c r="A542" s="311"/>
      <c r="B542" s="311"/>
      <c r="C542" s="311"/>
      <c r="D542" s="311"/>
      <c r="E542" s="311"/>
      <c r="F542" s="313"/>
      <c r="G542" s="311"/>
      <c r="H542" s="869"/>
      <c r="I542" s="311"/>
      <c r="J542" s="311"/>
      <c r="K542" s="313"/>
      <c r="L542" s="29"/>
    </row>
    <row r="543" spans="1:12" ht="13" x14ac:dyDescent="0.15">
      <c r="A543" s="311"/>
      <c r="B543" s="311"/>
      <c r="C543" s="311"/>
      <c r="D543" s="311"/>
      <c r="E543" s="311"/>
      <c r="F543" s="313"/>
      <c r="G543" s="311"/>
      <c r="H543" s="869"/>
      <c r="I543" s="311"/>
      <c r="J543" s="311"/>
      <c r="K543" s="313"/>
      <c r="L543" s="29"/>
    </row>
    <row r="544" spans="1:12" ht="13" x14ac:dyDescent="0.15">
      <c r="A544" s="311"/>
      <c r="B544" s="311"/>
      <c r="C544" s="311"/>
      <c r="D544" s="311"/>
      <c r="E544" s="311"/>
      <c r="F544" s="313"/>
      <c r="G544" s="311"/>
      <c r="H544" s="869"/>
      <c r="I544" s="311"/>
      <c r="J544" s="311"/>
      <c r="K544" s="313"/>
      <c r="L544" s="29"/>
    </row>
    <row r="545" spans="1:12" ht="13" x14ac:dyDescent="0.15">
      <c r="A545" s="311"/>
      <c r="B545" s="311"/>
      <c r="C545" s="311"/>
      <c r="D545" s="311"/>
      <c r="E545" s="311"/>
      <c r="F545" s="313"/>
      <c r="G545" s="311"/>
      <c r="H545" s="869"/>
      <c r="I545" s="311"/>
      <c r="J545" s="311"/>
      <c r="K545" s="313"/>
      <c r="L545" s="29"/>
    </row>
    <row r="546" spans="1:12" ht="13" x14ac:dyDescent="0.15">
      <c r="A546" s="311"/>
      <c r="B546" s="311"/>
      <c r="C546" s="311"/>
      <c r="D546" s="311"/>
      <c r="E546" s="311"/>
      <c r="F546" s="313"/>
      <c r="G546" s="311"/>
      <c r="H546" s="869"/>
      <c r="I546" s="311"/>
      <c r="J546" s="311"/>
      <c r="K546" s="313"/>
      <c r="L546" s="29"/>
    </row>
    <row r="547" spans="1:12" ht="13" x14ac:dyDescent="0.15">
      <c r="A547" s="311"/>
      <c r="B547" s="311"/>
      <c r="C547" s="311"/>
      <c r="D547" s="311"/>
      <c r="E547" s="311"/>
      <c r="F547" s="313"/>
      <c r="G547" s="311"/>
      <c r="H547" s="869"/>
      <c r="I547" s="311"/>
      <c r="J547" s="311"/>
      <c r="K547" s="313"/>
      <c r="L547" s="29"/>
    </row>
    <row r="548" spans="1:12" ht="13" x14ac:dyDescent="0.15">
      <c r="A548" s="311"/>
      <c r="B548" s="311"/>
      <c r="C548" s="311"/>
      <c r="D548" s="311"/>
      <c r="E548" s="311"/>
      <c r="F548" s="313"/>
      <c r="G548" s="311"/>
      <c r="H548" s="869"/>
      <c r="I548" s="311"/>
      <c r="J548" s="311"/>
      <c r="K548" s="313"/>
      <c r="L548" s="29"/>
    </row>
    <row r="549" spans="1:12" ht="13" x14ac:dyDescent="0.15">
      <c r="A549" s="311"/>
      <c r="B549" s="311"/>
      <c r="C549" s="311"/>
      <c r="D549" s="311"/>
      <c r="E549" s="311"/>
      <c r="F549" s="313"/>
      <c r="G549" s="311"/>
      <c r="H549" s="869"/>
      <c r="I549" s="311"/>
      <c r="J549" s="311"/>
      <c r="K549" s="313"/>
      <c r="L549" s="29"/>
    </row>
    <row r="550" spans="1:12" ht="13" x14ac:dyDescent="0.15">
      <c r="A550" s="311"/>
      <c r="B550" s="311"/>
      <c r="C550" s="311"/>
      <c r="D550" s="311"/>
      <c r="E550" s="311"/>
      <c r="F550" s="313"/>
      <c r="G550" s="311"/>
      <c r="H550" s="869"/>
      <c r="I550" s="311"/>
      <c r="J550" s="311"/>
      <c r="K550" s="313"/>
      <c r="L550" s="29"/>
    </row>
    <row r="551" spans="1:12" ht="13" x14ac:dyDescent="0.15">
      <c r="A551" s="311"/>
      <c r="B551" s="311"/>
      <c r="C551" s="311"/>
      <c r="D551" s="311"/>
      <c r="E551" s="311"/>
      <c r="F551" s="313"/>
      <c r="G551" s="311"/>
      <c r="H551" s="869"/>
      <c r="I551" s="311"/>
      <c r="J551" s="311"/>
      <c r="K551" s="313"/>
      <c r="L551" s="29"/>
    </row>
    <row r="552" spans="1:12" ht="13" x14ac:dyDescent="0.15">
      <c r="A552" s="311"/>
      <c r="B552" s="311"/>
      <c r="C552" s="311"/>
      <c r="D552" s="311"/>
      <c r="E552" s="311"/>
      <c r="F552" s="313"/>
      <c r="G552" s="311"/>
      <c r="H552" s="869"/>
      <c r="I552" s="311"/>
      <c r="J552" s="311"/>
      <c r="K552" s="313"/>
      <c r="L552" s="29"/>
    </row>
    <row r="553" spans="1:12" ht="13" x14ac:dyDescent="0.15">
      <c r="A553" s="311"/>
      <c r="B553" s="311"/>
      <c r="C553" s="311"/>
      <c r="D553" s="311"/>
      <c r="E553" s="311"/>
      <c r="F553" s="313"/>
      <c r="G553" s="311"/>
      <c r="H553" s="869"/>
      <c r="I553" s="311"/>
      <c r="J553" s="311"/>
      <c r="K553" s="313"/>
      <c r="L553" s="29"/>
    </row>
    <row r="554" spans="1:12" ht="13" x14ac:dyDescent="0.15">
      <c r="A554" s="311"/>
      <c r="B554" s="311"/>
      <c r="C554" s="311"/>
      <c r="D554" s="311"/>
      <c r="E554" s="311"/>
      <c r="F554" s="313"/>
      <c r="G554" s="311"/>
      <c r="H554" s="869"/>
      <c r="I554" s="311"/>
      <c r="J554" s="311"/>
      <c r="K554" s="313"/>
      <c r="L554" s="29"/>
    </row>
    <row r="555" spans="1:12" ht="13" x14ac:dyDescent="0.15">
      <c r="A555" s="311"/>
      <c r="B555" s="311"/>
      <c r="C555" s="311"/>
      <c r="D555" s="311"/>
      <c r="E555" s="311"/>
      <c r="F555" s="313"/>
      <c r="G555" s="311"/>
      <c r="H555" s="869"/>
      <c r="I555" s="311"/>
      <c r="J555" s="311"/>
      <c r="K555" s="313"/>
      <c r="L555" s="29"/>
    </row>
    <row r="556" spans="1:12" ht="13" x14ac:dyDescent="0.15">
      <c r="A556" s="311"/>
      <c r="B556" s="311"/>
      <c r="C556" s="311"/>
      <c r="D556" s="311"/>
      <c r="E556" s="311"/>
      <c r="F556" s="313"/>
      <c r="G556" s="311"/>
      <c r="H556" s="869"/>
      <c r="I556" s="311"/>
      <c r="J556" s="311"/>
      <c r="K556" s="313"/>
      <c r="L556" s="29"/>
    </row>
    <row r="557" spans="1:12" ht="13" x14ac:dyDescent="0.15">
      <c r="A557" s="311"/>
      <c r="B557" s="311"/>
      <c r="C557" s="311"/>
      <c r="D557" s="311"/>
      <c r="E557" s="311"/>
      <c r="F557" s="313"/>
      <c r="G557" s="311"/>
      <c r="H557" s="869"/>
      <c r="I557" s="311"/>
      <c r="J557" s="311"/>
      <c r="K557" s="313"/>
      <c r="L557" s="29"/>
    </row>
    <row r="558" spans="1:12" ht="13" x14ac:dyDescent="0.15">
      <c r="A558" s="311"/>
      <c r="B558" s="311"/>
      <c r="C558" s="311"/>
      <c r="D558" s="311"/>
      <c r="E558" s="311"/>
      <c r="F558" s="313"/>
      <c r="G558" s="311"/>
      <c r="H558" s="869"/>
      <c r="I558" s="311"/>
      <c r="J558" s="311"/>
      <c r="K558" s="313"/>
      <c r="L558" s="29"/>
    </row>
    <row r="559" spans="1:12" ht="13" x14ac:dyDescent="0.15">
      <c r="A559" s="311"/>
      <c r="B559" s="311"/>
      <c r="C559" s="311"/>
      <c r="D559" s="311"/>
      <c r="E559" s="311"/>
      <c r="F559" s="313"/>
      <c r="G559" s="311"/>
      <c r="H559" s="869"/>
      <c r="I559" s="311"/>
      <c r="J559" s="311"/>
      <c r="K559" s="313"/>
      <c r="L559" s="29"/>
    </row>
    <row r="560" spans="1:12" ht="13" x14ac:dyDescent="0.15">
      <c r="A560" s="311"/>
      <c r="B560" s="311"/>
      <c r="C560" s="311"/>
      <c r="D560" s="311"/>
      <c r="E560" s="311"/>
      <c r="F560" s="313"/>
      <c r="G560" s="311"/>
      <c r="H560" s="869"/>
      <c r="I560" s="311"/>
      <c r="J560" s="311"/>
      <c r="K560" s="313"/>
      <c r="L560" s="29"/>
    </row>
    <row r="561" spans="1:12" ht="13" x14ac:dyDescent="0.15">
      <c r="A561" s="311"/>
      <c r="B561" s="311"/>
      <c r="C561" s="311"/>
      <c r="D561" s="311"/>
      <c r="E561" s="311"/>
      <c r="F561" s="313"/>
      <c r="G561" s="311"/>
      <c r="H561" s="869"/>
      <c r="I561" s="311"/>
      <c r="J561" s="311"/>
      <c r="K561" s="313"/>
      <c r="L561" s="29"/>
    </row>
    <row r="562" spans="1:12" ht="13" x14ac:dyDescent="0.15">
      <c r="A562" s="311"/>
      <c r="B562" s="311"/>
      <c r="C562" s="311"/>
      <c r="D562" s="311"/>
      <c r="E562" s="311"/>
      <c r="F562" s="313"/>
      <c r="G562" s="311"/>
      <c r="H562" s="869"/>
      <c r="I562" s="311"/>
      <c r="J562" s="311"/>
      <c r="K562" s="313"/>
      <c r="L562" s="29"/>
    </row>
    <row r="563" spans="1:12" ht="13" x14ac:dyDescent="0.15">
      <c r="A563" s="311"/>
      <c r="B563" s="311"/>
      <c r="C563" s="311"/>
      <c r="D563" s="311"/>
      <c r="E563" s="311"/>
      <c r="F563" s="313"/>
      <c r="G563" s="311"/>
      <c r="H563" s="869"/>
      <c r="I563" s="311"/>
      <c r="J563" s="311"/>
      <c r="K563" s="313"/>
      <c r="L563" s="29"/>
    </row>
    <row r="564" spans="1:12" ht="13" x14ac:dyDescent="0.15">
      <c r="A564" s="311"/>
      <c r="B564" s="311"/>
      <c r="C564" s="311"/>
      <c r="D564" s="311"/>
      <c r="E564" s="311"/>
      <c r="F564" s="313"/>
      <c r="G564" s="311"/>
      <c r="H564" s="869"/>
      <c r="I564" s="311"/>
      <c r="J564" s="311"/>
      <c r="K564" s="313"/>
      <c r="L564" s="29"/>
    </row>
    <row r="565" spans="1:12" ht="13" x14ac:dyDescent="0.15">
      <c r="A565" s="311"/>
      <c r="B565" s="311"/>
      <c r="C565" s="311"/>
      <c r="D565" s="311"/>
      <c r="E565" s="311"/>
      <c r="F565" s="313"/>
      <c r="G565" s="311"/>
      <c r="H565" s="869"/>
      <c r="I565" s="311"/>
      <c r="J565" s="311"/>
      <c r="K565" s="313"/>
      <c r="L565" s="29"/>
    </row>
    <row r="566" spans="1:12" ht="13" x14ac:dyDescent="0.15">
      <c r="A566" s="311"/>
      <c r="B566" s="311"/>
      <c r="C566" s="311"/>
      <c r="D566" s="311"/>
      <c r="E566" s="311"/>
      <c r="F566" s="313"/>
      <c r="G566" s="311"/>
      <c r="H566" s="869"/>
      <c r="I566" s="311"/>
      <c r="J566" s="311"/>
      <c r="K566" s="313"/>
      <c r="L566" s="29"/>
    </row>
    <row r="567" spans="1:12" ht="13" x14ac:dyDescent="0.15">
      <c r="A567" s="311"/>
      <c r="B567" s="311"/>
      <c r="C567" s="311"/>
      <c r="D567" s="311"/>
      <c r="E567" s="311"/>
      <c r="F567" s="313"/>
      <c r="G567" s="311"/>
      <c r="H567" s="869"/>
      <c r="I567" s="311"/>
      <c r="J567" s="311"/>
      <c r="K567" s="313"/>
      <c r="L567" s="29"/>
    </row>
    <row r="568" spans="1:12" ht="13" x14ac:dyDescent="0.15">
      <c r="A568" s="311"/>
      <c r="B568" s="311"/>
      <c r="C568" s="311"/>
      <c r="D568" s="311"/>
      <c r="E568" s="311"/>
      <c r="F568" s="313"/>
      <c r="G568" s="311"/>
      <c r="H568" s="869"/>
      <c r="I568" s="311"/>
      <c r="J568" s="311"/>
      <c r="K568" s="313"/>
      <c r="L568" s="29"/>
    </row>
    <row r="569" spans="1:12" ht="13" x14ac:dyDescent="0.15">
      <c r="A569" s="311"/>
      <c r="B569" s="311"/>
      <c r="C569" s="311"/>
      <c r="D569" s="311"/>
      <c r="E569" s="311"/>
      <c r="F569" s="313"/>
      <c r="G569" s="311"/>
      <c r="H569" s="869"/>
      <c r="I569" s="311"/>
      <c r="J569" s="311"/>
      <c r="K569" s="313"/>
      <c r="L569" s="29"/>
    </row>
    <row r="570" spans="1:12" ht="13" x14ac:dyDescent="0.15">
      <c r="A570" s="311"/>
      <c r="B570" s="311"/>
      <c r="C570" s="311"/>
      <c r="D570" s="311"/>
      <c r="E570" s="311"/>
      <c r="F570" s="313"/>
      <c r="G570" s="311"/>
      <c r="H570" s="869"/>
      <c r="I570" s="311"/>
      <c r="J570" s="311"/>
      <c r="K570" s="313"/>
      <c r="L570" s="29"/>
    </row>
    <row r="571" spans="1:12" ht="13" x14ac:dyDescent="0.15">
      <c r="A571" s="311"/>
      <c r="B571" s="311"/>
      <c r="C571" s="311"/>
      <c r="D571" s="311"/>
      <c r="E571" s="311"/>
      <c r="F571" s="313"/>
      <c r="G571" s="311"/>
      <c r="H571" s="869"/>
      <c r="I571" s="311"/>
      <c r="J571" s="311"/>
      <c r="K571" s="313"/>
      <c r="L571" s="29"/>
    </row>
    <row r="572" spans="1:12" ht="13" x14ac:dyDescent="0.15">
      <c r="A572" s="311"/>
      <c r="B572" s="311"/>
      <c r="C572" s="311"/>
      <c r="D572" s="311"/>
      <c r="E572" s="311"/>
      <c r="F572" s="313"/>
      <c r="G572" s="311"/>
      <c r="H572" s="869"/>
      <c r="I572" s="311"/>
      <c r="J572" s="311"/>
      <c r="K572" s="313"/>
      <c r="L572" s="29"/>
    </row>
    <row r="573" spans="1:12" ht="13" x14ac:dyDescent="0.15">
      <c r="A573" s="311"/>
      <c r="B573" s="311"/>
      <c r="C573" s="311"/>
      <c r="D573" s="311"/>
      <c r="E573" s="311"/>
      <c r="F573" s="313"/>
      <c r="G573" s="311"/>
      <c r="H573" s="869"/>
      <c r="I573" s="311"/>
      <c r="J573" s="311"/>
      <c r="K573" s="313"/>
      <c r="L573" s="29"/>
    </row>
    <row r="574" spans="1:12" ht="13" x14ac:dyDescent="0.15">
      <c r="A574" s="311"/>
      <c r="B574" s="311"/>
      <c r="C574" s="311"/>
      <c r="D574" s="311"/>
      <c r="E574" s="311"/>
      <c r="F574" s="313"/>
      <c r="G574" s="311"/>
      <c r="H574" s="869"/>
      <c r="I574" s="311"/>
      <c r="J574" s="311"/>
      <c r="K574" s="313"/>
      <c r="L574" s="29"/>
    </row>
    <row r="575" spans="1:12" ht="13" x14ac:dyDescent="0.15">
      <c r="A575" s="311"/>
      <c r="B575" s="311"/>
      <c r="C575" s="311"/>
      <c r="D575" s="311"/>
      <c r="E575" s="311"/>
      <c r="F575" s="313"/>
      <c r="G575" s="311"/>
      <c r="H575" s="869"/>
      <c r="I575" s="311"/>
      <c r="J575" s="311"/>
      <c r="K575" s="313"/>
      <c r="L575" s="29"/>
    </row>
    <row r="576" spans="1:12" ht="13" x14ac:dyDescent="0.15">
      <c r="A576" s="311"/>
      <c r="B576" s="311"/>
      <c r="C576" s="311"/>
      <c r="D576" s="311"/>
      <c r="E576" s="311"/>
      <c r="F576" s="313"/>
      <c r="G576" s="311"/>
      <c r="H576" s="869"/>
      <c r="I576" s="311"/>
      <c r="J576" s="311"/>
      <c r="K576" s="313"/>
      <c r="L576" s="29"/>
    </row>
    <row r="577" spans="1:12" ht="13" x14ac:dyDescent="0.15">
      <c r="A577" s="311"/>
      <c r="B577" s="311"/>
      <c r="C577" s="311"/>
      <c r="D577" s="311"/>
      <c r="E577" s="311"/>
      <c r="F577" s="313"/>
      <c r="G577" s="311"/>
      <c r="H577" s="869"/>
      <c r="I577" s="311"/>
      <c r="J577" s="311"/>
      <c r="K577" s="313"/>
      <c r="L577" s="29"/>
    </row>
    <row r="578" spans="1:12" ht="13" x14ac:dyDescent="0.15">
      <c r="A578" s="311"/>
      <c r="B578" s="311"/>
      <c r="C578" s="311"/>
      <c r="D578" s="311"/>
      <c r="E578" s="311"/>
      <c r="F578" s="313"/>
      <c r="G578" s="311"/>
      <c r="H578" s="869"/>
      <c r="I578" s="311"/>
      <c r="J578" s="311"/>
      <c r="K578" s="313"/>
      <c r="L578" s="29"/>
    </row>
    <row r="579" spans="1:12" ht="13" x14ac:dyDescent="0.15">
      <c r="A579" s="311"/>
      <c r="B579" s="311"/>
      <c r="C579" s="311"/>
      <c r="D579" s="311"/>
      <c r="E579" s="311"/>
      <c r="F579" s="313"/>
      <c r="G579" s="311"/>
      <c r="H579" s="869"/>
      <c r="I579" s="311"/>
      <c r="J579" s="311"/>
      <c r="K579" s="313"/>
      <c r="L579" s="29"/>
    </row>
    <row r="580" spans="1:12" ht="13" x14ac:dyDescent="0.15">
      <c r="A580" s="311"/>
      <c r="B580" s="311"/>
      <c r="C580" s="311"/>
      <c r="D580" s="311"/>
      <c r="E580" s="311"/>
      <c r="F580" s="313"/>
      <c r="G580" s="311"/>
      <c r="H580" s="869"/>
      <c r="I580" s="311"/>
      <c r="J580" s="311"/>
      <c r="K580" s="313"/>
      <c r="L580" s="29"/>
    </row>
    <row r="581" spans="1:12" ht="13" x14ac:dyDescent="0.15">
      <c r="A581" s="311"/>
      <c r="B581" s="311"/>
      <c r="C581" s="311"/>
      <c r="D581" s="311"/>
      <c r="E581" s="311"/>
      <c r="F581" s="313"/>
      <c r="G581" s="311"/>
      <c r="H581" s="869"/>
      <c r="I581" s="311"/>
      <c r="J581" s="311"/>
      <c r="K581" s="313"/>
      <c r="L581" s="29"/>
    </row>
    <row r="582" spans="1:12" ht="13" x14ac:dyDescent="0.15">
      <c r="A582" s="311"/>
      <c r="B582" s="311"/>
      <c r="C582" s="311"/>
      <c r="D582" s="311"/>
      <c r="E582" s="311"/>
      <c r="F582" s="313"/>
      <c r="G582" s="311"/>
      <c r="H582" s="869"/>
      <c r="I582" s="311"/>
      <c r="J582" s="311"/>
      <c r="K582" s="313"/>
      <c r="L582" s="29"/>
    </row>
    <row r="583" spans="1:12" ht="13" x14ac:dyDescent="0.15">
      <c r="A583" s="311"/>
      <c r="B583" s="311"/>
      <c r="C583" s="311"/>
      <c r="D583" s="311"/>
      <c r="E583" s="311"/>
      <c r="F583" s="313"/>
      <c r="G583" s="311"/>
      <c r="H583" s="869"/>
      <c r="I583" s="311"/>
      <c r="J583" s="311"/>
      <c r="K583" s="313"/>
      <c r="L583" s="29"/>
    </row>
    <row r="584" spans="1:12" ht="13" x14ac:dyDescent="0.15">
      <c r="A584" s="311"/>
      <c r="B584" s="311"/>
      <c r="C584" s="311"/>
      <c r="D584" s="311"/>
      <c r="E584" s="311"/>
      <c r="F584" s="313"/>
      <c r="G584" s="311"/>
      <c r="H584" s="869"/>
      <c r="I584" s="311"/>
      <c r="J584" s="311"/>
      <c r="K584" s="313"/>
      <c r="L584" s="29"/>
    </row>
    <row r="585" spans="1:12" ht="13" x14ac:dyDescent="0.15">
      <c r="A585" s="311"/>
      <c r="B585" s="311"/>
      <c r="C585" s="311"/>
      <c r="D585" s="311"/>
      <c r="E585" s="311"/>
      <c r="F585" s="313"/>
      <c r="G585" s="311"/>
      <c r="H585" s="869"/>
      <c r="I585" s="311"/>
      <c r="J585" s="311"/>
      <c r="K585" s="313"/>
      <c r="L585" s="29"/>
    </row>
    <row r="586" spans="1:12" ht="13" x14ac:dyDescent="0.15">
      <c r="A586" s="311"/>
      <c r="B586" s="311"/>
      <c r="C586" s="311"/>
      <c r="D586" s="311"/>
      <c r="E586" s="311"/>
      <c r="F586" s="313"/>
      <c r="G586" s="311"/>
      <c r="H586" s="869"/>
      <c r="I586" s="311"/>
      <c r="J586" s="311"/>
      <c r="K586" s="313"/>
      <c r="L586" s="29"/>
    </row>
    <row r="587" spans="1:12" ht="13" x14ac:dyDescent="0.15">
      <c r="A587" s="311"/>
      <c r="B587" s="311"/>
      <c r="C587" s="311"/>
      <c r="D587" s="311"/>
      <c r="E587" s="311"/>
      <c r="F587" s="313"/>
      <c r="G587" s="311"/>
      <c r="H587" s="869"/>
      <c r="I587" s="311"/>
      <c r="J587" s="311"/>
      <c r="K587" s="313"/>
      <c r="L587" s="29"/>
    </row>
    <row r="588" spans="1:12" ht="13" x14ac:dyDescent="0.15">
      <c r="A588" s="311"/>
      <c r="B588" s="311"/>
      <c r="C588" s="311"/>
      <c r="D588" s="311"/>
      <c r="E588" s="311"/>
      <c r="F588" s="313"/>
      <c r="G588" s="311"/>
      <c r="H588" s="869"/>
      <c r="I588" s="311"/>
      <c r="J588" s="311"/>
      <c r="K588" s="313"/>
      <c r="L588" s="29"/>
    </row>
    <row r="589" spans="1:12" ht="13" x14ac:dyDescent="0.15">
      <c r="A589" s="311"/>
      <c r="B589" s="311"/>
      <c r="C589" s="311"/>
      <c r="D589" s="311"/>
      <c r="E589" s="311"/>
      <c r="F589" s="313"/>
      <c r="G589" s="311"/>
      <c r="H589" s="869"/>
      <c r="I589" s="311"/>
      <c r="J589" s="311"/>
      <c r="K589" s="313"/>
      <c r="L589" s="29"/>
    </row>
    <row r="590" spans="1:12" ht="13" x14ac:dyDescent="0.15">
      <c r="A590" s="311"/>
      <c r="B590" s="311"/>
      <c r="C590" s="311"/>
      <c r="D590" s="311"/>
      <c r="E590" s="311"/>
      <c r="F590" s="313"/>
      <c r="G590" s="311"/>
      <c r="H590" s="869"/>
      <c r="I590" s="311"/>
      <c r="J590" s="311"/>
      <c r="K590" s="313"/>
      <c r="L590" s="29"/>
    </row>
    <row r="591" spans="1:12" ht="13" x14ac:dyDescent="0.15">
      <c r="A591" s="311"/>
      <c r="B591" s="311"/>
      <c r="C591" s="311"/>
      <c r="D591" s="311"/>
      <c r="E591" s="311"/>
      <c r="F591" s="313"/>
      <c r="G591" s="311"/>
      <c r="H591" s="869"/>
      <c r="I591" s="311"/>
      <c r="J591" s="311"/>
      <c r="K591" s="313"/>
      <c r="L591" s="29"/>
    </row>
    <row r="592" spans="1:12" ht="13" x14ac:dyDescent="0.15">
      <c r="A592" s="311"/>
      <c r="B592" s="311"/>
      <c r="C592" s="311"/>
      <c r="D592" s="311"/>
      <c r="E592" s="311"/>
      <c r="F592" s="313"/>
      <c r="G592" s="311"/>
      <c r="H592" s="869"/>
      <c r="I592" s="311"/>
      <c r="J592" s="311"/>
      <c r="K592" s="313"/>
      <c r="L592" s="29"/>
    </row>
    <row r="593" spans="1:12" ht="13" x14ac:dyDescent="0.15">
      <c r="A593" s="311"/>
      <c r="B593" s="311"/>
      <c r="C593" s="311"/>
      <c r="D593" s="311"/>
      <c r="E593" s="311"/>
      <c r="F593" s="313"/>
      <c r="G593" s="311"/>
      <c r="H593" s="869"/>
      <c r="I593" s="311"/>
      <c r="J593" s="311"/>
      <c r="K593" s="313"/>
      <c r="L593" s="29"/>
    </row>
    <row r="594" spans="1:12" ht="13" x14ac:dyDescent="0.15">
      <c r="A594" s="311"/>
      <c r="B594" s="311"/>
      <c r="C594" s="311"/>
      <c r="D594" s="311"/>
      <c r="E594" s="311"/>
      <c r="F594" s="313"/>
      <c r="G594" s="311"/>
      <c r="H594" s="869"/>
      <c r="I594" s="311"/>
      <c r="J594" s="311"/>
      <c r="K594" s="313"/>
      <c r="L594" s="29"/>
    </row>
    <row r="595" spans="1:12" ht="13" x14ac:dyDescent="0.15">
      <c r="A595" s="311"/>
      <c r="B595" s="311"/>
      <c r="C595" s="311"/>
      <c r="D595" s="311"/>
      <c r="E595" s="311"/>
      <c r="F595" s="313"/>
      <c r="G595" s="311"/>
      <c r="H595" s="869"/>
      <c r="I595" s="311"/>
      <c r="J595" s="311"/>
      <c r="K595" s="313"/>
      <c r="L595" s="29"/>
    </row>
    <row r="596" spans="1:12" ht="13" x14ac:dyDescent="0.15">
      <c r="A596" s="311"/>
      <c r="B596" s="311"/>
      <c r="C596" s="311"/>
      <c r="D596" s="311"/>
      <c r="E596" s="311"/>
      <c r="F596" s="313"/>
      <c r="G596" s="311"/>
      <c r="H596" s="869"/>
      <c r="I596" s="311"/>
      <c r="J596" s="311"/>
      <c r="K596" s="313"/>
      <c r="L596" s="29"/>
    </row>
    <row r="597" spans="1:12" ht="13" x14ac:dyDescent="0.15">
      <c r="A597" s="311"/>
      <c r="B597" s="311"/>
      <c r="C597" s="311"/>
      <c r="D597" s="311"/>
      <c r="E597" s="311"/>
      <c r="F597" s="313"/>
      <c r="G597" s="311"/>
      <c r="H597" s="869"/>
      <c r="I597" s="311"/>
      <c r="J597" s="311"/>
      <c r="K597" s="313"/>
      <c r="L597" s="29"/>
    </row>
    <row r="598" spans="1:12" ht="13" x14ac:dyDescent="0.15">
      <c r="A598" s="311"/>
      <c r="B598" s="311"/>
      <c r="C598" s="311"/>
      <c r="D598" s="311"/>
      <c r="E598" s="311"/>
      <c r="F598" s="313"/>
      <c r="G598" s="311"/>
      <c r="H598" s="869"/>
      <c r="I598" s="311"/>
      <c r="J598" s="311"/>
      <c r="K598" s="313"/>
      <c r="L598" s="29"/>
    </row>
    <row r="599" spans="1:12" ht="13" x14ac:dyDescent="0.15">
      <c r="A599" s="311"/>
      <c r="B599" s="311"/>
      <c r="C599" s="311"/>
      <c r="D599" s="311"/>
      <c r="E599" s="311"/>
      <c r="F599" s="313"/>
      <c r="G599" s="311"/>
      <c r="H599" s="869"/>
      <c r="I599" s="311"/>
      <c r="J599" s="311"/>
      <c r="K599" s="313"/>
      <c r="L599" s="29"/>
    </row>
    <row r="600" spans="1:12" ht="13" x14ac:dyDescent="0.15">
      <c r="A600" s="311"/>
      <c r="B600" s="311"/>
      <c r="C600" s="311"/>
      <c r="D600" s="311"/>
      <c r="E600" s="311"/>
      <c r="F600" s="313"/>
      <c r="G600" s="311"/>
      <c r="H600" s="869"/>
      <c r="I600" s="311"/>
      <c r="J600" s="311"/>
      <c r="K600" s="313"/>
      <c r="L600" s="29"/>
    </row>
    <row r="601" spans="1:12" ht="13" x14ac:dyDescent="0.15">
      <c r="A601" s="311"/>
      <c r="B601" s="311"/>
      <c r="C601" s="311"/>
      <c r="D601" s="311"/>
      <c r="E601" s="311"/>
      <c r="F601" s="313"/>
      <c r="G601" s="311"/>
      <c r="H601" s="869"/>
      <c r="I601" s="311"/>
      <c r="J601" s="311"/>
      <c r="K601" s="313"/>
      <c r="L601" s="29"/>
    </row>
    <row r="602" spans="1:12" ht="13" x14ac:dyDescent="0.15">
      <c r="A602" s="311"/>
      <c r="B602" s="311"/>
      <c r="C602" s="311"/>
      <c r="D602" s="311"/>
      <c r="E602" s="311"/>
      <c r="F602" s="313"/>
      <c r="G602" s="311"/>
      <c r="H602" s="869"/>
      <c r="I602" s="311"/>
      <c r="J602" s="311"/>
      <c r="K602" s="313"/>
      <c r="L602" s="29"/>
    </row>
    <row r="603" spans="1:12" ht="13" x14ac:dyDescent="0.15">
      <c r="A603" s="311"/>
      <c r="B603" s="311"/>
      <c r="C603" s="311"/>
      <c r="D603" s="311"/>
      <c r="E603" s="311"/>
      <c r="F603" s="313"/>
      <c r="G603" s="311"/>
      <c r="H603" s="869"/>
      <c r="I603" s="311"/>
      <c r="J603" s="311"/>
      <c r="K603" s="313"/>
      <c r="L603" s="29"/>
    </row>
    <row r="604" spans="1:12" ht="13" x14ac:dyDescent="0.15">
      <c r="A604" s="311"/>
      <c r="B604" s="311"/>
      <c r="C604" s="311"/>
      <c r="D604" s="311"/>
      <c r="E604" s="311"/>
      <c r="F604" s="313"/>
      <c r="G604" s="311"/>
      <c r="H604" s="869"/>
      <c r="I604" s="311"/>
      <c r="J604" s="311"/>
      <c r="K604" s="313"/>
      <c r="L604" s="29"/>
    </row>
    <row r="605" spans="1:12" ht="13" x14ac:dyDescent="0.15">
      <c r="A605" s="311"/>
      <c r="B605" s="311"/>
      <c r="C605" s="311"/>
      <c r="D605" s="311"/>
      <c r="E605" s="311"/>
      <c r="F605" s="313"/>
      <c r="G605" s="311"/>
      <c r="H605" s="869"/>
      <c r="I605" s="311"/>
      <c r="J605" s="311"/>
      <c r="K605" s="313"/>
      <c r="L605" s="29"/>
    </row>
    <row r="606" spans="1:12" ht="13" x14ac:dyDescent="0.15">
      <c r="A606" s="311"/>
      <c r="B606" s="311"/>
      <c r="C606" s="311"/>
      <c r="D606" s="311"/>
      <c r="E606" s="311"/>
      <c r="F606" s="313"/>
      <c r="G606" s="311"/>
      <c r="H606" s="869"/>
      <c r="I606" s="311"/>
      <c r="J606" s="311"/>
      <c r="K606" s="313"/>
      <c r="L606" s="29"/>
    </row>
    <row r="607" spans="1:12" ht="13" x14ac:dyDescent="0.15">
      <c r="A607" s="311"/>
      <c r="B607" s="311"/>
      <c r="C607" s="311"/>
      <c r="D607" s="311"/>
      <c r="E607" s="311"/>
      <c r="F607" s="313"/>
      <c r="G607" s="311"/>
      <c r="H607" s="869"/>
      <c r="I607" s="311"/>
      <c r="J607" s="311"/>
      <c r="K607" s="313"/>
      <c r="L607" s="29"/>
    </row>
    <row r="608" spans="1:12" ht="13" x14ac:dyDescent="0.15">
      <c r="A608" s="311"/>
      <c r="B608" s="311"/>
      <c r="C608" s="311"/>
      <c r="D608" s="311"/>
      <c r="E608" s="311"/>
      <c r="F608" s="313"/>
      <c r="G608" s="311"/>
      <c r="H608" s="869"/>
      <c r="I608" s="311"/>
      <c r="J608" s="311"/>
      <c r="K608" s="313"/>
      <c r="L608" s="29"/>
    </row>
    <row r="609" spans="1:12" ht="13" x14ac:dyDescent="0.15">
      <c r="A609" s="311"/>
      <c r="B609" s="311"/>
      <c r="C609" s="311"/>
      <c r="D609" s="311"/>
      <c r="E609" s="311"/>
      <c r="F609" s="313"/>
      <c r="G609" s="311"/>
      <c r="H609" s="869"/>
      <c r="I609" s="311"/>
      <c r="J609" s="311"/>
      <c r="K609" s="313"/>
      <c r="L609" s="29"/>
    </row>
    <row r="610" spans="1:12" ht="13" x14ac:dyDescent="0.15">
      <c r="A610" s="311"/>
      <c r="B610" s="311"/>
      <c r="C610" s="311"/>
      <c r="D610" s="311"/>
      <c r="E610" s="311"/>
      <c r="F610" s="313"/>
      <c r="G610" s="311"/>
      <c r="H610" s="869"/>
      <c r="I610" s="311"/>
      <c r="J610" s="311"/>
      <c r="K610" s="313"/>
      <c r="L610" s="29"/>
    </row>
    <row r="611" spans="1:12" ht="13" x14ac:dyDescent="0.15">
      <c r="A611" s="311"/>
      <c r="B611" s="311"/>
      <c r="C611" s="311"/>
      <c r="D611" s="311"/>
      <c r="E611" s="311"/>
      <c r="F611" s="313"/>
      <c r="G611" s="311"/>
      <c r="H611" s="869"/>
      <c r="I611" s="311"/>
      <c r="J611" s="311"/>
      <c r="K611" s="313"/>
      <c r="L611" s="29"/>
    </row>
    <row r="612" spans="1:12" ht="13" x14ac:dyDescent="0.15">
      <c r="A612" s="311"/>
      <c r="B612" s="311"/>
      <c r="C612" s="311"/>
      <c r="D612" s="311"/>
      <c r="E612" s="311"/>
      <c r="F612" s="313"/>
      <c r="G612" s="311"/>
      <c r="H612" s="869"/>
      <c r="I612" s="311"/>
      <c r="J612" s="311"/>
      <c r="K612" s="313"/>
      <c r="L612" s="29"/>
    </row>
    <row r="613" spans="1:12" ht="13" x14ac:dyDescent="0.15">
      <c r="A613" s="311"/>
      <c r="B613" s="311"/>
      <c r="C613" s="311"/>
      <c r="D613" s="311"/>
      <c r="E613" s="311"/>
      <c r="F613" s="313"/>
      <c r="G613" s="311"/>
      <c r="H613" s="869"/>
      <c r="I613" s="311"/>
      <c r="J613" s="311"/>
      <c r="K613" s="313"/>
      <c r="L613" s="29"/>
    </row>
    <row r="614" spans="1:12" ht="13" x14ac:dyDescent="0.15">
      <c r="A614" s="311"/>
      <c r="B614" s="311"/>
      <c r="C614" s="311"/>
      <c r="D614" s="311"/>
      <c r="E614" s="311"/>
      <c r="F614" s="313"/>
      <c r="G614" s="311"/>
      <c r="H614" s="869"/>
      <c r="I614" s="311"/>
      <c r="J614" s="311"/>
      <c r="K614" s="313"/>
      <c r="L614" s="29"/>
    </row>
    <row r="615" spans="1:12" ht="13" x14ac:dyDescent="0.15">
      <c r="A615" s="311"/>
      <c r="B615" s="311"/>
      <c r="C615" s="311"/>
      <c r="D615" s="311"/>
      <c r="E615" s="311"/>
      <c r="F615" s="313"/>
      <c r="G615" s="311"/>
      <c r="H615" s="869"/>
      <c r="I615" s="311"/>
      <c r="J615" s="311"/>
      <c r="K615" s="313"/>
      <c r="L615" s="29"/>
    </row>
    <row r="616" spans="1:12" ht="13" x14ac:dyDescent="0.15">
      <c r="A616" s="311"/>
      <c r="B616" s="311"/>
      <c r="C616" s="311"/>
      <c r="D616" s="311"/>
      <c r="E616" s="311"/>
      <c r="F616" s="313"/>
      <c r="G616" s="311"/>
      <c r="H616" s="869"/>
      <c r="I616" s="311"/>
      <c r="J616" s="311"/>
      <c r="K616" s="313"/>
      <c r="L616" s="29"/>
    </row>
    <row r="617" spans="1:12" ht="13" x14ac:dyDescent="0.15">
      <c r="A617" s="311"/>
      <c r="B617" s="311"/>
      <c r="C617" s="311"/>
      <c r="D617" s="311"/>
      <c r="E617" s="311"/>
      <c r="F617" s="313"/>
      <c r="G617" s="311"/>
      <c r="H617" s="869"/>
      <c r="I617" s="311"/>
      <c r="J617" s="311"/>
      <c r="K617" s="313"/>
      <c r="L617" s="29"/>
    </row>
    <row r="618" spans="1:12" ht="13" x14ac:dyDescent="0.15">
      <c r="A618" s="311"/>
      <c r="B618" s="311"/>
      <c r="C618" s="311"/>
      <c r="D618" s="311"/>
      <c r="E618" s="311"/>
      <c r="F618" s="313"/>
      <c r="G618" s="311"/>
      <c r="H618" s="869"/>
      <c r="I618" s="311"/>
      <c r="J618" s="311"/>
      <c r="K618" s="313"/>
      <c r="L618" s="29"/>
    </row>
    <row r="619" spans="1:12" ht="13" x14ac:dyDescent="0.15">
      <c r="A619" s="311"/>
      <c r="B619" s="311"/>
      <c r="C619" s="311"/>
      <c r="D619" s="311"/>
      <c r="E619" s="311"/>
      <c r="F619" s="313"/>
      <c r="G619" s="311"/>
      <c r="H619" s="869"/>
      <c r="I619" s="311"/>
      <c r="J619" s="311"/>
      <c r="K619" s="313"/>
      <c r="L619" s="29"/>
    </row>
    <row r="620" spans="1:12" ht="13" x14ac:dyDescent="0.15">
      <c r="A620" s="311"/>
      <c r="B620" s="311"/>
      <c r="C620" s="311"/>
      <c r="D620" s="311"/>
      <c r="E620" s="311"/>
      <c r="F620" s="313"/>
      <c r="G620" s="311"/>
      <c r="H620" s="869"/>
      <c r="I620" s="311"/>
      <c r="J620" s="311"/>
      <c r="K620" s="313"/>
      <c r="L620" s="29"/>
    </row>
    <row r="621" spans="1:12" ht="13" x14ac:dyDescent="0.15">
      <c r="A621" s="311"/>
      <c r="B621" s="311"/>
      <c r="C621" s="311"/>
      <c r="D621" s="311"/>
      <c r="E621" s="311"/>
      <c r="F621" s="313"/>
      <c r="G621" s="311"/>
      <c r="H621" s="869"/>
      <c r="I621" s="311"/>
      <c r="J621" s="311"/>
      <c r="K621" s="313"/>
      <c r="L621" s="29"/>
    </row>
    <row r="622" spans="1:12" ht="13" x14ac:dyDescent="0.15">
      <c r="A622" s="311"/>
      <c r="B622" s="311"/>
      <c r="C622" s="311"/>
      <c r="D622" s="311"/>
      <c r="E622" s="311"/>
      <c r="F622" s="313"/>
      <c r="G622" s="311"/>
      <c r="H622" s="869"/>
      <c r="I622" s="311"/>
      <c r="J622" s="311"/>
      <c r="K622" s="313"/>
      <c r="L622" s="29"/>
    </row>
    <row r="623" spans="1:12" ht="13" x14ac:dyDescent="0.15">
      <c r="A623" s="311"/>
      <c r="B623" s="311"/>
      <c r="C623" s="311"/>
      <c r="D623" s="311"/>
      <c r="E623" s="311"/>
      <c r="F623" s="313"/>
      <c r="G623" s="311"/>
      <c r="H623" s="869"/>
      <c r="I623" s="311"/>
      <c r="J623" s="311"/>
      <c r="K623" s="313"/>
      <c r="L623" s="29"/>
    </row>
    <row r="624" spans="1:12" ht="13" x14ac:dyDescent="0.15">
      <c r="A624" s="311"/>
      <c r="B624" s="311"/>
      <c r="C624" s="311"/>
      <c r="D624" s="311"/>
      <c r="E624" s="311"/>
      <c r="F624" s="313"/>
      <c r="G624" s="311"/>
      <c r="H624" s="869"/>
      <c r="I624" s="311"/>
      <c r="J624" s="311"/>
      <c r="K624" s="313"/>
      <c r="L624" s="29"/>
    </row>
    <row r="625" spans="1:12" ht="13" x14ac:dyDescent="0.15">
      <c r="A625" s="311"/>
      <c r="B625" s="311"/>
      <c r="C625" s="311"/>
      <c r="D625" s="311"/>
      <c r="E625" s="311"/>
      <c r="F625" s="313"/>
      <c r="G625" s="311"/>
      <c r="H625" s="869"/>
      <c r="I625" s="311"/>
      <c r="J625" s="311"/>
      <c r="K625" s="313"/>
      <c r="L625" s="29"/>
    </row>
    <row r="626" spans="1:12" ht="13" x14ac:dyDescent="0.15">
      <c r="A626" s="311"/>
      <c r="B626" s="311"/>
      <c r="C626" s="311"/>
      <c r="D626" s="311"/>
      <c r="E626" s="311"/>
      <c r="F626" s="313"/>
      <c r="G626" s="311"/>
      <c r="H626" s="869"/>
      <c r="I626" s="311"/>
      <c r="J626" s="311"/>
      <c r="K626" s="313"/>
      <c r="L626" s="29"/>
    </row>
    <row r="627" spans="1:12" ht="13" x14ac:dyDescent="0.15">
      <c r="A627" s="311"/>
      <c r="B627" s="311"/>
      <c r="C627" s="311"/>
      <c r="D627" s="311"/>
      <c r="E627" s="311"/>
      <c r="F627" s="313"/>
      <c r="G627" s="311"/>
      <c r="H627" s="869"/>
      <c r="I627" s="311"/>
      <c r="J627" s="311"/>
      <c r="K627" s="313"/>
      <c r="L627" s="29"/>
    </row>
    <row r="628" spans="1:12" ht="13" x14ac:dyDescent="0.15">
      <c r="A628" s="311"/>
      <c r="B628" s="311"/>
      <c r="C628" s="311"/>
      <c r="D628" s="311"/>
      <c r="E628" s="311"/>
      <c r="F628" s="313"/>
      <c r="G628" s="311"/>
      <c r="H628" s="869"/>
      <c r="I628" s="311"/>
      <c r="J628" s="311"/>
      <c r="K628" s="313"/>
      <c r="L628" s="29"/>
    </row>
    <row r="629" spans="1:12" ht="13" x14ac:dyDescent="0.15">
      <c r="A629" s="311"/>
      <c r="B629" s="311"/>
      <c r="C629" s="311"/>
      <c r="D629" s="311"/>
      <c r="E629" s="311"/>
      <c r="F629" s="313"/>
      <c r="G629" s="311"/>
      <c r="H629" s="869"/>
      <c r="I629" s="311"/>
      <c r="J629" s="311"/>
      <c r="K629" s="313"/>
      <c r="L629" s="29"/>
    </row>
    <row r="630" spans="1:12" ht="13" x14ac:dyDescent="0.15">
      <c r="A630" s="311"/>
      <c r="B630" s="311"/>
      <c r="C630" s="311"/>
      <c r="D630" s="311"/>
      <c r="E630" s="311"/>
      <c r="F630" s="313"/>
      <c r="G630" s="311"/>
      <c r="H630" s="869"/>
      <c r="I630" s="311"/>
      <c r="J630" s="311"/>
      <c r="K630" s="313"/>
      <c r="L630" s="29"/>
    </row>
    <row r="631" spans="1:12" ht="13" x14ac:dyDescent="0.15">
      <c r="A631" s="311"/>
      <c r="B631" s="311"/>
      <c r="C631" s="311"/>
      <c r="D631" s="311"/>
      <c r="E631" s="311"/>
      <c r="F631" s="313"/>
      <c r="G631" s="311"/>
      <c r="H631" s="869"/>
      <c r="I631" s="311"/>
      <c r="J631" s="311"/>
      <c r="K631" s="313"/>
      <c r="L631" s="29"/>
    </row>
    <row r="632" spans="1:12" ht="13" x14ac:dyDescent="0.15">
      <c r="A632" s="311"/>
      <c r="B632" s="311"/>
      <c r="C632" s="311"/>
      <c r="D632" s="311"/>
      <c r="E632" s="311"/>
      <c r="F632" s="313"/>
      <c r="G632" s="311"/>
      <c r="H632" s="869"/>
      <c r="I632" s="311"/>
      <c r="J632" s="311"/>
      <c r="K632" s="313"/>
      <c r="L632" s="29"/>
    </row>
    <row r="633" spans="1:12" ht="13" x14ac:dyDescent="0.15">
      <c r="A633" s="311"/>
      <c r="B633" s="311"/>
      <c r="C633" s="311"/>
      <c r="D633" s="311"/>
      <c r="E633" s="311"/>
      <c r="F633" s="313"/>
      <c r="G633" s="311"/>
      <c r="H633" s="869"/>
      <c r="I633" s="311"/>
      <c r="J633" s="311"/>
      <c r="K633" s="313"/>
      <c r="L633" s="29"/>
    </row>
    <row r="634" spans="1:12" ht="13" x14ac:dyDescent="0.15">
      <c r="A634" s="311"/>
      <c r="B634" s="311"/>
      <c r="C634" s="311"/>
      <c r="D634" s="311"/>
      <c r="E634" s="311"/>
      <c r="F634" s="313"/>
      <c r="G634" s="311"/>
      <c r="H634" s="869"/>
      <c r="I634" s="311"/>
      <c r="J634" s="311"/>
      <c r="K634" s="313"/>
      <c r="L634" s="29"/>
    </row>
    <row r="635" spans="1:12" ht="13" x14ac:dyDescent="0.15">
      <c r="A635" s="311"/>
      <c r="B635" s="311"/>
      <c r="C635" s="311"/>
      <c r="D635" s="311"/>
      <c r="E635" s="311"/>
      <c r="F635" s="313"/>
      <c r="G635" s="311"/>
      <c r="H635" s="869"/>
      <c r="I635" s="311"/>
      <c r="J635" s="311"/>
      <c r="K635" s="313"/>
      <c r="L635" s="29"/>
    </row>
    <row r="636" spans="1:12" ht="13" x14ac:dyDescent="0.15">
      <c r="A636" s="311"/>
      <c r="B636" s="311"/>
      <c r="C636" s="311"/>
      <c r="D636" s="311"/>
      <c r="E636" s="311"/>
      <c r="F636" s="313"/>
      <c r="G636" s="311"/>
      <c r="H636" s="869"/>
      <c r="I636" s="311"/>
      <c r="J636" s="311"/>
      <c r="K636" s="313"/>
      <c r="L636" s="29"/>
    </row>
    <row r="637" spans="1:12" ht="13" x14ac:dyDescent="0.15">
      <c r="A637" s="311"/>
      <c r="B637" s="311"/>
      <c r="C637" s="311"/>
      <c r="D637" s="311"/>
      <c r="E637" s="311"/>
      <c r="F637" s="313"/>
      <c r="G637" s="311"/>
      <c r="H637" s="869"/>
      <c r="I637" s="311"/>
      <c r="J637" s="311"/>
      <c r="K637" s="313"/>
      <c r="L637" s="29"/>
    </row>
    <row r="638" spans="1:12" ht="13" x14ac:dyDescent="0.15">
      <c r="A638" s="311"/>
      <c r="B638" s="311"/>
      <c r="C638" s="311"/>
      <c r="D638" s="311"/>
      <c r="E638" s="311"/>
      <c r="F638" s="313"/>
      <c r="G638" s="311"/>
      <c r="H638" s="869"/>
      <c r="I638" s="311"/>
      <c r="J638" s="311"/>
      <c r="K638" s="313"/>
      <c r="L638" s="29"/>
    </row>
    <row r="639" spans="1:12" ht="13" x14ac:dyDescent="0.15">
      <c r="A639" s="311"/>
      <c r="B639" s="311"/>
      <c r="C639" s="311"/>
      <c r="D639" s="311"/>
      <c r="E639" s="311"/>
      <c r="F639" s="313"/>
      <c r="G639" s="311"/>
      <c r="H639" s="869"/>
      <c r="I639" s="311"/>
      <c r="J639" s="311"/>
      <c r="K639" s="313"/>
      <c r="L639" s="29"/>
    </row>
    <row r="640" spans="1:12" ht="13" x14ac:dyDescent="0.15">
      <c r="A640" s="311"/>
      <c r="B640" s="311"/>
      <c r="C640" s="311"/>
      <c r="D640" s="311"/>
      <c r="E640" s="311"/>
      <c r="F640" s="313"/>
      <c r="G640" s="311"/>
      <c r="H640" s="869"/>
      <c r="I640" s="311"/>
      <c r="J640" s="311"/>
      <c r="K640" s="313"/>
      <c r="L640" s="29"/>
    </row>
    <row r="641" spans="1:12" ht="13" x14ac:dyDescent="0.15">
      <c r="A641" s="311"/>
      <c r="B641" s="311"/>
      <c r="C641" s="311"/>
      <c r="D641" s="311"/>
      <c r="E641" s="311"/>
      <c r="F641" s="313"/>
      <c r="G641" s="311"/>
      <c r="H641" s="869"/>
      <c r="I641" s="311"/>
      <c r="J641" s="311"/>
      <c r="K641" s="313"/>
      <c r="L641" s="29"/>
    </row>
    <row r="642" spans="1:12" ht="13" x14ac:dyDescent="0.15">
      <c r="A642" s="311"/>
      <c r="B642" s="311"/>
      <c r="C642" s="311"/>
      <c r="D642" s="311"/>
      <c r="E642" s="311"/>
      <c r="F642" s="313"/>
      <c r="G642" s="311"/>
      <c r="H642" s="869"/>
      <c r="I642" s="311"/>
      <c r="J642" s="311"/>
      <c r="K642" s="313"/>
      <c r="L642" s="29"/>
    </row>
    <row r="643" spans="1:12" ht="13" x14ac:dyDescent="0.15">
      <c r="A643" s="311"/>
      <c r="B643" s="311"/>
      <c r="C643" s="311"/>
      <c r="D643" s="311"/>
      <c r="E643" s="311"/>
      <c r="F643" s="313"/>
      <c r="G643" s="311"/>
      <c r="H643" s="869"/>
      <c r="I643" s="311"/>
      <c r="J643" s="311"/>
      <c r="K643" s="313"/>
      <c r="L643" s="29"/>
    </row>
    <row r="644" spans="1:12" ht="13" x14ac:dyDescent="0.15">
      <c r="A644" s="311"/>
      <c r="B644" s="311"/>
      <c r="C644" s="311"/>
      <c r="D644" s="311"/>
      <c r="E644" s="311"/>
      <c r="F644" s="313"/>
      <c r="G644" s="311"/>
      <c r="H644" s="869"/>
      <c r="I644" s="311"/>
      <c r="J644" s="311"/>
      <c r="K644" s="313"/>
      <c r="L644" s="29"/>
    </row>
    <row r="645" spans="1:12" ht="13" x14ac:dyDescent="0.15">
      <c r="A645" s="311"/>
      <c r="B645" s="311"/>
      <c r="C645" s="311"/>
      <c r="D645" s="311"/>
      <c r="E645" s="311"/>
      <c r="F645" s="313"/>
      <c r="G645" s="311"/>
      <c r="H645" s="869"/>
      <c r="I645" s="311"/>
      <c r="J645" s="311"/>
      <c r="K645" s="313"/>
      <c r="L645" s="29"/>
    </row>
    <row r="646" spans="1:12" ht="13" x14ac:dyDescent="0.15">
      <c r="A646" s="311"/>
      <c r="B646" s="311"/>
      <c r="C646" s="311"/>
      <c r="D646" s="311"/>
      <c r="E646" s="311"/>
      <c r="F646" s="313"/>
      <c r="G646" s="311"/>
      <c r="H646" s="869"/>
      <c r="I646" s="311"/>
      <c r="J646" s="311"/>
      <c r="K646" s="313"/>
      <c r="L646" s="29"/>
    </row>
    <row r="647" spans="1:12" ht="13" x14ac:dyDescent="0.15">
      <c r="A647" s="311"/>
      <c r="B647" s="311"/>
      <c r="C647" s="311"/>
      <c r="D647" s="311"/>
      <c r="E647" s="311"/>
      <c r="F647" s="313"/>
      <c r="G647" s="311"/>
      <c r="H647" s="869"/>
      <c r="I647" s="311"/>
      <c r="J647" s="311"/>
      <c r="K647" s="313"/>
      <c r="L647" s="29"/>
    </row>
    <row r="648" spans="1:12" ht="13" x14ac:dyDescent="0.15">
      <c r="A648" s="311"/>
      <c r="B648" s="311"/>
      <c r="C648" s="311"/>
      <c r="D648" s="311"/>
      <c r="E648" s="311"/>
      <c r="F648" s="313"/>
      <c r="G648" s="311"/>
      <c r="H648" s="869"/>
      <c r="I648" s="311"/>
      <c r="J648" s="311"/>
      <c r="K648" s="313"/>
      <c r="L648" s="29"/>
    </row>
    <row r="649" spans="1:12" ht="13" x14ac:dyDescent="0.15">
      <c r="A649" s="311"/>
      <c r="B649" s="311"/>
      <c r="C649" s="311"/>
      <c r="D649" s="311"/>
      <c r="E649" s="311"/>
      <c r="F649" s="313"/>
      <c r="G649" s="311"/>
      <c r="H649" s="869"/>
      <c r="I649" s="311"/>
      <c r="J649" s="311"/>
      <c r="K649" s="313"/>
      <c r="L649" s="29"/>
    </row>
    <row r="650" spans="1:12" ht="13" x14ac:dyDescent="0.15">
      <c r="A650" s="311"/>
      <c r="B650" s="311"/>
      <c r="C650" s="311"/>
      <c r="D650" s="311"/>
      <c r="E650" s="311"/>
      <c r="F650" s="313"/>
      <c r="G650" s="311"/>
      <c r="H650" s="869"/>
      <c r="I650" s="311"/>
      <c r="J650" s="311"/>
      <c r="K650" s="313"/>
      <c r="L650" s="29"/>
    </row>
    <row r="651" spans="1:12" ht="13" x14ac:dyDescent="0.15">
      <c r="A651" s="311"/>
      <c r="B651" s="311"/>
      <c r="C651" s="311"/>
      <c r="D651" s="311"/>
      <c r="E651" s="311"/>
      <c r="F651" s="313"/>
      <c r="G651" s="311"/>
      <c r="H651" s="869"/>
      <c r="I651" s="311"/>
      <c r="J651" s="311"/>
      <c r="K651" s="313"/>
      <c r="L651" s="29"/>
    </row>
    <row r="652" spans="1:12" ht="13" x14ac:dyDescent="0.15">
      <c r="A652" s="311"/>
      <c r="B652" s="311"/>
      <c r="C652" s="311"/>
      <c r="D652" s="311"/>
      <c r="E652" s="311"/>
      <c r="F652" s="313"/>
      <c r="G652" s="311"/>
      <c r="H652" s="869"/>
      <c r="I652" s="311"/>
      <c r="J652" s="311"/>
      <c r="K652" s="313"/>
      <c r="L652" s="29"/>
    </row>
    <row r="653" spans="1:12" ht="13" x14ac:dyDescent="0.15">
      <c r="A653" s="311"/>
      <c r="B653" s="311"/>
      <c r="C653" s="311"/>
      <c r="D653" s="311"/>
      <c r="E653" s="311"/>
      <c r="F653" s="313"/>
      <c r="G653" s="311"/>
      <c r="H653" s="869"/>
      <c r="I653" s="311"/>
      <c r="J653" s="311"/>
      <c r="K653" s="313"/>
      <c r="L653" s="29"/>
    </row>
    <row r="654" spans="1:12" ht="13" x14ac:dyDescent="0.15">
      <c r="A654" s="311"/>
      <c r="B654" s="311"/>
      <c r="C654" s="311"/>
      <c r="D654" s="311"/>
      <c r="E654" s="311"/>
      <c r="F654" s="313"/>
      <c r="G654" s="311"/>
      <c r="H654" s="869"/>
      <c r="I654" s="311"/>
      <c r="J654" s="311"/>
      <c r="K654" s="313"/>
      <c r="L654" s="29"/>
    </row>
    <row r="655" spans="1:12" ht="13" x14ac:dyDescent="0.15">
      <c r="A655" s="311"/>
      <c r="B655" s="311"/>
      <c r="C655" s="311"/>
      <c r="D655" s="311"/>
      <c r="E655" s="311"/>
      <c r="F655" s="313"/>
      <c r="G655" s="311"/>
      <c r="H655" s="869"/>
      <c r="I655" s="311"/>
      <c r="J655" s="311"/>
      <c r="K655" s="313"/>
      <c r="L655" s="29"/>
    </row>
    <row r="656" spans="1:12" ht="13" x14ac:dyDescent="0.15">
      <c r="A656" s="311"/>
      <c r="B656" s="311"/>
      <c r="C656" s="311"/>
      <c r="D656" s="311"/>
      <c r="E656" s="311"/>
      <c r="F656" s="313"/>
      <c r="G656" s="311"/>
      <c r="H656" s="869"/>
      <c r="I656" s="311"/>
      <c r="J656" s="311"/>
      <c r="K656" s="313"/>
      <c r="L656" s="29"/>
    </row>
    <row r="657" spans="1:12" ht="13" x14ac:dyDescent="0.15">
      <c r="A657" s="311"/>
      <c r="B657" s="311"/>
      <c r="C657" s="311"/>
      <c r="D657" s="311"/>
      <c r="E657" s="311"/>
      <c r="F657" s="313"/>
      <c r="G657" s="311"/>
      <c r="H657" s="869"/>
      <c r="I657" s="311"/>
      <c r="J657" s="311"/>
      <c r="K657" s="313"/>
      <c r="L657" s="29"/>
    </row>
    <row r="658" spans="1:12" ht="13" x14ac:dyDescent="0.15">
      <c r="A658" s="311"/>
      <c r="B658" s="311"/>
      <c r="C658" s="311"/>
      <c r="D658" s="311"/>
      <c r="E658" s="311"/>
      <c r="F658" s="313"/>
      <c r="G658" s="311"/>
      <c r="H658" s="869"/>
      <c r="I658" s="311"/>
      <c r="J658" s="311"/>
      <c r="K658" s="313"/>
      <c r="L658" s="29"/>
    </row>
    <row r="659" spans="1:12" ht="13" x14ac:dyDescent="0.15">
      <c r="A659" s="311"/>
      <c r="B659" s="311"/>
      <c r="C659" s="311"/>
      <c r="D659" s="311"/>
      <c r="E659" s="311"/>
      <c r="F659" s="313"/>
      <c r="G659" s="311"/>
      <c r="H659" s="869"/>
      <c r="I659" s="311"/>
      <c r="J659" s="311"/>
      <c r="K659" s="313"/>
      <c r="L659" s="29"/>
    </row>
    <row r="660" spans="1:12" ht="13" x14ac:dyDescent="0.15">
      <c r="A660" s="311"/>
      <c r="B660" s="311"/>
      <c r="C660" s="311"/>
      <c r="D660" s="311"/>
      <c r="E660" s="311"/>
      <c r="F660" s="313"/>
      <c r="G660" s="311"/>
      <c r="H660" s="869"/>
      <c r="I660" s="311"/>
      <c r="J660" s="311"/>
      <c r="K660" s="313"/>
      <c r="L660" s="29"/>
    </row>
    <row r="661" spans="1:12" ht="13" x14ac:dyDescent="0.15">
      <c r="A661" s="311"/>
      <c r="B661" s="311"/>
      <c r="C661" s="311"/>
      <c r="D661" s="311"/>
      <c r="E661" s="311"/>
      <c r="F661" s="313"/>
      <c r="G661" s="311"/>
      <c r="H661" s="869"/>
      <c r="I661" s="311"/>
      <c r="J661" s="311"/>
      <c r="K661" s="313"/>
      <c r="L661" s="29"/>
    </row>
    <row r="662" spans="1:12" ht="13" x14ac:dyDescent="0.15">
      <c r="A662" s="311"/>
      <c r="B662" s="311"/>
      <c r="C662" s="311"/>
      <c r="D662" s="311"/>
      <c r="E662" s="311"/>
      <c r="F662" s="313"/>
      <c r="G662" s="311"/>
      <c r="H662" s="869"/>
      <c r="I662" s="311"/>
      <c r="J662" s="311"/>
      <c r="K662" s="313"/>
      <c r="L662" s="29"/>
    </row>
    <row r="663" spans="1:12" ht="13" x14ac:dyDescent="0.15">
      <c r="A663" s="311"/>
      <c r="B663" s="311"/>
      <c r="C663" s="311"/>
      <c r="D663" s="311"/>
      <c r="E663" s="311"/>
      <c r="F663" s="313"/>
      <c r="G663" s="311"/>
      <c r="H663" s="869"/>
      <c r="I663" s="311"/>
      <c r="J663" s="311"/>
      <c r="K663" s="313"/>
      <c r="L663" s="29"/>
    </row>
    <row r="664" spans="1:12" ht="13" x14ac:dyDescent="0.15">
      <c r="A664" s="311"/>
      <c r="B664" s="311"/>
      <c r="C664" s="311"/>
      <c r="D664" s="311"/>
      <c r="E664" s="311"/>
      <c r="F664" s="313"/>
      <c r="G664" s="311"/>
      <c r="H664" s="869"/>
      <c r="I664" s="311"/>
      <c r="J664" s="311"/>
      <c r="K664" s="313"/>
      <c r="L664" s="29"/>
    </row>
    <row r="665" spans="1:12" ht="13" x14ac:dyDescent="0.15">
      <c r="A665" s="311"/>
      <c r="B665" s="311"/>
      <c r="C665" s="311"/>
      <c r="D665" s="311"/>
      <c r="E665" s="311"/>
      <c r="F665" s="313"/>
      <c r="G665" s="311"/>
      <c r="H665" s="869"/>
      <c r="I665" s="311"/>
      <c r="J665" s="311"/>
      <c r="K665" s="313"/>
      <c r="L665" s="29"/>
    </row>
    <row r="666" spans="1:12" ht="13" x14ac:dyDescent="0.15">
      <c r="A666" s="311"/>
      <c r="B666" s="311"/>
      <c r="C666" s="311"/>
      <c r="D666" s="311"/>
      <c r="E666" s="311"/>
      <c r="F666" s="313"/>
      <c r="G666" s="311"/>
      <c r="H666" s="869"/>
      <c r="I666" s="311"/>
      <c r="J666" s="311"/>
      <c r="K666" s="313"/>
      <c r="L666" s="29"/>
    </row>
    <row r="667" spans="1:12" ht="13" x14ac:dyDescent="0.15">
      <c r="A667" s="311"/>
      <c r="B667" s="311"/>
      <c r="C667" s="311"/>
      <c r="D667" s="311"/>
      <c r="E667" s="311"/>
      <c r="F667" s="313"/>
      <c r="G667" s="311"/>
      <c r="H667" s="869"/>
      <c r="I667" s="311"/>
      <c r="J667" s="311"/>
      <c r="K667" s="313"/>
      <c r="L667" s="29"/>
    </row>
    <row r="668" spans="1:12" ht="13" x14ac:dyDescent="0.15">
      <c r="A668" s="311"/>
      <c r="B668" s="311"/>
      <c r="C668" s="311"/>
      <c r="D668" s="311"/>
      <c r="E668" s="311"/>
      <c r="F668" s="313"/>
      <c r="G668" s="311"/>
      <c r="H668" s="869"/>
      <c r="I668" s="311"/>
      <c r="J668" s="311"/>
      <c r="K668" s="313"/>
      <c r="L668" s="29"/>
    </row>
    <row r="669" spans="1:12" ht="13" x14ac:dyDescent="0.15">
      <c r="A669" s="311"/>
      <c r="B669" s="311"/>
      <c r="C669" s="311"/>
      <c r="D669" s="311"/>
      <c r="E669" s="311"/>
      <c r="F669" s="313"/>
      <c r="G669" s="311"/>
      <c r="H669" s="869"/>
      <c r="I669" s="311"/>
      <c r="J669" s="311"/>
      <c r="K669" s="313"/>
      <c r="L669" s="29"/>
    </row>
    <row r="670" spans="1:12" ht="13" x14ac:dyDescent="0.15">
      <c r="A670" s="311"/>
      <c r="B670" s="311"/>
      <c r="C670" s="311"/>
      <c r="D670" s="311"/>
      <c r="E670" s="311"/>
      <c r="F670" s="313"/>
      <c r="G670" s="311"/>
      <c r="H670" s="869"/>
      <c r="I670" s="311"/>
      <c r="J670" s="311"/>
      <c r="K670" s="313"/>
      <c r="L670" s="29"/>
    </row>
    <row r="671" spans="1:12" ht="13" x14ac:dyDescent="0.15">
      <c r="A671" s="311"/>
      <c r="B671" s="311"/>
      <c r="C671" s="311"/>
      <c r="D671" s="311"/>
      <c r="E671" s="311"/>
      <c r="F671" s="313"/>
      <c r="G671" s="311"/>
      <c r="H671" s="869"/>
      <c r="I671" s="311"/>
      <c r="J671" s="311"/>
      <c r="K671" s="313"/>
      <c r="L671" s="29"/>
    </row>
    <row r="672" spans="1:12" ht="13" x14ac:dyDescent="0.15">
      <c r="A672" s="311"/>
      <c r="B672" s="311"/>
      <c r="C672" s="311"/>
      <c r="D672" s="311"/>
      <c r="E672" s="311"/>
      <c r="F672" s="313"/>
      <c r="G672" s="311"/>
      <c r="H672" s="869"/>
      <c r="I672" s="311"/>
      <c r="J672" s="311"/>
      <c r="K672" s="313"/>
      <c r="L672" s="29"/>
    </row>
    <row r="673" spans="1:12" ht="13" x14ac:dyDescent="0.15">
      <c r="A673" s="311"/>
      <c r="B673" s="311"/>
      <c r="C673" s="311"/>
      <c r="D673" s="311"/>
      <c r="E673" s="311"/>
      <c r="F673" s="313"/>
      <c r="G673" s="311"/>
      <c r="H673" s="869"/>
      <c r="I673" s="311"/>
      <c r="J673" s="311"/>
      <c r="K673" s="313"/>
      <c r="L673" s="29"/>
    </row>
    <row r="674" spans="1:12" ht="13" x14ac:dyDescent="0.15">
      <c r="A674" s="311"/>
      <c r="B674" s="311"/>
      <c r="C674" s="311"/>
      <c r="D674" s="311"/>
      <c r="E674" s="311"/>
      <c r="F674" s="313"/>
      <c r="G674" s="311"/>
      <c r="H674" s="869"/>
      <c r="I674" s="311"/>
      <c r="J674" s="311"/>
      <c r="K674" s="313"/>
      <c r="L674" s="29"/>
    </row>
    <row r="675" spans="1:12" ht="13" x14ac:dyDescent="0.15">
      <c r="A675" s="311"/>
      <c r="B675" s="311"/>
      <c r="C675" s="311"/>
      <c r="D675" s="311"/>
      <c r="E675" s="311"/>
      <c r="F675" s="313"/>
      <c r="G675" s="311"/>
      <c r="H675" s="869"/>
      <c r="I675" s="311"/>
      <c r="J675" s="311"/>
      <c r="K675" s="313"/>
      <c r="L675" s="29"/>
    </row>
    <row r="676" spans="1:12" ht="13" x14ac:dyDescent="0.15">
      <c r="A676" s="311"/>
      <c r="B676" s="311"/>
      <c r="C676" s="311"/>
      <c r="D676" s="311"/>
      <c r="E676" s="311"/>
      <c r="F676" s="313"/>
      <c r="G676" s="311"/>
      <c r="H676" s="869"/>
      <c r="I676" s="311"/>
      <c r="J676" s="311"/>
      <c r="K676" s="313"/>
      <c r="L676" s="29"/>
    </row>
    <row r="677" spans="1:12" ht="13" x14ac:dyDescent="0.15">
      <c r="A677" s="311"/>
      <c r="B677" s="311"/>
      <c r="C677" s="311"/>
      <c r="D677" s="311"/>
      <c r="E677" s="311"/>
      <c r="F677" s="313"/>
      <c r="G677" s="311"/>
      <c r="H677" s="869"/>
      <c r="I677" s="311"/>
      <c r="J677" s="311"/>
      <c r="K677" s="313"/>
      <c r="L677" s="29"/>
    </row>
    <row r="678" spans="1:12" ht="13" x14ac:dyDescent="0.15">
      <c r="A678" s="311"/>
      <c r="B678" s="311"/>
      <c r="C678" s="311"/>
      <c r="D678" s="311"/>
      <c r="E678" s="311"/>
      <c r="F678" s="313"/>
      <c r="G678" s="311"/>
      <c r="H678" s="869"/>
      <c r="I678" s="311"/>
      <c r="J678" s="311"/>
      <c r="K678" s="313"/>
      <c r="L678" s="29"/>
    </row>
    <row r="679" spans="1:12" ht="13" x14ac:dyDescent="0.15">
      <c r="A679" s="311"/>
      <c r="B679" s="311"/>
      <c r="C679" s="311"/>
      <c r="D679" s="311"/>
      <c r="E679" s="311"/>
      <c r="F679" s="313"/>
      <c r="G679" s="311"/>
      <c r="H679" s="869"/>
      <c r="I679" s="311"/>
      <c r="J679" s="311"/>
      <c r="K679" s="313"/>
      <c r="L679" s="29"/>
    </row>
    <row r="680" spans="1:12" ht="13" x14ac:dyDescent="0.15">
      <c r="A680" s="311"/>
      <c r="B680" s="311"/>
      <c r="C680" s="311"/>
      <c r="D680" s="311"/>
      <c r="E680" s="311"/>
      <c r="F680" s="313"/>
      <c r="G680" s="311"/>
      <c r="H680" s="869"/>
      <c r="I680" s="311"/>
      <c r="J680" s="311"/>
      <c r="K680" s="313"/>
      <c r="L680" s="29"/>
    </row>
    <row r="681" spans="1:12" ht="13" x14ac:dyDescent="0.15">
      <c r="A681" s="311"/>
      <c r="B681" s="311"/>
      <c r="C681" s="311"/>
      <c r="D681" s="311"/>
      <c r="E681" s="311"/>
      <c r="F681" s="313"/>
      <c r="G681" s="311"/>
      <c r="H681" s="869"/>
      <c r="I681" s="311"/>
      <c r="J681" s="311"/>
      <c r="K681" s="313"/>
      <c r="L681" s="29"/>
    </row>
    <row r="682" spans="1:12" ht="13" x14ac:dyDescent="0.15">
      <c r="A682" s="311"/>
      <c r="B682" s="311"/>
      <c r="C682" s="311"/>
      <c r="D682" s="311"/>
      <c r="E682" s="311"/>
      <c r="F682" s="313"/>
      <c r="G682" s="311"/>
      <c r="H682" s="869"/>
      <c r="I682" s="311"/>
      <c r="J682" s="311"/>
      <c r="K682" s="313"/>
      <c r="L682" s="29"/>
    </row>
    <row r="683" spans="1:12" ht="13" x14ac:dyDescent="0.15">
      <c r="A683" s="311"/>
      <c r="B683" s="311"/>
      <c r="C683" s="311"/>
      <c r="D683" s="311"/>
      <c r="E683" s="311"/>
      <c r="F683" s="313"/>
      <c r="G683" s="311"/>
      <c r="H683" s="869"/>
      <c r="I683" s="311"/>
      <c r="J683" s="311"/>
      <c r="K683" s="313"/>
      <c r="L683" s="29"/>
    </row>
    <row r="684" spans="1:12" ht="13" x14ac:dyDescent="0.15">
      <c r="A684" s="311"/>
      <c r="B684" s="311"/>
      <c r="C684" s="311"/>
      <c r="D684" s="311"/>
      <c r="E684" s="311"/>
      <c r="F684" s="313"/>
      <c r="G684" s="311"/>
      <c r="H684" s="869"/>
      <c r="I684" s="311"/>
      <c r="J684" s="311"/>
      <c r="K684" s="313"/>
      <c r="L684" s="29"/>
    </row>
    <row r="685" spans="1:12" ht="13" x14ac:dyDescent="0.15">
      <c r="A685" s="311"/>
      <c r="B685" s="311"/>
      <c r="C685" s="311"/>
      <c r="D685" s="311"/>
      <c r="E685" s="311"/>
      <c r="F685" s="313"/>
      <c r="G685" s="311"/>
      <c r="H685" s="869"/>
      <c r="I685" s="311"/>
      <c r="J685" s="311"/>
      <c r="K685" s="313"/>
      <c r="L685" s="29"/>
    </row>
    <row r="686" spans="1:12" ht="13" x14ac:dyDescent="0.15">
      <c r="A686" s="311"/>
      <c r="B686" s="311"/>
      <c r="C686" s="311"/>
      <c r="D686" s="311"/>
      <c r="E686" s="311"/>
      <c r="F686" s="313"/>
      <c r="G686" s="311"/>
      <c r="H686" s="869"/>
      <c r="I686" s="311"/>
      <c r="J686" s="311"/>
      <c r="K686" s="313"/>
      <c r="L686" s="29"/>
    </row>
    <row r="687" spans="1:12" ht="13" x14ac:dyDescent="0.15">
      <c r="A687" s="311"/>
      <c r="B687" s="311"/>
      <c r="C687" s="311"/>
      <c r="D687" s="311"/>
      <c r="E687" s="311"/>
      <c r="F687" s="313"/>
      <c r="G687" s="311"/>
      <c r="H687" s="869"/>
      <c r="I687" s="311"/>
      <c r="J687" s="311"/>
      <c r="K687" s="313"/>
      <c r="L687" s="29"/>
    </row>
    <row r="688" spans="1:12" ht="13" x14ac:dyDescent="0.15">
      <c r="A688" s="311"/>
      <c r="B688" s="311"/>
      <c r="C688" s="311"/>
      <c r="D688" s="311"/>
      <c r="E688" s="311"/>
      <c r="F688" s="313"/>
      <c r="G688" s="311"/>
      <c r="H688" s="869"/>
      <c r="I688" s="311"/>
      <c r="J688" s="311"/>
      <c r="K688" s="313"/>
      <c r="L688" s="29"/>
    </row>
    <row r="689" spans="1:12" ht="13" x14ac:dyDescent="0.15">
      <c r="A689" s="311"/>
      <c r="B689" s="311"/>
      <c r="C689" s="311"/>
      <c r="D689" s="311"/>
      <c r="E689" s="311"/>
      <c r="F689" s="313"/>
      <c r="G689" s="311"/>
      <c r="H689" s="869"/>
      <c r="I689" s="311"/>
      <c r="J689" s="311"/>
      <c r="K689" s="313"/>
      <c r="L689" s="29"/>
    </row>
    <row r="690" spans="1:12" ht="13" x14ac:dyDescent="0.15">
      <c r="A690" s="311"/>
      <c r="B690" s="311"/>
      <c r="C690" s="311"/>
      <c r="D690" s="311"/>
      <c r="E690" s="311"/>
      <c r="F690" s="313"/>
      <c r="G690" s="311"/>
      <c r="H690" s="869"/>
      <c r="I690" s="311"/>
      <c r="J690" s="311"/>
      <c r="K690" s="313"/>
      <c r="L690" s="29"/>
    </row>
    <row r="691" spans="1:12" ht="13" x14ac:dyDescent="0.15">
      <c r="A691" s="311"/>
      <c r="B691" s="311"/>
      <c r="C691" s="311"/>
      <c r="D691" s="311"/>
      <c r="E691" s="311"/>
      <c r="F691" s="313"/>
      <c r="G691" s="311"/>
      <c r="H691" s="869"/>
      <c r="I691" s="311"/>
      <c r="J691" s="311"/>
      <c r="K691" s="313"/>
      <c r="L691" s="29"/>
    </row>
    <row r="692" spans="1:12" ht="13" x14ac:dyDescent="0.15">
      <c r="A692" s="311"/>
      <c r="B692" s="311"/>
      <c r="C692" s="311"/>
      <c r="D692" s="311"/>
      <c r="E692" s="311"/>
      <c r="F692" s="313"/>
      <c r="G692" s="311"/>
      <c r="H692" s="869"/>
      <c r="I692" s="311"/>
      <c r="J692" s="311"/>
      <c r="K692" s="313"/>
      <c r="L692" s="29"/>
    </row>
    <row r="693" spans="1:12" ht="13" x14ac:dyDescent="0.15">
      <c r="A693" s="311"/>
      <c r="B693" s="311"/>
      <c r="C693" s="311"/>
      <c r="D693" s="311"/>
      <c r="E693" s="311"/>
      <c r="F693" s="313"/>
      <c r="G693" s="311"/>
      <c r="H693" s="869"/>
      <c r="I693" s="311"/>
      <c r="J693" s="311"/>
      <c r="K693" s="313"/>
      <c r="L693" s="29"/>
    </row>
    <row r="694" spans="1:12" ht="13" x14ac:dyDescent="0.15">
      <c r="A694" s="311"/>
      <c r="B694" s="311"/>
      <c r="C694" s="311"/>
      <c r="D694" s="311"/>
      <c r="E694" s="311"/>
      <c r="F694" s="313"/>
      <c r="G694" s="311"/>
      <c r="H694" s="869"/>
      <c r="I694" s="311"/>
      <c r="J694" s="311"/>
      <c r="K694" s="313"/>
      <c r="L694" s="29"/>
    </row>
    <row r="695" spans="1:12" ht="13" x14ac:dyDescent="0.15">
      <c r="A695" s="311"/>
      <c r="B695" s="311"/>
      <c r="C695" s="311"/>
      <c r="D695" s="311"/>
      <c r="E695" s="311"/>
      <c r="F695" s="313"/>
      <c r="G695" s="311"/>
      <c r="H695" s="869"/>
      <c r="I695" s="311"/>
      <c r="J695" s="311"/>
      <c r="K695" s="313"/>
      <c r="L695" s="29"/>
    </row>
    <row r="696" spans="1:12" ht="13" x14ac:dyDescent="0.15">
      <c r="A696" s="311"/>
      <c r="B696" s="311"/>
      <c r="C696" s="311"/>
      <c r="D696" s="311"/>
      <c r="E696" s="311"/>
      <c r="F696" s="313"/>
      <c r="G696" s="311"/>
      <c r="H696" s="869"/>
      <c r="I696" s="311"/>
      <c r="J696" s="311"/>
      <c r="K696" s="313"/>
      <c r="L696" s="29"/>
    </row>
    <row r="697" spans="1:12" ht="13" x14ac:dyDescent="0.15">
      <c r="A697" s="311"/>
      <c r="B697" s="311"/>
      <c r="C697" s="311"/>
      <c r="D697" s="311"/>
      <c r="E697" s="311"/>
      <c r="F697" s="313"/>
      <c r="G697" s="311"/>
      <c r="H697" s="869"/>
      <c r="I697" s="311"/>
      <c r="J697" s="311"/>
      <c r="K697" s="313"/>
      <c r="L697" s="29"/>
    </row>
    <row r="698" spans="1:12" ht="13" x14ac:dyDescent="0.15">
      <c r="A698" s="311"/>
      <c r="B698" s="311"/>
      <c r="C698" s="311"/>
      <c r="D698" s="311"/>
      <c r="E698" s="311"/>
      <c r="F698" s="313"/>
      <c r="G698" s="311"/>
      <c r="H698" s="869"/>
      <c r="I698" s="311"/>
      <c r="J698" s="311"/>
      <c r="K698" s="313"/>
      <c r="L698" s="29"/>
    </row>
    <row r="699" spans="1:12" ht="13" x14ac:dyDescent="0.15">
      <c r="A699" s="311"/>
      <c r="B699" s="311"/>
      <c r="C699" s="311"/>
      <c r="D699" s="311"/>
      <c r="E699" s="311"/>
      <c r="F699" s="313"/>
      <c r="G699" s="311"/>
      <c r="H699" s="869"/>
      <c r="I699" s="311"/>
      <c r="J699" s="311"/>
      <c r="K699" s="313"/>
      <c r="L699" s="29"/>
    </row>
    <row r="700" spans="1:12" ht="13" x14ac:dyDescent="0.15">
      <c r="A700" s="311"/>
      <c r="B700" s="311"/>
      <c r="C700" s="311"/>
      <c r="D700" s="311"/>
      <c r="E700" s="311"/>
      <c r="F700" s="313"/>
      <c r="G700" s="311"/>
      <c r="H700" s="869"/>
      <c r="I700" s="311"/>
      <c r="J700" s="311"/>
      <c r="K700" s="313"/>
      <c r="L700" s="29"/>
    </row>
    <row r="701" spans="1:12" ht="13" x14ac:dyDescent="0.15">
      <c r="A701" s="311"/>
      <c r="B701" s="311"/>
      <c r="C701" s="311"/>
      <c r="D701" s="311"/>
      <c r="E701" s="311"/>
      <c r="F701" s="313"/>
      <c r="G701" s="311"/>
      <c r="H701" s="869"/>
      <c r="I701" s="311"/>
      <c r="J701" s="311"/>
      <c r="K701" s="313"/>
      <c r="L701" s="29"/>
    </row>
    <row r="702" spans="1:12" ht="13" x14ac:dyDescent="0.15">
      <c r="A702" s="311"/>
      <c r="B702" s="311"/>
      <c r="C702" s="311"/>
      <c r="D702" s="311"/>
      <c r="E702" s="311"/>
      <c r="F702" s="313"/>
      <c r="G702" s="311"/>
      <c r="H702" s="869"/>
      <c r="I702" s="311"/>
      <c r="J702" s="311"/>
      <c r="K702" s="313"/>
      <c r="L702" s="29"/>
    </row>
    <row r="703" spans="1:12" ht="13" x14ac:dyDescent="0.15">
      <c r="A703" s="311"/>
      <c r="B703" s="311"/>
      <c r="C703" s="311"/>
      <c r="D703" s="311"/>
      <c r="E703" s="311"/>
      <c r="F703" s="313"/>
      <c r="G703" s="311"/>
      <c r="H703" s="869"/>
      <c r="I703" s="311"/>
      <c r="J703" s="311"/>
      <c r="K703" s="313"/>
      <c r="L703" s="29"/>
    </row>
    <row r="704" spans="1:12" ht="13" x14ac:dyDescent="0.15">
      <c r="A704" s="311"/>
      <c r="B704" s="311"/>
      <c r="C704" s="311"/>
      <c r="D704" s="311"/>
      <c r="E704" s="311"/>
      <c r="F704" s="313"/>
      <c r="G704" s="311"/>
      <c r="H704" s="869"/>
      <c r="I704" s="311"/>
      <c r="J704" s="311"/>
      <c r="K704" s="313"/>
      <c r="L704" s="29"/>
    </row>
    <row r="705" spans="1:12" ht="13" x14ac:dyDescent="0.15">
      <c r="A705" s="311"/>
      <c r="B705" s="311"/>
      <c r="C705" s="311"/>
      <c r="D705" s="311"/>
      <c r="E705" s="311"/>
      <c r="F705" s="313"/>
      <c r="G705" s="311"/>
      <c r="H705" s="869"/>
      <c r="I705" s="311"/>
      <c r="J705" s="311"/>
      <c r="K705" s="313"/>
      <c r="L705" s="29"/>
    </row>
    <row r="706" spans="1:12" ht="13" x14ac:dyDescent="0.15">
      <c r="A706" s="311"/>
      <c r="B706" s="311"/>
      <c r="C706" s="311"/>
      <c r="D706" s="311"/>
      <c r="E706" s="311"/>
      <c r="F706" s="313"/>
      <c r="G706" s="311"/>
      <c r="H706" s="869"/>
      <c r="I706" s="311"/>
      <c r="J706" s="311"/>
      <c r="K706" s="313"/>
      <c r="L706" s="29"/>
    </row>
    <row r="707" spans="1:12" ht="13" x14ac:dyDescent="0.15">
      <c r="A707" s="311"/>
      <c r="B707" s="311"/>
      <c r="C707" s="311"/>
      <c r="D707" s="311"/>
      <c r="E707" s="311"/>
      <c r="F707" s="313"/>
      <c r="G707" s="311"/>
      <c r="H707" s="869"/>
      <c r="I707" s="311"/>
      <c r="J707" s="311"/>
      <c r="K707" s="313"/>
      <c r="L707" s="29"/>
    </row>
    <row r="708" spans="1:12" ht="13" x14ac:dyDescent="0.15">
      <c r="A708" s="311"/>
      <c r="B708" s="311"/>
      <c r="C708" s="311"/>
      <c r="D708" s="311"/>
      <c r="E708" s="311"/>
      <c r="F708" s="313"/>
      <c r="G708" s="311"/>
      <c r="H708" s="869"/>
      <c r="I708" s="311"/>
      <c r="J708" s="311"/>
      <c r="K708" s="313"/>
      <c r="L708" s="29"/>
    </row>
    <row r="709" spans="1:12" ht="13" x14ac:dyDescent="0.15">
      <c r="A709" s="311"/>
      <c r="B709" s="311"/>
      <c r="C709" s="311"/>
      <c r="D709" s="311"/>
      <c r="E709" s="311"/>
      <c r="F709" s="313"/>
      <c r="G709" s="311"/>
      <c r="H709" s="869"/>
      <c r="I709" s="311"/>
      <c r="J709" s="311"/>
      <c r="K709" s="313"/>
      <c r="L709" s="29"/>
    </row>
    <row r="710" spans="1:12" ht="13" x14ac:dyDescent="0.15">
      <c r="A710" s="311"/>
      <c r="B710" s="311"/>
      <c r="C710" s="311"/>
      <c r="D710" s="311"/>
      <c r="E710" s="311"/>
      <c r="F710" s="313"/>
      <c r="G710" s="311"/>
      <c r="H710" s="869"/>
      <c r="I710" s="311"/>
      <c r="J710" s="311"/>
      <c r="K710" s="313"/>
      <c r="L710" s="29"/>
    </row>
    <row r="711" spans="1:12" ht="13" x14ac:dyDescent="0.15">
      <c r="A711" s="311"/>
      <c r="B711" s="311"/>
      <c r="C711" s="311"/>
      <c r="D711" s="311"/>
      <c r="E711" s="311"/>
      <c r="F711" s="313"/>
      <c r="G711" s="311"/>
      <c r="H711" s="869"/>
      <c r="I711" s="311"/>
      <c r="J711" s="311"/>
      <c r="K711" s="313"/>
      <c r="L711" s="29"/>
    </row>
    <row r="712" spans="1:12" ht="13" x14ac:dyDescent="0.15">
      <c r="A712" s="311"/>
      <c r="B712" s="311"/>
      <c r="C712" s="311"/>
      <c r="D712" s="311"/>
      <c r="E712" s="311"/>
      <c r="F712" s="313"/>
      <c r="G712" s="311"/>
      <c r="H712" s="869"/>
      <c r="I712" s="311"/>
      <c r="J712" s="311"/>
      <c r="K712" s="313"/>
      <c r="L712" s="29"/>
    </row>
    <row r="713" spans="1:12" ht="13" x14ac:dyDescent="0.15">
      <c r="A713" s="311"/>
      <c r="B713" s="311"/>
      <c r="C713" s="311"/>
      <c r="D713" s="311"/>
      <c r="E713" s="311"/>
      <c r="F713" s="313"/>
      <c r="G713" s="311"/>
      <c r="H713" s="869"/>
      <c r="I713" s="311"/>
      <c r="J713" s="311"/>
      <c r="K713" s="313"/>
      <c r="L713" s="29"/>
    </row>
    <row r="714" spans="1:12" ht="13" x14ac:dyDescent="0.15">
      <c r="A714" s="311"/>
      <c r="B714" s="311"/>
      <c r="C714" s="311"/>
      <c r="D714" s="311"/>
      <c r="E714" s="311"/>
      <c r="F714" s="313"/>
      <c r="G714" s="311"/>
      <c r="H714" s="869"/>
      <c r="I714" s="311"/>
      <c r="J714" s="311"/>
      <c r="K714" s="313"/>
      <c r="L714" s="29"/>
    </row>
    <row r="715" spans="1:12" ht="13" x14ac:dyDescent="0.15">
      <c r="A715" s="311"/>
      <c r="B715" s="311"/>
      <c r="C715" s="311"/>
      <c r="D715" s="311"/>
      <c r="E715" s="311"/>
      <c r="F715" s="313"/>
      <c r="G715" s="311"/>
      <c r="H715" s="869"/>
      <c r="I715" s="311"/>
      <c r="J715" s="311"/>
      <c r="K715" s="313"/>
      <c r="L715" s="29"/>
    </row>
    <row r="716" spans="1:12" ht="13" x14ac:dyDescent="0.15">
      <c r="A716" s="311"/>
      <c r="B716" s="311"/>
      <c r="C716" s="311"/>
      <c r="D716" s="311"/>
      <c r="E716" s="311"/>
      <c r="F716" s="313"/>
      <c r="G716" s="311"/>
      <c r="H716" s="869"/>
      <c r="I716" s="311"/>
      <c r="J716" s="311"/>
      <c r="K716" s="313"/>
      <c r="L716" s="29"/>
    </row>
    <row r="717" spans="1:12" ht="13" x14ac:dyDescent="0.15">
      <c r="A717" s="311"/>
      <c r="B717" s="311"/>
      <c r="C717" s="311"/>
      <c r="D717" s="311"/>
      <c r="E717" s="311"/>
      <c r="F717" s="313"/>
      <c r="G717" s="311"/>
      <c r="H717" s="869"/>
      <c r="I717" s="311"/>
      <c r="J717" s="311"/>
      <c r="K717" s="313"/>
      <c r="L717" s="29"/>
    </row>
    <row r="718" spans="1:12" ht="13" x14ac:dyDescent="0.15">
      <c r="A718" s="311"/>
      <c r="B718" s="311"/>
      <c r="C718" s="311"/>
      <c r="D718" s="311"/>
      <c r="E718" s="311"/>
      <c r="F718" s="313"/>
      <c r="G718" s="311"/>
      <c r="H718" s="869"/>
      <c r="I718" s="311"/>
      <c r="J718" s="311"/>
      <c r="K718" s="313"/>
      <c r="L718" s="29"/>
    </row>
    <row r="719" spans="1:12" ht="13" x14ac:dyDescent="0.15">
      <c r="A719" s="311"/>
      <c r="B719" s="311"/>
      <c r="C719" s="311"/>
      <c r="D719" s="311"/>
      <c r="E719" s="311"/>
      <c r="F719" s="313"/>
      <c r="G719" s="311"/>
      <c r="H719" s="869"/>
      <c r="I719" s="311"/>
      <c r="J719" s="311"/>
      <c r="K719" s="313"/>
      <c r="L719" s="29"/>
    </row>
    <row r="720" spans="1:12" ht="13" x14ac:dyDescent="0.15">
      <c r="A720" s="311"/>
      <c r="B720" s="311"/>
      <c r="C720" s="311"/>
      <c r="D720" s="311"/>
      <c r="E720" s="311"/>
      <c r="F720" s="313"/>
      <c r="G720" s="311"/>
      <c r="H720" s="869"/>
      <c r="I720" s="311"/>
      <c r="J720" s="311"/>
      <c r="K720" s="313"/>
      <c r="L720" s="29"/>
    </row>
    <row r="721" spans="1:12" ht="13" x14ac:dyDescent="0.15">
      <c r="A721" s="311"/>
      <c r="B721" s="311"/>
      <c r="C721" s="311"/>
      <c r="D721" s="311"/>
      <c r="E721" s="311"/>
      <c r="F721" s="313"/>
      <c r="G721" s="311"/>
      <c r="H721" s="869"/>
      <c r="I721" s="311"/>
      <c r="J721" s="311"/>
      <c r="K721" s="313"/>
      <c r="L721" s="29"/>
    </row>
    <row r="722" spans="1:12" ht="13" x14ac:dyDescent="0.15">
      <c r="A722" s="311"/>
      <c r="B722" s="311"/>
      <c r="C722" s="311"/>
      <c r="D722" s="311"/>
      <c r="E722" s="311"/>
      <c r="F722" s="313"/>
      <c r="G722" s="311"/>
      <c r="H722" s="869"/>
      <c r="I722" s="311"/>
      <c r="J722" s="311"/>
      <c r="K722" s="313"/>
      <c r="L722" s="29"/>
    </row>
    <row r="723" spans="1:12" ht="13" x14ac:dyDescent="0.15">
      <c r="A723" s="311"/>
      <c r="B723" s="311"/>
      <c r="C723" s="311"/>
      <c r="D723" s="311"/>
      <c r="E723" s="311"/>
      <c r="F723" s="313"/>
      <c r="G723" s="311"/>
      <c r="H723" s="869"/>
      <c r="I723" s="311"/>
      <c r="J723" s="311"/>
      <c r="K723" s="313"/>
      <c r="L723" s="29"/>
    </row>
    <row r="724" spans="1:12" ht="13" x14ac:dyDescent="0.15">
      <c r="A724" s="311"/>
      <c r="B724" s="311"/>
      <c r="C724" s="311"/>
      <c r="D724" s="311"/>
      <c r="E724" s="311"/>
      <c r="F724" s="313"/>
      <c r="G724" s="311"/>
      <c r="H724" s="869"/>
      <c r="I724" s="311"/>
      <c r="J724" s="311"/>
      <c r="K724" s="313"/>
      <c r="L724" s="29"/>
    </row>
    <row r="725" spans="1:12" ht="13" x14ac:dyDescent="0.15">
      <c r="A725" s="311"/>
      <c r="B725" s="311"/>
      <c r="C725" s="311"/>
      <c r="D725" s="311"/>
      <c r="E725" s="311"/>
      <c r="F725" s="313"/>
      <c r="G725" s="311"/>
      <c r="H725" s="869"/>
      <c r="I725" s="311"/>
      <c r="J725" s="311"/>
      <c r="K725" s="313"/>
      <c r="L725" s="29"/>
    </row>
    <row r="726" spans="1:12" ht="13" x14ac:dyDescent="0.15">
      <c r="A726" s="311"/>
      <c r="B726" s="311"/>
      <c r="C726" s="311"/>
      <c r="D726" s="311"/>
      <c r="E726" s="311"/>
      <c r="F726" s="313"/>
      <c r="G726" s="311"/>
      <c r="H726" s="869"/>
      <c r="I726" s="311"/>
      <c r="J726" s="311"/>
      <c r="K726" s="313"/>
      <c r="L726" s="29"/>
    </row>
    <row r="727" spans="1:12" ht="13" x14ac:dyDescent="0.15">
      <c r="A727" s="311"/>
      <c r="B727" s="311"/>
      <c r="C727" s="311"/>
      <c r="D727" s="311"/>
      <c r="E727" s="311"/>
      <c r="F727" s="313"/>
      <c r="G727" s="311"/>
      <c r="H727" s="869"/>
      <c r="I727" s="311"/>
      <c r="J727" s="311"/>
      <c r="K727" s="313"/>
      <c r="L727" s="29"/>
    </row>
    <row r="728" spans="1:12" ht="13" x14ac:dyDescent="0.15">
      <c r="A728" s="311"/>
      <c r="B728" s="311"/>
      <c r="C728" s="311"/>
      <c r="D728" s="311"/>
      <c r="E728" s="311"/>
      <c r="F728" s="313"/>
      <c r="G728" s="311"/>
      <c r="H728" s="869"/>
      <c r="I728" s="311"/>
      <c r="J728" s="311"/>
      <c r="K728" s="313"/>
      <c r="L728" s="29"/>
    </row>
    <row r="729" spans="1:12" ht="13" x14ac:dyDescent="0.15">
      <c r="A729" s="311"/>
      <c r="B729" s="311"/>
      <c r="C729" s="311"/>
      <c r="D729" s="311"/>
      <c r="E729" s="311"/>
      <c r="F729" s="313"/>
      <c r="G729" s="311"/>
      <c r="H729" s="869"/>
      <c r="I729" s="311"/>
      <c r="J729" s="311"/>
      <c r="K729" s="313"/>
      <c r="L729" s="29"/>
    </row>
    <row r="730" spans="1:12" ht="13" x14ac:dyDescent="0.15">
      <c r="A730" s="311"/>
      <c r="B730" s="311"/>
      <c r="C730" s="311"/>
      <c r="D730" s="311"/>
      <c r="E730" s="311"/>
      <c r="F730" s="313"/>
      <c r="G730" s="311"/>
      <c r="H730" s="869"/>
      <c r="I730" s="311"/>
      <c r="J730" s="311"/>
      <c r="K730" s="313"/>
      <c r="L730" s="29"/>
    </row>
    <row r="731" spans="1:12" ht="13" x14ac:dyDescent="0.15">
      <c r="A731" s="311"/>
      <c r="B731" s="311"/>
      <c r="C731" s="311"/>
      <c r="D731" s="311"/>
      <c r="E731" s="311"/>
      <c r="F731" s="313"/>
      <c r="G731" s="311"/>
      <c r="H731" s="869"/>
      <c r="I731" s="311"/>
      <c r="J731" s="311"/>
      <c r="K731" s="313"/>
      <c r="L731" s="29"/>
    </row>
    <row r="732" spans="1:12" ht="13" x14ac:dyDescent="0.15">
      <c r="A732" s="311"/>
      <c r="B732" s="311"/>
      <c r="C732" s="311"/>
      <c r="D732" s="311"/>
      <c r="E732" s="311"/>
      <c r="F732" s="313"/>
      <c r="G732" s="311"/>
      <c r="H732" s="869"/>
      <c r="I732" s="311"/>
      <c r="J732" s="311"/>
      <c r="K732" s="313"/>
      <c r="L732" s="29"/>
    </row>
    <row r="733" spans="1:12" ht="13" x14ac:dyDescent="0.15">
      <c r="A733" s="311"/>
      <c r="B733" s="311"/>
      <c r="C733" s="311"/>
      <c r="D733" s="311"/>
      <c r="E733" s="311"/>
      <c r="F733" s="313"/>
      <c r="G733" s="311"/>
      <c r="H733" s="869"/>
      <c r="I733" s="311"/>
      <c r="J733" s="311"/>
      <c r="K733" s="313"/>
      <c r="L733" s="29"/>
    </row>
    <row r="734" spans="1:12" ht="13" x14ac:dyDescent="0.15">
      <c r="A734" s="311"/>
      <c r="B734" s="311"/>
      <c r="C734" s="311"/>
      <c r="D734" s="311"/>
      <c r="E734" s="311"/>
      <c r="F734" s="313"/>
      <c r="G734" s="311"/>
      <c r="H734" s="869"/>
      <c r="I734" s="311"/>
      <c r="J734" s="311"/>
      <c r="K734" s="313"/>
      <c r="L734" s="29"/>
    </row>
    <row r="735" spans="1:12" ht="13" x14ac:dyDescent="0.15">
      <c r="A735" s="311"/>
      <c r="B735" s="311"/>
      <c r="C735" s="311"/>
      <c r="D735" s="311"/>
      <c r="E735" s="311"/>
      <c r="F735" s="313"/>
      <c r="G735" s="311"/>
      <c r="H735" s="869"/>
      <c r="I735" s="311"/>
      <c r="J735" s="311"/>
      <c r="K735" s="313"/>
      <c r="L735" s="29"/>
    </row>
    <row r="736" spans="1:12" ht="13" x14ac:dyDescent="0.15">
      <c r="A736" s="311"/>
      <c r="B736" s="311"/>
      <c r="C736" s="311"/>
      <c r="D736" s="311"/>
      <c r="E736" s="311"/>
      <c r="F736" s="313"/>
      <c r="G736" s="311"/>
      <c r="H736" s="869"/>
      <c r="I736" s="311"/>
      <c r="J736" s="311"/>
      <c r="K736" s="313"/>
      <c r="L736" s="29"/>
    </row>
    <row r="737" spans="1:12" ht="13" x14ac:dyDescent="0.15">
      <c r="A737" s="311"/>
      <c r="B737" s="311"/>
      <c r="C737" s="311"/>
      <c r="D737" s="311"/>
      <c r="E737" s="311"/>
      <c r="F737" s="313"/>
      <c r="G737" s="311"/>
      <c r="H737" s="869"/>
      <c r="I737" s="311"/>
      <c r="J737" s="311"/>
      <c r="K737" s="313"/>
      <c r="L737" s="29"/>
    </row>
    <row r="738" spans="1:12" ht="13" x14ac:dyDescent="0.15">
      <c r="A738" s="311"/>
      <c r="B738" s="311"/>
      <c r="C738" s="311"/>
      <c r="D738" s="311"/>
      <c r="E738" s="311"/>
      <c r="F738" s="313"/>
      <c r="G738" s="311"/>
      <c r="H738" s="869"/>
      <c r="I738" s="311"/>
      <c r="J738" s="311"/>
      <c r="K738" s="313"/>
      <c r="L738" s="29"/>
    </row>
    <row r="739" spans="1:12" ht="13" x14ac:dyDescent="0.15">
      <c r="A739" s="311"/>
      <c r="B739" s="311"/>
      <c r="C739" s="311"/>
      <c r="D739" s="311"/>
      <c r="E739" s="311"/>
      <c r="F739" s="313"/>
      <c r="G739" s="311"/>
      <c r="H739" s="869"/>
      <c r="I739" s="311"/>
      <c r="J739" s="311"/>
      <c r="K739" s="313"/>
      <c r="L739" s="29"/>
    </row>
    <row r="740" spans="1:12" ht="13" x14ac:dyDescent="0.15">
      <c r="A740" s="311"/>
      <c r="B740" s="311"/>
      <c r="C740" s="311"/>
      <c r="D740" s="311"/>
      <c r="E740" s="311"/>
      <c r="F740" s="313"/>
      <c r="G740" s="311"/>
      <c r="H740" s="869"/>
      <c r="I740" s="311"/>
      <c r="J740" s="311"/>
      <c r="K740" s="313"/>
      <c r="L740" s="29"/>
    </row>
    <row r="741" spans="1:12" ht="13" x14ac:dyDescent="0.15">
      <c r="A741" s="311"/>
      <c r="B741" s="311"/>
      <c r="C741" s="311"/>
      <c r="D741" s="311"/>
      <c r="E741" s="311"/>
      <c r="F741" s="313"/>
      <c r="G741" s="311"/>
      <c r="H741" s="869"/>
      <c r="I741" s="311"/>
      <c r="J741" s="311"/>
      <c r="K741" s="313"/>
      <c r="L741" s="29"/>
    </row>
    <row r="742" spans="1:12" ht="13" x14ac:dyDescent="0.15">
      <c r="A742" s="311"/>
      <c r="B742" s="311"/>
      <c r="C742" s="311"/>
      <c r="D742" s="311"/>
      <c r="E742" s="311"/>
      <c r="F742" s="313"/>
      <c r="G742" s="311"/>
      <c r="H742" s="869"/>
      <c r="I742" s="311"/>
      <c r="J742" s="311"/>
      <c r="K742" s="313"/>
      <c r="L742" s="29"/>
    </row>
    <row r="743" spans="1:12" ht="13" x14ac:dyDescent="0.15">
      <c r="A743" s="311"/>
      <c r="B743" s="311"/>
      <c r="C743" s="311"/>
      <c r="D743" s="311"/>
      <c r="E743" s="311"/>
      <c r="F743" s="313"/>
      <c r="G743" s="311"/>
      <c r="H743" s="869"/>
      <c r="I743" s="311"/>
      <c r="J743" s="311"/>
      <c r="K743" s="313"/>
      <c r="L743" s="29"/>
    </row>
    <row r="744" spans="1:12" ht="13" x14ac:dyDescent="0.15">
      <c r="A744" s="311"/>
      <c r="B744" s="311"/>
      <c r="C744" s="311"/>
      <c r="D744" s="311"/>
      <c r="E744" s="311"/>
      <c r="F744" s="313"/>
      <c r="G744" s="311"/>
      <c r="H744" s="869"/>
      <c r="I744" s="311"/>
      <c r="J744" s="311"/>
      <c r="K744" s="313"/>
      <c r="L744" s="29"/>
    </row>
    <row r="745" spans="1:12" ht="13" x14ac:dyDescent="0.15">
      <c r="A745" s="311"/>
      <c r="B745" s="311"/>
      <c r="C745" s="311"/>
      <c r="D745" s="311"/>
      <c r="E745" s="311"/>
      <c r="F745" s="313"/>
      <c r="G745" s="311"/>
      <c r="H745" s="869"/>
      <c r="I745" s="311"/>
      <c r="J745" s="311"/>
      <c r="K745" s="313"/>
      <c r="L745" s="29"/>
    </row>
    <row r="746" spans="1:12" ht="13" x14ac:dyDescent="0.15">
      <c r="A746" s="311"/>
      <c r="B746" s="311"/>
      <c r="C746" s="311"/>
      <c r="D746" s="311"/>
      <c r="E746" s="311"/>
      <c r="F746" s="313"/>
      <c r="G746" s="311"/>
      <c r="H746" s="869"/>
      <c r="I746" s="311"/>
      <c r="J746" s="311"/>
      <c r="K746" s="313"/>
      <c r="L746" s="29"/>
    </row>
    <row r="747" spans="1:12" ht="13" x14ac:dyDescent="0.15">
      <c r="A747" s="311"/>
      <c r="B747" s="311"/>
      <c r="C747" s="311"/>
      <c r="D747" s="311"/>
      <c r="E747" s="311"/>
      <c r="F747" s="313"/>
      <c r="G747" s="311"/>
      <c r="H747" s="869"/>
      <c r="I747" s="311"/>
      <c r="J747" s="311"/>
      <c r="K747" s="313"/>
      <c r="L747" s="29"/>
    </row>
    <row r="748" spans="1:12" ht="13" x14ac:dyDescent="0.15">
      <c r="A748" s="311"/>
      <c r="B748" s="311"/>
      <c r="C748" s="311"/>
      <c r="D748" s="311"/>
      <c r="E748" s="311"/>
      <c r="F748" s="313"/>
      <c r="G748" s="311"/>
      <c r="H748" s="869"/>
      <c r="I748" s="311"/>
      <c r="J748" s="311"/>
      <c r="K748" s="313"/>
      <c r="L748" s="29"/>
    </row>
    <row r="749" spans="1:12" ht="13" x14ac:dyDescent="0.15">
      <c r="A749" s="311"/>
      <c r="B749" s="311"/>
      <c r="C749" s="311"/>
      <c r="D749" s="311"/>
      <c r="E749" s="311"/>
      <c r="F749" s="313"/>
      <c r="G749" s="311"/>
      <c r="H749" s="869"/>
      <c r="I749" s="311"/>
      <c r="J749" s="311"/>
      <c r="K749" s="313"/>
      <c r="L749" s="29"/>
    </row>
    <row r="750" spans="1:12" ht="13" x14ac:dyDescent="0.15">
      <c r="A750" s="311"/>
      <c r="B750" s="311"/>
      <c r="C750" s="311"/>
      <c r="D750" s="311"/>
      <c r="E750" s="311"/>
      <c r="F750" s="313"/>
      <c r="G750" s="311"/>
      <c r="H750" s="869"/>
      <c r="I750" s="311"/>
      <c r="J750" s="311"/>
      <c r="K750" s="313"/>
      <c r="L750" s="29"/>
    </row>
    <row r="751" spans="1:12" ht="13" x14ac:dyDescent="0.15">
      <c r="A751" s="311"/>
      <c r="B751" s="311"/>
      <c r="C751" s="311"/>
      <c r="D751" s="311"/>
      <c r="E751" s="311"/>
      <c r="F751" s="313"/>
      <c r="G751" s="311"/>
      <c r="H751" s="869"/>
      <c r="I751" s="311"/>
      <c r="J751" s="311"/>
      <c r="K751" s="313"/>
      <c r="L751" s="29"/>
    </row>
    <row r="752" spans="1:12" ht="13" x14ac:dyDescent="0.15">
      <c r="A752" s="311"/>
      <c r="B752" s="311"/>
      <c r="C752" s="311"/>
      <c r="D752" s="311"/>
      <c r="E752" s="311"/>
      <c r="F752" s="313"/>
      <c r="G752" s="311"/>
      <c r="H752" s="869"/>
      <c r="I752" s="311"/>
      <c r="J752" s="311"/>
      <c r="K752" s="313"/>
      <c r="L752" s="29"/>
    </row>
    <row r="753" spans="1:12" ht="13" x14ac:dyDescent="0.15">
      <c r="A753" s="311"/>
      <c r="B753" s="311"/>
      <c r="C753" s="311"/>
      <c r="D753" s="311"/>
      <c r="E753" s="311"/>
      <c r="F753" s="313"/>
      <c r="G753" s="311"/>
      <c r="H753" s="869"/>
      <c r="I753" s="311"/>
      <c r="J753" s="311"/>
      <c r="K753" s="313"/>
      <c r="L753" s="29"/>
    </row>
    <row r="754" spans="1:12" ht="13" x14ac:dyDescent="0.15">
      <c r="A754" s="311"/>
      <c r="B754" s="311"/>
      <c r="C754" s="311"/>
      <c r="D754" s="311"/>
      <c r="E754" s="311"/>
      <c r="F754" s="313"/>
      <c r="G754" s="311"/>
      <c r="H754" s="869"/>
      <c r="I754" s="311"/>
      <c r="J754" s="311"/>
      <c r="K754" s="313"/>
      <c r="L754" s="29"/>
    </row>
    <row r="755" spans="1:12" ht="13" x14ac:dyDescent="0.15">
      <c r="A755" s="311"/>
      <c r="B755" s="311"/>
      <c r="C755" s="311"/>
      <c r="D755" s="311"/>
      <c r="E755" s="311"/>
      <c r="F755" s="313"/>
      <c r="G755" s="311"/>
      <c r="H755" s="869"/>
      <c r="I755" s="311"/>
      <c r="J755" s="311"/>
      <c r="K755" s="313"/>
      <c r="L755" s="29"/>
    </row>
    <row r="756" spans="1:12" ht="13" x14ac:dyDescent="0.15">
      <c r="A756" s="311"/>
      <c r="B756" s="311"/>
      <c r="C756" s="311"/>
      <c r="D756" s="311"/>
      <c r="E756" s="311"/>
      <c r="F756" s="313"/>
      <c r="G756" s="311"/>
      <c r="H756" s="869"/>
      <c r="I756" s="311"/>
      <c r="J756" s="311"/>
      <c r="K756" s="313"/>
      <c r="L756" s="29"/>
    </row>
    <row r="757" spans="1:12" ht="13" x14ac:dyDescent="0.15">
      <c r="A757" s="311"/>
      <c r="B757" s="311"/>
      <c r="C757" s="311"/>
      <c r="D757" s="311"/>
      <c r="E757" s="311"/>
      <c r="F757" s="313"/>
      <c r="G757" s="311"/>
      <c r="H757" s="869"/>
      <c r="I757" s="311"/>
      <c r="J757" s="311"/>
      <c r="K757" s="313"/>
      <c r="L757" s="29"/>
    </row>
    <row r="758" spans="1:12" ht="13" x14ac:dyDescent="0.15">
      <c r="A758" s="311"/>
      <c r="B758" s="311"/>
      <c r="C758" s="311"/>
      <c r="D758" s="311"/>
      <c r="E758" s="311"/>
      <c r="F758" s="313"/>
      <c r="G758" s="311"/>
      <c r="H758" s="869"/>
      <c r="I758" s="311"/>
      <c r="J758" s="311"/>
      <c r="K758" s="313"/>
      <c r="L758" s="29"/>
    </row>
    <row r="759" spans="1:12" ht="13" x14ac:dyDescent="0.15">
      <c r="A759" s="311"/>
      <c r="B759" s="311"/>
      <c r="C759" s="311"/>
      <c r="D759" s="311"/>
      <c r="E759" s="311"/>
      <c r="F759" s="313"/>
      <c r="G759" s="311"/>
      <c r="H759" s="869"/>
      <c r="I759" s="311"/>
      <c r="J759" s="311"/>
      <c r="K759" s="313"/>
      <c r="L759" s="29"/>
    </row>
    <row r="760" spans="1:12" ht="13" x14ac:dyDescent="0.15">
      <c r="A760" s="311"/>
      <c r="B760" s="311"/>
      <c r="C760" s="311"/>
      <c r="D760" s="311"/>
      <c r="E760" s="311"/>
      <c r="F760" s="313"/>
      <c r="G760" s="311"/>
      <c r="H760" s="869"/>
      <c r="I760" s="311"/>
      <c r="J760" s="311"/>
      <c r="K760" s="313"/>
      <c r="L760" s="29"/>
    </row>
    <row r="761" spans="1:12" ht="13" x14ac:dyDescent="0.15">
      <c r="A761" s="311"/>
      <c r="B761" s="311"/>
      <c r="C761" s="311"/>
      <c r="D761" s="311"/>
      <c r="E761" s="311"/>
      <c r="F761" s="313"/>
      <c r="G761" s="311"/>
      <c r="H761" s="869"/>
      <c r="I761" s="311"/>
      <c r="J761" s="311"/>
      <c r="K761" s="313"/>
      <c r="L761" s="29"/>
    </row>
    <row r="762" spans="1:12" ht="13" x14ac:dyDescent="0.15">
      <c r="A762" s="311"/>
      <c r="B762" s="311"/>
      <c r="C762" s="311"/>
      <c r="D762" s="311"/>
      <c r="E762" s="311"/>
      <c r="F762" s="313"/>
      <c r="G762" s="311"/>
      <c r="H762" s="869"/>
      <c r="I762" s="311"/>
      <c r="J762" s="311"/>
      <c r="K762" s="313"/>
      <c r="L762" s="29"/>
    </row>
    <row r="763" spans="1:12" ht="13" x14ac:dyDescent="0.15">
      <c r="A763" s="311"/>
      <c r="B763" s="311"/>
      <c r="C763" s="311"/>
      <c r="D763" s="311"/>
      <c r="E763" s="311"/>
      <c r="F763" s="313"/>
      <c r="G763" s="311"/>
      <c r="H763" s="869"/>
      <c r="I763" s="311"/>
      <c r="J763" s="311"/>
      <c r="K763" s="313"/>
      <c r="L763" s="29"/>
    </row>
    <row r="764" spans="1:12" ht="13" x14ac:dyDescent="0.15">
      <c r="A764" s="311"/>
      <c r="B764" s="311"/>
      <c r="C764" s="311"/>
      <c r="D764" s="311"/>
      <c r="E764" s="311"/>
      <c r="F764" s="313"/>
      <c r="G764" s="311"/>
      <c r="H764" s="869"/>
      <c r="I764" s="311"/>
      <c r="J764" s="311"/>
      <c r="K764" s="313"/>
      <c r="L764" s="29"/>
    </row>
    <row r="765" spans="1:12" ht="13" x14ac:dyDescent="0.15">
      <c r="A765" s="311"/>
      <c r="B765" s="311"/>
      <c r="C765" s="311"/>
      <c r="D765" s="311"/>
      <c r="E765" s="311"/>
      <c r="F765" s="313"/>
      <c r="G765" s="311"/>
      <c r="H765" s="869"/>
      <c r="I765" s="311"/>
      <c r="J765" s="311"/>
      <c r="K765" s="313"/>
      <c r="L765" s="29"/>
    </row>
    <row r="766" spans="1:12" ht="13" x14ac:dyDescent="0.15">
      <c r="A766" s="311"/>
      <c r="B766" s="311"/>
      <c r="C766" s="311"/>
      <c r="D766" s="311"/>
      <c r="E766" s="311"/>
      <c r="F766" s="313"/>
      <c r="G766" s="311"/>
      <c r="H766" s="869"/>
      <c r="I766" s="311"/>
      <c r="J766" s="311"/>
      <c r="K766" s="313"/>
      <c r="L766" s="29"/>
    </row>
    <row r="767" spans="1:12" ht="13" x14ac:dyDescent="0.15">
      <c r="A767" s="311"/>
      <c r="B767" s="311"/>
      <c r="C767" s="311"/>
      <c r="D767" s="311"/>
      <c r="E767" s="311"/>
      <c r="F767" s="313"/>
      <c r="G767" s="311"/>
      <c r="H767" s="869"/>
      <c r="I767" s="311"/>
      <c r="J767" s="311"/>
      <c r="K767" s="313"/>
      <c r="L767" s="29"/>
    </row>
    <row r="768" spans="1:12" ht="13" x14ac:dyDescent="0.15">
      <c r="A768" s="311"/>
      <c r="B768" s="311"/>
      <c r="C768" s="311"/>
      <c r="D768" s="311"/>
      <c r="E768" s="311"/>
      <c r="F768" s="313"/>
      <c r="G768" s="311"/>
      <c r="H768" s="869"/>
      <c r="I768" s="311"/>
      <c r="J768" s="311"/>
      <c r="K768" s="313"/>
      <c r="L768" s="29"/>
    </row>
    <row r="769" spans="1:12" ht="13" x14ac:dyDescent="0.15">
      <c r="A769" s="311"/>
      <c r="B769" s="311"/>
      <c r="C769" s="311"/>
      <c r="D769" s="311"/>
      <c r="E769" s="311"/>
      <c r="F769" s="313"/>
      <c r="G769" s="311"/>
      <c r="H769" s="869"/>
      <c r="I769" s="311"/>
      <c r="J769" s="311"/>
      <c r="K769" s="313"/>
      <c r="L769" s="29"/>
    </row>
    <row r="770" spans="1:12" ht="13" x14ac:dyDescent="0.15">
      <c r="A770" s="311"/>
      <c r="B770" s="311"/>
      <c r="C770" s="311"/>
      <c r="D770" s="311"/>
      <c r="E770" s="311"/>
      <c r="F770" s="313"/>
      <c r="G770" s="311"/>
      <c r="H770" s="869"/>
      <c r="I770" s="311"/>
      <c r="J770" s="311"/>
      <c r="K770" s="313"/>
      <c r="L770" s="29"/>
    </row>
    <row r="771" spans="1:12" ht="13" x14ac:dyDescent="0.15">
      <c r="A771" s="311"/>
      <c r="B771" s="311"/>
      <c r="C771" s="311"/>
      <c r="D771" s="311"/>
      <c r="E771" s="311"/>
      <c r="F771" s="313"/>
      <c r="G771" s="311"/>
      <c r="H771" s="869"/>
      <c r="I771" s="311"/>
      <c r="J771" s="311"/>
      <c r="K771" s="313"/>
      <c r="L771" s="29"/>
    </row>
    <row r="772" spans="1:12" ht="13" x14ac:dyDescent="0.15">
      <c r="A772" s="311"/>
      <c r="B772" s="311"/>
      <c r="C772" s="311"/>
      <c r="D772" s="311"/>
      <c r="E772" s="311"/>
      <c r="F772" s="313"/>
      <c r="G772" s="311"/>
      <c r="H772" s="869"/>
      <c r="I772" s="311"/>
      <c r="J772" s="311"/>
      <c r="K772" s="313"/>
      <c r="L772" s="29"/>
    </row>
    <row r="773" spans="1:12" ht="13" x14ac:dyDescent="0.15">
      <c r="A773" s="311"/>
      <c r="B773" s="311"/>
      <c r="C773" s="311"/>
      <c r="D773" s="311"/>
      <c r="E773" s="311"/>
      <c r="F773" s="313"/>
      <c r="G773" s="311"/>
      <c r="H773" s="869"/>
      <c r="I773" s="311"/>
      <c r="J773" s="311"/>
      <c r="K773" s="313"/>
      <c r="L773" s="29"/>
    </row>
    <row r="774" spans="1:12" ht="13" x14ac:dyDescent="0.15">
      <c r="A774" s="311"/>
      <c r="B774" s="311"/>
      <c r="C774" s="311"/>
      <c r="D774" s="311"/>
      <c r="E774" s="311"/>
      <c r="F774" s="313"/>
      <c r="G774" s="311"/>
      <c r="H774" s="869"/>
      <c r="I774" s="311"/>
      <c r="J774" s="311"/>
      <c r="K774" s="313"/>
      <c r="L774" s="29"/>
    </row>
    <row r="775" spans="1:12" ht="13" x14ac:dyDescent="0.15">
      <c r="A775" s="311"/>
      <c r="B775" s="311"/>
      <c r="C775" s="311"/>
      <c r="D775" s="311"/>
      <c r="E775" s="311"/>
      <c r="F775" s="313"/>
      <c r="G775" s="311"/>
      <c r="H775" s="869"/>
      <c r="I775" s="311"/>
      <c r="J775" s="311"/>
      <c r="K775" s="313"/>
      <c r="L775" s="29"/>
    </row>
    <row r="776" spans="1:12" ht="13" x14ac:dyDescent="0.15">
      <c r="A776" s="311"/>
      <c r="B776" s="311"/>
      <c r="C776" s="311"/>
      <c r="D776" s="311"/>
      <c r="E776" s="311"/>
      <c r="F776" s="313"/>
      <c r="G776" s="311"/>
      <c r="H776" s="869"/>
      <c r="I776" s="311"/>
      <c r="J776" s="311"/>
      <c r="K776" s="313"/>
      <c r="L776" s="29"/>
    </row>
    <row r="777" spans="1:12" ht="13" x14ac:dyDescent="0.15">
      <c r="A777" s="311"/>
      <c r="B777" s="311"/>
      <c r="C777" s="311"/>
      <c r="D777" s="311"/>
      <c r="E777" s="311"/>
      <c r="F777" s="313"/>
      <c r="G777" s="311"/>
      <c r="H777" s="869"/>
      <c r="I777" s="311"/>
      <c r="J777" s="311"/>
      <c r="K777" s="313"/>
      <c r="L777" s="29"/>
    </row>
    <row r="778" spans="1:12" ht="13" x14ac:dyDescent="0.15">
      <c r="A778" s="311"/>
      <c r="B778" s="311"/>
      <c r="C778" s="311"/>
      <c r="D778" s="311"/>
      <c r="E778" s="311"/>
      <c r="F778" s="313"/>
      <c r="G778" s="311"/>
      <c r="H778" s="869"/>
      <c r="I778" s="311"/>
      <c r="J778" s="311"/>
      <c r="K778" s="313"/>
      <c r="L778" s="29"/>
    </row>
    <row r="779" spans="1:12" ht="13" x14ac:dyDescent="0.15">
      <c r="A779" s="311"/>
      <c r="B779" s="311"/>
      <c r="C779" s="311"/>
      <c r="D779" s="311"/>
      <c r="E779" s="311"/>
      <c r="F779" s="313"/>
      <c r="G779" s="311"/>
      <c r="H779" s="869"/>
      <c r="I779" s="311"/>
      <c r="J779" s="311"/>
      <c r="K779" s="313"/>
      <c r="L779" s="29"/>
    </row>
    <row r="780" spans="1:12" ht="13" x14ac:dyDescent="0.15">
      <c r="A780" s="311"/>
      <c r="B780" s="311"/>
      <c r="C780" s="311"/>
      <c r="D780" s="311"/>
      <c r="E780" s="311"/>
      <c r="F780" s="313"/>
      <c r="G780" s="311"/>
      <c r="H780" s="869"/>
      <c r="I780" s="311"/>
      <c r="J780" s="311"/>
      <c r="K780" s="313"/>
      <c r="L780" s="29"/>
    </row>
    <row r="781" spans="1:12" ht="13" x14ac:dyDescent="0.15">
      <c r="A781" s="311"/>
      <c r="B781" s="311"/>
      <c r="C781" s="311"/>
      <c r="D781" s="311"/>
      <c r="E781" s="311"/>
      <c r="F781" s="313"/>
      <c r="G781" s="311"/>
      <c r="H781" s="869"/>
      <c r="I781" s="311"/>
      <c r="J781" s="311"/>
      <c r="K781" s="313"/>
      <c r="L781" s="29"/>
    </row>
    <row r="782" spans="1:12" ht="13" x14ac:dyDescent="0.15">
      <c r="A782" s="311"/>
      <c r="B782" s="311"/>
      <c r="C782" s="311"/>
      <c r="D782" s="311"/>
      <c r="E782" s="311"/>
      <c r="F782" s="313"/>
      <c r="G782" s="311"/>
      <c r="H782" s="869"/>
      <c r="I782" s="311"/>
      <c r="J782" s="311"/>
      <c r="K782" s="313"/>
      <c r="L782" s="29"/>
    </row>
    <row r="783" spans="1:12" ht="13" x14ac:dyDescent="0.15">
      <c r="A783" s="311"/>
      <c r="B783" s="311"/>
      <c r="C783" s="311"/>
      <c r="D783" s="311"/>
      <c r="E783" s="311"/>
      <c r="F783" s="313"/>
      <c r="G783" s="311"/>
      <c r="H783" s="869"/>
      <c r="I783" s="311"/>
      <c r="J783" s="311"/>
      <c r="K783" s="313"/>
      <c r="L783" s="29"/>
    </row>
    <row r="784" spans="1:12" ht="13" x14ac:dyDescent="0.15">
      <c r="A784" s="311"/>
      <c r="B784" s="311"/>
      <c r="C784" s="311"/>
      <c r="D784" s="311"/>
      <c r="E784" s="311"/>
      <c r="F784" s="313"/>
      <c r="G784" s="311"/>
      <c r="H784" s="869"/>
      <c r="I784" s="311"/>
      <c r="J784" s="311"/>
      <c r="K784" s="313"/>
      <c r="L784" s="29"/>
    </row>
    <row r="785" spans="1:12" ht="13" x14ac:dyDescent="0.15">
      <c r="A785" s="311"/>
      <c r="B785" s="311"/>
      <c r="C785" s="311"/>
      <c r="D785" s="311"/>
      <c r="E785" s="311"/>
      <c r="F785" s="313"/>
      <c r="G785" s="311"/>
      <c r="H785" s="869"/>
      <c r="I785" s="311"/>
      <c r="J785" s="311"/>
      <c r="K785" s="313"/>
      <c r="L785" s="29"/>
    </row>
    <row r="786" spans="1:12" ht="13" x14ac:dyDescent="0.15">
      <c r="A786" s="311"/>
      <c r="B786" s="311"/>
      <c r="C786" s="311"/>
      <c r="D786" s="311"/>
      <c r="E786" s="311"/>
      <c r="F786" s="313"/>
      <c r="G786" s="311"/>
      <c r="H786" s="869"/>
      <c r="I786" s="311"/>
      <c r="J786" s="311"/>
      <c r="K786" s="313"/>
      <c r="L786" s="29"/>
    </row>
    <row r="787" spans="1:12" ht="13" x14ac:dyDescent="0.15">
      <c r="A787" s="311"/>
      <c r="B787" s="311"/>
      <c r="C787" s="311"/>
      <c r="D787" s="311"/>
      <c r="E787" s="311"/>
      <c r="F787" s="313"/>
      <c r="G787" s="311"/>
      <c r="H787" s="869"/>
      <c r="I787" s="311"/>
      <c r="J787" s="311"/>
      <c r="K787" s="313"/>
      <c r="L787" s="29"/>
    </row>
    <row r="788" spans="1:12" ht="13" x14ac:dyDescent="0.15">
      <c r="A788" s="311"/>
      <c r="B788" s="311"/>
      <c r="C788" s="311"/>
      <c r="D788" s="311"/>
      <c r="E788" s="311"/>
      <c r="F788" s="313"/>
      <c r="G788" s="311"/>
      <c r="H788" s="869"/>
      <c r="I788" s="311"/>
      <c r="J788" s="311"/>
      <c r="K788" s="313"/>
      <c r="L788" s="29"/>
    </row>
    <row r="789" spans="1:12" ht="13" x14ac:dyDescent="0.15">
      <c r="A789" s="311"/>
      <c r="B789" s="311"/>
      <c r="C789" s="311"/>
      <c r="D789" s="311"/>
      <c r="E789" s="311"/>
      <c r="F789" s="313"/>
      <c r="G789" s="311"/>
      <c r="H789" s="869"/>
      <c r="I789" s="311"/>
      <c r="J789" s="311"/>
      <c r="K789" s="313"/>
      <c r="L789" s="29"/>
    </row>
    <row r="790" spans="1:12" ht="13" x14ac:dyDescent="0.15">
      <c r="A790" s="311"/>
      <c r="B790" s="311"/>
      <c r="C790" s="311"/>
      <c r="D790" s="311"/>
      <c r="E790" s="311"/>
      <c r="F790" s="313"/>
      <c r="G790" s="311"/>
      <c r="H790" s="869"/>
      <c r="I790" s="311"/>
      <c r="J790" s="311"/>
      <c r="K790" s="313"/>
      <c r="L790" s="29"/>
    </row>
    <row r="791" spans="1:12" ht="13" x14ac:dyDescent="0.15">
      <c r="A791" s="311"/>
      <c r="B791" s="311"/>
      <c r="C791" s="311"/>
      <c r="D791" s="311"/>
      <c r="E791" s="311"/>
      <c r="F791" s="313"/>
      <c r="G791" s="311"/>
      <c r="H791" s="869"/>
      <c r="I791" s="311"/>
      <c r="J791" s="311"/>
      <c r="K791" s="313"/>
      <c r="L791" s="29"/>
    </row>
    <row r="792" spans="1:12" ht="13" x14ac:dyDescent="0.15">
      <c r="A792" s="311"/>
      <c r="B792" s="311"/>
      <c r="C792" s="311"/>
      <c r="D792" s="311"/>
      <c r="E792" s="311"/>
      <c r="F792" s="313"/>
      <c r="G792" s="311"/>
      <c r="H792" s="869"/>
      <c r="I792" s="311"/>
      <c r="J792" s="311"/>
      <c r="K792" s="313"/>
      <c r="L792" s="29"/>
    </row>
    <row r="793" spans="1:12" ht="13" x14ac:dyDescent="0.15">
      <c r="A793" s="311"/>
      <c r="B793" s="311"/>
      <c r="C793" s="311"/>
      <c r="D793" s="311"/>
      <c r="E793" s="311"/>
      <c r="F793" s="313"/>
      <c r="G793" s="311"/>
      <c r="H793" s="869"/>
      <c r="I793" s="311"/>
      <c r="J793" s="311"/>
      <c r="K793" s="313"/>
      <c r="L793" s="29"/>
    </row>
    <row r="794" spans="1:12" ht="13" x14ac:dyDescent="0.15">
      <c r="A794" s="311"/>
      <c r="B794" s="311"/>
      <c r="C794" s="311"/>
      <c r="D794" s="311"/>
      <c r="E794" s="311"/>
      <c r="F794" s="313"/>
      <c r="G794" s="311"/>
      <c r="H794" s="869"/>
      <c r="I794" s="311"/>
      <c r="J794" s="311"/>
      <c r="K794" s="313"/>
      <c r="L794" s="29"/>
    </row>
    <row r="795" spans="1:12" ht="13" x14ac:dyDescent="0.15">
      <c r="A795" s="311"/>
      <c r="B795" s="311"/>
      <c r="C795" s="311"/>
      <c r="D795" s="311"/>
      <c r="E795" s="311"/>
      <c r="F795" s="313"/>
      <c r="G795" s="311"/>
      <c r="H795" s="869"/>
      <c r="I795" s="311"/>
      <c r="J795" s="311"/>
      <c r="K795" s="313"/>
      <c r="L795" s="29"/>
    </row>
    <row r="796" spans="1:12" ht="13" x14ac:dyDescent="0.15">
      <c r="A796" s="311"/>
      <c r="B796" s="311"/>
      <c r="C796" s="311"/>
      <c r="D796" s="311"/>
      <c r="E796" s="311"/>
      <c r="F796" s="313"/>
      <c r="G796" s="311"/>
      <c r="H796" s="869"/>
      <c r="I796" s="311"/>
      <c r="J796" s="311"/>
      <c r="K796" s="313"/>
      <c r="L796" s="29"/>
    </row>
    <row r="797" spans="1:12" ht="13" x14ac:dyDescent="0.15">
      <c r="A797" s="311"/>
      <c r="B797" s="311"/>
      <c r="C797" s="311"/>
      <c r="D797" s="311"/>
      <c r="E797" s="311"/>
      <c r="F797" s="313"/>
      <c r="G797" s="311"/>
      <c r="H797" s="869"/>
      <c r="I797" s="311"/>
      <c r="J797" s="311"/>
      <c r="K797" s="313"/>
      <c r="L797" s="29"/>
    </row>
    <row r="798" spans="1:12" ht="13" x14ac:dyDescent="0.15">
      <c r="A798" s="311"/>
      <c r="B798" s="311"/>
      <c r="C798" s="311"/>
      <c r="D798" s="311"/>
      <c r="E798" s="311"/>
      <c r="F798" s="313"/>
      <c r="G798" s="311"/>
      <c r="H798" s="869"/>
      <c r="I798" s="311"/>
      <c r="J798" s="311"/>
      <c r="K798" s="313"/>
      <c r="L798" s="29"/>
    </row>
    <row r="799" spans="1:12" ht="13" x14ac:dyDescent="0.15">
      <c r="A799" s="311"/>
      <c r="B799" s="311"/>
      <c r="C799" s="311"/>
      <c r="D799" s="311"/>
      <c r="E799" s="311"/>
      <c r="F799" s="313"/>
      <c r="G799" s="311"/>
      <c r="H799" s="869"/>
      <c r="I799" s="311"/>
      <c r="J799" s="311"/>
      <c r="K799" s="313"/>
      <c r="L799" s="29"/>
    </row>
    <row r="800" spans="1:12" ht="13" x14ac:dyDescent="0.15">
      <c r="A800" s="311"/>
      <c r="B800" s="311"/>
      <c r="C800" s="311"/>
      <c r="D800" s="311"/>
      <c r="E800" s="311"/>
      <c r="F800" s="313"/>
      <c r="G800" s="311"/>
      <c r="H800" s="869"/>
      <c r="I800" s="311"/>
      <c r="J800" s="311"/>
      <c r="K800" s="313"/>
      <c r="L800" s="29"/>
    </row>
    <row r="801" spans="1:12" ht="13" x14ac:dyDescent="0.15">
      <c r="A801" s="311"/>
      <c r="B801" s="311"/>
      <c r="C801" s="311"/>
      <c r="D801" s="311"/>
      <c r="E801" s="311"/>
      <c r="F801" s="313"/>
      <c r="G801" s="311"/>
      <c r="H801" s="869"/>
      <c r="I801" s="311"/>
      <c r="J801" s="311"/>
      <c r="K801" s="313"/>
      <c r="L801" s="29"/>
    </row>
    <row r="802" spans="1:12" ht="13" x14ac:dyDescent="0.15">
      <c r="A802" s="311"/>
      <c r="B802" s="311"/>
      <c r="C802" s="311"/>
      <c r="D802" s="311"/>
      <c r="E802" s="311"/>
      <c r="F802" s="313"/>
      <c r="G802" s="311"/>
      <c r="H802" s="869"/>
      <c r="I802" s="311"/>
      <c r="J802" s="311"/>
      <c r="K802" s="313"/>
      <c r="L802" s="29"/>
    </row>
    <row r="803" spans="1:12" ht="13" x14ac:dyDescent="0.15">
      <c r="A803" s="311"/>
      <c r="B803" s="311"/>
      <c r="C803" s="311"/>
      <c r="D803" s="311"/>
      <c r="E803" s="311"/>
      <c r="F803" s="313"/>
      <c r="G803" s="311"/>
      <c r="H803" s="869"/>
      <c r="I803" s="311"/>
      <c r="J803" s="311"/>
      <c r="K803" s="313"/>
      <c r="L803" s="29"/>
    </row>
    <row r="804" spans="1:12" ht="13" x14ac:dyDescent="0.15">
      <c r="A804" s="311"/>
      <c r="B804" s="311"/>
      <c r="C804" s="311"/>
      <c r="D804" s="311"/>
      <c r="E804" s="311"/>
      <c r="F804" s="313"/>
      <c r="G804" s="311"/>
      <c r="H804" s="869"/>
      <c r="I804" s="311"/>
      <c r="J804" s="311"/>
      <c r="K804" s="313"/>
      <c r="L804" s="29"/>
    </row>
    <row r="805" spans="1:12" ht="13" x14ac:dyDescent="0.15">
      <c r="A805" s="311"/>
      <c r="B805" s="311"/>
      <c r="C805" s="311"/>
      <c r="D805" s="311"/>
      <c r="E805" s="311"/>
      <c r="F805" s="313"/>
      <c r="G805" s="311"/>
      <c r="H805" s="869"/>
      <c r="I805" s="311"/>
      <c r="J805" s="311"/>
      <c r="K805" s="313"/>
      <c r="L805" s="29"/>
    </row>
    <row r="806" spans="1:12" ht="13" x14ac:dyDescent="0.15">
      <c r="A806" s="311"/>
      <c r="B806" s="311"/>
      <c r="C806" s="311"/>
      <c r="D806" s="311"/>
      <c r="E806" s="311"/>
      <c r="F806" s="313"/>
      <c r="G806" s="311"/>
      <c r="H806" s="869"/>
      <c r="I806" s="311"/>
      <c r="J806" s="311"/>
      <c r="K806" s="313"/>
      <c r="L806" s="29"/>
    </row>
    <row r="807" spans="1:12" ht="13" x14ac:dyDescent="0.15">
      <c r="A807" s="311"/>
      <c r="B807" s="311"/>
      <c r="C807" s="311"/>
      <c r="D807" s="311"/>
      <c r="E807" s="311"/>
      <c r="F807" s="313"/>
      <c r="G807" s="311"/>
      <c r="H807" s="869"/>
      <c r="I807" s="311"/>
      <c r="J807" s="311"/>
      <c r="K807" s="313"/>
      <c r="L807" s="29"/>
    </row>
    <row r="808" spans="1:12" ht="13" x14ac:dyDescent="0.15">
      <c r="A808" s="311"/>
      <c r="B808" s="311"/>
      <c r="C808" s="311"/>
      <c r="D808" s="311"/>
      <c r="E808" s="311"/>
      <c r="F808" s="313"/>
      <c r="G808" s="311"/>
      <c r="H808" s="869"/>
      <c r="I808" s="311"/>
      <c r="J808" s="311"/>
      <c r="K808" s="313"/>
      <c r="L808" s="29"/>
    </row>
    <row r="809" spans="1:12" ht="13" x14ac:dyDescent="0.15">
      <c r="A809" s="311"/>
      <c r="B809" s="311"/>
      <c r="C809" s="311"/>
      <c r="D809" s="311"/>
      <c r="E809" s="311"/>
      <c r="F809" s="313"/>
      <c r="G809" s="311"/>
      <c r="H809" s="869"/>
      <c r="I809" s="311"/>
      <c r="J809" s="311"/>
      <c r="K809" s="313"/>
      <c r="L809" s="29"/>
    </row>
    <row r="810" spans="1:12" ht="13" x14ac:dyDescent="0.15">
      <c r="A810" s="311"/>
      <c r="B810" s="311"/>
      <c r="C810" s="311"/>
      <c r="D810" s="311"/>
      <c r="E810" s="311"/>
      <c r="F810" s="313"/>
      <c r="G810" s="311"/>
      <c r="H810" s="869"/>
      <c r="I810" s="311"/>
      <c r="J810" s="311"/>
      <c r="K810" s="313"/>
      <c r="L810" s="29"/>
    </row>
    <row r="811" spans="1:12" ht="13" x14ac:dyDescent="0.15">
      <c r="A811" s="311"/>
      <c r="B811" s="311"/>
      <c r="C811" s="311"/>
      <c r="D811" s="311"/>
      <c r="E811" s="311"/>
      <c r="F811" s="313"/>
      <c r="G811" s="311"/>
      <c r="H811" s="869"/>
      <c r="I811" s="311"/>
      <c r="J811" s="311"/>
      <c r="K811" s="313"/>
      <c r="L811" s="29"/>
    </row>
    <row r="812" spans="1:12" ht="13" x14ac:dyDescent="0.15">
      <c r="A812" s="311"/>
      <c r="B812" s="311"/>
      <c r="C812" s="311"/>
      <c r="D812" s="311"/>
      <c r="E812" s="311"/>
      <c r="F812" s="313"/>
      <c r="G812" s="311"/>
      <c r="H812" s="869"/>
      <c r="I812" s="311"/>
      <c r="J812" s="311"/>
      <c r="K812" s="313"/>
      <c r="L812" s="29"/>
    </row>
    <row r="813" spans="1:12" ht="13" x14ac:dyDescent="0.15">
      <c r="A813" s="311"/>
      <c r="B813" s="311"/>
      <c r="C813" s="311"/>
      <c r="D813" s="311"/>
      <c r="E813" s="311"/>
      <c r="F813" s="313"/>
      <c r="G813" s="311"/>
      <c r="H813" s="869"/>
      <c r="I813" s="311"/>
      <c r="J813" s="311"/>
      <c r="K813" s="313"/>
      <c r="L813" s="29"/>
    </row>
    <row r="814" spans="1:12" ht="13" x14ac:dyDescent="0.15">
      <c r="A814" s="311"/>
      <c r="B814" s="311"/>
      <c r="C814" s="311"/>
      <c r="D814" s="311"/>
      <c r="E814" s="311"/>
      <c r="F814" s="313"/>
      <c r="G814" s="311"/>
      <c r="H814" s="869"/>
      <c r="I814" s="311"/>
      <c r="J814" s="311"/>
      <c r="K814" s="313"/>
      <c r="L814" s="29"/>
    </row>
    <row r="815" spans="1:12" ht="13" x14ac:dyDescent="0.15">
      <c r="A815" s="311"/>
      <c r="B815" s="311"/>
      <c r="C815" s="311"/>
      <c r="D815" s="311"/>
      <c r="E815" s="311"/>
      <c r="F815" s="313"/>
      <c r="G815" s="311"/>
      <c r="H815" s="869"/>
      <c r="I815" s="311"/>
      <c r="J815" s="311"/>
      <c r="K815" s="313"/>
      <c r="L815" s="29"/>
    </row>
    <row r="816" spans="1:12" ht="13" x14ac:dyDescent="0.15">
      <c r="A816" s="311"/>
      <c r="B816" s="311"/>
      <c r="C816" s="311"/>
      <c r="D816" s="311"/>
      <c r="E816" s="311"/>
      <c r="F816" s="313"/>
      <c r="G816" s="311"/>
      <c r="H816" s="869"/>
      <c r="I816" s="311"/>
      <c r="J816" s="311"/>
      <c r="K816" s="313"/>
      <c r="L816" s="29"/>
    </row>
    <row r="817" spans="1:12" ht="13" x14ac:dyDescent="0.15">
      <c r="A817" s="311"/>
      <c r="B817" s="311"/>
      <c r="C817" s="311"/>
      <c r="D817" s="311"/>
      <c r="E817" s="311"/>
      <c r="F817" s="313"/>
      <c r="G817" s="311"/>
      <c r="H817" s="869"/>
      <c r="I817" s="311"/>
      <c r="J817" s="311"/>
      <c r="K817" s="313"/>
      <c r="L817" s="29"/>
    </row>
    <row r="818" spans="1:12" ht="13" x14ac:dyDescent="0.15">
      <c r="A818" s="311"/>
      <c r="B818" s="311"/>
      <c r="C818" s="311"/>
      <c r="D818" s="311"/>
      <c r="E818" s="311"/>
      <c r="F818" s="313"/>
      <c r="G818" s="311"/>
      <c r="H818" s="869"/>
      <c r="I818" s="311"/>
      <c r="J818" s="311"/>
      <c r="K818" s="313"/>
      <c r="L818" s="29"/>
    </row>
    <row r="819" spans="1:12" ht="13" x14ac:dyDescent="0.15">
      <c r="A819" s="311"/>
      <c r="B819" s="311"/>
      <c r="C819" s="311"/>
      <c r="D819" s="311"/>
      <c r="E819" s="311"/>
      <c r="F819" s="313"/>
      <c r="G819" s="311"/>
      <c r="H819" s="869"/>
      <c r="I819" s="311"/>
      <c r="J819" s="311"/>
      <c r="K819" s="313"/>
      <c r="L819" s="29"/>
    </row>
    <row r="820" spans="1:12" ht="13" x14ac:dyDescent="0.15">
      <c r="A820" s="311"/>
      <c r="B820" s="311"/>
      <c r="C820" s="311"/>
      <c r="D820" s="311"/>
      <c r="E820" s="311"/>
      <c r="F820" s="313"/>
      <c r="G820" s="311"/>
      <c r="H820" s="869"/>
      <c r="I820" s="311"/>
      <c r="J820" s="311"/>
      <c r="K820" s="313"/>
      <c r="L820" s="29"/>
    </row>
    <row r="821" spans="1:12" ht="13" x14ac:dyDescent="0.15">
      <c r="A821" s="311"/>
      <c r="B821" s="311"/>
      <c r="C821" s="311"/>
      <c r="D821" s="311"/>
      <c r="E821" s="311"/>
      <c r="F821" s="313"/>
      <c r="G821" s="311"/>
      <c r="H821" s="869"/>
      <c r="I821" s="311"/>
      <c r="J821" s="311"/>
      <c r="K821" s="313"/>
      <c r="L821" s="29"/>
    </row>
    <row r="822" spans="1:12" ht="13" x14ac:dyDescent="0.15">
      <c r="A822" s="311"/>
      <c r="B822" s="311"/>
      <c r="C822" s="311"/>
      <c r="D822" s="311"/>
      <c r="E822" s="311"/>
      <c r="F822" s="313"/>
      <c r="G822" s="311"/>
      <c r="H822" s="869"/>
      <c r="I822" s="311"/>
      <c r="J822" s="311"/>
      <c r="K822" s="313"/>
      <c r="L822" s="29"/>
    </row>
    <row r="823" spans="1:12" ht="13" x14ac:dyDescent="0.15">
      <c r="A823" s="311"/>
      <c r="B823" s="311"/>
      <c r="C823" s="311"/>
      <c r="D823" s="311"/>
      <c r="E823" s="311"/>
      <c r="F823" s="313"/>
      <c r="G823" s="311"/>
      <c r="H823" s="869"/>
      <c r="I823" s="311"/>
      <c r="J823" s="311"/>
      <c r="K823" s="313"/>
      <c r="L823" s="29"/>
    </row>
    <row r="824" spans="1:12" ht="13" x14ac:dyDescent="0.15">
      <c r="A824" s="311"/>
      <c r="B824" s="311"/>
      <c r="C824" s="311"/>
      <c r="D824" s="311"/>
      <c r="E824" s="311"/>
      <c r="F824" s="313"/>
      <c r="G824" s="311"/>
      <c r="H824" s="869"/>
      <c r="I824" s="311"/>
      <c r="J824" s="311"/>
      <c r="K824" s="313"/>
      <c r="L824" s="29"/>
    </row>
    <row r="825" spans="1:12" ht="13" x14ac:dyDescent="0.15">
      <c r="A825" s="311"/>
      <c r="B825" s="311"/>
      <c r="C825" s="311"/>
      <c r="D825" s="311"/>
      <c r="E825" s="311"/>
      <c r="F825" s="313"/>
      <c r="G825" s="311"/>
      <c r="H825" s="869"/>
      <c r="I825" s="311"/>
      <c r="J825" s="311"/>
      <c r="K825" s="313"/>
      <c r="L825" s="29"/>
    </row>
    <row r="826" spans="1:12" ht="13" x14ac:dyDescent="0.15">
      <c r="A826" s="311"/>
      <c r="B826" s="311"/>
      <c r="C826" s="311"/>
      <c r="D826" s="311"/>
      <c r="E826" s="311"/>
      <c r="F826" s="313"/>
      <c r="G826" s="311"/>
      <c r="H826" s="869"/>
      <c r="I826" s="311"/>
      <c r="J826" s="311"/>
      <c r="K826" s="313"/>
      <c r="L826" s="29"/>
    </row>
    <row r="827" spans="1:12" ht="13" x14ac:dyDescent="0.15">
      <c r="A827" s="311"/>
      <c r="B827" s="311"/>
      <c r="C827" s="311"/>
      <c r="D827" s="311"/>
      <c r="E827" s="311"/>
      <c r="F827" s="313"/>
      <c r="G827" s="311"/>
      <c r="H827" s="869"/>
      <c r="I827" s="311"/>
      <c r="J827" s="311"/>
      <c r="K827" s="313"/>
      <c r="L827" s="29"/>
    </row>
    <row r="828" spans="1:12" ht="13" x14ac:dyDescent="0.15">
      <c r="A828" s="311"/>
      <c r="B828" s="311"/>
      <c r="C828" s="311"/>
      <c r="D828" s="311"/>
      <c r="E828" s="311"/>
      <c r="F828" s="313"/>
      <c r="G828" s="311"/>
      <c r="H828" s="869"/>
      <c r="I828" s="311"/>
      <c r="J828" s="311"/>
      <c r="K828" s="313"/>
      <c r="L828" s="29"/>
    </row>
    <row r="829" spans="1:12" ht="13" x14ac:dyDescent="0.15">
      <c r="A829" s="311"/>
      <c r="B829" s="311"/>
      <c r="C829" s="311"/>
      <c r="D829" s="311"/>
      <c r="E829" s="311"/>
      <c r="F829" s="313"/>
      <c r="G829" s="311"/>
      <c r="H829" s="869"/>
      <c r="I829" s="311"/>
      <c r="J829" s="311"/>
      <c r="K829" s="313"/>
      <c r="L829" s="29"/>
    </row>
    <row r="830" spans="1:12" ht="13" x14ac:dyDescent="0.15">
      <c r="A830" s="311"/>
      <c r="B830" s="311"/>
      <c r="C830" s="311"/>
      <c r="D830" s="311"/>
      <c r="E830" s="311"/>
      <c r="F830" s="313"/>
      <c r="G830" s="311"/>
      <c r="H830" s="869"/>
      <c r="I830" s="311"/>
      <c r="J830" s="311"/>
      <c r="K830" s="313"/>
      <c r="L830" s="29"/>
    </row>
    <row r="831" spans="1:12" ht="13" x14ac:dyDescent="0.15">
      <c r="A831" s="311"/>
      <c r="B831" s="311"/>
      <c r="C831" s="311"/>
      <c r="D831" s="311"/>
      <c r="E831" s="311"/>
      <c r="F831" s="313"/>
      <c r="G831" s="311"/>
      <c r="H831" s="869"/>
      <c r="I831" s="311"/>
      <c r="J831" s="311"/>
      <c r="K831" s="313"/>
      <c r="L831" s="29"/>
    </row>
    <row r="832" spans="1:12" ht="13" x14ac:dyDescent="0.15">
      <c r="A832" s="311"/>
      <c r="B832" s="311"/>
      <c r="C832" s="311"/>
      <c r="D832" s="311"/>
      <c r="E832" s="311"/>
      <c r="F832" s="313"/>
      <c r="G832" s="311"/>
      <c r="H832" s="869"/>
      <c r="I832" s="311"/>
      <c r="J832" s="311"/>
      <c r="K832" s="313"/>
      <c r="L832" s="29"/>
    </row>
    <row r="833" spans="1:12" ht="13" x14ac:dyDescent="0.15">
      <c r="A833" s="311"/>
      <c r="B833" s="311"/>
      <c r="C833" s="311"/>
      <c r="D833" s="311"/>
      <c r="E833" s="311"/>
      <c r="F833" s="313"/>
      <c r="G833" s="311"/>
      <c r="H833" s="869"/>
      <c r="I833" s="311"/>
      <c r="J833" s="311"/>
      <c r="K833" s="313"/>
      <c r="L833" s="29"/>
    </row>
    <row r="834" spans="1:12" ht="13" x14ac:dyDescent="0.15">
      <c r="A834" s="311"/>
      <c r="B834" s="311"/>
      <c r="C834" s="311"/>
      <c r="D834" s="311"/>
      <c r="E834" s="311"/>
      <c r="F834" s="313"/>
      <c r="G834" s="311"/>
      <c r="H834" s="869"/>
      <c r="I834" s="311"/>
      <c r="J834" s="311"/>
      <c r="K834" s="313"/>
      <c r="L834" s="29"/>
    </row>
    <row r="835" spans="1:12" ht="13" x14ac:dyDescent="0.15">
      <c r="A835" s="311"/>
      <c r="B835" s="311"/>
      <c r="C835" s="311"/>
      <c r="D835" s="311"/>
      <c r="E835" s="311"/>
      <c r="F835" s="313"/>
      <c r="G835" s="311"/>
      <c r="H835" s="869"/>
      <c r="I835" s="311"/>
      <c r="J835" s="311"/>
      <c r="K835" s="313"/>
      <c r="L835" s="29"/>
    </row>
    <row r="836" spans="1:12" ht="13" x14ac:dyDescent="0.15">
      <c r="A836" s="311"/>
      <c r="B836" s="311"/>
      <c r="C836" s="311"/>
      <c r="D836" s="311"/>
      <c r="E836" s="311"/>
      <c r="F836" s="313"/>
      <c r="G836" s="311"/>
      <c r="H836" s="869"/>
      <c r="I836" s="311"/>
      <c r="J836" s="311"/>
      <c r="K836" s="313"/>
      <c r="L836" s="29"/>
    </row>
    <row r="837" spans="1:12" ht="13" x14ac:dyDescent="0.15">
      <c r="A837" s="311"/>
      <c r="B837" s="311"/>
      <c r="C837" s="311"/>
      <c r="D837" s="311"/>
      <c r="E837" s="311"/>
      <c r="F837" s="313"/>
      <c r="G837" s="311"/>
      <c r="H837" s="869"/>
      <c r="I837" s="311"/>
      <c r="J837" s="311"/>
      <c r="K837" s="313"/>
      <c r="L837" s="29"/>
    </row>
    <row r="838" spans="1:12" ht="13" x14ac:dyDescent="0.15">
      <c r="A838" s="311"/>
      <c r="B838" s="311"/>
      <c r="C838" s="311"/>
      <c r="D838" s="311"/>
      <c r="E838" s="311"/>
      <c r="F838" s="313"/>
      <c r="G838" s="311"/>
      <c r="H838" s="869"/>
      <c r="I838" s="311"/>
      <c r="J838" s="311"/>
      <c r="K838" s="313"/>
      <c r="L838" s="29"/>
    </row>
    <row r="839" spans="1:12" ht="13" x14ac:dyDescent="0.15">
      <c r="A839" s="311"/>
      <c r="B839" s="311"/>
      <c r="C839" s="311"/>
      <c r="D839" s="311"/>
      <c r="E839" s="311"/>
      <c r="F839" s="313"/>
      <c r="G839" s="311"/>
      <c r="H839" s="869"/>
      <c r="I839" s="311"/>
      <c r="J839" s="311"/>
      <c r="K839" s="313"/>
      <c r="L839" s="29"/>
    </row>
    <row r="840" spans="1:12" ht="13" x14ac:dyDescent="0.15">
      <c r="A840" s="311"/>
      <c r="B840" s="311"/>
      <c r="C840" s="311"/>
      <c r="D840" s="311"/>
      <c r="E840" s="311"/>
      <c r="F840" s="313"/>
      <c r="G840" s="311"/>
      <c r="H840" s="869"/>
      <c r="I840" s="311"/>
      <c r="J840" s="311"/>
      <c r="K840" s="313"/>
      <c r="L840" s="29"/>
    </row>
    <row r="841" spans="1:12" ht="13" x14ac:dyDescent="0.15">
      <c r="A841" s="311"/>
      <c r="B841" s="311"/>
      <c r="C841" s="311"/>
      <c r="D841" s="311"/>
      <c r="E841" s="311"/>
      <c r="F841" s="313"/>
      <c r="G841" s="311"/>
      <c r="H841" s="869"/>
      <c r="I841" s="311"/>
      <c r="J841" s="311"/>
      <c r="K841" s="313"/>
      <c r="L841" s="29"/>
    </row>
    <row r="842" spans="1:12" ht="13" x14ac:dyDescent="0.15">
      <c r="A842" s="311"/>
      <c r="B842" s="311"/>
      <c r="C842" s="311"/>
      <c r="D842" s="311"/>
      <c r="E842" s="311"/>
      <c r="F842" s="313"/>
      <c r="G842" s="311"/>
      <c r="H842" s="869"/>
      <c r="I842" s="311"/>
      <c r="J842" s="311"/>
      <c r="K842" s="313"/>
      <c r="L842" s="29"/>
    </row>
    <row r="843" spans="1:12" ht="13" x14ac:dyDescent="0.15">
      <c r="A843" s="311"/>
      <c r="B843" s="311"/>
      <c r="C843" s="311"/>
      <c r="D843" s="311"/>
      <c r="E843" s="311"/>
      <c r="F843" s="313"/>
      <c r="G843" s="311"/>
      <c r="H843" s="869"/>
      <c r="I843" s="311"/>
      <c r="J843" s="311"/>
      <c r="K843" s="313"/>
      <c r="L843" s="29"/>
    </row>
    <row r="844" spans="1:12" ht="13" x14ac:dyDescent="0.15">
      <c r="A844" s="311"/>
      <c r="B844" s="311"/>
      <c r="C844" s="311"/>
      <c r="D844" s="311"/>
      <c r="E844" s="311"/>
      <c r="F844" s="313"/>
      <c r="G844" s="311"/>
      <c r="H844" s="869"/>
      <c r="I844" s="311"/>
      <c r="J844" s="311"/>
      <c r="K844" s="313"/>
      <c r="L844" s="29"/>
    </row>
    <row r="845" spans="1:12" ht="13" x14ac:dyDescent="0.15">
      <c r="A845" s="311"/>
      <c r="B845" s="311"/>
      <c r="C845" s="311"/>
      <c r="D845" s="311"/>
      <c r="E845" s="311"/>
      <c r="F845" s="313"/>
      <c r="G845" s="311"/>
      <c r="H845" s="869"/>
      <c r="I845" s="311"/>
      <c r="J845" s="311"/>
      <c r="K845" s="313"/>
      <c r="L845" s="29"/>
    </row>
    <row r="846" spans="1:12" ht="13" x14ac:dyDescent="0.15">
      <c r="A846" s="311"/>
      <c r="B846" s="311"/>
      <c r="C846" s="311"/>
      <c r="D846" s="311"/>
      <c r="E846" s="311"/>
      <c r="F846" s="313"/>
      <c r="G846" s="311"/>
      <c r="H846" s="869"/>
      <c r="I846" s="311"/>
      <c r="J846" s="311"/>
      <c r="K846" s="313"/>
      <c r="L846" s="29"/>
    </row>
    <row r="847" spans="1:12" ht="13" x14ac:dyDescent="0.15">
      <c r="A847" s="311"/>
      <c r="B847" s="311"/>
      <c r="C847" s="311"/>
      <c r="D847" s="311"/>
      <c r="E847" s="311"/>
      <c r="F847" s="313"/>
      <c r="G847" s="311"/>
      <c r="H847" s="869"/>
      <c r="I847" s="311"/>
      <c r="J847" s="311"/>
      <c r="K847" s="313"/>
      <c r="L847" s="29"/>
    </row>
    <row r="848" spans="1:12" ht="13" x14ac:dyDescent="0.15">
      <c r="A848" s="311"/>
      <c r="B848" s="311"/>
      <c r="C848" s="311"/>
      <c r="D848" s="311"/>
      <c r="E848" s="311"/>
      <c r="F848" s="313"/>
      <c r="G848" s="311"/>
      <c r="H848" s="869"/>
      <c r="I848" s="311"/>
      <c r="J848" s="311"/>
      <c r="K848" s="313"/>
      <c r="L848" s="29"/>
    </row>
    <row r="849" spans="1:12" ht="13" x14ac:dyDescent="0.15">
      <c r="A849" s="311"/>
      <c r="B849" s="311"/>
      <c r="C849" s="311"/>
      <c r="D849" s="311"/>
      <c r="E849" s="311"/>
      <c r="F849" s="313"/>
      <c r="G849" s="311"/>
      <c r="H849" s="869"/>
      <c r="I849" s="311"/>
      <c r="J849" s="311"/>
      <c r="K849" s="313"/>
      <c r="L849" s="29"/>
    </row>
    <row r="850" spans="1:12" ht="13" x14ac:dyDescent="0.15">
      <c r="A850" s="311"/>
      <c r="B850" s="311"/>
      <c r="C850" s="311"/>
      <c r="D850" s="311"/>
      <c r="E850" s="311"/>
      <c r="F850" s="313"/>
      <c r="G850" s="311"/>
      <c r="H850" s="869"/>
      <c r="I850" s="311"/>
      <c r="J850" s="311"/>
      <c r="K850" s="313"/>
      <c r="L850" s="29"/>
    </row>
    <row r="851" spans="1:12" ht="13" x14ac:dyDescent="0.15">
      <c r="A851" s="311"/>
      <c r="B851" s="311"/>
      <c r="C851" s="311"/>
      <c r="D851" s="311"/>
      <c r="E851" s="311"/>
      <c r="F851" s="313"/>
      <c r="G851" s="311"/>
      <c r="H851" s="869"/>
      <c r="I851" s="311"/>
      <c r="J851" s="311"/>
      <c r="K851" s="313"/>
      <c r="L851" s="29"/>
    </row>
    <row r="852" spans="1:12" ht="13" x14ac:dyDescent="0.15">
      <c r="A852" s="311"/>
      <c r="B852" s="311"/>
      <c r="C852" s="311"/>
      <c r="D852" s="311"/>
      <c r="E852" s="311"/>
      <c r="F852" s="313"/>
      <c r="G852" s="311"/>
      <c r="H852" s="869"/>
      <c r="I852" s="311"/>
      <c r="J852" s="311"/>
      <c r="K852" s="313"/>
      <c r="L852" s="29"/>
    </row>
    <row r="853" spans="1:12" ht="13" x14ac:dyDescent="0.15">
      <c r="A853" s="311"/>
      <c r="B853" s="311"/>
      <c r="C853" s="311"/>
      <c r="D853" s="311"/>
      <c r="E853" s="311"/>
      <c r="F853" s="313"/>
      <c r="G853" s="311"/>
      <c r="H853" s="869"/>
      <c r="I853" s="311"/>
      <c r="J853" s="311"/>
      <c r="K853" s="313"/>
      <c r="L853" s="29"/>
    </row>
    <row r="854" spans="1:12" ht="13" x14ac:dyDescent="0.15">
      <c r="A854" s="311"/>
      <c r="B854" s="311"/>
      <c r="C854" s="311"/>
      <c r="D854" s="311"/>
      <c r="E854" s="311"/>
      <c r="F854" s="313"/>
      <c r="G854" s="311"/>
      <c r="H854" s="869"/>
      <c r="I854" s="311"/>
      <c r="J854" s="311"/>
      <c r="K854" s="313"/>
      <c r="L854" s="29"/>
    </row>
    <row r="855" spans="1:12" ht="13" x14ac:dyDescent="0.15">
      <c r="A855" s="311"/>
      <c r="B855" s="311"/>
      <c r="C855" s="311"/>
      <c r="D855" s="311"/>
      <c r="E855" s="311"/>
      <c r="F855" s="313"/>
      <c r="G855" s="311"/>
      <c r="H855" s="869"/>
      <c r="I855" s="311"/>
      <c r="J855" s="311"/>
      <c r="K855" s="313"/>
      <c r="L855" s="29"/>
    </row>
    <row r="856" spans="1:12" ht="13" x14ac:dyDescent="0.15">
      <c r="A856" s="311"/>
      <c r="B856" s="311"/>
      <c r="C856" s="311"/>
      <c r="D856" s="311"/>
      <c r="E856" s="311"/>
      <c r="F856" s="313"/>
      <c r="G856" s="311"/>
      <c r="H856" s="869"/>
      <c r="I856" s="311"/>
      <c r="J856" s="311"/>
      <c r="K856" s="313"/>
      <c r="L856" s="29"/>
    </row>
    <row r="857" spans="1:12" ht="13" x14ac:dyDescent="0.15">
      <c r="A857" s="311"/>
      <c r="B857" s="311"/>
      <c r="C857" s="311"/>
      <c r="D857" s="311"/>
      <c r="E857" s="311"/>
      <c r="F857" s="313"/>
      <c r="G857" s="311"/>
      <c r="H857" s="869"/>
      <c r="I857" s="311"/>
      <c r="J857" s="311"/>
      <c r="K857" s="313"/>
      <c r="L857" s="29"/>
    </row>
    <row r="858" spans="1:12" ht="13" x14ac:dyDescent="0.15">
      <c r="A858" s="311"/>
      <c r="B858" s="311"/>
      <c r="C858" s="311"/>
      <c r="D858" s="311"/>
      <c r="E858" s="311"/>
      <c r="F858" s="313"/>
      <c r="G858" s="311"/>
      <c r="H858" s="869"/>
      <c r="I858" s="311"/>
      <c r="J858" s="311"/>
      <c r="K858" s="313"/>
      <c r="L858" s="29"/>
    </row>
    <row r="859" spans="1:12" ht="13" x14ac:dyDescent="0.15">
      <c r="A859" s="311"/>
      <c r="B859" s="311"/>
      <c r="C859" s="311"/>
      <c r="D859" s="311"/>
      <c r="E859" s="311"/>
      <c r="F859" s="313"/>
      <c r="G859" s="311"/>
      <c r="H859" s="869"/>
      <c r="I859" s="311"/>
      <c r="J859" s="311"/>
      <c r="K859" s="313"/>
      <c r="L859" s="29"/>
    </row>
    <row r="860" spans="1:12" ht="13" x14ac:dyDescent="0.15">
      <c r="A860" s="311"/>
      <c r="B860" s="311"/>
      <c r="C860" s="311"/>
      <c r="D860" s="311"/>
      <c r="E860" s="311"/>
      <c r="F860" s="313"/>
      <c r="G860" s="311"/>
      <c r="H860" s="869"/>
      <c r="I860" s="311"/>
      <c r="J860" s="311"/>
      <c r="K860" s="313"/>
      <c r="L860" s="29"/>
    </row>
    <row r="861" spans="1:12" ht="13" x14ac:dyDescent="0.15">
      <c r="A861" s="311"/>
      <c r="B861" s="311"/>
      <c r="C861" s="311"/>
      <c r="D861" s="311"/>
      <c r="E861" s="311"/>
      <c r="F861" s="313"/>
      <c r="G861" s="311"/>
      <c r="H861" s="869"/>
      <c r="I861" s="311"/>
      <c r="J861" s="311"/>
      <c r="K861" s="313"/>
      <c r="L861" s="29"/>
    </row>
    <row r="862" spans="1:12" ht="13" x14ac:dyDescent="0.15">
      <c r="A862" s="311"/>
      <c r="B862" s="311"/>
      <c r="C862" s="311"/>
      <c r="D862" s="311"/>
      <c r="E862" s="311"/>
      <c r="F862" s="313"/>
      <c r="G862" s="311"/>
      <c r="H862" s="869"/>
      <c r="I862" s="311"/>
      <c r="J862" s="311"/>
      <c r="K862" s="313"/>
      <c r="L862" s="29"/>
    </row>
    <row r="863" spans="1:12" ht="13" x14ac:dyDescent="0.15">
      <c r="A863" s="311"/>
      <c r="B863" s="311"/>
      <c r="C863" s="311"/>
      <c r="D863" s="311"/>
      <c r="E863" s="311"/>
      <c r="F863" s="313"/>
      <c r="G863" s="311"/>
      <c r="H863" s="869"/>
      <c r="I863" s="311"/>
      <c r="J863" s="311"/>
      <c r="K863" s="313"/>
      <c r="L863" s="29"/>
    </row>
    <row r="864" spans="1:12" ht="13" x14ac:dyDescent="0.15">
      <c r="A864" s="311"/>
      <c r="B864" s="311"/>
      <c r="C864" s="311"/>
      <c r="D864" s="311"/>
      <c r="E864" s="311"/>
      <c r="F864" s="313"/>
      <c r="G864" s="311"/>
      <c r="H864" s="869"/>
      <c r="I864" s="311"/>
      <c r="J864" s="311"/>
      <c r="K864" s="313"/>
      <c r="L864" s="29"/>
    </row>
    <row r="865" spans="1:12" ht="13" x14ac:dyDescent="0.15">
      <c r="A865" s="311"/>
      <c r="B865" s="311"/>
      <c r="C865" s="311"/>
      <c r="D865" s="311"/>
      <c r="E865" s="311"/>
      <c r="F865" s="313"/>
      <c r="G865" s="311"/>
      <c r="H865" s="869"/>
      <c r="I865" s="311"/>
      <c r="J865" s="311"/>
      <c r="K865" s="313"/>
      <c r="L865" s="29"/>
    </row>
    <row r="866" spans="1:12" ht="13" x14ac:dyDescent="0.15">
      <c r="A866" s="311"/>
      <c r="B866" s="311"/>
      <c r="C866" s="311"/>
      <c r="D866" s="311"/>
      <c r="E866" s="311"/>
      <c r="F866" s="313"/>
      <c r="G866" s="311"/>
      <c r="H866" s="869"/>
      <c r="I866" s="311"/>
      <c r="J866" s="311"/>
      <c r="K866" s="313"/>
      <c r="L866" s="29"/>
    </row>
    <row r="867" spans="1:12" ht="13" x14ac:dyDescent="0.15">
      <c r="A867" s="311"/>
      <c r="B867" s="311"/>
      <c r="C867" s="311"/>
      <c r="D867" s="311"/>
      <c r="E867" s="311"/>
      <c r="F867" s="313"/>
      <c r="G867" s="311"/>
      <c r="H867" s="869"/>
      <c r="I867" s="311"/>
      <c r="J867" s="311"/>
      <c r="K867" s="313"/>
      <c r="L867" s="29"/>
    </row>
    <row r="868" spans="1:12" ht="13" x14ac:dyDescent="0.15">
      <c r="A868" s="311"/>
      <c r="B868" s="311"/>
      <c r="C868" s="311"/>
      <c r="D868" s="311"/>
      <c r="E868" s="311"/>
      <c r="F868" s="313"/>
      <c r="G868" s="311"/>
      <c r="H868" s="869"/>
      <c r="I868" s="311"/>
      <c r="J868" s="311"/>
      <c r="K868" s="313"/>
      <c r="L868" s="29"/>
    </row>
    <row r="869" spans="1:12" ht="13" x14ac:dyDescent="0.15">
      <c r="A869" s="311"/>
      <c r="B869" s="311"/>
      <c r="C869" s="311"/>
      <c r="D869" s="311"/>
      <c r="E869" s="311"/>
      <c r="F869" s="313"/>
      <c r="G869" s="311"/>
      <c r="H869" s="869"/>
      <c r="I869" s="311"/>
      <c r="J869" s="311"/>
      <c r="K869" s="313"/>
      <c r="L869" s="29"/>
    </row>
    <row r="870" spans="1:12" ht="13" x14ac:dyDescent="0.15">
      <c r="A870" s="311"/>
      <c r="B870" s="311"/>
      <c r="C870" s="311"/>
      <c r="D870" s="311"/>
      <c r="E870" s="311"/>
      <c r="F870" s="313"/>
      <c r="G870" s="311"/>
      <c r="H870" s="869"/>
      <c r="I870" s="311"/>
      <c r="J870" s="311"/>
      <c r="K870" s="313"/>
      <c r="L870" s="29"/>
    </row>
    <row r="871" spans="1:12" ht="13" x14ac:dyDescent="0.15">
      <c r="A871" s="311"/>
      <c r="B871" s="311"/>
      <c r="C871" s="311"/>
      <c r="D871" s="311"/>
      <c r="E871" s="311"/>
      <c r="F871" s="313"/>
      <c r="G871" s="311"/>
      <c r="H871" s="869"/>
      <c r="I871" s="311"/>
      <c r="J871" s="311"/>
      <c r="K871" s="313"/>
      <c r="L871" s="29"/>
    </row>
    <row r="872" spans="1:12" ht="13" x14ac:dyDescent="0.15">
      <c r="A872" s="311"/>
      <c r="B872" s="311"/>
      <c r="C872" s="311"/>
      <c r="D872" s="311"/>
      <c r="E872" s="311"/>
      <c r="F872" s="313"/>
      <c r="G872" s="311"/>
      <c r="H872" s="869"/>
      <c r="I872" s="311"/>
      <c r="J872" s="311"/>
      <c r="K872" s="313"/>
      <c r="L872" s="29"/>
    </row>
    <row r="873" spans="1:12" ht="13" x14ac:dyDescent="0.15">
      <c r="A873" s="311"/>
      <c r="B873" s="311"/>
      <c r="C873" s="311"/>
      <c r="D873" s="311"/>
      <c r="E873" s="311"/>
      <c r="F873" s="313"/>
      <c r="G873" s="311"/>
      <c r="H873" s="869"/>
      <c r="I873" s="311"/>
      <c r="J873" s="311"/>
      <c r="K873" s="313"/>
      <c r="L873" s="29"/>
    </row>
    <row r="874" spans="1:12" ht="13" x14ac:dyDescent="0.15">
      <c r="A874" s="311"/>
      <c r="B874" s="311"/>
      <c r="C874" s="311"/>
      <c r="D874" s="311"/>
      <c r="E874" s="311"/>
      <c r="F874" s="313"/>
      <c r="G874" s="311"/>
      <c r="H874" s="869"/>
      <c r="I874" s="311"/>
      <c r="J874" s="311"/>
      <c r="K874" s="313"/>
      <c r="L874" s="29"/>
    </row>
    <row r="875" spans="1:12" ht="13" x14ac:dyDescent="0.15">
      <c r="A875" s="311"/>
      <c r="B875" s="311"/>
      <c r="C875" s="311"/>
      <c r="D875" s="311"/>
      <c r="E875" s="311"/>
      <c r="F875" s="313"/>
      <c r="G875" s="311"/>
      <c r="H875" s="869"/>
      <c r="I875" s="311"/>
      <c r="J875" s="311"/>
      <c r="K875" s="313"/>
      <c r="L875" s="29"/>
    </row>
    <row r="876" spans="1:12" ht="13" x14ac:dyDescent="0.15">
      <c r="A876" s="311"/>
      <c r="B876" s="311"/>
      <c r="C876" s="311"/>
      <c r="D876" s="311"/>
      <c r="E876" s="311"/>
      <c r="F876" s="313"/>
      <c r="G876" s="311"/>
      <c r="H876" s="869"/>
      <c r="I876" s="311"/>
      <c r="J876" s="311"/>
      <c r="K876" s="313"/>
      <c r="L876" s="29"/>
    </row>
    <row r="877" spans="1:12" ht="13" x14ac:dyDescent="0.15">
      <c r="A877" s="311"/>
      <c r="B877" s="311"/>
      <c r="C877" s="311"/>
      <c r="D877" s="311"/>
      <c r="E877" s="311"/>
      <c r="F877" s="313"/>
      <c r="G877" s="311"/>
      <c r="H877" s="869"/>
      <c r="I877" s="311"/>
      <c r="J877" s="311"/>
      <c r="K877" s="313"/>
      <c r="L877" s="29"/>
    </row>
    <row r="878" spans="1:12" ht="13" x14ac:dyDescent="0.15">
      <c r="A878" s="311"/>
      <c r="B878" s="311"/>
      <c r="C878" s="311"/>
      <c r="D878" s="311"/>
      <c r="E878" s="311"/>
      <c r="F878" s="313"/>
      <c r="G878" s="311"/>
      <c r="H878" s="869"/>
      <c r="I878" s="311"/>
      <c r="J878" s="311"/>
      <c r="K878" s="313"/>
      <c r="L878" s="29"/>
    </row>
    <row r="879" spans="1:12" ht="13" x14ac:dyDescent="0.15">
      <c r="A879" s="311"/>
      <c r="B879" s="311"/>
      <c r="C879" s="311"/>
      <c r="D879" s="311"/>
      <c r="E879" s="311"/>
      <c r="F879" s="313"/>
      <c r="G879" s="311"/>
      <c r="H879" s="869"/>
      <c r="I879" s="311"/>
      <c r="J879" s="311"/>
      <c r="K879" s="313"/>
      <c r="L879" s="29"/>
    </row>
    <row r="880" spans="1:12" ht="13" x14ac:dyDescent="0.15">
      <c r="A880" s="311"/>
      <c r="B880" s="311"/>
      <c r="C880" s="311"/>
      <c r="D880" s="311"/>
      <c r="E880" s="311"/>
      <c r="F880" s="313"/>
      <c r="G880" s="311"/>
      <c r="H880" s="869"/>
      <c r="I880" s="311"/>
      <c r="J880" s="311"/>
      <c r="K880" s="313"/>
      <c r="L880" s="29"/>
    </row>
    <row r="881" spans="1:12" ht="13" x14ac:dyDescent="0.15">
      <c r="A881" s="311"/>
      <c r="B881" s="311"/>
      <c r="C881" s="311"/>
      <c r="D881" s="311"/>
      <c r="E881" s="311"/>
      <c r="F881" s="313"/>
      <c r="G881" s="311"/>
      <c r="H881" s="869"/>
      <c r="I881" s="311"/>
      <c r="J881" s="311"/>
      <c r="K881" s="313"/>
      <c r="L881" s="29"/>
    </row>
    <row r="882" spans="1:12" ht="13" x14ac:dyDescent="0.15">
      <c r="A882" s="311"/>
      <c r="B882" s="311"/>
      <c r="C882" s="311"/>
      <c r="D882" s="311"/>
      <c r="E882" s="311"/>
      <c r="F882" s="313"/>
      <c r="G882" s="311"/>
      <c r="H882" s="869"/>
      <c r="I882" s="311"/>
      <c r="J882" s="311"/>
      <c r="K882" s="313"/>
      <c r="L882" s="29"/>
    </row>
    <row r="883" spans="1:12" ht="13" x14ac:dyDescent="0.15">
      <c r="A883" s="311"/>
      <c r="B883" s="311"/>
      <c r="C883" s="311"/>
      <c r="D883" s="311"/>
      <c r="E883" s="311"/>
      <c r="F883" s="313"/>
      <c r="G883" s="311"/>
      <c r="H883" s="869"/>
      <c r="I883" s="311"/>
      <c r="J883" s="311"/>
      <c r="K883" s="313"/>
      <c r="L883" s="29"/>
    </row>
    <row r="884" spans="1:12" ht="13" x14ac:dyDescent="0.15">
      <c r="A884" s="311"/>
      <c r="B884" s="311"/>
      <c r="C884" s="311"/>
      <c r="D884" s="311"/>
      <c r="E884" s="311"/>
      <c r="F884" s="313"/>
      <c r="G884" s="311"/>
      <c r="H884" s="869"/>
      <c r="I884" s="311"/>
      <c r="J884" s="311"/>
      <c r="K884" s="313"/>
      <c r="L884" s="29"/>
    </row>
    <row r="885" spans="1:12" ht="13" x14ac:dyDescent="0.15">
      <c r="A885" s="311"/>
      <c r="B885" s="311"/>
      <c r="C885" s="311"/>
      <c r="D885" s="311"/>
      <c r="E885" s="311"/>
      <c r="F885" s="313"/>
      <c r="G885" s="311"/>
      <c r="H885" s="869"/>
      <c r="I885" s="311"/>
      <c r="J885" s="311"/>
      <c r="K885" s="313"/>
      <c r="L885" s="29"/>
    </row>
    <row r="886" spans="1:12" ht="13" x14ac:dyDescent="0.15">
      <c r="A886" s="311"/>
      <c r="B886" s="311"/>
      <c r="C886" s="311"/>
      <c r="D886" s="311"/>
      <c r="E886" s="311"/>
      <c r="F886" s="313"/>
      <c r="G886" s="311"/>
      <c r="H886" s="869"/>
      <c r="I886" s="311"/>
      <c r="J886" s="311"/>
      <c r="K886" s="313"/>
      <c r="L886" s="29"/>
    </row>
    <row r="887" spans="1:12" ht="13" x14ac:dyDescent="0.15">
      <c r="A887" s="311"/>
      <c r="B887" s="311"/>
      <c r="C887" s="311"/>
      <c r="D887" s="311"/>
      <c r="E887" s="311"/>
      <c r="F887" s="313"/>
      <c r="G887" s="311"/>
      <c r="H887" s="869"/>
      <c r="I887" s="311"/>
      <c r="J887" s="311"/>
      <c r="K887" s="313"/>
      <c r="L887" s="29"/>
    </row>
    <row r="888" spans="1:12" ht="13" x14ac:dyDescent="0.15">
      <c r="A888" s="311"/>
      <c r="B888" s="311"/>
      <c r="C888" s="311"/>
      <c r="D888" s="311"/>
      <c r="E888" s="311"/>
      <c r="F888" s="313"/>
      <c r="G888" s="311"/>
      <c r="H888" s="869"/>
      <c r="I888" s="311"/>
      <c r="J888" s="311"/>
      <c r="K888" s="313"/>
      <c r="L888" s="29"/>
    </row>
    <row r="889" spans="1:12" ht="13" x14ac:dyDescent="0.15">
      <c r="A889" s="311"/>
      <c r="B889" s="311"/>
      <c r="C889" s="311"/>
      <c r="D889" s="311"/>
      <c r="E889" s="311"/>
      <c r="F889" s="313"/>
      <c r="G889" s="311"/>
      <c r="H889" s="869"/>
      <c r="I889" s="311"/>
      <c r="J889" s="311"/>
      <c r="K889" s="313"/>
      <c r="L889" s="29"/>
    </row>
    <row r="890" spans="1:12" ht="13" x14ac:dyDescent="0.15">
      <c r="A890" s="311"/>
      <c r="B890" s="311"/>
      <c r="C890" s="311"/>
      <c r="D890" s="311"/>
      <c r="E890" s="311"/>
      <c r="F890" s="313"/>
      <c r="G890" s="311"/>
      <c r="H890" s="869"/>
      <c r="I890" s="311"/>
      <c r="J890" s="311"/>
      <c r="K890" s="313"/>
      <c r="L890" s="29"/>
    </row>
    <row r="891" spans="1:12" ht="13" x14ac:dyDescent="0.15">
      <c r="A891" s="311"/>
      <c r="B891" s="311"/>
      <c r="C891" s="311"/>
      <c r="D891" s="311"/>
      <c r="E891" s="311"/>
      <c r="F891" s="313"/>
      <c r="G891" s="311"/>
      <c r="H891" s="869"/>
      <c r="I891" s="311"/>
      <c r="J891" s="311"/>
      <c r="K891" s="313"/>
      <c r="L891" s="29"/>
    </row>
    <row r="892" spans="1:12" ht="13" x14ac:dyDescent="0.15">
      <c r="A892" s="311"/>
      <c r="B892" s="311"/>
      <c r="C892" s="311"/>
      <c r="D892" s="311"/>
      <c r="E892" s="311"/>
      <c r="F892" s="313"/>
      <c r="G892" s="311"/>
      <c r="H892" s="869"/>
      <c r="I892" s="311"/>
      <c r="J892" s="311"/>
      <c r="K892" s="313"/>
      <c r="L892" s="29"/>
    </row>
    <row r="893" spans="1:12" ht="13" x14ac:dyDescent="0.15">
      <c r="A893" s="311"/>
      <c r="B893" s="311"/>
      <c r="C893" s="311"/>
      <c r="D893" s="311"/>
      <c r="E893" s="311"/>
      <c r="F893" s="313"/>
      <c r="G893" s="311"/>
      <c r="H893" s="869"/>
      <c r="I893" s="311"/>
      <c r="J893" s="311"/>
      <c r="K893" s="313"/>
      <c r="L893" s="29"/>
    </row>
    <row r="894" spans="1:12" ht="13" x14ac:dyDescent="0.15">
      <c r="A894" s="311"/>
      <c r="B894" s="311"/>
      <c r="C894" s="311"/>
      <c r="D894" s="311"/>
      <c r="E894" s="311"/>
      <c r="F894" s="313"/>
      <c r="G894" s="311"/>
      <c r="H894" s="869"/>
      <c r="I894" s="311"/>
      <c r="J894" s="311"/>
      <c r="K894" s="313"/>
      <c r="L894" s="29"/>
    </row>
    <row r="895" spans="1:12" ht="13" x14ac:dyDescent="0.15">
      <c r="A895" s="311"/>
      <c r="B895" s="311"/>
      <c r="C895" s="311"/>
      <c r="D895" s="311"/>
      <c r="E895" s="311"/>
      <c r="F895" s="313"/>
      <c r="G895" s="311"/>
      <c r="H895" s="869"/>
      <c r="I895" s="311"/>
      <c r="J895" s="311"/>
      <c r="K895" s="313"/>
      <c r="L895" s="29"/>
    </row>
    <row r="896" spans="1:12" ht="13" x14ac:dyDescent="0.15">
      <c r="A896" s="311"/>
      <c r="B896" s="311"/>
      <c r="C896" s="311"/>
      <c r="D896" s="311"/>
      <c r="E896" s="311"/>
      <c r="F896" s="313"/>
      <c r="G896" s="311"/>
      <c r="H896" s="869"/>
      <c r="I896" s="311"/>
      <c r="J896" s="311"/>
      <c r="K896" s="313"/>
      <c r="L896" s="29"/>
    </row>
    <row r="897" spans="1:12" ht="13" x14ac:dyDescent="0.15">
      <c r="A897" s="311"/>
      <c r="B897" s="311"/>
      <c r="C897" s="311"/>
      <c r="D897" s="311"/>
      <c r="E897" s="311"/>
      <c r="F897" s="313"/>
      <c r="G897" s="311"/>
      <c r="H897" s="869"/>
      <c r="I897" s="311"/>
      <c r="J897" s="311"/>
      <c r="K897" s="313"/>
      <c r="L897" s="29"/>
    </row>
    <row r="898" spans="1:12" ht="13" x14ac:dyDescent="0.15">
      <c r="A898" s="311"/>
      <c r="B898" s="311"/>
      <c r="C898" s="311"/>
      <c r="D898" s="311"/>
      <c r="E898" s="311"/>
      <c r="F898" s="313"/>
      <c r="G898" s="311"/>
      <c r="H898" s="869"/>
      <c r="I898" s="311"/>
      <c r="J898" s="311"/>
      <c r="K898" s="313"/>
      <c r="L898" s="29"/>
    </row>
    <row r="899" spans="1:12" ht="13" x14ac:dyDescent="0.15">
      <c r="A899" s="311"/>
      <c r="B899" s="311"/>
      <c r="C899" s="311"/>
      <c r="D899" s="311"/>
      <c r="E899" s="311"/>
      <c r="F899" s="313"/>
      <c r="G899" s="311"/>
      <c r="H899" s="869"/>
      <c r="I899" s="311"/>
      <c r="J899" s="311"/>
      <c r="K899" s="313"/>
      <c r="L899" s="29"/>
    </row>
    <row r="900" spans="1:12" ht="13" x14ac:dyDescent="0.15">
      <c r="A900" s="311"/>
      <c r="B900" s="311"/>
      <c r="C900" s="311"/>
      <c r="D900" s="311"/>
      <c r="E900" s="311"/>
      <c r="F900" s="313"/>
      <c r="G900" s="311"/>
      <c r="H900" s="869"/>
      <c r="I900" s="311"/>
      <c r="J900" s="311"/>
      <c r="K900" s="313"/>
      <c r="L900" s="29"/>
    </row>
    <row r="901" spans="1:12" ht="13" x14ac:dyDescent="0.15">
      <c r="A901" s="311"/>
      <c r="B901" s="311"/>
      <c r="C901" s="311"/>
      <c r="D901" s="311"/>
      <c r="E901" s="311"/>
      <c r="F901" s="313"/>
      <c r="G901" s="311"/>
      <c r="H901" s="869"/>
      <c r="I901" s="311"/>
      <c r="J901" s="311"/>
      <c r="K901" s="313"/>
      <c r="L901" s="29"/>
    </row>
    <row r="902" spans="1:12" ht="13" x14ac:dyDescent="0.15">
      <c r="A902" s="311"/>
      <c r="B902" s="311"/>
      <c r="C902" s="311"/>
      <c r="D902" s="311"/>
      <c r="E902" s="311"/>
      <c r="F902" s="313"/>
      <c r="G902" s="311"/>
      <c r="H902" s="869"/>
      <c r="I902" s="311"/>
      <c r="J902" s="311"/>
      <c r="K902" s="313"/>
      <c r="L902" s="29"/>
    </row>
    <row r="903" spans="1:12" ht="13" x14ac:dyDescent="0.15">
      <c r="A903" s="311"/>
      <c r="B903" s="311"/>
      <c r="C903" s="311"/>
      <c r="D903" s="311"/>
      <c r="E903" s="311"/>
      <c r="F903" s="313"/>
      <c r="G903" s="311"/>
      <c r="H903" s="869"/>
      <c r="I903" s="311"/>
      <c r="J903" s="311"/>
      <c r="K903" s="313"/>
      <c r="L903" s="29"/>
    </row>
    <row r="904" spans="1:12" ht="13" x14ac:dyDescent="0.15">
      <c r="A904" s="311"/>
      <c r="B904" s="311"/>
      <c r="C904" s="311"/>
      <c r="D904" s="311"/>
      <c r="E904" s="311"/>
      <c r="F904" s="313"/>
      <c r="G904" s="311"/>
      <c r="H904" s="869"/>
      <c r="I904" s="311"/>
      <c r="J904" s="311"/>
      <c r="K904" s="313"/>
      <c r="L904" s="29"/>
    </row>
    <row r="905" spans="1:12" ht="13" x14ac:dyDescent="0.15">
      <c r="A905" s="311"/>
      <c r="B905" s="311"/>
      <c r="C905" s="311"/>
      <c r="D905" s="311"/>
      <c r="E905" s="311"/>
      <c r="F905" s="313"/>
      <c r="G905" s="311"/>
      <c r="H905" s="869"/>
      <c r="I905" s="311"/>
      <c r="J905" s="311"/>
      <c r="K905" s="313"/>
      <c r="L905" s="29"/>
    </row>
    <row r="906" spans="1:12" ht="13" x14ac:dyDescent="0.15">
      <c r="A906" s="311"/>
      <c r="B906" s="311"/>
      <c r="C906" s="311"/>
      <c r="D906" s="311"/>
      <c r="E906" s="311"/>
      <c r="F906" s="313"/>
      <c r="G906" s="311"/>
      <c r="H906" s="869"/>
      <c r="I906" s="311"/>
      <c r="J906" s="311"/>
      <c r="K906" s="313"/>
      <c r="L906" s="29"/>
    </row>
    <row r="907" spans="1:12" ht="13" x14ac:dyDescent="0.15">
      <c r="A907" s="311"/>
      <c r="B907" s="311"/>
      <c r="C907" s="311"/>
      <c r="D907" s="311"/>
      <c r="E907" s="311"/>
      <c r="F907" s="313"/>
      <c r="G907" s="311"/>
      <c r="H907" s="869"/>
      <c r="I907" s="311"/>
      <c r="J907" s="311"/>
      <c r="K907" s="313"/>
      <c r="L907" s="29"/>
    </row>
    <row r="908" spans="1:12" ht="13" x14ac:dyDescent="0.15">
      <c r="A908" s="311"/>
      <c r="B908" s="311"/>
      <c r="C908" s="311"/>
      <c r="D908" s="311"/>
      <c r="E908" s="311"/>
      <c r="F908" s="313"/>
      <c r="G908" s="311"/>
      <c r="H908" s="869"/>
      <c r="I908" s="311"/>
      <c r="J908" s="311"/>
      <c r="K908" s="313"/>
      <c r="L908" s="29"/>
    </row>
    <row r="909" spans="1:12" ht="13" x14ac:dyDescent="0.15">
      <c r="A909" s="311"/>
      <c r="B909" s="311"/>
      <c r="C909" s="311"/>
      <c r="D909" s="311"/>
      <c r="E909" s="311"/>
      <c r="F909" s="313"/>
      <c r="G909" s="311"/>
      <c r="H909" s="869"/>
      <c r="I909" s="311"/>
      <c r="J909" s="311"/>
      <c r="K909" s="313"/>
      <c r="L909" s="29"/>
    </row>
    <row r="910" spans="1:12" ht="13" x14ac:dyDescent="0.15">
      <c r="A910" s="311"/>
      <c r="B910" s="311"/>
      <c r="C910" s="311"/>
      <c r="D910" s="311"/>
      <c r="E910" s="311"/>
      <c r="F910" s="313"/>
      <c r="G910" s="311"/>
      <c r="H910" s="869"/>
      <c r="I910" s="311"/>
      <c r="J910" s="311"/>
      <c r="K910" s="313"/>
      <c r="L910" s="29"/>
    </row>
    <row r="911" spans="1:12" ht="13" x14ac:dyDescent="0.15">
      <c r="A911" s="311"/>
      <c r="B911" s="311"/>
      <c r="C911" s="311"/>
      <c r="D911" s="311"/>
      <c r="E911" s="311"/>
      <c r="F911" s="313"/>
      <c r="G911" s="311"/>
      <c r="H911" s="869"/>
      <c r="I911" s="311"/>
      <c r="J911" s="311"/>
      <c r="K911" s="313"/>
      <c r="L911" s="29"/>
    </row>
    <row r="912" spans="1:12" ht="13" x14ac:dyDescent="0.15">
      <c r="A912" s="311"/>
      <c r="B912" s="311"/>
      <c r="C912" s="311"/>
      <c r="D912" s="311"/>
      <c r="E912" s="311"/>
      <c r="F912" s="313"/>
      <c r="G912" s="311"/>
      <c r="H912" s="869"/>
      <c r="I912" s="311"/>
      <c r="J912" s="311"/>
      <c r="K912" s="313"/>
      <c r="L912" s="29"/>
    </row>
    <row r="913" spans="1:12" ht="13" x14ac:dyDescent="0.15">
      <c r="A913" s="311"/>
      <c r="B913" s="311"/>
      <c r="C913" s="311"/>
      <c r="D913" s="311"/>
      <c r="E913" s="311"/>
      <c r="F913" s="313"/>
      <c r="G913" s="311"/>
      <c r="H913" s="869"/>
      <c r="I913" s="311"/>
      <c r="J913" s="311"/>
      <c r="K913" s="313"/>
      <c r="L913" s="29"/>
    </row>
    <row r="914" spans="1:12" ht="13" x14ac:dyDescent="0.15">
      <c r="A914" s="311"/>
      <c r="B914" s="311"/>
      <c r="C914" s="311"/>
      <c r="D914" s="311"/>
      <c r="E914" s="311"/>
      <c r="F914" s="313"/>
      <c r="G914" s="311"/>
      <c r="H914" s="869"/>
      <c r="I914" s="311"/>
      <c r="J914" s="311"/>
      <c r="K914" s="313"/>
      <c r="L914" s="29"/>
    </row>
    <row r="915" spans="1:12" ht="13" x14ac:dyDescent="0.15">
      <c r="A915" s="311"/>
      <c r="B915" s="311"/>
      <c r="C915" s="311"/>
      <c r="D915" s="311"/>
      <c r="E915" s="311"/>
      <c r="F915" s="313"/>
      <c r="G915" s="311"/>
      <c r="H915" s="869"/>
      <c r="I915" s="311"/>
      <c r="J915" s="311"/>
      <c r="K915" s="313"/>
      <c r="L915" s="29"/>
    </row>
    <row r="916" spans="1:12" ht="13" x14ac:dyDescent="0.15">
      <c r="A916" s="311"/>
      <c r="B916" s="311"/>
      <c r="C916" s="311"/>
      <c r="D916" s="311"/>
      <c r="E916" s="311"/>
      <c r="F916" s="313"/>
      <c r="G916" s="311"/>
      <c r="H916" s="869"/>
      <c r="I916" s="311"/>
      <c r="J916" s="311"/>
      <c r="K916" s="313"/>
      <c r="L916" s="29"/>
    </row>
    <row r="917" spans="1:12" ht="13" x14ac:dyDescent="0.15">
      <c r="A917" s="311"/>
      <c r="B917" s="311"/>
      <c r="C917" s="311"/>
      <c r="D917" s="311"/>
      <c r="E917" s="311"/>
      <c r="F917" s="313"/>
      <c r="G917" s="311"/>
      <c r="H917" s="869"/>
      <c r="I917" s="311"/>
      <c r="J917" s="311"/>
      <c r="K917" s="313"/>
      <c r="L917" s="29"/>
    </row>
    <row r="918" spans="1:12" ht="13" x14ac:dyDescent="0.15">
      <c r="A918" s="311"/>
      <c r="B918" s="311"/>
      <c r="C918" s="311"/>
      <c r="D918" s="311"/>
      <c r="E918" s="311"/>
      <c r="F918" s="313"/>
      <c r="G918" s="311"/>
      <c r="H918" s="869"/>
      <c r="I918" s="311"/>
      <c r="J918" s="311"/>
      <c r="K918" s="313"/>
      <c r="L918" s="29"/>
    </row>
    <row r="919" spans="1:12" ht="13" x14ac:dyDescent="0.15">
      <c r="A919" s="311"/>
      <c r="B919" s="311"/>
      <c r="C919" s="311"/>
      <c r="D919" s="311"/>
      <c r="E919" s="311"/>
      <c r="F919" s="313"/>
      <c r="G919" s="311"/>
      <c r="H919" s="869"/>
      <c r="I919" s="311"/>
      <c r="J919" s="311"/>
      <c r="K919" s="313"/>
      <c r="L919" s="29"/>
    </row>
    <row r="920" spans="1:12" ht="13" x14ac:dyDescent="0.15">
      <c r="A920" s="311"/>
      <c r="B920" s="311"/>
      <c r="C920" s="311"/>
      <c r="D920" s="311"/>
      <c r="E920" s="311"/>
      <c r="F920" s="313"/>
      <c r="G920" s="311"/>
      <c r="H920" s="869"/>
      <c r="I920" s="311"/>
      <c r="J920" s="311"/>
      <c r="K920" s="313"/>
      <c r="L920" s="29"/>
    </row>
    <row r="921" spans="1:12" ht="13" x14ac:dyDescent="0.15">
      <c r="A921" s="311"/>
      <c r="B921" s="311"/>
      <c r="C921" s="311"/>
      <c r="D921" s="311"/>
      <c r="E921" s="311"/>
      <c r="F921" s="313"/>
      <c r="G921" s="311"/>
      <c r="H921" s="869"/>
      <c r="I921" s="311"/>
      <c r="J921" s="311"/>
      <c r="K921" s="313"/>
      <c r="L921" s="29"/>
    </row>
    <row r="922" spans="1:12" ht="13" x14ac:dyDescent="0.15">
      <c r="A922" s="311"/>
      <c r="B922" s="311"/>
      <c r="C922" s="311"/>
      <c r="D922" s="311"/>
      <c r="E922" s="311"/>
      <c r="F922" s="313"/>
      <c r="G922" s="311"/>
      <c r="H922" s="869"/>
      <c r="I922" s="311"/>
      <c r="J922" s="311"/>
      <c r="K922" s="313"/>
      <c r="L922" s="29"/>
    </row>
    <row r="923" spans="1:12" ht="13" x14ac:dyDescent="0.15">
      <c r="A923" s="311"/>
      <c r="B923" s="311"/>
      <c r="C923" s="311"/>
      <c r="D923" s="311"/>
      <c r="E923" s="311"/>
      <c r="F923" s="313"/>
      <c r="G923" s="311"/>
      <c r="H923" s="869"/>
      <c r="I923" s="311"/>
      <c r="J923" s="311"/>
      <c r="K923" s="313"/>
      <c r="L923" s="29"/>
    </row>
    <row r="924" spans="1:12" ht="13" x14ac:dyDescent="0.15">
      <c r="A924" s="311"/>
      <c r="B924" s="311"/>
      <c r="C924" s="311"/>
      <c r="D924" s="311"/>
      <c r="E924" s="311"/>
      <c r="F924" s="313"/>
      <c r="G924" s="311"/>
      <c r="H924" s="869"/>
      <c r="I924" s="311"/>
      <c r="J924" s="311"/>
      <c r="K924" s="313"/>
      <c r="L924" s="29"/>
    </row>
    <row r="925" spans="1:12" ht="13" x14ac:dyDescent="0.15">
      <c r="A925" s="311"/>
      <c r="B925" s="311"/>
      <c r="C925" s="311"/>
      <c r="D925" s="311"/>
      <c r="E925" s="311"/>
      <c r="F925" s="313"/>
      <c r="G925" s="311"/>
      <c r="H925" s="869"/>
      <c r="I925" s="311"/>
      <c r="J925" s="311"/>
      <c r="K925" s="313"/>
      <c r="L925" s="29"/>
    </row>
    <row r="926" spans="1:12" ht="13" x14ac:dyDescent="0.15">
      <c r="A926" s="311"/>
      <c r="B926" s="311"/>
      <c r="C926" s="311"/>
      <c r="D926" s="311"/>
      <c r="E926" s="311"/>
      <c r="F926" s="313"/>
      <c r="G926" s="311"/>
      <c r="H926" s="869"/>
      <c r="I926" s="311"/>
      <c r="J926" s="311"/>
      <c r="K926" s="313"/>
      <c r="L926" s="29"/>
    </row>
    <row r="927" spans="1:12" ht="13" x14ac:dyDescent="0.15">
      <c r="A927" s="311"/>
      <c r="B927" s="311"/>
      <c r="C927" s="311"/>
      <c r="D927" s="311"/>
      <c r="E927" s="311"/>
      <c r="F927" s="313"/>
      <c r="G927" s="311"/>
      <c r="H927" s="869"/>
      <c r="I927" s="311"/>
      <c r="J927" s="311"/>
      <c r="K927" s="313"/>
      <c r="L927" s="29"/>
    </row>
    <row r="928" spans="1:12" ht="13" x14ac:dyDescent="0.15">
      <c r="A928" s="311"/>
      <c r="B928" s="311"/>
      <c r="C928" s="311"/>
      <c r="D928" s="311"/>
      <c r="E928" s="311"/>
      <c r="F928" s="313"/>
      <c r="G928" s="311"/>
      <c r="H928" s="869"/>
      <c r="I928" s="311"/>
      <c r="J928" s="311"/>
      <c r="K928" s="313"/>
      <c r="L928" s="29"/>
    </row>
    <row r="929" spans="1:12" ht="13" x14ac:dyDescent="0.15">
      <c r="A929" s="311"/>
      <c r="B929" s="311"/>
      <c r="C929" s="311"/>
      <c r="D929" s="311"/>
      <c r="E929" s="311"/>
      <c r="F929" s="313"/>
      <c r="G929" s="311"/>
      <c r="H929" s="869"/>
      <c r="I929" s="311"/>
      <c r="J929" s="311"/>
      <c r="K929" s="313"/>
      <c r="L929" s="29"/>
    </row>
    <row r="930" spans="1:12" ht="13" x14ac:dyDescent="0.15">
      <c r="A930" s="311"/>
      <c r="B930" s="311"/>
      <c r="C930" s="311"/>
      <c r="D930" s="311"/>
      <c r="E930" s="311"/>
      <c r="F930" s="313"/>
      <c r="G930" s="311"/>
      <c r="H930" s="869"/>
      <c r="I930" s="311"/>
      <c r="J930" s="311"/>
      <c r="K930" s="313"/>
      <c r="L930" s="29"/>
    </row>
    <row r="931" spans="1:12" ht="13" x14ac:dyDescent="0.15">
      <c r="A931" s="311"/>
      <c r="B931" s="311"/>
      <c r="C931" s="311"/>
      <c r="D931" s="311"/>
      <c r="E931" s="311"/>
      <c r="F931" s="313"/>
      <c r="G931" s="311"/>
      <c r="H931" s="869"/>
      <c r="I931" s="311"/>
      <c r="J931" s="311"/>
      <c r="K931" s="313"/>
      <c r="L931" s="29"/>
    </row>
    <row r="932" spans="1:12" ht="13" x14ac:dyDescent="0.15">
      <c r="A932" s="311"/>
      <c r="B932" s="311"/>
      <c r="C932" s="311"/>
      <c r="D932" s="311"/>
      <c r="E932" s="311"/>
      <c r="F932" s="313"/>
      <c r="G932" s="311"/>
      <c r="H932" s="869"/>
      <c r="I932" s="311"/>
      <c r="J932" s="311"/>
      <c r="K932" s="313"/>
      <c r="L932" s="29"/>
    </row>
    <row r="933" spans="1:12" ht="13" x14ac:dyDescent="0.15">
      <c r="A933" s="311"/>
      <c r="B933" s="311"/>
      <c r="C933" s="311"/>
      <c r="D933" s="311"/>
      <c r="E933" s="311"/>
      <c r="F933" s="313"/>
      <c r="G933" s="311"/>
      <c r="H933" s="869"/>
      <c r="I933" s="311"/>
      <c r="J933" s="311"/>
      <c r="K933" s="313"/>
      <c r="L933" s="29"/>
    </row>
    <row r="934" spans="1:12" ht="13" x14ac:dyDescent="0.15">
      <c r="A934" s="311"/>
      <c r="B934" s="311"/>
      <c r="C934" s="311"/>
      <c r="D934" s="311"/>
      <c r="E934" s="311"/>
      <c r="F934" s="313"/>
      <c r="G934" s="311"/>
      <c r="H934" s="869"/>
      <c r="I934" s="311"/>
      <c r="J934" s="311"/>
      <c r="K934" s="313"/>
      <c r="L934" s="29"/>
    </row>
    <row r="935" spans="1:12" ht="13" x14ac:dyDescent="0.15">
      <c r="A935" s="311"/>
      <c r="B935" s="311"/>
      <c r="C935" s="311"/>
      <c r="D935" s="311"/>
      <c r="E935" s="311"/>
      <c r="F935" s="313"/>
      <c r="G935" s="311"/>
      <c r="H935" s="869"/>
      <c r="I935" s="311"/>
      <c r="J935" s="311"/>
      <c r="K935" s="313"/>
      <c r="L935" s="29"/>
    </row>
    <row r="936" spans="1:12" ht="13" x14ac:dyDescent="0.15">
      <c r="A936" s="311"/>
      <c r="B936" s="311"/>
      <c r="C936" s="311"/>
      <c r="D936" s="311"/>
      <c r="E936" s="311"/>
      <c r="F936" s="313"/>
      <c r="G936" s="311"/>
      <c r="H936" s="869"/>
      <c r="I936" s="311"/>
      <c r="J936" s="311"/>
      <c r="K936" s="313"/>
      <c r="L936" s="29"/>
    </row>
    <row r="937" spans="1:12" ht="13" x14ac:dyDescent="0.15">
      <c r="A937" s="311"/>
      <c r="B937" s="311"/>
      <c r="C937" s="311"/>
      <c r="D937" s="311"/>
      <c r="E937" s="311"/>
      <c r="F937" s="313"/>
      <c r="G937" s="311"/>
      <c r="H937" s="869"/>
      <c r="I937" s="311"/>
      <c r="J937" s="311"/>
      <c r="K937" s="313"/>
      <c r="L937" s="29"/>
    </row>
    <row r="938" spans="1:12" ht="13" x14ac:dyDescent="0.15">
      <c r="A938" s="311"/>
      <c r="B938" s="311"/>
      <c r="C938" s="311"/>
      <c r="D938" s="311"/>
      <c r="E938" s="311"/>
      <c r="F938" s="313"/>
      <c r="G938" s="311"/>
      <c r="H938" s="869"/>
      <c r="I938" s="311"/>
      <c r="J938" s="311"/>
      <c r="K938" s="313"/>
      <c r="L938" s="29"/>
    </row>
    <row r="939" spans="1:12" ht="13" x14ac:dyDescent="0.15">
      <c r="A939" s="311"/>
      <c r="B939" s="311"/>
      <c r="C939" s="311"/>
      <c r="D939" s="311"/>
      <c r="E939" s="311"/>
      <c r="F939" s="313"/>
      <c r="G939" s="311"/>
      <c r="H939" s="869"/>
      <c r="I939" s="311"/>
      <c r="J939" s="311"/>
      <c r="K939" s="313"/>
      <c r="L939" s="29"/>
    </row>
    <row r="940" spans="1:12" ht="13" x14ac:dyDescent="0.15">
      <c r="A940" s="311"/>
      <c r="B940" s="311"/>
      <c r="C940" s="311"/>
      <c r="D940" s="311"/>
      <c r="E940" s="311"/>
      <c r="F940" s="313"/>
      <c r="G940" s="311"/>
      <c r="H940" s="869"/>
      <c r="I940" s="311"/>
      <c r="J940" s="311"/>
      <c r="K940" s="313"/>
      <c r="L940" s="29"/>
    </row>
    <row r="941" spans="1:12" ht="13" x14ac:dyDescent="0.15">
      <c r="A941" s="311"/>
      <c r="B941" s="311"/>
      <c r="C941" s="311"/>
      <c r="D941" s="311"/>
      <c r="E941" s="311"/>
      <c r="F941" s="313"/>
      <c r="G941" s="311"/>
      <c r="H941" s="869"/>
      <c r="I941" s="311"/>
      <c r="J941" s="311"/>
      <c r="K941" s="313"/>
      <c r="L941" s="29"/>
    </row>
    <row r="942" spans="1:12" ht="13" x14ac:dyDescent="0.15">
      <c r="A942" s="311"/>
      <c r="B942" s="311"/>
      <c r="C942" s="311"/>
      <c r="D942" s="311"/>
      <c r="E942" s="311"/>
      <c r="F942" s="313"/>
      <c r="G942" s="311"/>
      <c r="H942" s="869"/>
      <c r="I942" s="311"/>
      <c r="J942" s="311"/>
      <c r="K942" s="313"/>
      <c r="L942" s="29"/>
    </row>
    <row r="943" spans="1:12" ht="13" x14ac:dyDescent="0.15">
      <c r="A943" s="311"/>
      <c r="B943" s="311"/>
      <c r="C943" s="311"/>
      <c r="D943" s="311"/>
      <c r="E943" s="311"/>
      <c r="F943" s="313"/>
      <c r="G943" s="311"/>
      <c r="H943" s="869"/>
      <c r="I943" s="311"/>
      <c r="J943" s="311"/>
      <c r="K943" s="313"/>
      <c r="L943" s="29"/>
    </row>
    <row r="944" spans="1:12" ht="13" x14ac:dyDescent="0.15">
      <c r="A944" s="311"/>
      <c r="B944" s="311"/>
      <c r="C944" s="311"/>
      <c r="D944" s="311"/>
      <c r="E944" s="311"/>
      <c r="F944" s="313"/>
      <c r="G944" s="311"/>
      <c r="H944" s="869"/>
      <c r="I944" s="311"/>
      <c r="J944" s="311"/>
      <c r="K944" s="313"/>
      <c r="L944" s="29"/>
    </row>
    <row r="945" spans="1:12" ht="13" x14ac:dyDescent="0.15">
      <c r="A945" s="311"/>
      <c r="B945" s="311"/>
      <c r="C945" s="311"/>
      <c r="D945" s="311"/>
      <c r="E945" s="311"/>
      <c r="F945" s="313"/>
      <c r="G945" s="311"/>
      <c r="H945" s="869"/>
      <c r="I945" s="311"/>
      <c r="J945" s="311"/>
      <c r="K945" s="313"/>
      <c r="L945" s="29"/>
    </row>
    <row r="946" spans="1:12" ht="13" x14ac:dyDescent="0.15">
      <c r="A946" s="311"/>
      <c r="B946" s="311"/>
      <c r="C946" s="311"/>
      <c r="D946" s="311"/>
      <c r="E946" s="311"/>
      <c r="F946" s="313"/>
      <c r="G946" s="311"/>
      <c r="H946" s="869"/>
      <c r="I946" s="311"/>
      <c r="J946" s="311"/>
      <c r="K946" s="313"/>
      <c r="L946" s="29"/>
    </row>
    <row r="947" spans="1:12" ht="13" x14ac:dyDescent="0.15">
      <c r="A947" s="311"/>
      <c r="B947" s="311"/>
      <c r="C947" s="311"/>
      <c r="D947" s="311"/>
      <c r="E947" s="311"/>
      <c r="F947" s="313"/>
      <c r="G947" s="311"/>
      <c r="H947" s="869"/>
      <c r="I947" s="311"/>
      <c r="J947" s="311"/>
      <c r="K947" s="313"/>
      <c r="L947" s="29"/>
    </row>
    <row r="948" spans="1:12" ht="13" x14ac:dyDescent="0.15">
      <c r="A948" s="311"/>
      <c r="B948" s="311"/>
      <c r="C948" s="311"/>
      <c r="D948" s="311"/>
      <c r="E948" s="311"/>
      <c r="F948" s="313"/>
      <c r="G948" s="311"/>
      <c r="H948" s="869"/>
      <c r="I948" s="311"/>
      <c r="J948" s="311"/>
      <c r="K948" s="313"/>
      <c r="L948" s="29"/>
    </row>
    <row r="949" spans="1:12" ht="13" x14ac:dyDescent="0.15">
      <c r="A949" s="311"/>
      <c r="B949" s="311"/>
      <c r="C949" s="311"/>
      <c r="D949" s="311"/>
      <c r="E949" s="311"/>
      <c r="F949" s="313"/>
      <c r="G949" s="311"/>
      <c r="H949" s="869"/>
      <c r="I949" s="311"/>
      <c r="J949" s="311"/>
      <c r="K949" s="313"/>
      <c r="L949" s="29"/>
    </row>
    <row r="950" spans="1:12" ht="13" x14ac:dyDescent="0.15">
      <c r="A950" s="311"/>
      <c r="B950" s="311"/>
      <c r="C950" s="311"/>
      <c r="D950" s="311"/>
      <c r="E950" s="311"/>
      <c r="F950" s="313"/>
      <c r="G950" s="311"/>
      <c r="H950" s="869"/>
      <c r="I950" s="311"/>
      <c r="J950" s="311"/>
      <c r="K950" s="313"/>
      <c r="L950" s="29"/>
    </row>
    <row r="951" spans="1:12" ht="13" x14ac:dyDescent="0.15">
      <c r="A951" s="311"/>
      <c r="B951" s="311"/>
      <c r="C951" s="311"/>
      <c r="D951" s="311"/>
      <c r="E951" s="311"/>
      <c r="F951" s="313"/>
      <c r="G951" s="311"/>
      <c r="H951" s="869"/>
      <c r="I951" s="311"/>
      <c r="J951" s="311"/>
      <c r="K951" s="313"/>
      <c r="L951" s="29"/>
    </row>
    <row r="952" spans="1:12" ht="13" x14ac:dyDescent="0.15">
      <c r="A952" s="311"/>
      <c r="B952" s="311"/>
      <c r="C952" s="311"/>
      <c r="D952" s="311"/>
      <c r="E952" s="311"/>
      <c r="F952" s="313"/>
      <c r="G952" s="311"/>
      <c r="H952" s="869"/>
      <c r="I952" s="311"/>
      <c r="J952" s="311"/>
      <c r="K952" s="313"/>
      <c r="L952" s="29"/>
    </row>
    <row r="953" spans="1:12" ht="13" x14ac:dyDescent="0.15">
      <c r="A953" s="311"/>
      <c r="B953" s="311"/>
      <c r="C953" s="311"/>
      <c r="D953" s="311"/>
      <c r="E953" s="311"/>
      <c r="F953" s="313"/>
      <c r="G953" s="311"/>
      <c r="H953" s="869"/>
      <c r="I953" s="311"/>
      <c r="J953" s="311"/>
      <c r="K953" s="313"/>
      <c r="L953" s="29"/>
    </row>
    <row r="954" spans="1:12" ht="13" x14ac:dyDescent="0.15">
      <c r="A954" s="311"/>
      <c r="B954" s="311"/>
      <c r="C954" s="311"/>
      <c r="D954" s="311"/>
      <c r="E954" s="311"/>
      <c r="F954" s="313"/>
      <c r="G954" s="311"/>
      <c r="H954" s="869"/>
      <c r="I954" s="311"/>
      <c r="J954" s="311"/>
      <c r="K954" s="313"/>
      <c r="L954" s="29"/>
    </row>
    <row r="955" spans="1:12" ht="13" x14ac:dyDescent="0.15">
      <c r="A955" s="311"/>
      <c r="B955" s="311"/>
      <c r="C955" s="311"/>
      <c r="D955" s="311"/>
      <c r="E955" s="311"/>
      <c r="F955" s="313"/>
      <c r="G955" s="311"/>
      <c r="H955" s="869"/>
      <c r="I955" s="311"/>
      <c r="J955" s="311"/>
      <c r="K955" s="313"/>
      <c r="L955" s="29"/>
    </row>
    <row r="956" spans="1:12" ht="13" x14ac:dyDescent="0.15">
      <c r="A956" s="311"/>
      <c r="B956" s="311"/>
      <c r="C956" s="311"/>
      <c r="D956" s="311"/>
      <c r="E956" s="311"/>
      <c r="F956" s="313"/>
      <c r="G956" s="311"/>
      <c r="H956" s="869"/>
      <c r="I956" s="311"/>
      <c r="J956" s="311"/>
      <c r="K956" s="313"/>
      <c r="L956" s="29"/>
    </row>
    <row r="957" spans="1:12" ht="13" x14ac:dyDescent="0.15">
      <c r="A957" s="311"/>
      <c r="B957" s="311"/>
      <c r="C957" s="311"/>
      <c r="D957" s="311"/>
      <c r="E957" s="311"/>
      <c r="F957" s="313"/>
      <c r="G957" s="311"/>
      <c r="H957" s="869"/>
      <c r="I957" s="311"/>
      <c r="J957" s="311"/>
      <c r="K957" s="313"/>
      <c r="L957" s="29"/>
    </row>
    <row r="958" spans="1:12" ht="13" x14ac:dyDescent="0.15">
      <c r="A958" s="311"/>
      <c r="B958" s="311"/>
      <c r="C958" s="311"/>
      <c r="D958" s="311"/>
      <c r="E958" s="311"/>
      <c r="F958" s="313"/>
      <c r="G958" s="311"/>
      <c r="H958" s="869"/>
      <c r="I958" s="311"/>
      <c r="J958" s="311"/>
      <c r="K958" s="313"/>
      <c r="L958" s="29"/>
    </row>
    <row r="959" spans="1:12" ht="13" x14ac:dyDescent="0.15">
      <c r="A959" s="311"/>
      <c r="B959" s="311"/>
      <c r="C959" s="311"/>
      <c r="D959" s="311"/>
      <c r="E959" s="311"/>
      <c r="F959" s="313"/>
      <c r="G959" s="311"/>
      <c r="H959" s="869"/>
      <c r="I959" s="311"/>
      <c r="J959" s="311"/>
      <c r="K959" s="313"/>
      <c r="L959" s="29"/>
    </row>
    <row r="960" spans="1:12" ht="13" x14ac:dyDescent="0.15">
      <c r="A960" s="311"/>
      <c r="B960" s="311"/>
      <c r="C960" s="311"/>
      <c r="D960" s="311"/>
      <c r="E960" s="311"/>
      <c r="F960" s="313"/>
      <c r="G960" s="311"/>
      <c r="H960" s="869"/>
      <c r="I960" s="311"/>
      <c r="J960" s="311"/>
      <c r="K960" s="313"/>
      <c r="L960" s="29"/>
    </row>
    <row r="961" spans="1:12" ht="13" x14ac:dyDescent="0.15">
      <c r="A961" s="311"/>
      <c r="B961" s="311"/>
      <c r="C961" s="311"/>
      <c r="D961" s="311"/>
      <c r="E961" s="311"/>
      <c r="F961" s="313"/>
      <c r="G961" s="311"/>
      <c r="H961" s="869"/>
      <c r="I961" s="311"/>
      <c r="J961" s="311"/>
      <c r="K961" s="313"/>
      <c r="L961" s="29"/>
    </row>
    <row r="962" spans="1:12" ht="13" x14ac:dyDescent="0.15">
      <c r="A962" s="311"/>
      <c r="B962" s="311"/>
      <c r="C962" s="311"/>
      <c r="D962" s="311"/>
      <c r="E962" s="311"/>
      <c r="F962" s="313"/>
      <c r="G962" s="311"/>
      <c r="H962" s="869"/>
      <c r="I962" s="311"/>
      <c r="J962" s="311"/>
      <c r="K962" s="313"/>
      <c r="L962" s="29"/>
    </row>
    <row r="963" spans="1:12" ht="13" x14ac:dyDescent="0.15">
      <c r="A963" s="311"/>
      <c r="B963" s="311"/>
      <c r="C963" s="311"/>
      <c r="D963" s="311"/>
      <c r="E963" s="311"/>
      <c r="F963" s="313"/>
      <c r="G963" s="311"/>
      <c r="H963" s="869"/>
      <c r="I963" s="311"/>
      <c r="J963" s="311"/>
      <c r="K963" s="313"/>
      <c r="L963" s="29"/>
    </row>
    <row r="964" spans="1:12" ht="13" x14ac:dyDescent="0.15">
      <c r="A964" s="311"/>
      <c r="B964" s="311"/>
      <c r="C964" s="311"/>
      <c r="D964" s="311"/>
      <c r="E964" s="311"/>
      <c r="F964" s="313"/>
      <c r="G964" s="311"/>
      <c r="H964" s="869"/>
      <c r="I964" s="311"/>
      <c r="J964" s="311"/>
      <c r="K964" s="313"/>
      <c r="L964" s="29"/>
    </row>
    <row r="965" spans="1:12" ht="13" x14ac:dyDescent="0.15">
      <c r="A965" s="311"/>
      <c r="B965" s="311"/>
      <c r="C965" s="311"/>
      <c r="D965" s="311"/>
      <c r="E965" s="311"/>
      <c r="F965" s="313"/>
      <c r="G965" s="311"/>
      <c r="H965" s="869"/>
      <c r="I965" s="311"/>
      <c r="J965" s="311"/>
      <c r="K965" s="313"/>
      <c r="L965" s="29"/>
    </row>
    <row r="966" spans="1:12" ht="13" x14ac:dyDescent="0.15">
      <c r="A966" s="311"/>
      <c r="B966" s="311"/>
      <c r="C966" s="311"/>
      <c r="D966" s="311"/>
      <c r="E966" s="311"/>
      <c r="F966" s="313"/>
      <c r="G966" s="311"/>
      <c r="H966" s="869"/>
      <c r="I966" s="311"/>
      <c r="J966" s="311"/>
      <c r="K966" s="313"/>
      <c r="L966" s="29"/>
    </row>
    <row r="967" spans="1:12" ht="13" x14ac:dyDescent="0.15">
      <c r="A967" s="311"/>
      <c r="B967" s="311"/>
      <c r="C967" s="311"/>
      <c r="D967" s="311"/>
      <c r="E967" s="311"/>
      <c r="F967" s="313"/>
      <c r="G967" s="311"/>
      <c r="H967" s="869"/>
      <c r="I967" s="311"/>
      <c r="J967" s="311"/>
      <c r="K967" s="313"/>
      <c r="L967" s="29"/>
    </row>
    <row r="968" spans="1:12" ht="13" x14ac:dyDescent="0.15">
      <c r="A968" s="311"/>
      <c r="B968" s="311"/>
      <c r="C968" s="311"/>
      <c r="D968" s="311"/>
      <c r="E968" s="311"/>
      <c r="F968" s="313"/>
      <c r="G968" s="311"/>
      <c r="H968" s="869"/>
      <c r="I968" s="311"/>
      <c r="J968" s="311"/>
      <c r="K968" s="313"/>
      <c r="L968" s="29"/>
    </row>
    <row r="969" spans="1:12" ht="13" x14ac:dyDescent="0.15">
      <c r="A969" s="311"/>
      <c r="B969" s="311"/>
      <c r="C969" s="311"/>
      <c r="D969" s="311"/>
      <c r="E969" s="311"/>
      <c r="F969" s="313"/>
      <c r="G969" s="311"/>
      <c r="H969" s="869"/>
      <c r="I969" s="311"/>
      <c r="J969" s="311"/>
      <c r="K969" s="313"/>
      <c r="L969" s="29"/>
    </row>
    <row r="970" spans="1:12" ht="13" x14ac:dyDescent="0.15">
      <c r="A970" s="311"/>
      <c r="B970" s="311"/>
      <c r="C970" s="311"/>
      <c r="D970" s="311"/>
      <c r="E970" s="311"/>
      <c r="F970" s="313"/>
      <c r="G970" s="311"/>
      <c r="H970" s="869"/>
      <c r="I970" s="311"/>
      <c r="J970" s="311"/>
      <c r="K970" s="313"/>
      <c r="L970" s="29"/>
    </row>
    <row r="971" spans="1:12" ht="13" x14ac:dyDescent="0.15">
      <c r="A971" s="311"/>
      <c r="B971" s="311"/>
      <c r="C971" s="311"/>
      <c r="D971" s="311"/>
      <c r="E971" s="311"/>
      <c r="F971" s="313"/>
      <c r="G971" s="311"/>
      <c r="H971" s="869"/>
      <c r="I971" s="311"/>
      <c r="J971" s="311"/>
      <c r="K971" s="313"/>
      <c r="L971" s="29"/>
    </row>
    <row r="972" spans="1:12" ht="13" x14ac:dyDescent="0.15">
      <c r="A972" s="311"/>
      <c r="B972" s="311"/>
      <c r="C972" s="311"/>
      <c r="D972" s="311"/>
      <c r="E972" s="311"/>
      <c r="F972" s="313"/>
      <c r="G972" s="311"/>
      <c r="H972" s="869"/>
      <c r="I972" s="311"/>
      <c r="J972" s="311"/>
      <c r="K972" s="313"/>
      <c r="L972" s="29"/>
    </row>
    <row r="973" spans="1:12" ht="13" x14ac:dyDescent="0.15">
      <c r="A973" s="311"/>
      <c r="B973" s="311"/>
      <c r="C973" s="311"/>
      <c r="D973" s="311"/>
      <c r="E973" s="311"/>
      <c r="F973" s="313"/>
      <c r="G973" s="311"/>
      <c r="H973" s="869"/>
      <c r="I973" s="311"/>
      <c r="J973" s="311"/>
      <c r="K973" s="313"/>
      <c r="L973" s="29"/>
    </row>
    <row r="974" spans="1:12" ht="13" x14ac:dyDescent="0.15">
      <c r="A974" s="311"/>
      <c r="B974" s="311"/>
      <c r="C974" s="311"/>
      <c r="D974" s="311"/>
      <c r="E974" s="311"/>
      <c r="F974" s="313"/>
      <c r="G974" s="311"/>
      <c r="H974" s="869"/>
      <c r="I974" s="311"/>
      <c r="J974" s="311"/>
      <c r="K974" s="313"/>
      <c r="L974" s="29"/>
    </row>
    <row r="975" spans="1:12" ht="13" x14ac:dyDescent="0.15">
      <c r="A975" s="311"/>
      <c r="B975" s="311"/>
      <c r="C975" s="311"/>
      <c r="D975" s="311"/>
      <c r="E975" s="311"/>
      <c r="F975" s="313"/>
      <c r="G975" s="311"/>
      <c r="H975" s="869"/>
      <c r="I975" s="311"/>
      <c r="J975" s="311"/>
      <c r="K975" s="313"/>
      <c r="L975" s="29"/>
    </row>
    <row r="976" spans="1:12" ht="13" x14ac:dyDescent="0.15">
      <c r="A976" s="311"/>
      <c r="B976" s="311"/>
      <c r="C976" s="311"/>
      <c r="D976" s="311"/>
      <c r="E976" s="311"/>
      <c r="F976" s="313"/>
      <c r="G976" s="311"/>
      <c r="H976" s="869"/>
      <c r="I976" s="311"/>
      <c r="J976" s="311"/>
      <c r="K976" s="313"/>
      <c r="L976" s="29"/>
    </row>
    <row r="977" spans="1:12" ht="13" x14ac:dyDescent="0.15">
      <c r="A977" s="311"/>
      <c r="B977" s="311"/>
      <c r="C977" s="311"/>
      <c r="D977" s="311"/>
      <c r="E977" s="311"/>
      <c r="F977" s="313"/>
      <c r="G977" s="311"/>
      <c r="H977" s="869"/>
      <c r="I977" s="311"/>
      <c r="J977" s="311"/>
      <c r="K977" s="313"/>
      <c r="L977" s="29"/>
    </row>
    <row r="978" spans="1:12" ht="13" x14ac:dyDescent="0.15">
      <c r="A978" s="311"/>
      <c r="B978" s="311"/>
      <c r="C978" s="311"/>
      <c r="D978" s="311"/>
      <c r="E978" s="311"/>
      <c r="F978" s="313"/>
      <c r="G978" s="311"/>
      <c r="H978" s="869"/>
      <c r="I978" s="311"/>
      <c r="J978" s="311"/>
      <c r="K978" s="313"/>
      <c r="L978" s="29"/>
    </row>
    <row r="979" spans="1:12" ht="13" x14ac:dyDescent="0.15">
      <c r="A979" s="311"/>
      <c r="B979" s="311"/>
      <c r="C979" s="311"/>
      <c r="D979" s="311"/>
      <c r="E979" s="311"/>
      <c r="F979" s="313"/>
      <c r="G979" s="311"/>
      <c r="H979" s="869"/>
      <c r="I979" s="311"/>
      <c r="J979" s="311"/>
      <c r="K979" s="313"/>
      <c r="L979" s="29"/>
    </row>
    <row r="980" spans="1:12" ht="13" x14ac:dyDescent="0.15">
      <c r="A980" s="311"/>
      <c r="B980" s="311"/>
      <c r="C980" s="311"/>
      <c r="D980" s="311"/>
      <c r="E980" s="311"/>
      <c r="F980" s="313"/>
      <c r="G980" s="311"/>
      <c r="H980" s="869"/>
      <c r="I980" s="311"/>
      <c r="J980" s="311"/>
      <c r="K980" s="313"/>
      <c r="L980" s="29"/>
    </row>
    <row r="981" spans="1:12" ht="13" x14ac:dyDescent="0.15">
      <c r="A981" s="311"/>
      <c r="B981" s="311"/>
      <c r="C981" s="311"/>
      <c r="D981" s="311"/>
      <c r="E981" s="311"/>
      <c r="F981" s="313"/>
      <c r="G981" s="311"/>
      <c r="H981" s="869"/>
      <c r="I981" s="311"/>
      <c r="J981" s="311"/>
      <c r="K981" s="313"/>
      <c r="L981" s="29"/>
    </row>
    <row r="982" spans="1:12" ht="13" x14ac:dyDescent="0.15">
      <c r="A982" s="311"/>
      <c r="B982" s="311"/>
      <c r="C982" s="311"/>
      <c r="D982" s="311"/>
      <c r="E982" s="311"/>
      <c r="F982" s="313"/>
      <c r="G982" s="311"/>
      <c r="H982" s="869"/>
      <c r="I982" s="311"/>
      <c r="J982" s="311"/>
      <c r="K982" s="313"/>
      <c r="L982" s="29"/>
    </row>
    <row r="983" spans="1:12" ht="13" x14ac:dyDescent="0.15">
      <c r="A983" s="311"/>
      <c r="B983" s="311"/>
      <c r="C983" s="311"/>
      <c r="D983" s="311"/>
      <c r="E983" s="311"/>
      <c r="F983" s="313"/>
      <c r="G983" s="311"/>
      <c r="H983" s="869"/>
      <c r="I983" s="311"/>
      <c r="J983" s="311"/>
      <c r="K983" s="313"/>
      <c r="L983" s="29"/>
    </row>
    <row r="984" spans="1:12" ht="13" x14ac:dyDescent="0.15">
      <c r="A984" s="311"/>
      <c r="B984" s="311"/>
      <c r="C984" s="311"/>
      <c r="D984" s="311"/>
      <c r="E984" s="311"/>
      <c r="F984" s="313"/>
      <c r="G984" s="311"/>
      <c r="H984" s="869"/>
      <c r="I984" s="311"/>
      <c r="J984" s="311"/>
      <c r="K984" s="313"/>
      <c r="L984" s="29"/>
    </row>
    <row r="985" spans="1:12" ht="13" x14ac:dyDescent="0.15">
      <c r="A985" s="311"/>
      <c r="B985" s="311"/>
      <c r="C985" s="311"/>
      <c r="D985" s="311"/>
      <c r="E985" s="311"/>
      <c r="F985" s="313"/>
      <c r="G985" s="311"/>
      <c r="H985" s="869"/>
      <c r="I985" s="311"/>
      <c r="J985" s="311"/>
      <c r="K985" s="313"/>
      <c r="L985" s="29"/>
    </row>
    <row r="986" spans="1:12" ht="13" x14ac:dyDescent="0.15">
      <c r="A986" s="311"/>
      <c r="B986" s="311"/>
      <c r="C986" s="311"/>
      <c r="D986" s="311"/>
      <c r="E986" s="311"/>
      <c r="F986" s="313"/>
      <c r="G986" s="311"/>
      <c r="H986" s="869"/>
      <c r="I986" s="311"/>
      <c r="J986" s="311"/>
      <c r="K986" s="313"/>
      <c r="L986" s="29"/>
    </row>
    <row r="987" spans="1:12" ht="13" x14ac:dyDescent="0.15">
      <c r="A987" s="311"/>
      <c r="B987" s="311"/>
      <c r="C987" s="311"/>
      <c r="D987" s="311"/>
      <c r="E987" s="311"/>
      <c r="F987" s="313"/>
      <c r="G987" s="311"/>
      <c r="H987" s="869"/>
      <c r="I987" s="311"/>
      <c r="J987" s="311"/>
      <c r="K987" s="313"/>
      <c r="L987" s="29"/>
    </row>
    <row r="988" spans="1:12" ht="13" x14ac:dyDescent="0.15">
      <c r="A988" s="311"/>
      <c r="B988" s="311"/>
      <c r="C988" s="311"/>
      <c r="D988" s="311"/>
      <c r="E988" s="311"/>
      <c r="F988" s="313"/>
      <c r="G988" s="311"/>
      <c r="H988" s="869"/>
      <c r="I988" s="311"/>
      <c r="J988" s="311"/>
      <c r="K988" s="313"/>
      <c r="L988" s="29"/>
    </row>
    <row r="989" spans="1:12" ht="13" x14ac:dyDescent="0.15">
      <c r="A989" s="311"/>
      <c r="B989" s="311"/>
      <c r="C989" s="311"/>
      <c r="D989" s="311"/>
      <c r="E989" s="311"/>
      <c r="F989" s="313"/>
      <c r="G989" s="311"/>
      <c r="H989" s="869"/>
      <c r="I989" s="311"/>
      <c r="J989" s="311"/>
      <c r="K989" s="313"/>
      <c r="L989" s="29"/>
    </row>
    <row r="990" spans="1:12" ht="13" x14ac:dyDescent="0.15">
      <c r="A990" s="311"/>
      <c r="B990" s="311"/>
      <c r="C990" s="311"/>
      <c r="D990" s="311"/>
      <c r="E990" s="311"/>
      <c r="F990" s="313"/>
      <c r="G990" s="311"/>
      <c r="H990" s="869"/>
      <c r="I990" s="311"/>
      <c r="J990" s="311"/>
      <c r="K990" s="313"/>
      <c r="L990" s="29"/>
    </row>
    <row r="991" spans="1:12" ht="13" x14ac:dyDescent="0.15">
      <c r="A991" s="311"/>
      <c r="B991" s="311"/>
      <c r="C991" s="311"/>
      <c r="D991" s="311"/>
      <c r="E991" s="311"/>
      <c r="F991" s="313"/>
      <c r="G991" s="311"/>
      <c r="H991" s="869"/>
      <c r="I991" s="311"/>
      <c r="J991" s="311"/>
      <c r="K991" s="313"/>
      <c r="L991" s="29"/>
    </row>
    <row r="992" spans="1:12" ht="13" x14ac:dyDescent="0.15">
      <c r="A992" s="311"/>
      <c r="B992" s="311"/>
      <c r="C992" s="311"/>
      <c r="D992" s="311"/>
      <c r="E992" s="311"/>
      <c r="F992" s="313"/>
      <c r="G992" s="311"/>
      <c r="H992" s="869"/>
      <c r="I992" s="311"/>
      <c r="J992" s="311"/>
      <c r="K992" s="313"/>
      <c r="L992" s="29"/>
    </row>
    <row r="993" spans="1:12" ht="13" x14ac:dyDescent="0.15">
      <c r="A993" s="311"/>
      <c r="B993" s="311"/>
      <c r="C993" s="311"/>
      <c r="D993" s="311"/>
      <c r="E993" s="311"/>
      <c r="F993" s="313"/>
      <c r="G993" s="311"/>
      <c r="H993" s="869"/>
      <c r="I993" s="311"/>
      <c r="J993" s="311"/>
      <c r="K993" s="313"/>
      <c r="L993" s="29"/>
    </row>
    <row r="994" spans="1:12" ht="13" x14ac:dyDescent="0.15">
      <c r="A994" s="311"/>
      <c r="B994" s="311"/>
      <c r="C994" s="311"/>
      <c r="D994" s="311"/>
      <c r="E994" s="311"/>
      <c r="F994" s="313"/>
      <c r="G994" s="311"/>
      <c r="H994" s="869"/>
      <c r="I994" s="311"/>
      <c r="J994" s="311"/>
      <c r="K994" s="313"/>
      <c r="L994" s="29"/>
    </row>
    <row r="995" spans="1:12" ht="13" x14ac:dyDescent="0.15">
      <c r="A995" s="311"/>
      <c r="B995" s="311"/>
      <c r="C995" s="311"/>
      <c r="D995" s="311"/>
      <c r="E995" s="311"/>
      <c r="F995" s="313"/>
      <c r="G995" s="311"/>
      <c r="H995" s="869"/>
      <c r="I995" s="311"/>
      <c r="J995" s="311"/>
      <c r="K995" s="313"/>
      <c r="L995" s="29"/>
    </row>
    <row r="996" spans="1:12" ht="13" x14ac:dyDescent="0.15">
      <c r="A996" s="311"/>
      <c r="B996" s="311"/>
      <c r="C996" s="311"/>
      <c r="D996" s="311"/>
      <c r="E996" s="311"/>
      <c r="F996" s="313"/>
      <c r="G996" s="311"/>
      <c r="H996" s="869"/>
      <c r="I996" s="311"/>
      <c r="J996" s="311"/>
      <c r="K996" s="313"/>
      <c r="L996" s="29"/>
    </row>
    <row r="997" spans="1:12" ht="13" x14ac:dyDescent="0.15">
      <c r="A997" s="311"/>
      <c r="B997" s="311"/>
      <c r="C997" s="311"/>
      <c r="D997" s="311"/>
      <c r="E997" s="311"/>
      <c r="F997" s="313"/>
      <c r="G997" s="311"/>
      <c r="H997" s="869"/>
      <c r="I997" s="311"/>
      <c r="J997" s="311"/>
      <c r="K997" s="313"/>
      <c r="L997" s="29"/>
    </row>
    <row r="998" spans="1:12" ht="13" x14ac:dyDescent="0.15">
      <c r="A998" s="311"/>
      <c r="B998" s="311"/>
      <c r="C998" s="311"/>
      <c r="D998" s="311"/>
      <c r="E998" s="311"/>
      <c r="F998" s="313"/>
      <c r="G998" s="311"/>
      <c r="H998" s="869"/>
      <c r="I998" s="311"/>
      <c r="J998" s="311"/>
      <c r="K998" s="313"/>
      <c r="L998" s="29"/>
    </row>
    <row r="999" spans="1:12" ht="13" x14ac:dyDescent="0.15">
      <c r="A999" s="311"/>
      <c r="B999" s="311"/>
      <c r="C999" s="311"/>
      <c r="D999" s="311"/>
      <c r="E999" s="311"/>
      <c r="F999" s="313"/>
      <c r="G999" s="311"/>
      <c r="H999" s="869"/>
      <c r="I999" s="311"/>
      <c r="J999" s="311"/>
      <c r="K999" s="313"/>
      <c r="L999" s="29"/>
    </row>
    <row r="1000" spans="1:12" ht="13" x14ac:dyDescent="0.15">
      <c r="A1000" s="311"/>
      <c r="B1000" s="311"/>
      <c r="C1000" s="311"/>
      <c r="D1000" s="311"/>
      <c r="E1000" s="311"/>
      <c r="F1000" s="313"/>
      <c r="G1000" s="311"/>
      <c r="H1000" s="869"/>
      <c r="I1000" s="311"/>
      <c r="J1000" s="311"/>
      <c r="K1000" s="313"/>
      <c r="L1000" s="29"/>
    </row>
    <row r="1001" spans="1:12" ht="13" x14ac:dyDescent="0.15">
      <c r="A1001" s="311"/>
      <c r="B1001" s="311"/>
      <c r="C1001" s="311"/>
      <c r="D1001" s="311"/>
      <c r="E1001" s="311"/>
      <c r="F1001" s="313"/>
      <c r="G1001" s="311"/>
      <c r="H1001" s="869"/>
      <c r="I1001" s="311"/>
      <c r="J1001" s="311"/>
      <c r="K1001" s="313"/>
      <c r="L1001" s="29"/>
    </row>
    <row r="1002" spans="1:12" ht="13" x14ac:dyDescent="0.15">
      <c r="A1002" s="311"/>
      <c r="B1002" s="311"/>
      <c r="C1002" s="311"/>
      <c r="D1002" s="311"/>
      <c r="E1002" s="311"/>
      <c r="F1002" s="313"/>
      <c r="G1002" s="311"/>
      <c r="H1002" s="869"/>
      <c r="I1002" s="311"/>
      <c r="J1002" s="311"/>
      <c r="K1002" s="313"/>
      <c r="L1002" s="29"/>
    </row>
    <row r="1003" spans="1:12" ht="13" x14ac:dyDescent="0.15">
      <c r="A1003" s="311"/>
      <c r="B1003" s="311"/>
      <c r="C1003" s="311"/>
      <c r="D1003" s="311"/>
      <c r="E1003" s="311"/>
      <c r="F1003" s="313"/>
      <c r="G1003" s="311"/>
      <c r="H1003" s="869"/>
      <c r="I1003" s="311"/>
      <c r="J1003" s="311"/>
      <c r="K1003" s="313"/>
      <c r="L1003" s="29"/>
    </row>
    <row r="1004" spans="1:12" ht="13" x14ac:dyDescent="0.15">
      <c r="A1004" s="311"/>
      <c r="B1004" s="311"/>
      <c r="C1004" s="311"/>
      <c r="D1004" s="311"/>
      <c r="E1004" s="311"/>
      <c r="F1004" s="313"/>
      <c r="G1004" s="311"/>
      <c r="H1004" s="869"/>
      <c r="I1004" s="311"/>
      <c r="J1004" s="311"/>
      <c r="K1004" s="313"/>
      <c r="L1004" s="29"/>
    </row>
    <row r="1005" spans="1:12" ht="13" x14ac:dyDescent="0.15">
      <c r="A1005" s="311"/>
      <c r="B1005" s="311"/>
      <c r="C1005" s="311"/>
      <c r="D1005" s="311"/>
      <c r="E1005" s="311"/>
      <c r="F1005" s="313"/>
      <c r="G1005" s="311"/>
      <c r="H1005" s="869"/>
      <c r="I1005" s="311"/>
      <c r="J1005" s="311"/>
      <c r="K1005" s="313"/>
      <c r="L1005" s="29"/>
    </row>
    <row r="1006" spans="1:12" ht="13" x14ac:dyDescent="0.15">
      <c r="A1006" s="311"/>
      <c r="B1006" s="311"/>
      <c r="C1006" s="311"/>
      <c r="D1006" s="311"/>
      <c r="E1006" s="311"/>
      <c r="F1006" s="313"/>
      <c r="G1006" s="311"/>
      <c r="H1006" s="869"/>
      <c r="I1006" s="311"/>
      <c r="J1006" s="311"/>
      <c r="K1006" s="313"/>
      <c r="L1006" s="29"/>
    </row>
    <row r="1007" spans="1:12" ht="13" x14ac:dyDescent="0.15">
      <c r="A1007" s="311"/>
      <c r="B1007" s="311"/>
      <c r="C1007" s="311"/>
      <c r="D1007" s="311"/>
      <c r="E1007" s="311"/>
      <c r="F1007" s="313"/>
      <c r="G1007" s="311"/>
      <c r="H1007" s="869"/>
      <c r="I1007" s="311"/>
      <c r="J1007" s="311"/>
      <c r="K1007" s="313"/>
      <c r="L1007" s="29"/>
    </row>
    <row r="1008" spans="1:12" ht="13" x14ac:dyDescent="0.15">
      <c r="A1008" s="311"/>
      <c r="B1008" s="311"/>
      <c r="C1008" s="311"/>
      <c r="D1008" s="311"/>
      <c r="E1008" s="311"/>
      <c r="F1008" s="313"/>
      <c r="G1008" s="311"/>
      <c r="H1008" s="869"/>
      <c r="I1008" s="311"/>
      <c r="J1008" s="311"/>
      <c r="K1008" s="313"/>
      <c r="L1008" s="29"/>
    </row>
    <row r="1009" spans="1:12" ht="13" x14ac:dyDescent="0.15">
      <c r="A1009" s="311"/>
      <c r="B1009" s="311"/>
      <c r="C1009" s="311"/>
      <c r="D1009" s="311"/>
      <c r="E1009" s="311"/>
      <c r="F1009" s="313"/>
      <c r="G1009" s="311"/>
      <c r="H1009" s="869"/>
      <c r="I1009" s="311"/>
      <c r="J1009" s="311"/>
      <c r="K1009" s="313"/>
      <c r="L1009" s="29"/>
    </row>
    <row r="1010" spans="1:12" ht="13" x14ac:dyDescent="0.15">
      <c r="A1010" s="311"/>
      <c r="B1010" s="311"/>
      <c r="C1010" s="311"/>
      <c r="D1010" s="311"/>
      <c r="E1010" s="311"/>
      <c r="F1010" s="313"/>
      <c r="G1010" s="311"/>
      <c r="H1010" s="869"/>
      <c r="I1010" s="311"/>
      <c r="J1010" s="311"/>
      <c r="K1010" s="313"/>
      <c r="L1010" s="29"/>
    </row>
    <row r="1011" spans="1:12" ht="13" x14ac:dyDescent="0.15">
      <c r="A1011" s="311"/>
      <c r="B1011" s="311"/>
      <c r="C1011" s="311"/>
      <c r="D1011" s="311"/>
      <c r="E1011" s="311"/>
      <c r="F1011" s="313"/>
      <c r="G1011" s="311"/>
      <c r="H1011" s="869"/>
      <c r="I1011" s="311"/>
      <c r="J1011" s="311"/>
      <c r="K1011" s="313"/>
      <c r="L1011" s="29"/>
    </row>
  </sheetData>
  <mergeCells count="24">
    <mergeCell ref="K23:K24"/>
    <mergeCell ref="B1:L1"/>
    <mergeCell ref="D4:D5"/>
    <mergeCell ref="D15:D16"/>
    <mergeCell ref="G15:G16"/>
    <mergeCell ref="B17:B18"/>
    <mergeCell ref="G17:G18"/>
    <mergeCell ref="B19:B20"/>
    <mergeCell ref="K19:K20"/>
    <mergeCell ref="B23:B24"/>
    <mergeCell ref="D23:D24"/>
    <mergeCell ref="G19:G20"/>
    <mergeCell ref="H19:H20"/>
    <mergeCell ref="G21:G22"/>
    <mergeCell ref="H21:H22"/>
    <mergeCell ref="G23:G24"/>
    <mergeCell ref="H23:H24"/>
    <mergeCell ref="H17:H18"/>
    <mergeCell ref="K17:K18"/>
    <mergeCell ref="D17:D18"/>
    <mergeCell ref="D19:D20"/>
    <mergeCell ref="B21:B22"/>
    <mergeCell ref="D21:D22"/>
    <mergeCell ref="K21:K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H88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 x14ac:dyDescent="0.15"/>
  <cols>
    <col min="1" max="1" width="15.6640625" customWidth="1"/>
    <col min="2" max="2" width="19.5" customWidth="1"/>
    <col min="4" max="4" width="45" customWidth="1"/>
    <col min="5" max="5" width="17" customWidth="1"/>
    <col min="6" max="6" width="15" customWidth="1"/>
    <col min="7" max="7" width="20.5" customWidth="1"/>
    <col min="8" max="8" width="29.33203125" customWidth="1"/>
  </cols>
  <sheetData>
    <row r="1" spans="1:8" ht="60.75" customHeight="1" x14ac:dyDescent="0.2">
      <c r="A1" s="1"/>
      <c r="B1" s="996" t="s">
        <v>1811</v>
      </c>
      <c r="C1" s="963"/>
      <c r="D1" s="963"/>
      <c r="E1" s="963"/>
      <c r="F1" s="963"/>
      <c r="G1" s="3"/>
      <c r="H1" s="3"/>
    </row>
    <row r="2" spans="1:8" ht="39" x14ac:dyDescent="0.15">
      <c r="A2" s="5" t="s">
        <v>2</v>
      </c>
      <c r="B2" s="28" t="s">
        <v>3</v>
      </c>
      <c r="C2" s="28" t="s">
        <v>4</v>
      </c>
      <c r="D2" s="7" t="s">
        <v>5</v>
      </c>
      <c r="E2" s="8" t="s">
        <v>6</v>
      </c>
      <c r="F2" s="7" t="s">
        <v>7</v>
      </c>
      <c r="G2" s="9" t="s">
        <v>8</v>
      </c>
      <c r="H2" s="10" t="s">
        <v>11</v>
      </c>
    </row>
    <row r="3" spans="1:8" ht="13" x14ac:dyDescent="0.15">
      <c r="A3" s="12" t="s">
        <v>73</v>
      </c>
      <c r="B3" s="678">
        <v>43752</v>
      </c>
      <c r="C3" s="870"/>
      <c r="D3" s="871" t="s">
        <v>1812</v>
      </c>
      <c r="E3" s="680">
        <v>30000</v>
      </c>
      <c r="F3" s="872">
        <v>30000</v>
      </c>
      <c r="G3" s="15"/>
      <c r="H3" s="680" t="s">
        <v>1813</v>
      </c>
    </row>
    <row r="4" spans="1:8" ht="13" x14ac:dyDescent="0.15">
      <c r="A4" s="176"/>
      <c r="B4" s="446"/>
      <c r="C4" s="446"/>
      <c r="D4" s="204"/>
      <c r="E4" s="182"/>
      <c r="F4" s="280">
        <v>30000</v>
      </c>
      <c r="G4" s="182">
        <f>F4*0.2</f>
        <v>6000</v>
      </c>
      <c r="H4" s="182"/>
    </row>
    <row r="5" spans="1:8" ht="13" x14ac:dyDescent="0.15">
      <c r="A5" s="18" t="s">
        <v>13</v>
      </c>
      <c r="B5" s="418">
        <v>43811</v>
      </c>
      <c r="C5" s="705"/>
      <c r="D5" s="20" t="s">
        <v>1812</v>
      </c>
      <c r="E5" s="88">
        <v>29786.47</v>
      </c>
      <c r="F5" s="977"/>
      <c r="G5" s="36"/>
      <c r="H5" s="200" t="s">
        <v>1814</v>
      </c>
    </row>
    <row r="6" spans="1:8" ht="13" x14ac:dyDescent="0.15">
      <c r="A6" s="18"/>
      <c r="B6" s="705"/>
      <c r="C6" s="705"/>
      <c r="D6" s="20"/>
      <c r="E6" s="21"/>
      <c r="F6" s="963"/>
      <c r="G6" s="36"/>
      <c r="H6" s="36"/>
    </row>
    <row r="7" spans="1:8" ht="13" x14ac:dyDescent="0.15">
      <c r="A7" s="40"/>
      <c r="B7" s="487"/>
      <c r="C7" s="487"/>
      <c r="D7" s="44"/>
      <c r="E7" s="46"/>
      <c r="F7" s="976"/>
      <c r="G7" s="68"/>
      <c r="H7" s="68"/>
    </row>
    <row r="8" spans="1:8" ht="13" x14ac:dyDescent="0.15">
      <c r="A8" s="40"/>
      <c r="B8" s="487"/>
      <c r="C8" s="487"/>
      <c r="D8" s="44"/>
      <c r="E8" s="46"/>
      <c r="F8" s="963"/>
      <c r="G8" s="68"/>
      <c r="H8" s="68"/>
    </row>
    <row r="9" spans="1:8" ht="13" x14ac:dyDescent="0.15">
      <c r="A9" s="18"/>
      <c r="B9" s="705"/>
      <c r="C9" s="705"/>
      <c r="D9" s="20"/>
      <c r="E9" s="21"/>
      <c r="F9" s="977"/>
      <c r="G9" s="36"/>
      <c r="H9" s="36"/>
    </row>
    <row r="10" spans="1:8" ht="13" x14ac:dyDescent="0.15">
      <c r="A10" s="18"/>
      <c r="B10" s="705"/>
      <c r="C10" s="659"/>
      <c r="D10" s="20"/>
      <c r="E10" s="21"/>
      <c r="F10" s="963"/>
      <c r="G10" s="36"/>
      <c r="H10" s="36"/>
    </row>
    <row r="11" spans="1:8" ht="13" x14ac:dyDescent="0.15">
      <c r="A11" s="40"/>
      <c r="B11" s="329"/>
      <c r="C11" s="487"/>
      <c r="D11" s="44"/>
      <c r="E11" s="46"/>
      <c r="F11" s="976"/>
      <c r="G11" s="68"/>
      <c r="H11" s="68"/>
    </row>
    <row r="12" spans="1:8" ht="13" x14ac:dyDescent="0.15">
      <c r="A12" s="40"/>
      <c r="B12" s="487"/>
      <c r="C12" s="487"/>
      <c r="D12" s="44"/>
      <c r="E12" s="46"/>
      <c r="F12" s="963"/>
      <c r="G12" s="68"/>
      <c r="H12" s="68"/>
    </row>
    <row r="13" spans="1:8" ht="13" x14ac:dyDescent="0.15">
      <c r="A13" s="18"/>
      <c r="B13" s="418"/>
      <c r="C13" s="705"/>
      <c r="D13" s="20"/>
      <c r="E13" s="88"/>
      <c r="F13" s="977"/>
      <c r="G13" s="36"/>
      <c r="H13" s="200"/>
    </row>
    <row r="14" spans="1:8" ht="13" x14ac:dyDescent="0.15">
      <c r="A14" s="18"/>
      <c r="B14" s="418"/>
      <c r="C14" s="659"/>
      <c r="D14" s="20"/>
      <c r="E14" s="88"/>
      <c r="F14" s="963"/>
      <c r="G14" s="36"/>
      <c r="H14" s="200"/>
    </row>
    <row r="15" spans="1:8" ht="13" x14ac:dyDescent="0.15">
      <c r="A15" s="40"/>
      <c r="B15" s="329"/>
      <c r="C15" s="487"/>
      <c r="D15" s="44"/>
      <c r="E15" s="46"/>
      <c r="F15" s="976"/>
      <c r="G15" s="68"/>
      <c r="H15" s="68"/>
    </row>
    <row r="16" spans="1:8" ht="13" x14ac:dyDescent="0.15">
      <c r="A16" s="40"/>
      <c r="B16" s="487"/>
      <c r="C16" s="487"/>
      <c r="D16" s="44"/>
      <c r="E16" s="46"/>
      <c r="F16" s="963"/>
      <c r="G16" s="68"/>
      <c r="H16" s="68"/>
    </row>
    <row r="17" spans="1:8" ht="13" x14ac:dyDescent="0.15">
      <c r="A17" s="18"/>
      <c r="B17" s="418"/>
      <c r="C17" s="705"/>
      <c r="D17" s="20"/>
      <c r="E17" s="88"/>
      <c r="F17" s="977"/>
      <c r="G17" s="36"/>
      <c r="H17" s="200"/>
    </row>
    <row r="18" spans="1:8" ht="13" x14ac:dyDescent="0.15">
      <c r="A18" s="18"/>
      <c r="B18" s="418"/>
      <c r="C18" s="659"/>
      <c r="D18" s="20"/>
      <c r="E18" s="88"/>
      <c r="F18" s="963"/>
      <c r="G18" s="36"/>
      <c r="H18" s="200"/>
    </row>
    <row r="19" spans="1:8" ht="13" x14ac:dyDescent="0.15">
      <c r="A19" s="40"/>
      <c r="B19" s="329"/>
      <c r="C19" s="487"/>
      <c r="D19" s="44"/>
      <c r="E19" s="46"/>
      <c r="F19" s="976"/>
      <c r="G19" s="68"/>
      <c r="H19" s="68"/>
    </row>
    <row r="20" spans="1:8" ht="13" x14ac:dyDescent="0.15">
      <c r="A20" s="40"/>
      <c r="B20" s="487"/>
      <c r="C20" s="487"/>
      <c r="D20" s="44"/>
      <c r="E20" s="46"/>
      <c r="F20" s="963"/>
      <c r="G20" s="68"/>
      <c r="H20" s="68"/>
    </row>
    <row r="21" spans="1:8" ht="13" x14ac:dyDescent="0.15">
      <c r="A21" s="18"/>
      <c r="B21" s="418"/>
      <c r="C21" s="705"/>
      <c r="D21" s="20"/>
      <c r="E21" s="88"/>
      <c r="F21" s="977"/>
      <c r="G21" s="36"/>
      <c r="H21" s="200"/>
    </row>
    <row r="22" spans="1:8" ht="13" x14ac:dyDescent="0.15">
      <c r="A22" s="18"/>
      <c r="B22" s="418"/>
      <c r="C22" s="659"/>
      <c r="D22" s="20"/>
      <c r="E22" s="88"/>
      <c r="F22" s="963"/>
      <c r="G22" s="36"/>
      <c r="H22" s="200"/>
    </row>
    <row r="23" spans="1:8" ht="13" x14ac:dyDescent="0.15">
      <c r="A23" s="40"/>
      <c r="B23" s="329"/>
      <c r="C23" s="487"/>
      <c r="D23" s="44"/>
      <c r="E23" s="63"/>
      <c r="F23" s="976"/>
      <c r="G23" s="68"/>
      <c r="H23" s="195"/>
    </row>
    <row r="24" spans="1:8" ht="13" x14ac:dyDescent="0.15">
      <c r="A24" s="40"/>
      <c r="B24" s="487"/>
      <c r="C24" s="487"/>
      <c r="D24" s="44"/>
      <c r="E24" s="46"/>
      <c r="F24" s="963"/>
      <c r="G24" s="68"/>
      <c r="H24" s="68"/>
    </row>
    <row r="25" spans="1:8" ht="13" x14ac:dyDescent="0.15">
      <c r="A25" s="408"/>
      <c r="B25" s="816"/>
      <c r="C25" s="816"/>
      <c r="D25" s="410"/>
      <c r="E25" s="410"/>
      <c r="F25" s="412"/>
    </row>
    <row r="26" spans="1:8" ht="13" x14ac:dyDescent="0.15">
      <c r="A26" s="408"/>
      <c r="B26" s="816"/>
      <c r="C26" s="816"/>
      <c r="D26" s="410"/>
      <c r="E26" s="410"/>
      <c r="F26" s="412"/>
    </row>
    <row r="27" spans="1:8" ht="13" x14ac:dyDescent="0.15">
      <c r="A27" s="408"/>
      <c r="B27" s="816"/>
      <c r="C27" s="816"/>
      <c r="D27" s="410"/>
      <c r="E27" s="410"/>
      <c r="F27" s="412"/>
    </row>
    <row r="28" spans="1:8" ht="13" x14ac:dyDescent="0.15">
      <c r="A28" s="408"/>
      <c r="B28" s="816"/>
      <c r="C28" s="816"/>
      <c r="D28" s="410"/>
      <c r="E28" s="410"/>
      <c r="F28" s="412"/>
    </row>
    <row r="29" spans="1:8" ht="13" x14ac:dyDescent="0.15">
      <c r="A29" s="408"/>
      <c r="B29" s="816"/>
      <c r="C29" s="816"/>
      <c r="D29" s="410"/>
      <c r="E29" s="410"/>
      <c r="F29" s="412"/>
    </row>
    <row r="30" spans="1:8" ht="13" x14ac:dyDescent="0.15">
      <c r="A30" s="408"/>
      <c r="B30" s="816"/>
      <c r="C30" s="816"/>
      <c r="D30" s="410"/>
      <c r="E30" s="410"/>
      <c r="F30" s="412"/>
    </row>
    <row r="31" spans="1:8" ht="13" x14ac:dyDescent="0.15">
      <c r="A31" s="408"/>
      <c r="B31" s="816"/>
      <c r="C31" s="816"/>
      <c r="D31" s="410"/>
      <c r="E31" s="410"/>
      <c r="F31" s="412"/>
    </row>
    <row r="32" spans="1:8" ht="13" x14ac:dyDescent="0.15">
      <c r="A32" s="408"/>
      <c r="B32" s="816"/>
      <c r="C32" s="816"/>
      <c r="D32" s="410"/>
      <c r="E32" s="410"/>
      <c r="F32" s="412"/>
    </row>
    <row r="33" spans="1:6" ht="13" x14ac:dyDescent="0.15">
      <c r="A33" s="408"/>
      <c r="B33" s="816"/>
      <c r="C33" s="816"/>
      <c r="D33" s="410"/>
      <c r="E33" s="410"/>
      <c r="F33" s="412"/>
    </row>
    <row r="34" spans="1:6" ht="13" x14ac:dyDescent="0.15">
      <c r="A34" s="408"/>
      <c r="B34" s="816"/>
      <c r="C34" s="816"/>
      <c r="D34" s="410"/>
      <c r="E34" s="410"/>
      <c r="F34" s="412"/>
    </row>
    <row r="35" spans="1:6" ht="13" x14ac:dyDescent="0.15">
      <c r="A35" s="408"/>
      <c r="B35" s="816"/>
      <c r="C35" s="816"/>
      <c r="D35" s="410"/>
      <c r="E35" s="410"/>
      <c r="F35" s="412"/>
    </row>
    <row r="36" spans="1:6" ht="13" x14ac:dyDescent="0.15">
      <c r="A36" s="408"/>
      <c r="B36" s="816"/>
      <c r="C36" s="816"/>
      <c r="D36" s="410"/>
      <c r="E36" s="410"/>
      <c r="F36" s="412"/>
    </row>
    <row r="37" spans="1:6" ht="13" x14ac:dyDescent="0.15">
      <c r="A37" s="408"/>
      <c r="B37" s="816"/>
      <c r="C37" s="816"/>
      <c r="D37" s="410"/>
      <c r="E37" s="410"/>
      <c r="F37" s="412"/>
    </row>
    <row r="38" spans="1:6" ht="13" x14ac:dyDescent="0.15">
      <c r="A38" s="408"/>
      <c r="B38" s="816"/>
      <c r="C38" s="816"/>
      <c r="D38" s="410"/>
      <c r="E38" s="410"/>
      <c r="F38" s="412"/>
    </row>
    <row r="39" spans="1:6" ht="13" x14ac:dyDescent="0.15">
      <c r="A39" s="408"/>
      <c r="B39" s="816"/>
      <c r="C39" s="816"/>
      <c r="D39" s="410"/>
      <c r="E39" s="410"/>
      <c r="F39" s="412"/>
    </row>
    <row r="40" spans="1:6" ht="13" x14ac:dyDescent="0.15">
      <c r="A40" s="408"/>
      <c r="B40" s="816"/>
      <c r="C40" s="816"/>
      <c r="D40" s="410"/>
      <c r="E40" s="410"/>
      <c r="F40" s="412"/>
    </row>
    <row r="41" spans="1:6" ht="13" x14ac:dyDescent="0.15">
      <c r="A41" s="408"/>
      <c r="B41" s="816"/>
      <c r="C41" s="816"/>
      <c r="D41" s="410"/>
      <c r="E41" s="410"/>
      <c r="F41" s="412"/>
    </row>
    <row r="42" spans="1:6" ht="13" x14ac:dyDescent="0.15">
      <c r="A42" s="408"/>
      <c r="B42" s="816"/>
      <c r="C42" s="816"/>
      <c r="D42" s="410"/>
      <c r="E42" s="410"/>
      <c r="F42" s="412"/>
    </row>
    <row r="43" spans="1:6" ht="13" x14ac:dyDescent="0.15">
      <c r="A43" s="408"/>
      <c r="B43" s="816"/>
      <c r="C43" s="816"/>
      <c r="D43" s="410"/>
      <c r="E43" s="410"/>
      <c r="F43" s="412"/>
    </row>
    <row r="44" spans="1:6" ht="13" x14ac:dyDescent="0.15">
      <c r="A44" s="408"/>
      <c r="B44" s="816"/>
      <c r="C44" s="816"/>
      <c r="D44" s="410"/>
      <c r="E44" s="410"/>
      <c r="F44" s="412"/>
    </row>
    <row r="45" spans="1:6" ht="13" x14ac:dyDescent="0.15">
      <c r="A45" s="408"/>
      <c r="B45" s="816"/>
      <c r="C45" s="816"/>
      <c r="D45" s="410"/>
      <c r="E45" s="410"/>
      <c r="F45" s="412"/>
    </row>
    <row r="46" spans="1:6" ht="13" x14ac:dyDescent="0.15">
      <c r="A46" s="408"/>
      <c r="B46" s="816"/>
      <c r="C46" s="816"/>
      <c r="D46" s="410"/>
      <c r="E46" s="410"/>
      <c r="F46" s="412"/>
    </row>
    <row r="47" spans="1:6" ht="13" x14ac:dyDescent="0.15">
      <c r="A47" s="408"/>
      <c r="B47" s="816"/>
      <c r="C47" s="816"/>
      <c r="D47" s="410"/>
      <c r="E47" s="410"/>
      <c r="F47" s="412"/>
    </row>
    <row r="48" spans="1:6" ht="13" x14ac:dyDescent="0.15">
      <c r="A48" s="408"/>
      <c r="B48" s="816"/>
      <c r="C48" s="816"/>
      <c r="D48" s="410"/>
      <c r="E48" s="410"/>
      <c r="F48" s="412"/>
    </row>
    <row r="49" spans="1:6" ht="13" x14ac:dyDescent="0.15">
      <c r="A49" s="408"/>
      <c r="B49" s="816"/>
      <c r="C49" s="816"/>
      <c r="D49" s="410"/>
      <c r="E49" s="410"/>
      <c r="F49" s="412"/>
    </row>
    <row r="50" spans="1:6" ht="13" x14ac:dyDescent="0.15">
      <c r="A50" s="408"/>
      <c r="B50" s="816"/>
      <c r="C50" s="816"/>
      <c r="D50" s="410"/>
      <c r="E50" s="410"/>
      <c r="F50" s="412"/>
    </row>
    <row r="51" spans="1:6" ht="13" x14ac:dyDescent="0.15">
      <c r="A51" s="408"/>
      <c r="B51" s="816"/>
      <c r="C51" s="816"/>
      <c r="D51" s="410"/>
      <c r="E51" s="410"/>
      <c r="F51" s="412"/>
    </row>
    <row r="52" spans="1:6" ht="13" x14ac:dyDescent="0.15">
      <c r="A52" s="408"/>
      <c r="B52" s="816"/>
      <c r="C52" s="816"/>
      <c r="D52" s="410"/>
      <c r="E52" s="410"/>
      <c r="F52" s="412"/>
    </row>
    <row r="53" spans="1:6" ht="13" x14ac:dyDescent="0.15">
      <c r="A53" s="408"/>
      <c r="B53" s="816"/>
      <c r="C53" s="816"/>
      <c r="D53" s="410"/>
      <c r="E53" s="410"/>
      <c r="F53" s="412"/>
    </row>
    <row r="54" spans="1:6" ht="13" x14ac:dyDescent="0.15">
      <c r="A54" s="408"/>
      <c r="B54" s="816"/>
      <c r="C54" s="816"/>
      <c r="D54" s="410"/>
      <c r="E54" s="410"/>
      <c r="F54" s="412"/>
    </row>
    <row r="55" spans="1:6" ht="13" x14ac:dyDescent="0.15">
      <c r="A55" s="408"/>
      <c r="B55" s="816"/>
      <c r="C55" s="816"/>
      <c r="D55" s="410"/>
      <c r="E55" s="410"/>
      <c r="F55" s="412"/>
    </row>
    <row r="56" spans="1:6" ht="13" x14ac:dyDescent="0.15">
      <c r="A56" s="408"/>
      <c r="B56" s="816"/>
      <c r="C56" s="816"/>
      <c r="D56" s="410"/>
      <c r="E56" s="410"/>
      <c r="F56" s="412"/>
    </row>
    <row r="57" spans="1:6" ht="13" x14ac:dyDescent="0.15">
      <c r="A57" s="408"/>
      <c r="B57" s="816"/>
      <c r="C57" s="816"/>
      <c r="D57" s="410"/>
      <c r="E57" s="410"/>
      <c r="F57" s="412"/>
    </row>
    <row r="58" spans="1:6" ht="13" x14ac:dyDescent="0.15">
      <c r="A58" s="408"/>
      <c r="B58" s="816"/>
      <c r="C58" s="816"/>
      <c r="D58" s="410"/>
      <c r="E58" s="410"/>
      <c r="F58" s="412"/>
    </row>
    <row r="59" spans="1:6" ht="13" x14ac:dyDescent="0.15">
      <c r="A59" s="408"/>
      <c r="B59" s="816"/>
      <c r="C59" s="816"/>
      <c r="D59" s="410"/>
      <c r="E59" s="410"/>
      <c r="F59" s="412"/>
    </row>
    <row r="60" spans="1:6" ht="13" x14ac:dyDescent="0.15">
      <c r="A60" s="408"/>
      <c r="B60" s="816"/>
      <c r="C60" s="816"/>
      <c r="D60" s="410"/>
      <c r="E60" s="410"/>
      <c r="F60" s="412"/>
    </row>
    <row r="61" spans="1:6" ht="13" x14ac:dyDescent="0.15">
      <c r="A61" s="408"/>
      <c r="B61" s="816"/>
      <c r="C61" s="816"/>
      <c r="D61" s="410"/>
      <c r="E61" s="410"/>
      <c r="F61" s="412"/>
    </row>
    <row r="62" spans="1:6" ht="13" x14ac:dyDescent="0.15">
      <c r="A62" s="408"/>
      <c r="B62" s="816"/>
      <c r="C62" s="816"/>
      <c r="D62" s="410"/>
      <c r="E62" s="410"/>
      <c r="F62" s="412"/>
    </row>
    <row r="63" spans="1:6" ht="13" x14ac:dyDescent="0.15">
      <c r="A63" s="408"/>
      <c r="B63" s="816"/>
      <c r="C63" s="816"/>
      <c r="D63" s="410"/>
      <c r="E63" s="410"/>
      <c r="F63" s="412"/>
    </row>
    <row r="64" spans="1:6" ht="13" x14ac:dyDescent="0.15">
      <c r="A64" s="408"/>
      <c r="B64" s="816"/>
      <c r="C64" s="816"/>
      <c r="D64" s="410"/>
      <c r="E64" s="410"/>
      <c r="F64" s="412"/>
    </row>
    <row r="65" spans="1:6" ht="13" x14ac:dyDescent="0.15">
      <c r="A65" s="408"/>
      <c r="B65" s="816"/>
      <c r="C65" s="816"/>
      <c r="D65" s="410"/>
      <c r="E65" s="410"/>
      <c r="F65" s="412"/>
    </row>
    <row r="66" spans="1:6" ht="13" x14ac:dyDescent="0.15">
      <c r="A66" s="408"/>
      <c r="B66" s="816"/>
      <c r="C66" s="816"/>
      <c r="D66" s="410"/>
      <c r="E66" s="410"/>
      <c r="F66" s="412"/>
    </row>
    <row r="67" spans="1:6" ht="13" x14ac:dyDescent="0.15">
      <c r="A67" s="408"/>
      <c r="B67" s="816"/>
      <c r="C67" s="816"/>
      <c r="D67" s="410"/>
      <c r="E67" s="410"/>
      <c r="F67" s="412"/>
    </row>
    <row r="68" spans="1:6" ht="13" x14ac:dyDescent="0.15">
      <c r="A68" s="408"/>
      <c r="B68" s="816"/>
      <c r="C68" s="816"/>
      <c r="D68" s="410"/>
      <c r="E68" s="410"/>
      <c r="F68" s="412"/>
    </row>
    <row r="69" spans="1:6" ht="13" x14ac:dyDescent="0.15">
      <c r="A69" s="408"/>
      <c r="B69" s="816"/>
      <c r="C69" s="816"/>
      <c r="D69" s="410"/>
      <c r="E69" s="410"/>
      <c r="F69" s="412"/>
    </row>
    <row r="70" spans="1:6" ht="13" x14ac:dyDescent="0.15">
      <c r="A70" s="408"/>
      <c r="B70" s="816"/>
      <c r="C70" s="816"/>
      <c r="D70" s="410"/>
      <c r="E70" s="410"/>
      <c r="F70" s="412"/>
    </row>
    <row r="71" spans="1:6" ht="13" x14ac:dyDescent="0.15">
      <c r="A71" s="408"/>
      <c r="B71" s="816"/>
      <c r="C71" s="816"/>
      <c r="D71" s="410"/>
      <c r="E71" s="410"/>
      <c r="F71" s="412"/>
    </row>
    <row r="72" spans="1:6" ht="13" x14ac:dyDescent="0.15">
      <c r="A72" s="408"/>
      <c r="B72" s="816"/>
      <c r="C72" s="816"/>
      <c r="D72" s="410"/>
      <c r="E72" s="410"/>
      <c r="F72" s="412"/>
    </row>
    <row r="73" spans="1:6" ht="13" x14ac:dyDescent="0.15">
      <c r="A73" s="408"/>
      <c r="B73" s="816"/>
      <c r="C73" s="816"/>
      <c r="D73" s="410"/>
      <c r="E73" s="410"/>
      <c r="F73" s="412"/>
    </row>
    <row r="74" spans="1:6" ht="13" x14ac:dyDescent="0.15">
      <c r="A74" s="408"/>
      <c r="B74" s="816"/>
      <c r="C74" s="816"/>
      <c r="D74" s="410"/>
      <c r="E74" s="410"/>
      <c r="F74" s="412"/>
    </row>
    <row r="75" spans="1:6" ht="13" x14ac:dyDescent="0.15">
      <c r="A75" s="408"/>
      <c r="B75" s="816"/>
      <c r="C75" s="816"/>
      <c r="D75" s="410"/>
      <c r="E75" s="410"/>
      <c r="F75" s="412"/>
    </row>
    <row r="76" spans="1:6" ht="13" x14ac:dyDescent="0.15">
      <c r="A76" s="408"/>
      <c r="B76" s="816"/>
      <c r="C76" s="816"/>
      <c r="D76" s="410"/>
      <c r="E76" s="410"/>
      <c r="F76" s="412"/>
    </row>
    <row r="77" spans="1:6" ht="13" x14ac:dyDescent="0.15">
      <c r="A77" s="408"/>
      <c r="B77" s="816"/>
      <c r="C77" s="816"/>
      <c r="D77" s="410"/>
      <c r="E77" s="410"/>
      <c r="F77" s="412"/>
    </row>
    <row r="78" spans="1:6" ht="13" x14ac:dyDescent="0.15">
      <c r="A78" s="408"/>
      <c r="B78" s="816"/>
      <c r="C78" s="816"/>
      <c r="D78" s="410"/>
      <c r="E78" s="410"/>
      <c r="F78" s="412"/>
    </row>
    <row r="79" spans="1:6" ht="13" x14ac:dyDescent="0.15">
      <c r="A79" s="408"/>
      <c r="B79" s="816"/>
      <c r="C79" s="816"/>
      <c r="D79" s="410"/>
      <c r="E79" s="410"/>
      <c r="F79" s="412"/>
    </row>
    <row r="80" spans="1:6" ht="13" x14ac:dyDescent="0.15">
      <c r="A80" s="408"/>
      <c r="B80" s="816"/>
      <c r="C80" s="816"/>
      <c r="D80" s="410"/>
      <c r="E80" s="410"/>
      <c r="F80" s="412"/>
    </row>
    <row r="81" spans="1:6" ht="13" x14ac:dyDescent="0.15">
      <c r="A81" s="408"/>
      <c r="B81" s="816"/>
      <c r="C81" s="816"/>
      <c r="D81" s="410"/>
      <c r="E81" s="410"/>
      <c r="F81" s="412"/>
    </row>
    <row r="82" spans="1:6" ht="13" x14ac:dyDescent="0.15">
      <c r="A82" s="408"/>
      <c r="B82" s="816"/>
      <c r="C82" s="816"/>
      <c r="D82" s="410"/>
      <c r="E82" s="410"/>
      <c r="F82" s="412"/>
    </row>
    <row r="83" spans="1:6" ht="13" x14ac:dyDescent="0.15">
      <c r="A83" s="408"/>
      <c r="B83" s="816"/>
      <c r="C83" s="816"/>
      <c r="D83" s="410"/>
      <c r="E83" s="410"/>
      <c r="F83" s="412"/>
    </row>
    <row r="84" spans="1:6" ht="13" x14ac:dyDescent="0.15">
      <c r="A84" s="408"/>
      <c r="B84" s="816"/>
      <c r="C84" s="816"/>
      <c r="D84" s="410"/>
      <c r="E84" s="410"/>
      <c r="F84" s="412"/>
    </row>
    <row r="85" spans="1:6" ht="13" x14ac:dyDescent="0.15">
      <c r="A85" s="408"/>
      <c r="B85" s="816"/>
      <c r="C85" s="816"/>
      <c r="D85" s="410"/>
      <c r="E85" s="410"/>
      <c r="F85" s="412"/>
    </row>
    <row r="86" spans="1:6" ht="13" x14ac:dyDescent="0.15">
      <c r="A86" s="408"/>
      <c r="B86" s="816"/>
      <c r="C86" s="816"/>
      <c r="D86" s="410"/>
      <c r="E86" s="410"/>
      <c r="F86" s="412"/>
    </row>
    <row r="87" spans="1:6" ht="13" x14ac:dyDescent="0.15">
      <c r="A87" s="408"/>
      <c r="B87" s="816"/>
      <c r="C87" s="816"/>
      <c r="D87" s="410"/>
      <c r="E87" s="410"/>
      <c r="F87" s="412"/>
    </row>
    <row r="88" spans="1:6" ht="13" x14ac:dyDescent="0.15">
      <c r="A88" s="408"/>
      <c r="B88" s="816"/>
      <c r="C88" s="816"/>
      <c r="D88" s="410"/>
      <c r="E88" s="410"/>
      <c r="F88" s="412"/>
    </row>
    <row r="89" spans="1:6" ht="13" x14ac:dyDescent="0.15">
      <c r="A89" s="408"/>
      <c r="B89" s="816"/>
      <c r="C89" s="816"/>
      <c r="D89" s="410"/>
      <c r="E89" s="410"/>
      <c r="F89" s="412"/>
    </row>
    <row r="90" spans="1:6" ht="13" x14ac:dyDescent="0.15">
      <c r="A90" s="408"/>
      <c r="B90" s="816"/>
      <c r="C90" s="816"/>
      <c r="D90" s="410"/>
      <c r="E90" s="410"/>
      <c r="F90" s="412"/>
    </row>
    <row r="91" spans="1:6" ht="13" x14ac:dyDescent="0.15">
      <c r="A91" s="408"/>
      <c r="B91" s="816"/>
      <c r="C91" s="816"/>
      <c r="D91" s="410"/>
      <c r="E91" s="410"/>
      <c r="F91" s="412"/>
    </row>
    <row r="92" spans="1:6" ht="13" x14ac:dyDescent="0.15">
      <c r="A92" s="408"/>
      <c r="B92" s="816"/>
      <c r="C92" s="816"/>
      <c r="D92" s="410"/>
      <c r="E92" s="410"/>
      <c r="F92" s="412"/>
    </row>
    <row r="93" spans="1:6" ht="13" x14ac:dyDescent="0.15">
      <c r="A93" s="408"/>
      <c r="B93" s="816"/>
      <c r="C93" s="816"/>
      <c r="D93" s="410"/>
      <c r="E93" s="410"/>
      <c r="F93" s="412"/>
    </row>
    <row r="94" spans="1:6" ht="13" x14ac:dyDescent="0.15">
      <c r="A94" s="408"/>
      <c r="B94" s="816"/>
      <c r="C94" s="816"/>
      <c r="D94" s="410"/>
      <c r="E94" s="410"/>
      <c r="F94" s="412"/>
    </row>
    <row r="95" spans="1:6" ht="13" x14ac:dyDescent="0.15">
      <c r="A95" s="408"/>
      <c r="B95" s="816"/>
      <c r="C95" s="816"/>
      <c r="D95" s="410"/>
      <c r="E95" s="410"/>
      <c r="F95" s="412"/>
    </row>
    <row r="96" spans="1:6" ht="13" x14ac:dyDescent="0.15">
      <c r="A96" s="408"/>
      <c r="B96" s="816"/>
      <c r="C96" s="816"/>
      <c r="D96" s="410"/>
      <c r="E96" s="410"/>
      <c r="F96" s="412"/>
    </row>
    <row r="97" spans="1:6" ht="13" x14ac:dyDescent="0.15">
      <c r="A97" s="408"/>
      <c r="B97" s="816"/>
      <c r="C97" s="816"/>
      <c r="D97" s="410"/>
      <c r="E97" s="410"/>
      <c r="F97" s="412"/>
    </row>
    <row r="98" spans="1:6" ht="13" x14ac:dyDescent="0.15">
      <c r="A98" s="408"/>
      <c r="B98" s="816"/>
      <c r="C98" s="816"/>
      <c r="D98" s="410"/>
      <c r="E98" s="410"/>
      <c r="F98" s="412"/>
    </row>
    <row r="99" spans="1:6" ht="13" x14ac:dyDescent="0.15">
      <c r="A99" s="408"/>
      <c r="B99" s="816"/>
      <c r="C99" s="816"/>
      <c r="D99" s="410"/>
      <c r="E99" s="410"/>
      <c r="F99" s="412"/>
    </row>
    <row r="100" spans="1:6" ht="13" x14ac:dyDescent="0.15">
      <c r="A100" s="408"/>
      <c r="B100" s="816"/>
      <c r="C100" s="816"/>
      <c r="D100" s="410"/>
      <c r="E100" s="410"/>
      <c r="F100" s="412"/>
    </row>
    <row r="101" spans="1:6" ht="13" x14ac:dyDescent="0.15">
      <c r="A101" s="408"/>
      <c r="B101" s="816"/>
      <c r="C101" s="816"/>
      <c r="D101" s="410"/>
      <c r="E101" s="410"/>
      <c r="F101" s="412"/>
    </row>
    <row r="102" spans="1:6" ht="13" x14ac:dyDescent="0.15">
      <c r="A102" s="408"/>
      <c r="B102" s="816"/>
      <c r="C102" s="816"/>
      <c r="D102" s="410"/>
      <c r="E102" s="410"/>
      <c r="F102" s="412"/>
    </row>
    <row r="103" spans="1:6" ht="13" x14ac:dyDescent="0.15">
      <c r="A103" s="408"/>
      <c r="B103" s="816"/>
      <c r="C103" s="816"/>
      <c r="D103" s="410"/>
      <c r="E103" s="410"/>
      <c r="F103" s="412"/>
    </row>
    <row r="104" spans="1:6" ht="13" x14ac:dyDescent="0.15">
      <c r="A104" s="408"/>
      <c r="B104" s="816"/>
      <c r="C104" s="816"/>
      <c r="D104" s="410"/>
      <c r="E104" s="410"/>
      <c r="F104" s="412"/>
    </row>
    <row r="105" spans="1:6" ht="13" x14ac:dyDescent="0.15">
      <c r="A105" s="408"/>
      <c r="B105" s="816"/>
      <c r="C105" s="816"/>
      <c r="D105" s="410"/>
      <c r="E105" s="410"/>
      <c r="F105" s="412"/>
    </row>
    <row r="106" spans="1:6" ht="13" x14ac:dyDescent="0.15">
      <c r="A106" s="408"/>
      <c r="B106" s="816"/>
      <c r="C106" s="816"/>
      <c r="D106" s="410"/>
      <c r="E106" s="410"/>
      <c r="F106" s="412"/>
    </row>
    <row r="107" spans="1:6" ht="13" x14ac:dyDescent="0.15">
      <c r="A107" s="408"/>
      <c r="B107" s="816"/>
      <c r="C107" s="816"/>
      <c r="D107" s="410"/>
      <c r="E107" s="410"/>
      <c r="F107" s="412"/>
    </row>
    <row r="108" spans="1:6" ht="13" x14ac:dyDescent="0.15">
      <c r="A108" s="408"/>
      <c r="B108" s="816"/>
      <c r="C108" s="816"/>
      <c r="D108" s="410"/>
      <c r="E108" s="410"/>
      <c r="F108" s="412"/>
    </row>
    <row r="109" spans="1:6" ht="13" x14ac:dyDescent="0.15">
      <c r="A109" s="408"/>
      <c r="B109" s="816"/>
      <c r="C109" s="816"/>
      <c r="D109" s="410"/>
      <c r="E109" s="410"/>
      <c r="F109" s="412"/>
    </row>
    <row r="110" spans="1:6" ht="13" x14ac:dyDescent="0.15">
      <c r="A110" s="408"/>
      <c r="B110" s="816"/>
      <c r="C110" s="816"/>
      <c r="D110" s="410"/>
      <c r="E110" s="410"/>
      <c r="F110" s="412"/>
    </row>
    <row r="111" spans="1:6" ht="13" x14ac:dyDescent="0.15">
      <c r="A111" s="408"/>
      <c r="B111" s="816"/>
      <c r="C111" s="816"/>
      <c r="D111" s="410"/>
      <c r="E111" s="410"/>
      <c r="F111" s="412"/>
    </row>
    <row r="112" spans="1:6" ht="13" x14ac:dyDescent="0.15">
      <c r="A112" s="408"/>
      <c r="B112" s="816"/>
      <c r="C112" s="816"/>
      <c r="D112" s="410"/>
      <c r="E112" s="410"/>
      <c r="F112" s="412"/>
    </row>
    <row r="113" spans="1:6" ht="13" x14ac:dyDescent="0.15">
      <c r="A113" s="408"/>
      <c r="B113" s="816"/>
      <c r="C113" s="816"/>
      <c r="D113" s="410"/>
      <c r="E113" s="410"/>
      <c r="F113" s="412"/>
    </row>
    <row r="114" spans="1:6" ht="13" x14ac:dyDescent="0.15">
      <c r="A114" s="408"/>
      <c r="B114" s="816"/>
      <c r="C114" s="816"/>
      <c r="D114" s="410"/>
      <c r="E114" s="410"/>
      <c r="F114" s="412"/>
    </row>
    <row r="115" spans="1:6" ht="13" x14ac:dyDescent="0.15">
      <c r="A115" s="408"/>
      <c r="B115" s="816"/>
      <c r="C115" s="816"/>
      <c r="D115" s="410"/>
      <c r="E115" s="410"/>
      <c r="F115" s="412"/>
    </row>
    <row r="116" spans="1:6" ht="13" x14ac:dyDescent="0.15">
      <c r="A116" s="408"/>
      <c r="B116" s="816"/>
      <c r="C116" s="816"/>
      <c r="D116" s="410"/>
      <c r="E116" s="410"/>
      <c r="F116" s="412"/>
    </row>
    <row r="117" spans="1:6" ht="13" x14ac:dyDescent="0.15">
      <c r="A117" s="408"/>
      <c r="B117" s="816"/>
      <c r="C117" s="816"/>
      <c r="D117" s="410"/>
      <c r="E117" s="410"/>
      <c r="F117" s="412"/>
    </row>
    <row r="118" spans="1:6" ht="13" x14ac:dyDescent="0.15">
      <c r="A118" s="408"/>
      <c r="B118" s="816"/>
      <c r="C118" s="816"/>
      <c r="D118" s="410"/>
      <c r="E118" s="410"/>
      <c r="F118" s="412"/>
    </row>
    <row r="119" spans="1:6" ht="13" x14ac:dyDescent="0.15">
      <c r="A119" s="408"/>
      <c r="B119" s="816"/>
      <c r="C119" s="816"/>
      <c r="D119" s="410"/>
      <c r="E119" s="410"/>
      <c r="F119" s="412"/>
    </row>
    <row r="120" spans="1:6" ht="13" x14ac:dyDescent="0.15">
      <c r="A120" s="408"/>
      <c r="B120" s="816"/>
      <c r="C120" s="816"/>
      <c r="D120" s="410"/>
      <c r="E120" s="410"/>
      <c r="F120" s="412"/>
    </row>
    <row r="121" spans="1:6" ht="13" x14ac:dyDescent="0.15">
      <c r="A121" s="408"/>
      <c r="B121" s="816"/>
      <c r="C121" s="816"/>
      <c r="D121" s="410"/>
      <c r="E121" s="410"/>
      <c r="F121" s="412"/>
    </row>
    <row r="122" spans="1:6" ht="13" x14ac:dyDescent="0.15">
      <c r="A122" s="408"/>
      <c r="B122" s="816"/>
      <c r="C122" s="816"/>
      <c r="D122" s="410"/>
      <c r="E122" s="410"/>
      <c r="F122" s="412"/>
    </row>
    <row r="123" spans="1:6" ht="13" x14ac:dyDescent="0.15">
      <c r="A123" s="408"/>
      <c r="B123" s="816"/>
      <c r="C123" s="816"/>
      <c r="D123" s="410"/>
      <c r="E123" s="410"/>
      <c r="F123" s="412"/>
    </row>
    <row r="124" spans="1:6" ht="13" x14ac:dyDescent="0.15">
      <c r="A124" s="408"/>
      <c r="B124" s="816"/>
      <c r="C124" s="816"/>
      <c r="D124" s="410"/>
      <c r="E124" s="410"/>
      <c r="F124" s="412"/>
    </row>
    <row r="125" spans="1:6" ht="13" x14ac:dyDescent="0.15">
      <c r="A125" s="408"/>
      <c r="B125" s="816"/>
      <c r="C125" s="816"/>
      <c r="D125" s="410"/>
      <c r="E125" s="410"/>
      <c r="F125" s="412"/>
    </row>
    <row r="126" spans="1:6" ht="13" x14ac:dyDescent="0.15">
      <c r="A126" s="408"/>
      <c r="B126" s="816"/>
      <c r="C126" s="816"/>
      <c r="D126" s="410"/>
      <c r="E126" s="410"/>
      <c r="F126" s="412"/>
    </row>
    <row r="127" spans="1:6" ht="13" x14ac:dyDescent="0.15">
      <c r="A127" s="408"/>
      <c r="B127" s="816"/>
      <c r="C127" s="816"/>
      <c r="D127" s="410"/>
      <c r="E127" s="410"/>
      <c r="F127" s="412"/>
    </row>
    <row r="128" spans="1:6" ht="13" x14ac:dyDescent="0.15">
      <c r="A128" s="408"/>
      <c r="B128" s="816"/>
      <c r="C128" s="816"/>
      <c r="D128" s="410"/>
      <c r="E128" s="410"/>
      <c r="F128" s="412"/>
    </row>
    <row r="129" spans="1:6" ht="13" x14ac:dyDescent="0.15">
      <c r="A129" s="408"/>
      <c r="B129" s="816"/>
      <c r="C129" s="816"/>
      <c r="D129" s="410"/>
      <c r="E129" s="410"/>
      <c r="F129" s="412"/>
    </row>
    <row r="130" spans="1:6" ht="13" x14ac:dyDescent="0.15">
      <c r="A130" s="408"/>
      <c r="B130" s="816"/>
      <c r="C130" s="816"/>
      <c r="D130" s="410"/>
      <c r="E130" s="410"/>
      <c r="F130" s="412"/>
    </row>
    <row r="131" spans="1:6" ht="13" x14ac:dyDescent="0.15">
      <c r="A131" s="408"/>
      <c r="B131" s="816"/>
      <c r="C131" s="816"/>
      <c r="D131" s="410"/>
      <c r="E131" s="410"/>
      <c r="F131" s="412"/>
    </row>
    <row r="132" spans="1:6" ht="13" x14ac:dyDescent="0.15">
      <c r="A132" s="408"/>
      <c r="B132" s="816"/>
      <c r="C132" s="816"/>
      <c r="D132" s="410"/>
      <c r="E132" s="410"/>
      <c r="F132" s="412"/>
    </row>
    <row r="133" spans="1:6" ht="13" x14ac:dyDescent="0.15">
      <c r="A133" s="408"/>
      <c r="B133" s="816"/>
      <c r="C133" s="816"/>
      <c r="D133" s="410"/>
      <c r="E133" s="410"/>
      <c r="F133" s="412"/>
    </row>
    <row r="134" spans="1:6" ht="13" x14ac:dyDescent="0.15">
      <c r="A134" s="408"/>
      <c r="B134" s="816"/>
      <c r="C134" s="816"/>
      <c r="D134" s="410"/>
      <c r="E134" s="410"/>
      <c r="F134" s="412"/>
    </row>
    <row r="135" spans="1:6" ht="13" x14ac:dyDescent="0.15">
      <c r="A135" s="408"/>
      <c r="B135" s="816"/>
      <c r="C135" s="816"/>
      <c r="D135" s="410"/>
      <c r="E135" s="410"/>
      <c r="F135" s="412"/>
    </row>
    <row r="136" spans="1:6" ht="13" x14ac:dyDescent="0.15">
      <c r="A136" s="408"/>
      <c r="B136" s="816"/>
      <c r="C136" s="816"/>
      <c r="D136" s="410"/>
      <c r="E136" s="410"/>
      <c r="F136" s="412"/>
    </row>
    <row r="137" spans="1:6" ht="13" x14ac:dyDescent="0.15">
      <c r="A137" s="408"/>
      <c r="B137" s="816"/>
      <c r="C137" s="816"/>
      <c r="D137" s="410"/>
      <c r="E137" s="410"/>
      <c r="F137" s="412"/>
    </row>
    <row r="138" spans="1:6" ht="13" x14ac:dyDescent="0.15">
      <c r="A138" s="408"/>
      <c r="B138" s="816"/>
      <c r="C138" s="816"/>
      <c r="D138" s="410"/>
      <c r="E138" s="410"/>
      <c r="F138" s="412"/>
    </row>
    <row r="139" spans="1:6" ht="13" x14ac:dyDescent="0.15">
      <c r="A139" s="408"/>
      <c r="B139" s="816"/>
      <c r="C139" s="816"/>
      <c r="D139" s="410"/>
      <c r="E139" s="410"/>
      <c r="F139" s="412"/>
    </row>
    <row r="140" spans="1:6" ht="13" x14ac:dyDescent="0.15">
      <c r="A140" s="408"/>
      <c r="B140" s="816"/>
      <c r="C140" s="816"/>
      <c r="D140" s="410"/>
      <c r="E140" s="410"/>
      <c r="F140" s="412"/>
    </row>
    <row r="141" spans="1:6" ht="13" x14ac:dyDescent="0.15">
      <c r="A141" s="408"/>
      <c r="B141" s="816"/>
      <c r="C141" s="816"/>
      <c r="D141" s="410"/>
      <c r="E141" s="410"/>
      <c r="F141" s="412"/>
    </row>
    <row r="142" spans="1:6" ht="13" x14ac:dyDescent="0.15">
      <c r="A142" s="408"/>
      <c r="B142" s="816"/>
      <c r="C142" s="816"/>
      <c r="D142" s="410"/>
      <c r="E142" s="410"/>
      <c r="F142" s="412"/>
    </row>
    <row r="143" spans="1:6" ht="13" x14ac:dyDescent="0.15">
      <c r="A143" s="408"/>
      <c r="B143" s="816"/>
      <c r="C143" s="816"/>
      <c r="D143" s="410"/>
      <c r="E143" s="410"/>
      <c r="F143" s="412"/>
    </row>
    <row r="144" spans="1:6" ht="13" x14ac:dyDescent="0.15">
      <c r="A144" s="408"/>
      <c r="B144" s="816"/>
      <c r="C144" s="816"/>
      <c r="D144" s="410"/>
      <c r="E144" s="410"/>
      <c r="F144" s="412"/>
    </row>
    <row r="145" spans="1:6" ht="13" x14ac:dyDescent="0.15">
      <c r="A145" s="408"/>
      <c r="B145" s="816"/>
      <c r="C145" s="816"/>
      <c r="D145" s="410"/>
      <c r="E145" s="410"/>
      <c r="F145" s="412"/>
    </row>
    <row r="146" spans="1:6" ht="13" x14ac:dyDescent="0.15">
      <c r="A146" s="408"/>
      <c r="B146" s="816"/>
      <c r="C146" s="816"/>
      <c r="D146" s="410"/>
      <c r="E146" s="410"/>
      <c r="F146" s="412"/>
    </row>
    <row r="147" spans="1:6" ht="13" x14ac:dyDescent="0.15">
      <c r="A147" s="408"/>
      <c r="B147" s="816"/>
      <c r="C147" s="816"/>
      <c r="D147" s="410"/>
      <c r="E147" s="410"/>
      <c r="F147" s="412"/>
    </row>
    <row r="148" spans="1:6" ht="13" x14ac:dyDescent="0.15">
      <c r="A148" s="408"/>
      <c r="B148" s="816"/>
      <c r="C148" s="816"/>
      <c r="D148" s="410"/>
      <c r="E148" s="410"/>
      <c r="F148" s="412"/>
    </row>
    <row r="149" spans="1:6" ht="13" x14ac:dyDescent="0.15">
      <c r="A149" s="408"/>
      <c r="B149" s="816"/>
      <c r="C149" s="816"/>
      <c r="D149" s="410"/>
      <c r="E149" s="410"/>
      <c r="F149" s="412"/>
    </row>
    <row r="150" spans="1:6" ht="13" x14ac:dyDescent="0.15">
      <c r="A150" s="408"/>
      <c r="B150" s="816"/>
      <c r="C150" s="816"/>
      <c r="D150" s="410"/>
      <c r="E150" s="410"/>
      <c r="F150" s="412"/>
    </row>
    <row r="151" spans="1:6" ht="13" x14ac:dyDescent="0.15">
      <c r="A151" s="408"/>
      <c r="B151" s="816"/>
      <c r="C151" s="816"/>
      <c r="D151" s="410"/>
      <c r="E151" s="410"/>
      <c r="F151" s="412"/>
    </row>
    <row r="152" spans="1:6" ht="13" x14ac:dyDescent="0.15">
      <c r="A152" s="408"/>
      <c r="B152" s="816"/>
      <c r="C152" s="816"/>
      <c r="D152" s="410"/>
      <c r="E152" s="410"/>
      <c r="F152" s="412"/>
    </row>
    <row r="153" spans="1:6" ht="13" x14ac:dyDescent="0.15">
      <c r="A153" s="408"/>
      <c r="B153" s="816"/>
      <c r="C153" s="816"/>
      <c r="D153" s="410"/>
      <c r="E153" s="410"/>
      <c r="F153" s="412"/>
    </row>
    <row r="154" spans="1:6" ht="13" x14ac:dyDescent="0.15">
      <c r="A154" s="408"/>
      <c r="B154" s="816"/>
      <c r="C154" s="816"/>
      <c r="D154" s="410"/>
      <c r="E154" s="410"/>
      <c r="F154" s="412"/>
    </row>
    <row r="155" spans="1:6" ht="13" x14ac:dyDescent="0.15">
      <c r="A155" s="408"/>
      <c r="B155" s="816"/>
      <c r="C155" s="816"/>
      <c r="D155" s="410"/>
      <c r="E155" s="410"/>
      <c r="F155" s="412"/>
    </row>
    <row r="156" spans="1:6" ht="13" x14ac:dyDescent="0.15">
      <c r="A156" s="408"/>
      <c r="B156" s="816"/>
      <c r="C156" s="816"/>
      <c r="D156" s="410"/>
      <c r="E156" s="410"/>
      <c r="F156" s="412"/>
    </row>
    <row r="157" spans="1:6" ht="13" x14ac:dyDescent="0.15">
      <c r="A157" s="408"/>
      <c r="B157" s="816"/>
      <c r="C157" s="816"/>
      <c r="D157" s="410"/>
      <c r="E157" s="410"/>
      <c r="F157" s="412"/>
    </row>
    <row r="158" spans="1:6" ht="13" x14ac:dyDescent="0.15">
      <c r="A158" s="408"/>
      <c r="B158" s="816"/>
      <c r="C158" s="816"/>
      <c r="D158" s="410"/>
      <c r="E158" s="410"/>
      <c r="F158" s="412"/>
    </row>
    <row r="159" spans="1:6" ht="13" x14ac:dyDescent="0.15">
      <c r="A159" s="408"/>
      <c r="B159" s="816"/>
      <c r="C159" s="816"/>
      <c r="D159" s="410"/>
      <c r="E159" s="410"/>
      <c r="F159" s="412"/>
    </row>
    <row r="160" spans="1:6" ht="13" x14ac:dyDescent="0.15">
      <c r="A160" s="408"/>
      <c r="B160" s="816"/>
      <c r="C160" s="816"/>
      <c r="D160" s="410"/>
      <c r="E160" s="410"/>
      <c r="F160" s="412"/>
    </row>
    <row r="161" spans="1:6" ht="13" x14ac:dyDescent="0.15">
      <c r="A161" s="408"/>
      <c r="B161" s="816"/>
      <c r="C161" s="816"/>
      <c r="D161" s="410"/>
      <c r="E161" s="410"/>
      <c r="F161" s="412"/>
    </row>
    <row r="162" spans="1:6" ht="13" x14ac:dyDescent="0.15">
      <c r="A162" s="408"/>
      <c r="B162" s="816"/>
      <c r="C162" s="816"/>
      <c r="D162" s="410"/>
      <c r="E162" s="410"/>
      <c r="F162" s="412"/>
    </row>
    <row r="163" spans="1:6" ht="13" x14ac:dyDescent="0.15">
      <c r="A163" s="408"/>
      <c r="B163" s="816"/>
      <c r="C163" s="816"/>
      <c r="D163" s="410"/>
      <c r="E163" s="410"/>
      <c r="F163" s="412"/>
    </row>
    <row r="164" spans="1:6" ht="13" x14ac:dyDescent="0.15">
      <c r="A164" s="408"/>
      <c r="B164" s="816"/>
      <c r="C164" s="816"/>
      <c r="D164" s="410"/>
      <c r="E164" s="410"/>
      <c r="F164" s="412"/>
    </row>
    <row r="165" spans="1:6" ht="13" x14ac:dyDescent="0.15">
      <c r="A165" s="408"/>
      <c r="B165" s="816"/>
      <c r="C165" s="816"/>
      <c r="D165" s="410"/>
      <c r="E165" s="410"/>
      <c r="F165" s="412"/>
    </row>
    <row r="166" spans="1:6" ht="13" x14ac:dyDescent="0.15">
      <c r="A166" s="408"/>
      <c r="B166" s="816"/>
      <c r="C166" s="816"/>
      <c r="D166" s="410"/>
      <c r="E166" s="410"/>
      <c r="F166" s="412"/>
    </row>
    <row r="167" spans="1:6" ht="13" x14ac:dyDescent="0.15">
      <c r="A167" s="408"/>
      <c r="B167" s="816"/>
      <c r="C167" s="816"/>
      <c r="D167" s="410"/>
      <c r="E167" s="410"/>
      <c r="F167" s="412"/>
    </row>
    <row r="168" spans="1:6" ht="13" x14ac:dyDescent="0.15">
      <c r="A168" s="408"/>
      <c r="B168" s="816"/>
      <c r="C168" s="816"/>
      <c r="D168" s="410"/>
      <c r="E168" s="410"/>
      <c r="F168" s="412"/>
    </row>
    <row r="169" spans="1:6" ht="13" x14ac:dyDescent="0.15">
      <c r="A169" s="408"/>
      <c r="B169" s="816"/>
      <c r="C169" s="816"/>
      <c r="D169" s="410"/>
      <c r="E169" s="410"/>
      <c r="F169" s="412"/>
    </row>
    <row r="170" spans="1:6" ht="13" x14ac:dyDescent="0.15">
      <c r="A170" s="408"/>
      <c r="B170" s="816"/>
      <c r="C170" s="816"/>
      <c r="D170" s="410"/>
      <c r="E170" s="410"/>
      <c r="F170" s="412"/>
    </row>
    <row r="171" spans="1:6" ht="13" x14ac:dyDescent="0.15">
      <c r="A171" s="408"/>
      <c r="B171" s="816"/>
      <c r="C171" s="816"/>
      <c r="D171" s="410"/>
      <c r="E171" s="410"/>
      <c r="F171" s="412"/>
    </row>
    <row r="172" spans="1:6" ht="13" x14ac:dyDescent="0.15">
      <c r="A172" s="408"/>
      <c r="B172" s="816"/>
      <c r="C172" s="816"/>
      <c r="D172" s="410"/>
      <c r="E172" s="410"/>
      <c r="F172" s="412"/>
    </row>
    <row r="173" spans="1:6" ht="13" x14ac:dyDescent="0.15">
      <c r="A173" s="408"/>
      <c r="B173" s="816"/>
      <c r="C173" s="816"/>
      <c r="D173" s="410"/>
      <c r="E173" s="410"/>
      <c r="F173" s="412"/>
    </row>
    <row r="174" spans="1:6" ht="13" x14ac:dyDescent="0.15">
      <c r="A174" s="408"/>
      <c r="B174" s="816"/>
      <c r="C174" s="816"/>
      <c r="D174" s="410"/>
      <c r="E174" s="410"/>
      <c r="F174" s="412"/>
    </row>
    <row r="175" spans="1:6" ht="13" x14ac:dyDescent="0.15">
      <c r="A175" s="408"/>
      <c r="B175" s="816"/>
      <c r="C175" s="816"/>
      <c r="D175" s="410"/>
      <c r="E175" s="410"/>
      <c r="F175" s="412"/>
    </row>
    <row r="176" spans="1:6" ht="13" x14ac:dyDescent="0.15">
      <c r="A176" s="408"/>
      <c r="B176" s="816"/>
      <c r="C176" s="816"/>
      <c r="D176" s="410"/>
      <c r="E176" s="410"/>
      <c r="F176" s="412"/>
    </row>
    <row r="177" spans="1:6" ht="13" x14ac:dyDescent="0.15">
      <c r="A177" s="408"/>
      <c r="B177" s="816"/>
      <c r="C177" s="816"/>
      <c r="D177" s="410"/>
      <c r="E177" s="410"/>
      <c r="F177" s="412"/>
    </row>
    <row r="178" spans="1:6" ht="13" x14ac:dyDescent="0.15">
      <c r="A178" s="408"/>
      <c r="B178" s="816"/>
      <c r="C178" s="816"/>
      <c r="D178" s="410"/>
      <c r="E178" s="410"/>
      <c r="F178" s="412"/>
    </row>
    <row r="179" spans="1:6" ht="13" x14ac:dyDescent="0.15">
      <c r="A179" s="408"/>
      <c r="B179" s="816"/>
      <c r="C179" s="816"/>
      <c r="D179" s="410"/>
      <c r="E179" s="410"/>
      <c r="F179" s="412"/>
    </row>
    <row r="180" spans="1:6" ht="13" x14ac:dyDescent="0.15">
      <c r="A180" s="408"/>
      <c r="B180" s="816"/>
      <c r="C180" s="816"/>
      <c r="D180" s="410"/>
      <c r="E180" s="410"/>
      <c r="F180" s="412"/>
    </row>
    <row r="181" spans="1:6" ht="13" x14ac:dyDescent="0.15">
      <c r="A181" s="408"/>
      <c r="B181" s="816"/>
      <c r="C181" s="816"/>
      <c r="D181" s="410"/>
      <c r="E181" s="410"/>
      <c r="F181" s="412"/>
    </row>
    <row r="182" spans="1:6" ht="13" x14ac:dyDescent="0.15">
      <c r="A182" s="408"/>
      <c r="B182" s="816"/>
      <c r="C182" s="816"/>
      <c r="D182" s="410"/>
      <c r="E182" s="410"/>
      <c r="F182" s="412"/>
    </row>
    <row r="183" spans="1:6" ht="13" x14ac:dyDescent="0.15">
      <c r="A183" s="408"/>
      <c r="B183" s="816"/>
      <c r="C183" s="816"/>
      <c r="D183" s="410"/>
      <c r="E183" s="410"/>
      <c r="F183" s="412"/>
    </row>
    <row r="184" spans="1:6" ht="13" x14ac:dyDescent="0.15">
      <c r="A184" s="408"/>
      <c r="B184" s="816"/>
      <c r="C184" s="816"/>
      <c r="D184" s="410"/>
      <c r="E184" s="410"/>
      <c r="F184" s="412"/>
    </row>
    <row r="185" spans="1:6" ht="13" x14ac:dyDescent="0.15">
      <c r="A185" s="408"/>
      <c r="B185" s="816"/>
      <c r="C185" s="816"/>
      <c r="D185" s="410"/>
      <c r="E185" s="410"/>
      <c r="F185" s="412"/>
    </row>
    <row r="186" spans="1:6" ht="13" x14ac:dyDescent="0.15">
      <c r="A186" s="408"/>
      <c r="B186" s="816"/>
      <c r="C186" s="816"/>
      <c r="D186" s="410"/>
      <c r="E186" s="410"/>
      <c r="F186" s="412"/>
    </row>
    <row r="187" spans="1:6" ht="13" x14ac:dyDescent="0.15">
      <c r="A187" s="408"/>
      <c r="B187" s="816"/>
      <c r="C187" s="816"/>
      <c r="D187" s="410"/>
      <c r="E187" s="410"/>
      <c r="F187" s="412"/>
    </row>
    <row r="188" spans="1:6" ht="13" x14ac:dyDescent="0.15">
      <c r="A188" s="408"/>
      <c r="B188" s="816"/>
      <c r="C188" s="816"/>
      <c r="D188" s="410"/>
      <c r="E188" s="410"/>
      <c r="F188" s="412"/>
    </row>
    <row r="189" spans="1:6" ht="13" x14ac:dyDescent="0.15">
      <c r="A189" s="408"/>
      <c r="B189" s="816"/>
      <c r="C189" s="816"/>
      <c r="D189" s="410"/>
      <c r="E189" s="410"/>
      <c r="F189" s="412"/>
    </row>
    <row r="190" spans="1:6" ht="13" x14ac:dyDescent="0.15">
      <c r="A190" s="408"/>
      <c r="B190" s="816"/>
      <c r="C190" s="816"/>
      <c r="D190" s="410"/>
      <c r="E190" s="410"/>
      <c r="F190" s="412"/>
    </row>
    <row r="191" spans="1:6" ht="13" x14ac:dyDescent="0.15">
      <c r="A191" s="408"/>
      <c r="B191" s="816"/>
      <c r="C191" s="816"/>
      <c r="D191" s="410"/>
      <c r="E191" s="410"/>
      <c r="F191" s="412"/>
    </row>
    <row r="192" spans="1:6" ht="13" x14ac:dyDescent="0.15">
      <c r="A192" s="408"/>
      <c r="B192" s="816"/>
      <c r="C192" s="816"/>
      <c r="D192" s="410"/>
      <c r="E192" s="410"/>
      <c r="F192" s="412"/>
    </row>
    <row r="193" spans="1:6" ht="13" x14ac:dyDescent="0.15">
      <c r="A193" s="408"/>
      <c r="B193" s="816"/>
      <c r="C193" s="816"/>
      <c r="D193" s="410"/>
      <c r="E193" s="410"/>
      <c r="F193" s="412"/>
    </row>
    <row r="194" spans="1:6" ht="13" x14ac:dyDescent="0.15">
      <c r="A194" s="408"/>
      <c r="B194" s="816"/>
      <c r="C194" s="816"/>
      <c r="D194" s="410"/>
      <c r="E194" s="410"/>
      <c r="F194" s="412"/>
    </row>
    <row r="195" spans="1:6" ht="13" x14ac:dyDescent="0.15">
      <c r="A195" s="408"/>
      <c r="B195" s="816"/>
      <c r="C195" s="816"/>
      <c r="D195" s="410"/>
      <c r="E195" s="410"/>
      <c r="F195" s="412"/>
    </row>
    <row r="196" spans="1:6" ht="13" x14ac:dyDescent="0.15">
      <c r="A196" s="408"/>
      <c r="B196" s="816"/>
      <c r="C196" s="816"/>
      <c r="D196" s="410"/>
      <c r="E196" s="410"/>
      <c r="F196" s="412"/>
    </row>
    <row r="197" spans="1:6" ht="13" x14ac:dyDescent="0.15">
      <c r="A197" s="408"/>
      <c r="B197" s="816"/>
      <c r="C197" s="816"/>
      <c r="D197" s="410"/>
      <c r="E197" s="410"/>
      <c r="F197" s="412"/>
    </row>
    <row r="198" spans="1:6" ht="13" x14ac:dyDescent="0.15">
      <c r="A198" s="408"/>
      <c r="B198" s="816"/>
      <c r="C198" s="816"/>
      <c r="D198" s="410"/>
      <c r="E198" s="410"/>
      <c r="F198" s="412"/>
    </row>
    <row r="199" spans="1:6" ht="13" x14ac:dyDescent="0.15">
      <c r="A199" s="408"/>
      <c r="B199" s="816"/>
      <c r="C199" s="816"/>
      <c r="D199" s="410"/>
      <c r="E199" s="410"/>
      <c r="F199" s="412"/>
    </row>
    <row r="200" spans="1:6" ht="13" x14ac:dyDescent="0.15">
      <c r="A200" s="408"/>
      <c r="B200" s="816"/>
      <c r="C200" s="816"/>
      <c r="D200" s="410"/>
      <c r="E200" s="410"/>
      <c r="F200" s="412"/>
    </row>
    <row r="201" spans="1:6" ht="13" x14ac:dyDescent="0.15">
      <c r="A201" s="408"/>
      <c r="B201" s="816"/>
      <c r="C201" s="816"/>
      <c r="D201" s="410"/>
      <c r="E201" s="410"/>
      <c r="F201" s="412"/>
    </row>
    <row r="202" spans="1:6" ht="13" x14ac:dyDescent="0.15">
      <c r="A202" s="408"/>
      <c r="B202" s="816"/>
      <c r="C202" s="816"/>
      <c r="D202" s="410"/>
      <c r="E202" s="410"/>
      <c r="F202" s="412"/>
    </row>
    <row r="203" spans="1:6" ht="13" x14ac:dyDescent="0.15">
      <c r="A203" s="408"/>
      <c r="B203" s="816"/>
      <c r="C203" s="816"/>
      <c r="D203" s="410"/>
      <c r="E203" s="410"/>
      <c r="F203" s="412"/>
    </row>
    <row r="204" spans="1:6" ht="13" x14ac:dyDescent="0.15">
      <c r="A204" s="408"/>
      <c r="B204" s="816"/>
      <c r="C204" s="816"/>
      <c r="D204" s="410"/>
      <c r="E204" s="410"/>
      <c r="F204" s="412"/>
    </row>
    <row r="205" spans="1:6" ht="13" x14ac:dyDescent="0.15">
      <c r="A205" s="408"/>
      <c r="B205" s="816"/>
      <c r="C205" s="816"/>
      <c r="D205" s="410"/>
      <c r="E205" s="410"/>
      <c r="F205" s="412"/>
    </row>
    <row r="206" spans="1:6" ht="13" x14ac:dyDescent="0.15">
      <c r="A206" s="408"/>
      <c r="B206" s="816"/>
      <c r="C206" s="816"/>
      <c r="D206" s="410"/>
      <c r="E206" s="410"/>
      <c r="F206" s="412"/>
    </row>
    <row r="207" spans="1:6" ht="13" x14ac:dyDescent="0.15">
      <c r="A207" s="408"/>
      <c r="B207" s="816"/>
      <c r="C207" s="816"/>
      <c r="D207" s="410"/>
      <c r="E207" s="410"/>
      <c r="F207" s="412"/>
    </row>
    <row r="208" spans="1:6" ht="13" x14ac:dyDescent="0.15">
      <c r="A208" s="408"/>
      <c r="B208" s="816"/>
      <c r="C208" s="816"/>
      <c r="D208" s="410"/>
      <c r="E208" s="410"/>
      <c r="F208" s="412"/>
    </row>
    <row r="209" spans="1:6" ht="13" x14ac:dyDescent="0.15">
      <c r="A209" s="408"/>
      <c r="B209" s="816"/>
      <c r="C209" s="816"/>
      <c r="D209" s="410"/>
      <c r="E209" s="410"/>
      <c r="F209" s="412"/>
    </row>
    <row r="210" spans="1:6" ht="13" x14ac:dyDescent="0.15">
      <c r="A210" s="408"/>
      <c r="B210" s="816"/>
      <c r="C210" s="816"/>
      <c r="D210" s="410"/>
      <c r="E210" s="410"/>
      <c r="F210" s="412"/>
    </row>
    <row r="211" spans="1:6" ht="13" x14ac:dyDescent="0.15">
      <c r="A211" s="408"/>
      <c r="B211" s="816"/>
      <c r="C211" s="816"/>
      <c r="D211" s="410"/>
      <c r="E211" s="410"/>
      <c r="F211" s="412"/>
    </row>
    <row r="212" spans="1:6" ht="13" x14ac:dyDescent="0.15">
      <c r="A212" s="408"/>
      <c r="B212" s="816"/>
      <c r="C212" s="816"/>
      <c r="D212" s="410"/>
      <c r="E212" s="410"/>
      <c r="F212" s="412"/>
    </row>
    <row r="213" spans="1:6" ht="13" x14ac:dyDescent="0.15">
      <c r="A213" s="408"/>
      <c r="B213" s="816"/>
      <c r="C213" s="816"/>
      <c r="D213" s="410"/>
      <c r="E213" s="410"/>
      <c r="F213" s="412"/>
    </row>
    <row r="214" spans="1:6" ht="13" x14ac:dyDescent="0.15">
      <c r="A214" s="408"/>
      <c r="B214" s="816"/>
      <c r="C214" s="816"/>
      <c r="D214" s="410"/>
      <c r="E214" s="410"/>
      <c r="F214" s="412"/>
    </row>
    <row r="215" spans="1:6" ht="13" x14ac:dyDescent="0.15">
      <c r="A215" s="408"/>
      <c r="B215" s="816"/>
      <c r="C215" s="816"/>
      <c r="D215" s="410"/>
      <c r="E215" s="410"/>
      <c r="F215" s="412"/>
    </row>
    <row r="216" spans="1:6" ht="13" x14ac:dyDescent="0.15">
      <c r="A216" s="408"/>
      <c r="B216" s="816"/>
      <c r="C216" s="816"/>
      <c r="D216" s="410"/>
      <c r="E216" s="410"/>
      <c r="F216" s="412"/>
    </row>
    <row r="217" spans="1:6" ht="13" x14ac:dyDescent="0.15">
      <c r="A217" s="408"/>
      <c r="B217" s="816"/>
      <c r="C217" s="816"/>
      <c r="D217" s="410"/>
      <c r="E217" s="410"/>
      <c r="F217" s="412"/>
    </row>
    <row r="218" spans="1:6" ht="13" x14ac:dyDescent="0.15">
      <c r="A218" s="408"/>
      <c r="B218" s="816"/>
      <c r="C218" s="816"/>
      <c r="D218" s="410"/>
      <c r="E218" s="410"/>
      <c r="F218" s="412"/>
    </row>
    <row r="219" spans="1:6" ht="13" x14ac:dyDescent="0.15">
      <c r="A219" s="408"/>
      <c r="B219" s="816"/>
      <c r="C219" s="816"/>
      <c r="D219" s="410"/>
      <c r="E219" s="410"/>
      <c r="F219" s="412"/>
    </row>
    <row r="220" spans="1:6" ht="13" x14ac:dyDescent="0.15">
      <c r="A220" s="408"/>
      <c r="B220" s="816"/>
      <c r="C220" s="816"/>
      <c r="D220" s="410"/>
      <c r="E220" s="410"/>
      <c r="F220" s="412"/>
    </row>
    <row r="221" spans="1:6" ht="13" x14ac:dyDescent="0.15">
      <c r="A221" s="408"/>
      <c r="B221" s="816"/>
      <c r="C221" s="816"/>
      <c r="D221" s="410"/>
      <c r="E221" s="410"/>
      <c r="F221" s="412"/>
    </row>
    <row r="222" spans="1:6" ht="13" x14ac:dyDescent="0.15">
      <c r="A222" s="408"/>
      <c r="B222" s="816"/>
      <c r="C222" s="816"/>
      <c r="D222" s="410"/>
      <c r="E222" s="410"/>
      <c r="F222" s="412"/>
    </row>
    <row r="223" spans="1:6" ht="13" x14ac:dyDescent="0.15">
      <c r="A223" s="408"/>
      <c r="B223" s="816"/>
      <c r="C223" s="816"/>
      <c r="D223" s="410"/>
      <c r="E223" s="410"/>
      <c r="F223" s="412"/>
    </row>
    <row r="224" spans="1:6" ht="13" x14ac:dyDescent="0.15">
      <c r="A224" s="408"/>
      <c r="B224" s="816"/>
      <c r="C224" s="816"/>
      <c r="D224" s="410"/>
      <c r="E224" s="410"/>
      <c r="F224" s="412"/>
    </row>
    <row r="225" spans="1:6" ht="13" x14ac:dyDescent="0.15">
      <c r="A225" s="408"/>
      <c r="B225" s="816"/>
      <c r="C225" s="816"/>
      <c r="D225" s="410"/>
      <c r="E225" s="410"/>
      <c r="F225" s="412"/>
    </row>
    <row r="226" spans="1:6" ht="13" x14ac:dyDescent="0.15">
      <c r="A226" s="408"/>
      <c r="B226" s="816"/>
      <c r="C226" s="816"/>
      <c r="D226" s="410"/>
      <c r="E226" s="410"/>
      <c r="F226" s="412"/>
    </row>
    <row r="227" spans="1:6" ht="13" x14ac:dyDescent="0.15">
      <c r="A227" s="408"/>
      <c r="B227" s="816"/>
      <c r="C227" s="816"/>
      <c r="D227" s="410"/>
      <c r="E227" s="410"/>
      <c r="F227" s="412"/>
    </row>
    <row r="228" spans="1:6" ht="13" x14ac:dyDescent="0.15">
      <c r="A228" s="408"/>
      <c r="B228" s="816"/>
      <c r="C228" s="816"/>
      <c r="D228" s="410"/>
      <c r="E228" s="410"/>
      <c r="F228" s="412"/>
    </row>
    <row r="229" spans="1:6" ht="13" x14ac:dyDescent="0.15">
      <c r="A229" s="408"/>
      <c r="B229" s="816"/>
      <c r="C229" s="816"/>
      <c r="D229" s="410"/>
      <c r="E229" s="410"/>
      <c r="F229" s="412"/>
    </row>
    <row r="230" spans="1:6" ht="13" x14ac:dyDescent="0.15">
      <c r="A230" s="408"/>
      <c r="B230" s="816"/>
      <c r="C230" s="816"/>
      <c r="D230" s="410"/>
      <c r="E230" s="410"/>
      <c r="F230" s="412"/>
    </row>
    <row r="231" spans="1:6" ht="13" x14ac:dyDescent="0.15">
      <c r="A231" s="408"/>
      <c r="B231" s="816"/>
      <c r="C231" s="816"/>
      <c r="D231" s="410"/>
      <c r="E231" s="410"/>
      <c r="F231" s="412"/>
    </row>
    <row r="232" spans="1:6" ht="13" x14ac:dyDescent="0.15">
      <c r="A232" s="408"/>
      <c r="B232" s="816"/>
      <c r="C232" s="816"/>
      <c r="D232" s="410"/>
      <c r="E232" s="410"/>
      <c r="F232" s="412"/>
    </row>
    <row r="233" spans="1:6" ht="13" x14ac:dyDescent="0.15">
      <c r="A233" s="408"/>
      <c r="B233" s="816"/>
      <c r="C233" s="816"/>
      <c r="D233" s="410"/>
      <c r="E233" s="410"/>
      <c r="F233" s="412"/>
    </row>
    <row r="234" spans="1:6" ht="13" x14ac:dyDescent="0.15">
      <c r="A234" s="408"/>
      <c r="B234" s="816"/>
      <c r="C234" s="816"/>
      <c r="D234" s="410"/>
      <c r="E234" s="410"/>
      <c r="F234" s="412"/>
    </row>
    <row r="235" spans="1:6" ht="13" x14ac:dyDescent="0.15">
      <c r="A235" s="408"/>
      <c r="B235" s="816"/>
      <c r="C235" s="816"/>
      <c r="D235" s="410"/>
      <c r="E235" s="410"/>
      <c r="F235" s="412"/>
    </row>
    <row r="236" spans="1:6" ht="13" x14ac:dyDescent="0.15">
      <c r="A236" s="408"/>
      <c r="B236" s="816"/>
      <c r="C236" s="816"/>
      <c r="D236" s="410"/>
      <c r="E236" s="410"/>
      <c r="F236" s="412"/>
    </row>
    <row r="237" spans="1:6" ht="13" x14ac:dyDescent="0.15">
      <c r="A237" s="408"/>
      <c r="B237" s="816"/>
      <c r="C237" s="816"/>
      <c r="D237" s="410"/>
      <c r="E237" s="410"/>
      <c r="F237" s="412"/>
    </row>
    <row r="238" spans="1:6" ht="13" x14ac:dyDescent="0.15">
      <c r="A238" s="408"/>
      <c r="B238" s="816"/>
      <c r="C238" s="816"/>
      <c r="D238" s="410"/>
      <c r="E238" s="410"/>
      <c r="F238" s="412"/>
    </row>
    <row r="239" spans="1:6" ht="13" x14ac:dyDescent="0.15">
      <c r="A239" s="408"/>
      <c r="B239" s="816"/>
      <c r="C239" s="816"/>
      <c r="D239" s="410"/>
      <c r="E239" s="410"/>
      <c r="F239" s="412"/>
    </row>
    <row r="240" spans="1:6" ht="13" x14ac:dyDescent="0.15">
      <c r="A240" s="408"/>
      <c r="B240" s="816"/>
      <c r="C240" s="816"/>
      <c r="D240" s="410"/>
      <c r="E240" s="410"/>
      <c r="F240" s="412"/>
    </row>
    <row r="241" spans="1:6" ht="13" x14ac:dyDescent="0.15">
      <c r="A241" s="408"/>
      <c r="B241" s="816"/>
      <c r="C241" s="816"/>
      <c r="D241" s="410"/>
      <c r="E241" s="410"/>
      <c r="F241" s="412"/>
    </row>
    <row r="242" spans="1:6" ht="13" x14ac:dyDescent="0.15">
      <c r="A242" s="408"/>
      <c r="B242" s="816"/>
      <c r="C242" s="816"/>
      <c r="D242" s="410"/>
      <c r="E242" s="410"/>
      <c r="F242" s="412"/>
    </row>
    <row r="243" spans="1:6" ht="13" x14ac:dyDescent="0.15">
      <c r="A243" s="408"/>
      <c r="B243" s="816"/>
      <c r="C243" s="816"/>
      <c r="D243" s="410"/>
      <c r="E243" s="410"/>
      <c r="F243" s="412"/>
    </row>
    <row r="244" spans="1:6" ht="13" x14ac:dyDescent="0.15">
      <c r="A244" s="408"/>
      <c r="B244" s="816"/>
      <c r="C244" s="816"/>
      <c r="D244" s="410"/>
      <c r="E244" s="410"/>
      <c r="F244" s="412"/>
    </row>
    <row r="245" spans="1:6" ht="13" x14ac:dyDescent="0.15">
      <c r="A245" s="408"/>
      <c r="B245" s="816"/>
      <c r="C245" s="816"/>
      <c r="D245" s="410"/>
      <c r="E245" s="410"/>
      <c r="F245" s="412"/>
    </row>
    <row r="246" spans="1:6" ht="13" x14ac:dyDescent="0.15">
      <c r="A246" s="408"/>
      <c r="B246" s="816"/>
      <c r="C246" s="816"/>
      <c r="D246" s="410"/>
      <c r="E246" s="410"/>
      <c r="F246" s="412"/>
    </row>
    <row r="247" spans="1:6" ht="13" x14ac:dyDescent="0.15">
      <c r="A247" s="408"/>
      <c r="B247" s="816"/>
      <c r="C247" s="816"/>
      <c r="D247" s="410"/>
      <c r="E247" s="410"/>
      <c r="F247" s="412"/>
    </row>
    <row r="248" spans="1:6" ht="13" x14ac:dyDescent="0.15">
      <c r="A248" s="408"/>
      <c r="B248" s="816"/>
      <c r="C248" s="816"/>
      <c r="D248" s="410"/>
      <c r="E248" s="410"/>
      <c r="F248" s="412"/>
    </row>
    <row r="249" spans="1:6" ht="13" x14ac:dyDescent="0.15">
      <c r="A249" s="408"/>
      <c r="B249" s="816"/>
      <c r="C249" s="816"/>
      <c r="D249" s="410"/>
      <c r="E249" s="410"/>
      <c r="F249" s="412"/>
    </row>
    <row r="250" spans="1:6" ht="13" x14ac:dyDescent="0.15">
      <c r="A250" s="408"/>
      <c r="B250" s="816"/>
      <c r="C250" s="816"/>
      <c r="D250" s="410"/>
      <c r="E250" s="410"/>
      <c r="F250" s="412"/>
    </row>
    <row r="251" spans="1:6" ht="13" x14ac:dyDescent="0.15">
      <c r="A251" s="408"/>
      <c r="B251" s="816"/>
      <c r="C251" s="816"/>
      <c r="D251" s="410"/>
      <c r="E251" s="410"/>
      <c r="F251" s="412"/>
    </row>
    <row r="252" spans="1:6" ht="13" x14ac:dyDescent="0.15">
      <c r="A252" s="408"/>
      <c r="B252" s="816"/>
      <c r="C252" s="816"/>
      <c r="D252" s="410"/>
      <c r="E252" s="410"/>
      <c r="F252" s="412"/>
    </row>
    <row r="253" spans="1:6" ht="13" x14ac:dyDescent="0.15">
      <c r="A253" s="408"/>
      <c r="B253" s="816"/>
      <c r="C253" s="816"/>
      <c r="D253" s="410"/>
      <c r="E253" s="410"/>
      <c r="F253" s="412"/>
    </row>
    <row r="254" spans="1:6" ht="13" x14ac:dyDescent="0.15">
      <c r="A254" s="408"/>
      <c r="B254" s="816"/>
      <c r="C254" s="816"/>
      <c r="D254" s="410"/>
      <c r="E254" s="410"/>
      <c r="F254" s="412"/>
    </row>
    <row r="255" spans="1:6" ht="13" x14ac:dyDescent="0.15">
      <c r="A255" s="408"/>
      <c r="B255" s="816"/>
      <c r="C255" s="816"/>
      <c r="D255" s="410"/>
      <c r="E255" s="410"/>
      <c r="F255" s="412"/>
    </row>
    <row r="256" spans="1:6" ht="13" x14ac:dyDescent="0.15">
      <c r="A256" s="408"/>
      <c r="B256" s="816"/>
      <c r="C256" s="816"/>
      <c r="D256" s="410"/>
      <c r="E256" s="410"/>
      <c r="F256" s="412"/>
    </row>
    <row r="257" spans="1:6" ht="13" x14ac:dyDescent="0.15">
      <c r="A257" s="408"/>
      <c r="B257" s="816"/>
      <c r="C257" s="816"/>
      <c r="D257" s="410"/>
      <c r="E257" s="410"/>
      <c r="F257" s="412"/>
    </row>
    <row r="258" spans="1:6" ht="13" x14ac:dyDescent="0.15">
      <c r="A258" s="408"/>
      <c r="B258" s="816"/>
      <c r="C258" s="816"/>
      <c r="D258" s="410"/>
      <c r="E258" s="410"/>
      <c r="F258" s="412"/>
    </row>
    <row r="259" spans="1:6" ht="13" x14ac:dyDescent="0.15">
      <c r="A259" s="408"/>
      <c r="B259" s="816"/>
      <c r="C259" s="816"/>
      <c r="D259" s="410"/>
      <c r="E259" s="410"/>
      <c r="F259" s="412"/>
    </row>
    <row r="260" spans="1:6" ht="13" x14ac:dyDescent="0.15">
      <c r="A260" s="408"/>
      <c r="B260" s="816"/>
      <c r="C260" s="816"/>
      <c r="D260" s="410"/>
      <c r="E260" s="410"/>
      <c r="F260" s="412"/>
    </row>
    <row r="261" spans="1:6" ht="13" x14ac:dyDescent="0.15">
      <c r="A261" s="408"/>
      <c r="B261" s="816"/>
      <c r="C261" s="816"/>
      <c r="D261" s="410"/>
      <c r="E261" s="410"/>
      <c r="F261" s="412"/>
    </row>
    <row r="262" spans="1:6" ht="13" x14ac:dyDescent="0.15">
      <c r="A262" s="408"/>
      <c r="B262" s="816"/>
      <c r="C262" s="816"/>
      <c r="D262" s="410"/>
      <c r="E262" s="410"/>
      <c r="F262" s="412"/>
    </row>
    <row r="263" spans="1:6" ht="13" x14ac:dyDescent="0.15">
      <c r="A263" s="408"/>
      <c r="B263" s="816"/>
      <c r="C263" s="816"/>
      <c r="D263" s="410"/>
      <c r="E263" s="410"/>
      <c r="F263" s="412"/>
    </row>
    <row r="264" spans="1:6" ht="13" x14ac:dyDescent="0.15">
      <c r="A264" s="408"/>
      <c r="B264" s="816"/>
      <c r="C264" s="816"/>
      <c r="D264" s="410"/>
      <c r="E264" s="410"/>
      <c r="F264" s="412"/>
    </row>
    <row r="265" spans="1:6" ht="13" x14ac:dyDescent="0.15">
      <c r="A265" s="408"/>
      <c r="B265" s="816"/>
      <c r="C265" s="816"/>
      <c r="D265" s="410"/>
      <c r="E265" s="410"/>
      <c r="F265" s="412"/>
    </row>
    <row r="266" spans="1:6" ht="13" x14ac:dyDescent="0.15">
      <c r="A266" s="408"/>
      <c r="B266" s="816"/>
      <c r="C266" s="816"/>
      <c r="D266" s="410"/>
      <c r="E266" s="410"/>
      <c r="F266" s="412"/>
    </row>
    <row r="267" spans="1:6" ht="13" x14ac:dyDescent="0.15">
      <c r="A267" s="408"/>
      <c r="B267" s="816"/>
      <c r="C267" s="816"/>
      <c r="D267" s="410"/>
      <c r="E267" s="410"/>
      <c r="F267" s="412"/>
    </row>
    <row r="268" spans="1:6" ht="13" x14ac:dyDescent="0.15">
      <c r="A268" s="408"/>
      <c r="B268" s="816"/>
      <c r="C268" s="816"/>
      <c r="D268" s="410"/>
      <c r="E268" s="410"/>
      <c r="F268" s="412"/>
    </row>
    <row r="269" spans="1:6" ht="13" x14ac:dyDescent="0.15">
      <c r="A269" s="408"/>
      <c r="B269" s="816"/>
      <c r="C269" s="816"/>
      <c r="D269" s="410"/>
      <c r="E269" s="410"/>
      <c r="F269" s="412"/>
    </row>
    <row r="270" spans="1:6" ht="13" x14ac:dyDescent="0.15">
      <c r="A270" s="408"/>
      <c r="B270" s="816"/>
      <c r="C270" s="816"/>
      <c r="D270" s="410"/>
      <c r="E270" s="410"/>
      <c r="F270" s="412"/>
    </row>
    <row r="271" spans="1:6" ht="13" x14ac:dyDescent="0.15">
      <c r="A271" s="408"/>
      <c r="B271" s="816"/>
      <c r="C271" s="816"/>
      <c r="D271" s="410"/>
      <c r="E271" s="410"/>
      <c r="F271" s="412"/>
    </row>
    <row r="272" spans="1:6" ht="13" x14ac:dyDescent="0.15">
      <c r="A272" s="408"/>
      <c r="B272" s="816"/>
      <c r="C272" s="816"/>
      <c r="D272" s="410"/>
      <c r="E272" s="410"/>
      <c r="F272" s="412"/>
    </row>
    <row r="273" spans="1:6" ht="13" x14ac:dyDescent="0.15">
      <c r="A273" s="408"/>
      <c r="B273" s="816"/>
      <c r="C273" s="816"/>
      <c r="D273" s="410"/>
      <c r="E273" s="410"/>
      <c r="F273" s="412"/>
    </row>
    <row r="274" spans="1:6" ht="13" x14ac:dyDescent="0.15">
      <c r="A274" s="408"/>
      <c r="B274" s="816"/>
      <c r="C274" s="816"/>
      <c r="D274" s="410"/>
      <c r="E274" s="410"/>
      <c r="F274" s="412"/>
    </row>
    <row r="275" spans="1:6" ht="13" x14ac:dyDescent="0.15">
      <c r="A275" s="408"/>
      <c r="B275" s="816"/>
      <c r="C275" s="816"/>
      <c r="D275" s="410"/>
      <c r="E275" s="410"/>
      <c r="F275" s="412"/>
    </row>
    <row r="276" spans="1:6" ht="13" x14ac:dyDescent="0.15">
      <c r="A276" s="408"/>
      <c r="B276" s="816"/>
      <c r="C276" s="816"/>
      <c r="D276" s="410"/>
      <c r="E276" s="410"/>
      <c r="F276" s="412"/>
    </row>
    <row r="277" spans="1:6" ht="13" x14ac:dyDescent="0.15">
      <c r="A277" s="408"/>
      <c r="B277" s="816"/>
      <c r="C277" s="816"/>
      <c r="D277" s="410"/>
      <c r="E277" s="410"/>
      <c r="F277" s="412"/>
    </row>
    <row r="278" spans="1:6" ht="13" x14ac:dyDescent="0.15">
      <c r="A278" s="408"/>
      <c r="B278" s="816"/>
      <c r="C278" s="816"/>
      <c r="D278" s="410"/>
      <c r="E278" s="410"/>
      <c r="F278" s="412"/>
    </row>
    <row r="279" spans="1:6" ht="13" x14ac:dyDescent="0.15">
      <c r="A279" s="408"/>
      <c r="B279" s="816"/>
      <c r="C279" s="816"/>
      <c r="D279" s="410"/>
      <c r="E279" s="410"/>
      <c r="F279" s="412"/>
    </row>
    <row r="280" spans="1:6" ht="13" x14ac:dyDescent="0.15">
      <c r="A280" s="408"/>
      <c r="B280" s="816"/>
      <c r="C280" s="816"/>
      <c r="D280" s="410"/>
      <c r="E280" s="410"/>
      <c r="F280" s="412"/>
    </row>
    <row r="281" spans="1:6" ht="13" x14ac:dyDescent="0.15">
      <c r="A281" s="408"/>
      <c r="B281" s="816"/>
      <c r="C281" s="816"/>
      <c r="D281" s="410"/>
      <c r="E281" s="410"/>
      <c r="F281" s="412"/>
    </row>
    <row r="282" spans="1:6" ht="13" x14ac:dyDescent="0.15">
      <c r="A282" s="408"/>
      <c r="B282" s="816"/>
      <c r="C282" s="816"/>
      <c r="D282" s="410"/>
      <c r="E282" s="410"/>
      <c r="F282" s="412"/>
    </row>
    <row r="283" spans="1:6" ht="13" x14ac:dyDescent="0.15">
      <c r="A283" s="408"/>
      <c r="B283" s="816"/>
      <c r="C283" s="816"/>
      <c r="D283" s="410"/>
      <c r="E283" s="410"/>
      <c r="F283" s="412"/>
    </row>
    <row r="284" spans="1:6" ht="13" x14ac:dyDescent="0.15">
      <c r="A284" s="408"/>
      <c r="B284" s="816"/>
      <c r="C284" s="816"/>
      <c r="D284" s="410"/>
      <c r="E284" s="410"/>
      <c r="F284" s="412"/>
    </row>
    <row r="285" spans="1:6" ht="13" x14ac:dyDescent="0.15">
      <c r="A285" s="408"/>
      <c r="B285" s="816"/>
      <c r="C285" s="816"/>
      <c r="D285" s="410"/>
      <c r="E285" s="410"/>
      <c r="F285" s="412"/>
    </row>
    <row r="286" spans="1:6" ht="13" x14ac:dyDescent="0.15">
      <c r="A286" s="408"/>
      <c r="B286" s="816"/>
      <c r="C286" s="816"/>
      <c r="D286" s="410"/>
      <c r="E286" s="410"/>
      <c r="F286" s="412"/>
    </row>
    <row r="287" spans="1:6" ht="13" x14ac:dyDescent="0.15">
      <c r="A287" s="408"/>
      <c r="B287" s="816"/>
      <c r="C287" s="816"/>
      <c r="D287" s="410"/>
      <c r="E287" s="410"/>
      <c r="F287" s="412"/>
    </row>
    <row r="288" spans="1:6" ht="13" x14ac:dyDescent="0.15">
      <c r="A288" s="408"/>
      <c r="B288" s="816"/>
      <c r="C288" s="816"/>
      <c r="D288" s="410"/>
      <c r="E288" s="410"/>
      <c r="F288" s="412"/>
    </row>
    <row r="289" spans="1:6" ht="13" x14ac:dyDescent="0.15">
      <c r="A289" s="408"/>
      <c r="B289" s="816"/>
      <c r="C289" s="816"/>
      <c r="D289" s="410"/>
      <c r="E289" s="410"/>
      <c r="F289" s="412"/>
    </row>
    <row r="290" spans="1:6" ht="13" x14ac:dyDescent="0.15">
      <c r="A290" s="408"/>
      <c r="B290" s="816"/>
      <c r="C290" s="816"/>
      <c r="D290" s="410"/>
      <c r="E290" s="410"/>
      <c r="F290" s="412"/>
    </row>
    <row r="291" spans="1:6" ht="13" x14ac:dyDescent="0.15">
      <c r="A291" s="408"/>
      <c r="B291" s="816"/>
      <c r="C291" s="816"/>
      <c r="D291" s="410"/>
      <c r="E291" s="410"/>
      <c r="F291" s="412"/>
    </row>
    <row r="292" spans="1:6" ht="13" x14ac:dyDescent="0.15">
      <c r="A292" s="408"/>
      <c r="B292" s="816"/>
      <c r="C292" s="816"/>
      <c r="D292" s="410"/>
      <c r="E292" s="410"/>
      <c r="F292" s="412"/>
    </row>
    <row r="293" spans="1:6" ht="13" x14ac:dyDescent="0.15">
      <c r="A293" s="408"/>
      <c r="B293" s="816"/>
      <c r="C293" s="816"/>
      <c r="D293" s="410"/>
      <c r="E293" s="410"/>
      <c r="F293" s="412"/>
    </row>
    <row r="294" spans="1:6" ht="13" x14ac:dyDescent="0.15">
      <c r="A294" s="408"/>
      <c r="B294" s="816"/>
      <c r="C294" s="816"/>
      <c r="D294" s="410"/>
      <c r="E294" s="410"/>
      <c r="F294" s="412"/>
    </row>
    <row r="295" spans="1:6" ht="13" x14ac:dyDescent="0.15">
      <c r="A295" s="408"/>
      <c r="B295" s="816"/>
      <c r="C295" s="816"/>
      <c r="D295" s="410"/>
      <c r="E295" s="410"/>
      <c r="F295" s="412"/>
    </row>
    <row r="296" spans="1:6" ht="13" x14ac:dyDescent="0.15">
      <c r="A296" s="408"/>
      <c r="B296" s="816"/>
      <c r="C296" s="816"/>
      <c r="D296" s="410"/>
      <c r="E296" s="410"/>
      <c r="F296" s="412"/>
    </row>
    <row r="297" spans="1:6" ht="13" x14ac:dyDescent="0.15">
      <c r="A297" s="408"/>
      <c r="B297" s="816"/>
      <c r="C297" s="816"/>
      <c r="D297" s="410"/>
      <c r="E297" s="410"/>
      <c r="F297" s="412"/>
    </row>
    <row r="298" spans="1:6" ht="13" x14ac:dyDescent="0.15">
      <c r="A298" s="408"/>
      <c r="B298" s="816"/>
      <c r="C298" s="816"/>
      <c r="D298" s="410"/>
      <c r="E298" s="410"/>
      <c r="F298" s="412"/>
    </row>
    <row r="299" spans="1:6" ht="13" x14ac:dyDescent="0.15">
      <c r="A299" s="408"/>
      <c r="B299" s="816"/>
      <c r="C299" s="816"/>
      <c r="D299" s="410"/>
      <c r="E299" s="410"/>
      <c r="F299" s="412"/>
    </row>
    <row r="300" spans="1:6" ht="13" x14ac:dyDescent="0.15">
      <c r="A300" s="408"/>
      <c r="B300" s="816"/>
      <c r="C300" s="816"/>
      <c r="D300" s="410"/>
      <c r="E300" s="410"/>
      <c r="F300" s="412"/>
    </row>
    <row r="301" spans="1:6" ht="13" x14ac:dyDescent="0.15">
      <c r="A301" s="408"/>
      <c r="B301" s="816"/>
      <c r="C301" s="816"/>
      <c r="D301" s="410"/>
      <c r="E301" s="410"/>
      <c r="F301" s="412"/>
    </row>
    <row r="302" spans="1:6" ht="13" x14ac:dyDescent="0.15">
      <c r="A302" s="408"/>
      <c r="B302" s="816"/>
      <c r="C302" s="816"/>
      <c r="D302" s="410"/>
      <c r="E302" s="410"/>
      <c r="F302" s="412"/>
    </row>
    <row r="303" spans="1:6" ht="13" x14ac:dyDescent="0.15">
      <c r="A303" s="408"/>
      <c r="B303" s="816"/>
      <c r="C303" s="816"/>
      <c r="D303" s="410"/>
      <c r="E303" s="410"/>
      <c r="F303" s="412"/>
    </row>
    <row r="304" spans="1:6" ht="13" x14ac:dyDescent="0.15">
      <c r="A304" s="408"/>
      <c r="B304" s="816"/>
      <c r="C304" s="816"/>
      <c r="D304" s="410"/>
      <c r="E304" s="410"/>
      <c r="F304" s="412"/>
    </row>
    <row r="305" spans="1:6" ht="13" x14ac:dyDescent="0.15">
      <c r="A305" s="408"/>
      <c r="B305" s="816"/>
      <c r="C305" s="816"/>
      <c r="D305" s="410"/>
      <c r="E305" s="410"/>
      <c r="F305" s="412"/>
    </row>
    <row r="306" spans="1:6" ht="13" x14ac:dyDescent="0.15">
      <c r="A306" s="408"/>
      <c r="B306" s="816"/>
      <c r="C306" s="816"/>
      <c r="D306" s="410"/>
      <c r="E306" s="410"/>
      <c r="F306" s="412"/>
    </row>
    <row r="307" spans="1:6" ht="13" x14ac:dyDescent="0.15">
      <c r="A307" s="408"/>
      <c r="B307" s="816"/>
      <c r="C307" s="816"/>
      <c r="D307" s="410"/>
      <c r="E307" s="410"/>
      <c r="F307" s="412"/>
    </row>
    <row r="308" spans="1:6" ht="13" x14ac:dyDescent="0.15">
      <c r="A308" s="408"/>
      <c r="B308" s="816"/>
      <c r="C308" s="816"/>
      <c r="D308" s="410"/>
      <c r="E308" s="410"/>
      <c r="F308" s="412"/>
    </row>
    <row r="309" spans="1:6" ht="13" x14ac:dyDescent="0.15">
      <c r="A309" s="408"/>
      <c r="B309" s="816"/>
      <c r="C309" s="816"/>
      <c r="D309" s="410"/>
      <c r="E309" s="410"/>
      <c r="F309" s="412"/>
    </row>
    <row r="310" spans="1:6" ht="13" x14ac:dyDescent="0.15">
      <c r="A310" s="408"/>
      <c r="B310" s="816"/>
      <c r="C310" s="816"/>
      <c r="D310" s="410"/>
      <c r="E310" s="410"/>
      <c r="F310" s="412"/>
    </row>
    <row r="311" spans="1:6" ht="13" x14ac:dyDescent="0.15">
      <c r="A311" s="408"/>
      <c r="B311" s="816"/>
      <c r="C311" s="816"/>
      <c r="D311" s="410"/>
      <c r="E311" s="410"/>
      <c r="F311" s="412"/>
    </row>
    <row r="312" spans="1:6" ht="13" x14ac:dyDescent="0.15">
      <c r="A312" s="408"/>
      <c r="B312" s="816"/>
      <c r="C312" s="816"/>
      <c r="D312" s="410"/>
      <c r="E312" s="410"/>
      <c r="F312" s="412"/>
    </row>
    <row r="313" spans="1:6" ht="13" x14ac:dyDescent="0.15">
      <c r="A313" s="408"/>
      <c r="B313" s="816"/>
      <c r="C313" s="816"/>
      <c r="D313" s="410"/>
      <c r="E313" s="410"/>
      <c r="F313" s="412"/>
    </row>
    <row r="314" spans="1:6" ht="13" x14ac:dyDescent="0.15">
      <c r="A314" s="408"/>
      <c r="B314" s="816"/>
      <c r="C314" s="816"/>
      <c r="D314" s="410"/>
      <c r="E314" s="410"/>
      <c r="F314" s="412"/>
    </row>
    <row r="315" spans="1:6" ht="13" x14ac:dyDescent="0.15">
      <c r="A315" s="408"/>
      <c r="B315" s="816"/>
      <c r="C315" s="816"/>
      <c r="D315" s="410"/>
      <c r="E315" s="410"/>
      <c r="F315" s="412"/>
    </row>
    <row r="316" spans="1:6" ht="13" x14ac:dyDescent="0.15">
      <c r="A316" s="408"/>
      <c r="B316" s="816"/>
      <c r="C316" s="816"/>
      <c r="D316" s="410"/>
      <c r="E316" s="410"/>
      <c r="F316" s="412"/>
    </row>
    <row r="317" spans="1:6" ht="13" x14ac:dyDescent="0.15">
      <c r="A317" s="408"/>
      <c r="B317" s="816"/>
      <c r="C317" s="816"/>
      <c r="D317" s="410"/>
      <c r="E317" s="410"/>
      <c r="F317" s="412"/>
    </row>
    <row r="318" spans="1:6" ht="13" x14ac:dyDescent="0.15">
      <c r="A318" s="408"/>
      <c r="B318" s="816"/>
      <c r="C318" s="816"/>
      <c r="D318" s="410"/>
      <c r="E318" s="410"/>
      <c r="F318" s="412"/>
    </row>
    <row r="319" spans="1:6" ht="13" x14ac:dyDescent="0.15">
      <c r="A319" s="408"/>
      <c r="B319" s="816"/>
      <c r="C319" s="816"/>
      <c r="D319" s="410"/>
      <c r="E319" s="410"/>
      <c r="F319" s="412"/>
    </row>
    <row r="320" spans="1:6" ht="13" x14ac:dyDescent="0.15">
      <c r="A320" s="408"/>
      <c r="B320" s="816"/>
      <c r="C320" s="816"/>
      <c r="D320" s="410"/>
      <c r="E320" s="410"/>
      <c r="F320" s="412"/>
    </row>
    <row r="321" spans="1:6" ht="13" x14ac:dyDescent="0.15">
      <c r="A321" s="408"/>
      <c r="B321" s="816"/>
      <c r="C321" s="816"/>
      <c r="D321" s="410"/>
      <c r="E321" s="410"/>
      <c r="F321" s="412"/>
    </row>
    <row r="322" spans="1:6" ht="13" x14ac:dyDescent="0.15">
      <c r="A322" s="408"/>
      <c r="B322" s="816"/>
      <c r="C322" s="816"/>
      <c r="D322" s="410"/>
      <c r="E322" s="410"/>
      <c r="F322" s="412"/>
    </row>
    <row r="323" spans="1:6" ht="13" x14ac:dyDescent="0.15">
      <c r="A323" s="408"/>
      <c r="B323" s="816"/>
      <c r="C323" s="816"/>
      <c r="D323" s="410"/>
      <c r="E323" s="410"/>
      <c r="F323" s="412"/>
    </row>
    <row r="324" spans="1:6" ht="13" x14ac:dyDescent="0.15">
      <c r="A324" s="408"/>
      <c r="B324" s="816"/>
      <c r="C324" s="816"/>
      <c r="D324" s="410"/>
      <c r="E324" s="410"/>
      <c r="F324" s="412"/>
    </row>
    <row r="325" spans="1:6" ht="13" x14ac:dyDescent="0.15">
      <c r="A325" s="408"/>
      <c r="B325" s="816"/>
      <c r="C325" s="816"/>
      <c r="D325" s="410"/>
      <c r="E325" s="410"/>
      <c r="F325" s="412"/>
    </row>
    <row r="326" spans="1:6" ht="13" x14ac:dyDescent="0.15">
      <c r="A326" s="408"/>
      <c r="B326" s="816"/>
      <c r="C326" s="816"/>
      <c r="D326" s="410"/>
      <c r="E326" s="410"/>
      <c r="F326" s="412"/>
    </row>
    <row r="327" spans="1:6" ht="13" x14ac:dyDescent="0.15">
      <c r="A327" s="408"/>
      <c r="B327" s="816"/>
      <c r="C327" s="816"/>
      <c r="D327" s="410"/>
      <c r="E327" s="410"/>
      <c r="F327" s="412"/>
    </row>
    <row r="328" spans="1:6" ht="13" x14ac:dyDescent="0.15">
      <c r="A328" s="408"/>
      <c r="B328" s="816"/>
      <c r="C328" s="816"/>
      <c r="D328" s="410"/>
      <c r="E328" s="410"/>
      <c r="F328" s="412"/>
    </row>
    <row r="329" spans="1:6" ht="13" x14ac:dyDescent="0.15">
      <c r="A329" s="408"/>
      <c r="B329" s="816"/>
      <c r="C329" s="816"/>
      <c r="D329" s="410"/>
      <c r="E329" s="410"/>
      <c r="F329" s="412"/>
    </row>
    <row r="330" spans="1:6" ht="13" x14ac:dyDescent="0.15">
      <c r="A330" s="408"/>
      <c r="B330" s="816"/>
      <c r="C330" s="816"/>
      <c r="D330" s="410"/>
      <c r="E330" s="410"/>
      <c r="F330" s="412"/>
    </row>
    <row r="331" spans="1:6" ht="13" x14ac:dyDescent="0.15">
      <c r="A331" s="408"/>
      <c r="B331" s="816"/>
      <c r="C331" s="816"/>
      <c r="D331" s="410"/>
      <c r="E331" s="410"/>
      <c r="F331" s="412"/>
    </row>
    <row r="332" spans="1:6" ht="13" x14ac:dyDescent="0.15">
      <c r="A332" s="408"/>
      <c r="B332" s="816"/>
      <c r="C332" s="816"/>
      <c r="D332" s="410"/>
      <c r="E332" s="410"/>
      <c r="F332" s="412"/>
    </row>
    <row r="333" spans="1:6" ht="13" x14ac:dyDescent="0.15">
      <c r="A333" s="408"/>
      <c r="B333" s="816"/>
      <c r="C333" s="816"/>
      <c r="D333" s="410"/>
      <c r="E333" s="410"/>
      <c r="F333" s="412"/>
    </row>
    <row r="334" spans="1:6" ht="13" x14ac:dyDescent="0.15">
      <c r="A334" s="408"/>
      <c r="B334" s="816"/>
      <c r="C334" s="816"/>
      <c r="D334" s="410"/>
      <c r="E334" s="410"/>
      <c r="F334" s="412"/>
    </row>
    <row r="335" spans="1:6" ht="13" x14ac:dyDescent="0.15">
      <c r="A335" s="408"/>
      <c r="B335" s="816"/>
      <c r="C335" s="816"/>
      <c r="D335" s="410"/>
      <c r="E335" s="410"/>
      <c r="F335" s="412"/>
    </row>
    <row r="336" spans="1:6" ht="13" x14ac:dyDescent="0.15">
      <c r="A336" s="408"/>
      <c r="B336" s="816"/>
      <c r="C336" s="816"/>
      <c r="D336" s="410"/>
      <c r="E336" s="410"/>
      <c r="F336" s="412"/>
    </row>
    <row r="337" spans="1:6" ht="13" x14ac:dyDescent="0.15">
      <c r="A337" s="408"/>
      <c r="B337" s="816"/>
      <c r="C337" s="816"/>
      <c r="D337" s="410"/>
      <c r="E337" s="410"/>
      <c r="F337" s="412"/>
    </row>
    <row r="338" spans="1:6" ht="13" x14ac:dyDescent="0.15">
      <c r="A338" s="408"/>
      <c r="B338" s="816"/>
      <c r="C338" s="816"/>
      <c r="D338" s="410"/>
      <c r="E338" s="410"/>
      <c r="F338" s="412"/>
    </row>
    <row r="339" spans="1:6" ht="13" x14ac:dyDescent="0.15">
      <c r="A339" s="408"/>
      <c r="B339" s="816"/>
      <c r="C339" s="816"/>
      <c r="D339" s="410"/>
      <c r="E339" s="410"/>
      <c r="F339" s="412"/>
    </row>
    <row r="340" spans="1:6" ht="13" x14ac:dyDescent="0.15">
      <c r="A340" s="408"/>
      <c r="B340" s="816"/>
      <c r="C340" s="816"/>
      <c r="D340" s="410"/>
      <c r="E340" s="410"/>
      <c r="F340" s="412"/>
    </row>
    <row r="341" spans="1:6" ht="13" x14ac:dyDescent="0.15">
      <c r="A341" s="408"/>
      <c r="B341" s="816"/>
      <c r="C341" s="816"/>
      <c r="D341" s="410"/>
      <c r="E341" s="410"/>
      <c r="F341" s="412"/>
    </row>
    <row r="342" spans="1:6" ht="13" x14ac:dyDescent="0.15">
      <c r="A342" s="408"/>
      <c r="B342" s="816"/>
      <c r="C342" s="816"/>
      <c r="D342" s="410"/>
      <c r="E342" s="410"/>
      <c r="F342" s="412"/>
    </row>
    <row r="343" spans="1:6" ht="13" x14ac:dyDescent="0.15">
      <c r="A343" s="408"/>
      <c r="B343" s="816"/>
      <c r="C343" s="816"/>
      <c r="D343" s="410"/>
      <c r="E343" s="410"/>
      <c r="F343" s="412"/>
    </row>
    <row r="344" spans="1:6" ht="13" x14ac:dyDescent="0.15">
      <c r="A344" s="408"/>
      <c r="B344" s="816"/>
      <c r="C344" s="816"/>
      <c r="D344" s="410"/>
      <c r="E344" s="410"/>
      <c r="F344" s="412"/>
    </row>
    <row r="345" spans="1:6" ht="13" x14ac:dyDescent="0.15">
      <c r="A345" s="408"/>
      <c r="B345" s="816"/>
      <c r="C345" s="816"/>
      <c r="D345" s="410"/>
      <c r="E345" s="410"/>
      <c r="F345" s="412"/>
    </row>
    <row r="346" spans="1:6" ht="13" x14ac:dyDescent="0.15">
      <c r="A346" s="408"/>
      <c r="B346" s="816"/>
      <c r="C346" s="816"/>
      <c r="D346" s="410"/>
      <c r="E346" s="410"/>
      <c r="F346" s="412"/>
    </row>
    <row r="347" spans="1:6" ht="13" x14ac:dyDescent="0.15">
      <c r="A347" s="408"/>
      <c r="B347" s="816"/>
      <c r="C347" s="816"/>
      <c r="D347" s="410"/>
      <c r="E347" s="410"/>
      <c r="F347" s="412"/>
    </row>
    <row r="348" spans="1:6" ht="13" x14ac:dyDescent="0.15">
      <c r="A348" s="408"/>
      <c r="B348" s="816"/>
      <c r="C348" s="816"/>
      <c r="D348" s="410"/>
      <c r="E348" s="410"/>
      <c r="F348" s="412"/>
    </row>
    <row r="349" spans="1:6" ht="13" x14ac:dyDescent="0.15">
      <c r="A349" s="408"/>
      <c r="B349" s="816"/>
      <c r="C349" s="816"/>
      <c r="D349" s="410"/>
      <c r="E349" s="410"/>
      <c r="F349" s="412"/>
    </row>
    <row r="350" spans="1:6" ht="13" x14ac:dyDescent="0.15">
      <c r="A350" s="408"/>
      <c r="B350" s="816"/>
      <c r="C350" s="816"/>
      <c r="D350" s="410"/>
      <c r="E350" s="410"/>
      <c r="F350" s="412"/>
    </row>
    <row r="351" spans="1:6" ht="13" x14ac:dyDescent="0.15">
      <c r="A351" s="408"/>
      <c r="B351" s="816"/>
      <c r="C351" s="816"/>
      <c r="D351" s="410"/>
      <c r="E351" s="410"/>
      <c r="F351" s="412"/>
    </row>
    <row r="352" spans="1:6" ht="13" x14ac:dyDescent="0.15">
      <c r="A352" s="408"/>
      <c r="B352" s="816"/>
      <c r="C352" s="816"/>
      <c r="D352" s="410"/>
      <c r="E352" s="410"/>
      <c r="F352" s="412"/>
    </row>
    <row r="353" spans="1:6" ht="13" x14ac:dyDescent="0.15">
      <c r="A353" s="408"/>
      <c r="B353" s="816"/>
      <c r="C353" s="816"/>
      <c r="D353" s="410"/>
      <c r="E353" s="410"/>
      <c r="F353" s="412"/>
    </row>
    <row r="354" spans="1:6" ht="13" x14ac:dyDescent="0.15">
      <c r="A354" s="408"/>
      <c r="B354" s="816"/>
      <c r="C354" s="816"/>
      <c r="D354" s="410"/>
      <c r="E354" s="410"/>
      <c r="F354" s="412"/>
    </row>
    <row r="355" spans="1:6" ht="13" x14ac:dyDescent="0.15">
      <c r="A355" s="408"/>
      <c r="B355" s="816"/>
      <c r="C355" s="816"/>
      <c r="D355" s="410"/>
      <c r="E355" s="410"/>
      <c r="F355" s="412"/>
    </row>
    <row r="356" spans="1:6" ht="13" x14ac:dyDescent="0.15">
      <c r="A356" s="408"/>
      <c r="B356" s="816"/>
      <c r="C356" s="816"/>
      <c r="D356" s="410"/>
      <c r="E356" s="410"/>
      <c r="F356" s="412"/>
    </row>
    <row r="357" spans="1:6" ht="13" x14ac:dyDescent="0.15">
      <c r="A357" s="408"/>
      <c r="B357" s="816"/>
      <c r="C357" s="816"/>
      <c r="D357" s="410"/>
      <c r="E357" s="410"/>
      <c r="F357" s="412"/>
    </row>
    <row r="358" spans="1:6" ht="13" x14ac:dyDescent="0.15">
      <c r="A358" s="408"/>
      <c r="B358" s="816"/>
      <c r="C358" s="816"/>
      <c r="D358" s="410"/>
      <c r="E358" s="410"/>
      <c r="F358" s="412"/>
    </row>
    <row r="359" spans="1:6" ht="13" x14ac:dyDescent="0.15">
      <c r="A359" s="408"/>
      <c r="B359" s="816"/>
      <c r="C359" s="816"/>
      <c r="D359" s="410"/>
      <c r="E359" s="410"/>
      <c r="F359" s="412"/>
    </row>
    <row r="360" spans="1:6" ht="13" x14ac:dyDescent="0.15">
      <c r="A360" s="408"/>
      <c r="B360" s="816"/>
      <c r="C360" s="816"/>
      <c r="D360" s="410"/>
      <c r="E360" s="410"/>
      <c r="F360" s="412"/>
    </row>
    <row r="361" spans="1:6" ht="13" x14ac:dyDescent="0.15">
      <c r="A361" s="408"/>
      <c r="B361" s="816"/>
      <c r="C361" s="816"/>
      <c r="D361" s="410"/>
      <c r="E361" s="410"/>
      <c r="F361" s="412"/>
    </row>
    <row r="362" spans="1:6" ht="13" x14ac:dyDescent="0.15">
      <c r="A362" s="408"/>
      <c r="B362" s="816"/>
      <c r="C362" s="816"/>
      <c r="D362" s="410"/>
      <c r="E362" s="410"/>
      <c r="F362" s="412"/>
    </row>
    <row r="363" spans="1:6" ht="13" x14ac:dyDescent="0.15">
      <c r="A363" s="408"/>
      <c r="B363" s="816"/>
      <c r="C363" s="816"/>
      <c r="D363" s="410"/>
      <c r="E363" s="410"/>
      <c r="F363" s="412"/>
    </row>
    <row r="364" spans="1:6" ht="13" x14ac:dyDescent="0.15">
      <c r="A364" s="408"/>
      <c r="B364" s="816"/>
      <c r="C364" s="816"/>
      <c r="D364" s="410"/>
      <c r="E364" s="410"/>
      <c r="F364" s="412"/>
    </row>
    <row r="365" spans="1:6" ht="13" x14ac:dyDescent="0.15">
      <c r="A365" s="408"/>
      <c r="B365" s="816"/>
      <c r="C365" s="816"/>
      <c r="D365" s="410"/>
      <c r="E365" s="410"/>
      <c r="F365" s="412"/>
    </row>
    <row r="366" spans="1:6" ht="13" x14ac:dyDescent="0.15">
      <c r="A366" s="408"/>
      <c r="B366" s="816"/>
      <c r="C366" s="816"/>
      <c r="D366" s="410"/>
      <c r="E366" s="410"/>
      <c r="F366" s="412"/>
    </row>
    <row r="367" spans="1:6" ht="13" x14ac:dyDescent="0.15">
      <c r="A367" s="408"/>
      <c r="B367" s="816"/>
      <c r="C367" s="816"/>
      <c r="D367" s="410"/>
      <c r="E367" s="410"/>
      <c r="F367" s="412"/>
    </row>
    <row r="368" spans="1:6" ht="13" x14ac:dyDescent="0.15">
      <c r="A368" s="408"/>
      <c r="B368" s="816"/>
      <c r="C368" s="816"/>
      <c r="D368" s="410"/>
      <c r="E368" s="410"/>
      <c r="F368" s="412"/>
    </row>
    <row r="369" spans="1:6" ht="13" x14ac:dyDescent="0.15">
      <c r="A369" s="408"/>
      <c r="B369" s="816"/>
      <c r="C369" s="816"/>
      <c r="D369" s="410"/>
      <c r="E369" s="410"/>
      <c r="F369" s="412"/>
    </row>
    <row r="370" spans="1:6" ht="13" x14ac:dyDescent="0.15">
      <c r="A370" s="408"/>
      <c r="B370" s="816"/>
      <c r="C370" s="816"/>
      <c r="D370" s="410"/>
      <c r="E370" s="410"/>
      <c r="F370" s="412"/>
    </row>
    <row r="371" spans="1:6" ht="13" x14ac:dyDescent="0.15">
      <c r="A371" s="408"/>
      <c r="B371" s="816"/>
      <c r="C371" s="816"/>
      <c r="D371" s="410"/>
      <c r="E371" s="410"/>
      <c r="F371" s="412"/>
    </row>
    <row r="372" spans="1:6" ht="13" x14ac:dyDescent="0.15">
      <c r="A372" s="408"/>
      <c r="B372" s="816"/>
      <c r="C372" s="816"/>
      <c r="D372" s="410"/>
      <c r="E372" s="410"/>
      <c r="F372" s="412"/>
    </row>
    <row r="373" spans="1:6" ht="13" x14ac:dyDescent="0.15">
      <c r="A373" s="408"/>
      <c r="B373" s="816"/>
      <c r="C373" s="816"/>
      <c r="D373" s="410"/>
      <c r="E373" s="410"/>
      <c r="F373" s="412"/>
    </row>
    <row r="374" spans="1:6" ht="13" x14ac:dyDescent="0.15">
      <c r="A374" s="408"/>
      <c r="B374" s="816"/>
      <c r="C374" s="816"/>
      <c r="D374" s="410"/>
      <c r="E374" s="410"/>
      <c r="F374" s="412"/>
    </row>
    <row r="375" spans="1:6" ht="13" x14ac:dyDescent="0.15">
      <c r="A375" s="408"/>
      <c r="B375" s="816"/>
      <c r="C375" s="816"/>
      <c r="D375" s="410"/>
      <c r="E375" s="410"/>
      <c r="F375" s="412"/>
    </row>
    <row r="376" spans="1:6" ht="13" x14ac:dyDescent="0.15">
      <c r="A376" s="408"/>
      <c r="B376" s="816"/>
      <c r="C376" s="816"/>
      <c r="D376" s="410"/>
      <c r="E376" s="410"/>
      <c r="F376" s="412"/>
    </row>
    <row r="377" spans="1:6" ht="13" x14ac:dyDescent="0.15">
      <c r="A377" s="408"/>
      <c r="B377" s="816"/>
      <c r="C377" s="816"/>
      <c r="D377" s="410"/>
      <c r="E377" s="410"/>
      <c r="F377" s="412"/>
    </row>
    <row r="378" spans="1:6" ht="13" x14ac:dyDescent="0.15">
      <c r="A378" s="408"/>
      <c r="B378" s="816"/>
      <c r="C378" s="816"/>
      <c r="D378" s="410"/>
      <c r="E378" s="410"/>
      <c r="F378" s="412"/>
    </row>
    <row r="379" spans="1:6" ht="13" x14ac:dyDescent="0.15">
      <c r="A379" s="408"/>
      <c r="B379" s="816"/>
      <c r="C379" s="816"/>
      <c r="D379" s="410"/>
      <c r="E379" s="410"/>
      <c r="F379" s="412"/>
    </row>
    <row r="380" spans="1:6" ht="13" x14ac:dyDescent="0.15">
      <c r="A380" s="408"/>
      <c r="B380" s="816"/>
      <c r="C380" s="816"/>
      <c r="D380" s="410"/>
      <c r="E380" s="410"/>
      <c r="F380" s="412"/>
    </row>
    <row r="381" spans="1:6" ht="13" x14ac:dyDescent="0.15">
      <c r="A381" s="408"/>
      <c r="B381" s="816"/>
      <c r="C381" s="816"/>
      <c r="D381" s="410"/>
      <c r="E381" s="410"/>
      <c r="F381" s="412"/>
    </row>
    <row r="382" spans="1:6" ht="13" x14ac:dyDescent="0.15">
      <c r="A382" s="408"/>
      <c r="B382" s="816"/>
      <c r="C382" s="816"/>
      <c r="D382" s="410"/>
      <c r="E382" s="410"/>
      <c r="F382" s="412"/>
    </row>
    <row r="383" spans="1:6" ht="13" x14ac:dyDescent="0.15">
      <c r="A383" s="408"/>
      <c r="B383" s="816"/>
      <c r="C383" s="816"/>
      <c r="D383" s="410"/>
      <c r="E383" s="410"/>
      <c r="F383" s="412"/>
    </row>
    <row r="384" spans="1:6" ht="13" x14ac:dyDescent="0.15">
      <c r="A384" s="408"/>
      <c r="B384" s="816"/>
      <c r="C384" s="816"/>
      <c r="D384" s="410"/>
      <c r="E384" s="410"/>
      <c r="F384" s="412"/>
    </row>
    <row r="385" spans="1:6" ht="13" x14ac:dyDescent="0.15">
      <c r="A385" s="408"/>
      <c r="B385" s="816"/>
      <c r="C385" s="816"/>
      <c r="D385" s="410"/>
      <c r="E385" s="410"/>
      <c r="F385" s="412"/>
    </row>
    <row r="386" spans="1:6" ht="13" x14ac:dyDescent="0.15">
      <c r="A386" s="408"/>
      <c r="B386" s="816"/>
      <c r="C386" s="816"/>
      <c r="D386" s="410"/>
      <c r="E386" s="410"/>
      <c r="F386" s="412"/>
    </row>
    <row r="387" spans="1:6" ht="13" x14ac:dyDescent="0.15">
      <c r="A387" s="408"/>
      <c r="B387" s="816"/>
      <c r="C387" s="816"/>
      <c r="D387" s="410"/>
      <c r="E387" s="410"/>
      <c r="F387" s="412"/>
    </row>
    <row r="388" spans="1:6" ht="13" x14ac:dyDescent="0.15">
      <c r="A388" s="408"/>
      <c r="B388" s="816"/>
      <c r="C388" s="816"/>
      <c r="D388" s="410"/>
      <c r="E388" s="410"/>
      <c r="F388" s="412"/>
    </row>
    <row r="389" spans="1:6" ht="13" x14ac:dyDescent="0.15">
      <c r="A389" s="408"/>
      <c r="B389" s="816"/>
      <c r="C389" s="816"/>
      <c r="D389" s="410"/>
      <c r="E389" s="410"/>
      <c r="F389" s="412"/>
    </row>
    <row r="390" spans="1:6" ht="13" x14ac:dyDescent="0.15">
      <c r="A390" s="408"/>
      <c r="B390" s="816"/>
      <c r="C390" s="816"/>
      <c r="D390" s="410"/>
      <c r="E390" s="410"/>
      <c r="F390" s="412"/>
    </row>
    <row r="391" spans="1:6" ht="13" x14ac:dyDescent="0.15">
      <c r="A391" s="408"/>
      <c r="B391" s="816"/>
      <c r="C391" s="816"/>
      <c r="D391" s="410"/>
      <c r="E391" s="410"/>
      <c r="F391" s="412"/>
    </row>
    <row r="392" spans="1:6" ht="13" x14ac:dyDescent="0.15">
      <c r="A392" s="408"/>
      <c r="B392" s="816"/>
      <c r="C392" s="816"/>
      <c r="D392" s="410"/>
      <c r="E392" s="410"/>
      <c r="F392" s="412"/>
    </row>
    <row r="393" spans="1:6" ht="13" x14ac:dyDescent="0.15">
      <c r="A393" s="408"/>
      <c r="B393" s="816"/>
      <c r="C393" s="816"/>
      <c r="D393" s="410"/>
      <c r="E393" s="410"/>
      <c r="F393" s="412"/>
    </row>
    <row r="394" spans="1:6" ht="13" x14ac:dyDescent="0.15">
      <c r="A394" s="408"/>
      <c r="B394" s="816"/>
      <c r="C394" s="816"/>
      <c r="D394" s="410"/>
      <c r="E394" s="410"/>
      <c r="F394" s="412"/>
    </row>
    <row r="395" spans="1:6" ht="13" x14ac:dyDescent="0.15">
      <c r="A395" s="408"/>
      <c r="B395" s="816"/>
      <c r="C395" s="816"/>
      <c r="D395" s="410"/>
      <c r="E395" s="410"/>
      <c r="F395" s="412"/>
    </row>
    <row r="396" spans="1:6" ht="13" x14ac:dyDescent="0.15">
      <c r="A396" s="408"/>
      <c r="B396" s="816"/>
      <c r="C396" s="816"/>
      <c r="D396" s="410"/>
      <c r="E396" s="410"/>
      <c r="F396" s="412"/>
    </row>
    <row r="397" spans="1:6" ht="13" x14ac:dyDescent="0.15">
      <c r="A397" s="408"/>
      <c r="B397" s="816"/>
      <c r="C397" s="816"/>
      <c r="D397" s="410"/>
      <c r="E397" s="410"/>
      <c r="F397" s="412"/>
    </row>
    <row r="398" spans="1:6" ht="13" x14ac:dyDescent="0.15">
      <c r="A398" s="408"/>
      <c r="B398" s="816"/>
      <c r="C398" s="816"/>
      <c r="D398" s="410"/>
      <c r="E398" s="410"/>
      <c r="F398" s="412"/>
    </row>
    <row r="399" spans="1:6" ht="13" x14ac:dyDescent="0.15">
      <c r="A399" s="408"/>
      <c r="B399" s="816"/>
      <c r="C399" s="816"/>
      <c r="D399" s="410"/>
      <c r="E399" s="410"/>
      <c r="F399" s="412"/>
    </row>
    <row r="400" spans="1:6" ht="13" x14ac:dyDescent="0.15">
      <c r="A400" s="408"/>
      <c r="B400" s="816"/>
      <c r="C400" s="816"/>
      <c r="D400" s="410"/>
      <c r="E400" s="410"/>
      <c r="F400" s="412"/>
    </row>
    <row r="401" spans="1:6" ht="13" x14ac:dyDescent="0.15">
      <c r="A401" s="408"/>
      <c r="B401" s="816"/>
      <c r="C401" s="816"/>
      <c r="D401" s="410"/>
      <c r="E401" s="410"/>
      <c r="F401" s="412"/>
    </row>
    <row r="402" spans="1:6" ht="13" x14ac:dyDescent="0.15">
      <c r="A402" s="408"/>
      <c r="B402" s="816"/>
      <c r="C402" s="816"/>
      <c r="D402" s="410"/>
      <c r="E402" s="410"/>
      <c r="F402" s="412"/>
    </row>
    <row r="403" spans="1:6" ht="13" x14ac:dyDescent="0.15">
      <c r="A403" s="408"/>
      <c r="B403" s="816"/>
      <c r="C403" s="816"/>
      <c r="D403" s="410"/>
      <c r="E403" s="410"/>
      <c r="F403" s="412"/>
    </row>
    <row r="404" spans="1:6" ht="13" x14ac:dyDescent="0.15">
      <c r="A404" s="408"/>
      <c r="B404" s="816"/>
      <c r="C404" s="816"/>
      <c r="D404" s="410"/>
      <c r="E404" s="410"/>
      <c r="F404" s="412"/>
    </row>
    <row r="405" spans="1:6" ht="13" x14ac:dyDescent="0.15">
      <c r="A405" s="408"/>
      <c r="B405" s="816"/>
      <c r="C405" s="816"/>
      <c r="D405" s="410"/>
      <c r="E405" s="410"/>
      <c r="F405" s="412"/>
    </row>
    <row r="406" spans="1:6" ht="13" x14ac:dyDescent="0.15">
      <c r="A406" s="408"/>
      <c r="B406" s="816"/>
      <c r="C406" s="816"/>
      <c r="D406" s="410"/>
      <c r="E406" s="410"/>
      <c r="F406" s="412"/>
    </row>
    <row r="407" spans="1:6" ht="13" x14ac:dyDescent="0.15">
      <c r="A407" s="408"/>
      <c r="B407" s="816"/>
      <c r="C407" s="816"/>
      <c r="D407" s="410"/>
      <c r="E407" s="410"/>
      <c r="F407" s="412"/>
    </row>
    <row r="408" spans="1:6" ht="13" x14ac:dyDescent="0.15">
      <c r="A408" s="408"/>
      <c r="B408" s="816"/>
      <c r="C408" s="816"/>
      <c r="D408" s="410"/>
      <c r="E408" s="410"/>
      <c r="F408" s="412"/>
    </row>
    <row r="409" spans="1:6" ht="13" x14ac:dyDescent="0.15">
      <c r="A409" s="408"/>
      <c r="B409" s="816"/>
      <c r="C409" s="816"/>
      <c r="D409" s="410"/>
      <c r="E409" s="410"/>
      <c r="F409" s="412"/>
    </row>
    <row r="410" spans="1:6" ht="13" x14ac:dyDescent="0.15">
      <c r="A410" s="408"/>
      <c r="B410" s="816"/>
      <c r="C410" s="816"/>
      <c r="D410" s="410"/>
      <c r="E410" s="410"/>
      <c r="F410" s="412"/>
    </row>
    <row r="411" spans="1:6" ht="13" x14ac:dyDescent="0.15">
      <c r="A411" s="408"/>
      <c r="B411" s="816"/>
      <c r="C411" s="816"/>
      <c r="D411" s="410"/>
      <c r="E411" s="410"/>
      <c r="F411" s="412"/>
    </row>
    <row r="412" spans="1:6" ht="13" x14ac:dyDescent="0.15">
      <c r="A412" s="408"/>
      <c r="B412" s="816"/>
      <c r="C412" s="816"/>
      <c r="D412" s="410"/>
      <c r="E412" s="410"/>
      <c r="F412" s="412"/>
    </row>
    <row r="413" spans="1:6" ht="13" x14ac:dyDescent="0.15">
      <c r="A413" s="408"/>
      <c r="B413" s="816"/>
      <c r="C413" s="816"/>
      <c r="D413" s="410"/>
      <c r="E413" s="410"/>
      <c r="F413" s="412"/>
    </row>
    <row r="414" spans="1:6" ht="13" x14ac:dyDescent="0.15">
      <c r="A414" s="408"/>
      <c r="B414" s="816"/>
      <c r="C414" s="816"/>
      <c r="D414" s="410"/>
      <c r="E414" s="410"/>
      <c r="F414" s="412"/>
    </row>
    <row r="415" spans="1:6" ht="13" x14ac:dyDescent="0.15">
      <c r="A415" s="408"/>
      <c r="B415" s="816"/>
      <c r="C415" s="816"/>
      <c r="D415" s="410"/>
      <c r="E415" s="410"/>
      <c r="F415" s="412"/>
    </row>
    <row r="416" spans="1:6" ht="13" x14ac:dyDescent="0.15">
      <c r="A416" s="408"/>
      <c r="B416" s="816"/>
      <c r="C416" s="816"/>
      <c r="D416" s="410"/>
      <c r="E416" s="410"/>
      <c r="F416" s="412"/>
    </row>
    <row r="417" spans="1:6" ht="13" x14ac:dyDescent="0.15">
      <c r="A417" s="408"/>
      <c r="B417" s="816"/>
      <c r="C417" s="816"/>
      <c r="D417" s="410"/>
      <c r="E417" s="410"/>
      <c r="F417" s="412"/>
    </row>
    <row r="418" spans="1:6" ht="13" x14ac:dyDescent="0.15">
      <c r="A418" s="408"/>
      <c r="B418" s="816"/>
      <c r="C418" s="816"/>
      <c r="D418" s="410"/>
      <c r="E418" s="410"/>
      <c r="F418" s="412"/>
    </row>
    <row r="419" spans="1:6" ht="13" x14ac:dyDescent="0.15">
      <c r="A419" s="408"/>
      <c r="B419" s="816"/>
      <c r="C419" s="816"/>
      <c r="D419" s="410"/>
      <c r="E419" s="410"/>
      <c r="F419" s="412"/>
    </row>
    <row r="420" spans="1:6" ht="13" x14ac:dyDescent="0.15">
      <c r="A420" s="408"/>
      <c r="B420" s="816"/>
      <c r="C420" s="816"/>
      <c r="D420" s="410"/>
      <c r="E420" s="410"/>
      <c r="F420" s="412"/>
    </row>
    <row r="421" spans="1:6" ht="13" x14ac:dyDescent="0.15">
      <c r="A421" s="408"/>
      <c r="B421" s="816"/>
      <c r="C421" s="816"/>
      <c r="D421" s="410"/>
      <c r="E421" s="410"/>
      <c r="F421" s="412"/>
    </row>
    <row r="422" spans="1:6" ht="13" x14ac:dyDescent="0.15">
      <c r="A422" s="408"/>
      <c r="B422" s="816"/>
      <c r="C422" s="816"/>
      <c r="D422" s="410"/>
      <c r="E422" s="410"/>
      <c r="F422" s="412"/>
    </row>
    <row r="423" spans="1:6" ht="13" x14ac:dyDescent="0.15">
      <c r="A423" s="408"/>
      <c r="B423" s="816"/>
      <c r="C423" s="816"/>
      <c r="D423" s="410"/>
      <c r="E423" s="410"/>
      <c r="F423" s="412"/>
    </row>
    <row r="424" spans="1:6" ht="13" x14ac:dyDescent="0.15">
      <c r="A424" s="408"/>
      <c r="B424" s="816"/>
      <c r="C424" s="816"/>
      <c r="D424" s="410"/>
      <c r="E424" s="410"/>
      <c r="F424" s="412"/>
    </row>
    <row r="425" spans="1:6" ht="13" x14ac:dyDescent="0.15">
      <c r="A425" s="408"/>
      <c r="B425" s="816"/>
      <c r="C425" s="816"/>
      <c r="D425" s="410"/>
      <c r="E425" s="410"/>
      <c r="F425" s="412"/>
    </row>
    <row r="426" spans="1:6" ht="13" x14ac:dyDescent="0.15">
      <c r="A426" s="408"/>
      <c r="B426" s="816"/>
      <c r="C426" s="816"/>
      <c r="D426" s="410"/>
      <c r="E426" s="410"/>
      <c r="F426" s="412"/>
    </row>
    <row r="427" spans="1:6" ht="13" x14ac:dyDescent="0.15">
      <c r="A427" s="408"/>
      <c r="B427" s="816"/>
      <c r="C427" s="816"/>
      <c r="D427" s="410"/>
      <c r="E427" s="410"/>
      <c r="F427" s="412"/>
    </row>
    <row r="428" spans="1:6" ht="13" x14ac:dyDescent="0.15">
      <c r="A428" s="408"/>
      <c r="B428" s="816"/>
      <c r="C428" s="816"/>
      <c r="D428" s="410"/>
      <c r="E428" s="410"/>
      <c r="F428" s="412"/>
    </row>
    <row r="429" spans="1:6" ht="13" x14ac:dyDescent="0.15">
      <c r="A429" s="408"/>
      <c r="B429" s="816"/>
      <c r="C429" s="816"/>
      <c r="D429" s="410"/>
      <c r="E429" s="410"/>
      <c r="F429" s="412"/>
    </row>
    <row r="430" spans="1:6" ht="13" x14ac:dyDescent="0.15">
      <c r="A430" s="408"/>
      <c r="B430" s="816"/>
      <c r="C430" s="816"/>
      <c r="D430" s="410"/>
      <c r="E430" s="410"/>
      <c r="F430" s="412"/>
    </row>
    <row r="431" spans="1:6" ht="13" x14ac:dyDescent="0.15">
      <c r="A431" s="408"/>
      <c r="B431" s="816"/>
      <c r="C431" s="816"/>
      <c r="D431" s="410"/>
      <c r="E431" s="410"/>
      <c r="F431" s="412"/>
    </row>
    <row r="432" spans="1:6" ht="13" x14ac:dyDescent="0.15">
      <c r="A432" s="408"/>
      <c r="B432" s="816"/>
      <c r="C432" s="816"/>
      <c r="D432" s="410"/>
      <c r="E432" s="410"/>
      <c r="F432" s="412"/>
    </row>
    <row r="433" spans="1:6" ht="13" x14ac:dyDescent="0.15">
      <c r="A433" s="408"/>
      <c r="B433" s="816"/>
      <c r="C433" s="816"/>
      <c r="D433" s="410"/>
      <c r="E433" s="410"/>
      <c r="F433" s="412"/>
    </row>
    <row r="434" spans="1:6" ht="13" x14ac:dyDescent="0.15">
      <c r="A434" s="408"/>
      <c r="B434" s="816"/>
      <c r="C434" s="816"/>
      <c r="D434" s="410"/>
      <c r="E434" s="410"/>
      <c r="F434" s="412"/>
    </row>
    <row r="435" spans="1:6" ht="13" x14ac:dyDescent="0.15">
      <c r="A435" s="408"/>
      <c r="B435" s="816"/>
      <c r="C435" s="816"/>
      <c r="D435" s="410"/>
      <c r="E435" s="410"/>
      <c r="F435" s="412"/>
    </row>
    <row r="436" spans="1:6" ht="13" x14ac:dyDescent="0.15">
      <c r="A436" s="408"/>
      <c r="B436" s="816"/>
      <c r="C436" s="816"/>
      <c r="D436" s="410"/>
      <c r="E436" s="410"/>
      <c r="F436" s="412"/>
    </row>
    <row r="437" spans="1:6" ht="13" x14ac:dyDescent="0.15">
      <c r="A437" s="408"/>
      <c r="B437" s="816"/>
      <c r="C437" s="816"/>
      <c r="D437" s="410"/>
      <c r="E437" s="410"/>
      <c r="F437" s="412"/>
    </row>
    <row r="438" spans="1:6" ht="13" x14ac:dyDescent="0.15">
      <c r="A438" s="408"/>
      <c r="B438" s="816"/>
      <c r="C438" s="816"/>
      <c r="D438" s="410"/>
      <c r="E438" s="410"/>
      <c r="F438" s="412"/>
    </row>
    <row r="439" spans="1:6" ht="13" x14ac:dyDescent="0.15">
      <c r="A439" s="408"/>
      <c r="B439" s="816"/>
      <c r="C439" s="816"/>
      <c r="D439" s="410"/>
      <c r="E439" s="410"/>
      <c r="F439" s="412"/>
    </row>
    <row r="440" spans="1:6" ht="13" x14ac:dyDescent="0.15">
      <c r="A440" s="408"/>
      <c r="B440" s="816"/>
      <c r="C440" s="816"/>
      <c r="D440" s="410"/>
      <c r="E440" s="410"/>
      <c r="F440" s="412"/>
    </row>
    <row r="441" spans="1:6" ht="13" x14ac:dyDescent="0.15">
      <c r="A441" s="408"/>
      <c r="B441" s="816"/>
      <c r="C441" s="816"/>
      <c r="D441" s="410"/>
      <c r="E441" s="410"/>
      <c r="F441" s="412"/>
    </row>
    <row r="442" spans="1:6" ht="13" x14ac:dyDescent="0.15">
      <c r="A442" s="408"/>
      <c r="B442" s="816"/>
      <c r="C442" s="816"/>
      <c r="D442" s="410"/>
      <c r="E442" s="410"/>
      <c r="F442" s="412"/>
    </row>
    <row r="443" spans="1:6" ht="13" x14ac:dyDescent="0.15">
      <c r="A443" s="408"/>
      <c r="B443" s="816"/>
      <c r="C443" s="816"/>
      <c r="D443" s="410"/>
      <c r="E443" s="410"/>
      <c r="F443" s="412"/>
    </row>
    <row r="444" spans="1:6" ht="13" x14ac:dyDescent="0.15">
      <c r="A444" s="408"/>
      <c r="B444" s="816"/>
      <c r="C444" s="816"/>
      <c r="D444" s="410"/>
      <c r="E444" s="410"/>
      <c r="F444" s="412"/>
    </row>
    <row r="445" spans="1:6" ht="13" x14ac:dyDescent="0.15">
      <c r="A445" s="408"/>
      <c r="B445" s="816"/>
      <c r="C445" s="816"/>
      <c r="D445" s="410"/>
      <c r="E445" s="410"/>
      <c r="F445" s="412"/>
    </row>
    <row r="446" spans="1:6" ht="13" x14ac:dyDescent="0.15">
      <c r="A446" s="408"/>
      <c r="B446" s="816"/>
      <c r="C446" s="816"/>
      <c r="D446" s="410"/>
      <c r="E446" s="410"/>
      <c r="F446" s="412"/>
    </row>
    <row r="447" spans="1:6" ht="13" x14ac:dyDescent="0.15">
      <c r="A447" s="408"/>
      <c r="B447" s="816"/>
      <c r="C447" s="816"/>
      <c r="D447" s="410"/>
      <c r="E447" s="410"/>
      <c r="F447" s="412"/>
    </row>
    <row r="448" spans="1:6" ht="13" x14ac:dyDescent="0.15">
      <c r="A448" s="408"/>
      <c r="B448" s="816"/>
      <c r="C448" s="816"/>
      <c r="D448" s="410"/>
      <c r="E448" s="410"/>
      <c r="F448" s="412"/>
    </row>
    <row r="449" spans="1:6" ht="13" x14ac:dyDescent="0.15">
      <c r="A449" s="408"/>
      <c r="B449" s="816"/>
      <c r="C449" s="816"/>
      <c r="D449" s="410"/>
      <c r="E449" s="410"/>
      <c r="F449" s="412"/>
    </row>
    <row r="450" spans="1:6" ht="13" x14ac:dyDescent="0.15">
      <c r="A450" s="408"/>
      <c r="B450" s="816"/>
      <c r="C450" s="816"/>
      <c r="D450" s="410"/>
      <c r="E450" s="410"/>
      <c r="F450" s="412"/>
    </row>
    <row r="451" spans="1:6" ht="13" x14ac:dyDescent="0.15">
      <c r="A451" s="408"/>
      <c r="B451" s="816"/>
      <c r="C451" s="816"/>
      <c r="D451" s="410"/>
      <c r="E451" s="410"/>
      <c r="F451" s="412"/>
    </row>
    <row r="452" spans="1:6" ht="13" x14ac:dyDescent="0.15">
      <c r="A452" s="408"/>
      <c r="B452" s="816"/>
      <c r="C452" s="816"/>
      <c r="D452" s="410"/>
      <c r="E452" s="410"/>
      <c r="F452" s="412"/>
    </row>
    <row r="453" spans="1:6" ht="13" x14ac:dyDescent="0.15">
      <c r="A453" s="408"/>
      <c r="B453" s="816"/>
      <c r="C453" s="816"/>
      <c r="D453" s="410"/>
      <c r="E453" s="410"/>
      <c r="F453" s="412"/>
    </row>
    <row r="454" spans="1:6" ht="13" x14ac:dyDescent="0.15">
      <c r="A454" s="408"/>
      <c r="B454" s="816"/>
      <c r="C454" s="816"/>
      <c r="D454" s="410"/>
      <c r="E454" s="410"/>
      <c r="F454" s="412"/>
    </row>
    <row r="455" spans="1:6" ht="13" x14ac:dyDescent="0.15">
      <c r="A455" s="408"/>
      <c r="B455" s="816"/>
      <c r="C455" s="816"/>
      <c r="D455" s="410"/>
      <c r="E455" s="410"/>
      <c r="F455" s="412"/>
    </row>
    <row r="456" spans="1:6" ht="13" x14ac:dyDescent="0.15">
      <c r="A456" s="408"/>
      <c r="B456" s="816"/>
      <c r="C456" s="816"/>
      <c r="D456" s="410"/>
      <c r="E456" s="410"/>
      <c r="F456" s="412"/>
    </row>
    <row r="457" spans="1:6" ht="13" x14ac:dyDescent="0.15">
      <c r="A457" s="408"/>
      <c r="B457" s="816"/>
      <c r="C457" s="816"/>
      <c r="D457" s="410"/>
      <c r="E457" s="410"/>
      <c r="F457" s="412"/>
    </row>
    <row r="458" spans="1:6" ht="13" x14ac:dyDescent="0.15">
      <c r="A458" s="408"/>
      <c r="B458" s="816"/>
      <c r="C458" s="816"/>
      <c r="D458" s="410"/>
      <c r="E458" s="410"/>
      <c r="F458" s="412"/>
    </row>
    <row r="459" spans="1:6" ht="13" x14ac:dyDescent="0.15">
      <c r="A459" s="408"/>
      <c r="B459" s="816"/>
      <c r="C459" s="816"/>
      <c r="D459" s="410"/>
      <c r="E459" s="410"/>
      <c r="F459" s="412"/>
    </row>
    <row r="460" spans="1:6" ht="13" x14ac:dyDescent="0.15">
      <c r="A460" s="408"/>
      <c r="B460" s="816"/>
      <c r="C460" s="816"/>
      <c r="D460" s="410"/>
      <c r="E460" s="410"/>
      <c r="F460" s="412"/>
    </row>
    <row r="461" spans="1:6" ht="13" x14ac:dyDescent="0.15">
      <c r="A461" s="408"/>
      <c r="B461" s="816"/>
      <c r="C461" s="816"/>
      <c r="D461" s="410"/>
      <c r="E461" s="410"/>
      <c r="F461" s="412"/>
    </row>
    <row r="462" spans="1:6" ht="13" x14ac:dyDescent="0.15">
      <c r="A462" s="408"/>
      <c r="B462" s="816"/>
      <c r="C462" s="816"/>
      <c r="D462" s="410"/>
      <c r="E462" s="410"/>
      <c r="F462" s="412"/>
    </row>
    <row r="463" spans="1:6" ht="13" x14ac:dyDescent="0.15">
      <c r="A463" s="408"/>
      <c r="B463" s="816"/>
      <c r="C463" s="816"/>
      <c r="D463" s="410"/>
      <c r="E463" s="410"/>
      <c r="F463" s="412"/>
    </row>
    <row r="464" spans="1:6" ht="13" x14ac:dyDescent="0.15">
      <c r="A464" s="408"/>
      <c r="B464" s="816"/>
      <c r="C464" s="816"/>
      <c r="D464" s="410"/>
      <c r="E464" s="410"/>
      <c r="F464" s="412"/>
    </row>
    <row r="465" spans="1:6" ht="13" x14ac:dyDescent="0.15">
      <c r="A465" s="408"/>
      <c r="B465" s="816"/>
      <c r="C465" s="816"/>
      <c r="D465" s="410"/>
      <c r="E465" s="410"/>
      <c r="F465" s="412"/>
    </row>
    <row r="466" spans="1:6" ht="13" x14ac:dyDescent="0.15">
      <c r="A466" s="408"/>
      <c r="B466" s="816"/>
      <c r="C466" s="816"/>
      <c r="D466" s="410"/>
      <c r="E466" s="410"/>
      <c r="F466" s="412"/>
    </row>
    <row r="467" spans="1:6" ht="13" x14ac:dyDescent="0.15">
      <c r="A467" s="408"/>
      <c r="B467" s="816"/>
      <c r="C467" s="816"/>
      <c r="D467" s="410"/>
      <c r="E467" s="410"/>
      <c r="F467" s="412"/>
    </row>
    <row r="468" spans="1:6" ht="13" x14ac:dyDescent="0.15">
      <c r="A468" s="408"/>
      <c r="B468" s="816"/>
      <c r="C468" s="816"/>
      <c r="D468" s="410"/>
      <c r="E468" s="410"/>
      <c r="F468" s="412"/>
    </row>
    <row r="469" spans="1:6" ht="13" x14ac:dyDescent="0.15">
      <c r="A469" s="408"/>
      <c r="B469" s="816"/>
      <c r="C469" s="816"/>
      <c r="D469" s="410"/>
      <c r="E469" s="410"/>
      <c r="F469" s="412"/>
    </row>
    <row r="470" spans="1:6" ht="13" x14ac:dyDescent="0.15">
      <c r="A470" s="408"/>
      <c r="B470" s="816"/>
      <c r="C470" s="816"/>
      <c r="D470" s="410"/>
      <c r="E470" s="410"/>
      <c r="F470" s="412"/>
    </row>
    <row r="471" spans="1:6" ht="13" x14ac:dyDescent="0.15">
      <c r="A471" s="408"/>
      <c r="B471" s="816"/>
      <c r="C471" s="816"/>
      <c r="D471" s="410"/>
      <c r="E471" s="410"/>
      <c r="F471" s="412"/>
    </row>
    <row r="472" spans="1:6" ht="13" x14ac:dyDescent="0.15">
      <c r="A472" s="408"/>
      <c r="B472" s="816"/>
      <c r="C472" s="816"/>
      <c r="D472" s="410"/>
      <c r="E472" s="410"/>
      <c r="F472" s="412"/>
    </row>
    <row r="473" spans="1:6" ht="13" x14ac:dyDescent="0.15">
      <c r="A473" s="408"/>
      <c r="B473" s="816"/>
      <c r="C473" s="816"/>
      <c r="D473" s="410"/>
      <c r="E473" s="410"/>
      <c r="F473" s="412"/>
    </row>
    <row r="474" spans="1:6" ht="13" x14ac:dyDescent="0.15">
      <c r="A474" s="408"/>
      <c r="B474" s="816"/>
      <c r="C474" s="816"/>
      <c r="D474" s="410"/>
      <c r="E474" s="410"/>
      <c r="F474" s="412"/>
    </row>
    <row r="475" spans="1:6" ht="13" x14ac:dyDescent="0.15">
      <c r="A475" s="408"/>
      <c r="B475" s="816"/>
      <c r="C475" s="816"/>
      <c r="D475" s="410"/>
      <c r="E475" s="410"/>
      <c r="F475" s="412"/>
    </row>
    <row r="476" spans="1:6" ht="13" x14ac:dyDescent="0.15">
      <c r="A476" s="408"/>
      <c r="B476" s="816"/>
      <c r="C476" s="816"/>
      <c r="D476" s="410"/>
      <c r="E476" s="410"/>
      <c r="F476" s="412"/>
    </row>
    <row r="477" spans="1:6" ht="13" x14ac:dyDescent="0.15">
      <c r="A477" s="408"/>
      <c r="B477" s="816"/>
      <c r="C477" s="816"/>
      <c r="D477" s="410"/>
      <c r="E477" s="410"/>
      <c r="F477" s="412"/>
    </row>
    <row r="478" spans="1:6" ht="13" x14ac:dyDescent="0.15">
      <c r="A478" s="408"/>
      <c r="B478" s="816"/>
      <c r="C478" s="816"/>
      <c r="D478" s="410"/>
      <c r="E478" s="410"/>
      <c r="F478" s="412"/>
    </row>
    <row r="479" spans="1:6" ht="13" x14ac:dyDescent="0.15">
      <c r="A479" s="408"/>
      <c r="B479" s="816"/>
      <c r="C479" s="816"/>
      <c r="D479" s="410"/>
      <c r="E479" s="410"/>
      <c r="F479" s="412"/>
    </row>
    <row r="480" spans="1:6" ht="13" x14ac:dyDescent="0.15">
      <c r="A480" s="408"/>
      <c r="B480" s="816"/>
      <c r="C480" s="816"/>
      <c r="D480" s="410"/>
      <c r="E480" s="410"/>
      <c r="F480" s="412"/>
    </row>
    <row r="481" spans="1:6" ht="13" x14ac:dyDescent="0.15">
      <c r="A481" s="408"/>
      <c r="B481" s="816"/>
      <c r="C481" s="816"/>
      <c r="D481" s="410"/>
      <c r="E481" s="410"/>
      <c r="F481" s="412"/>
    </row>
    <row r="482" spans="1:6" ht="13" x14ac:dyDescent="0.15">
      <c r="A482" s="408"/>
      <c r="B482" s="816"/>
      <c r="C482" s="816"/>
      <c r="D482" s="410"/>
      <c r="E482" s="410"/>
      <c r="F482" s="412"/>
    </row>
    <row r="483" spans="1:6" ht="13" x14ac:dyDescent="0.15">
      <c r="A483" s="408"/>
      <c r="B483" s="816"/>
      <c r="C483" s="816"/>
      <c r="D483" s="410"/>
      <c r="E483" s="410"/>
      <c r="F483" s="412"/>
    </row>
    <row r="484" spans="1:6" ht="13" x14ac:dyDescent="0.15">
      <c r="A484" s="408"/>
      <c r="B484" s="816"/>
      <c r="C484" s="816"/>
      <c r="D484" s="410"/>
      <c r="E484" s="410"/>
      <c r="F484" s="412"/>
    </row>
    <row r="485" spans="1:6" ht="13" x14ac:dyDescent="0.15">
      <c r="A485" s="408"/>
      <c r="B485" s="816"/>
      <c r="C485" s="816"/>
      <c r="D485" s="410"/>
      <c r="E485" s="410"/>
      <c r="F485" s="412"/>
    </row>
    <row r="486" spans="1:6" ht="13" x14ac:dyDescent="0.15">
      <c r="A486" s="408"/>
      <c r="B486" s="816"/>
      <c r="C486" s="816"/>
      <c r="D486" s="410"/>
      <c r="E486" s="410"/>
      <c r="F486" s="412"/>
    </row>
    <row r="487" spans="1:6" ht="13" x14ac:dyDescent="0.15">
      <c r="A487" s="408"/>
      <c r="B487" s="816"/>
      <c r="C487" s="816"/>
      <c r="D487" s="410"/>
      <c r="E487" s="410"/>
      <c r="F487" s="412"/>
    </row>
    <row r="488" spans="1:6" ht="13" x14ac:dyDescent="0.15">
      <c r="A488" s="408"/>
      <c r="B488" s="816"/>
      <c r="C488" s="816"/>
      <c r="D488" s="410"/>
      <c r="E488" s="410"/>
      <c r="F488" s="412"/>
    </row>
    <row r="489" spans="1:6" ht="13" x14ac:dyDescent="0.15">
      <c r="A489" s="408"/>
      <c r="B489" s="816"/>
      <c r="C489" s="816"/>
      <c r="D489" s="410"/>
      <c r="E489" s="410"/>
      <c r="F489" s="412"/>
    </row>
    <row r="490" spans="1:6" ht="13" x14ac:dyDescent="0.15">
      <c r="A490" s="408"/>
      <c r="B490" s="816"/>
      <c r="C490" s="816"/>
      <c r="D490" s="410"/>
      <c r="E490" s="410"/>
      <c r="F490" s="412"/>
    </row>
    <row r="491" spans="1:6" ht="13" x14ac:dyDescent="0.15">
      <c r="A491" s="408"/>
      <c r="B491" s="816"/>
      <c r="C491" s="816"/>
      <c r="D491" s="410"/>
      <c r="E491" s="410"/>
      <c r="F491" s="412"/>
    </row>
    <row r="492" spans="1:6" ht="13" x14ac:dyDescent="0.15">
      <c r="A492" s="408"/>
      <c r="B492" s="816"/>
      <c r="C492" s="816"/>
      <c r="D492" s="410"/>
      <c r="E492" s="410"/>
      <c r="F492" s="412"/>
    </row>
    <row r="493" spans="1:6" ht="13" x14ac:dyDescent="0.15">
      <c r="A493" s="408"/>
      <c r="B493" s="816"/>
      <c r="C493" s="816"/>
      <c r="D493" s="410"/>
      <c r="E493" s="410"/>
      <c r="F493" s="412"/>
    </row>
    <row r="494" spans="1:6" ht="13" x14ac:dyDescent="0.15">
      <c r="A494" s="408"/>
      <c r="B494" s="816"/>
      <c r="C494" s="816"/>
      <c r="D494" s="410"/>
      <c r="E494" s="410"/>
      <c r="F494" s="412"/>
    </row>
    <row r="495" spans="1:6" ht="13" x14ac:dyDescent="0.15">
      <c r="A495" s="408"/>
      <c r="B495" s="816"/>
      <c r="C495" s="816"/>
      <c r="D495" s="410"/>
      <c r="E495" s="410"/>
      <c r="F495" s="412"/>
    </row>
    <row r="496" spans="1:6" ht="13" x14ac:dyDescent="0.15">
      <c r="A496" s="408"/>
      <c r="B496" s="816"/>
      <c r="C496" s="816"/>
      <c r="D496" s="410"/>
      <c r="E496" s="410"/>
      <c r="F496" s="412"/>
    </row>
    <row r="497" spans="1:6" ht="13" x14ac:dyDescent="0.15">
      <c r="A497" s="408"/>
      <c r="B497" s="816"/>
      <c r="C497" s="816"/>
      <c r="D497" s="410"/>
      <c r="E497" s="410"/>
      <c r="F497" s="412"/>
    </row>
    <row r="498" spans="1:6" ht="13" x14ac:dyDescent="0.15">
      <c r="A498" s="408"/>
      <c r="B498" s="816"/>
      <c r="C498" s="816"/>
      <c r="D498" s="410"/>
      <c r="E498" s="410"/>
      <c r="F498" s="412"/>
    </row>
    <row r="499" spans="1:6" ht="13" x14ac:dyDescent="0.15">
      <c r="A499" s="408"/>
      <c r="B499" s="816"/>
      <c r="C499" s="816"/>
      <c r="D499" s="410"/>
      <c r="E499" s="410"/>
      <c r="F499" s="412"/>
    </row>
    <row r="500" spans="1:6" ht="13" x14ac:dyDescent="0.15">
      <c r="A500" s="408"/>
      <c r="B500" s="816"/>
      <c r="C500" s="816"/>
      <c r="D500" s="410"/>
      <c r="E500" s="410"/>
      <c r="F500" s="412"/>
    </row>
    <row r="501" spans="1:6" ht="13" x14ac:dyDescent="0.15">
      <c r="A501" s="408"/>
      <c r="B501" s="816"/>
      <c r="C501" s="816"/>
      <c r="D501" s="410"/>
      <c r="E501" s="410"/>
      <c r="F501" s="412"/>
    </row>
    <row r="502" spans="1:6" ht="13" x14ac:dyDescent="0.15">
      <c r="A502" s="408"/>
      <c r="B502" s="816"/>
      <c r="C502" s="816"/>
      <c r="D502" s="410"/>
      <c r="E502" s="410"/>
      <c r="F502" s="412"/>
    </row>
    <row r="503" spans="1:6" ht="13" x14ac:dyDescent="0.15">
      <c r="A503" s="408"/>
      <c r="B503" s="816"/>
      <c r="C503" s="816"/>
      <c r="D503" s="410"/>
      <c r="E503" s="410"/>
      <c r="F503" s="412"/>
    </row>
    <row r="504" spans="1:6" ht="13" x14ac:dyDescent="0.15">
      <c r="A504" s="408"/>
      <c r="B504" s="816"/>
      <c r="C504" s="816"/>
      <c r="D504" s="410"/>
      <c r="E504" s="410"/>
      <c r="F504" s="412"/>
    </row>
    <row r="505" spans="1:6" ht="13" x14ac:dyDescent="0.15">
      <c r="A505" s="408"/>
      <c r="B505" s="816"/>
      <c r="C505" s="816"/>
      <c r="D505" s="410"/>
      <c r="E505" s="410"/>
      <c r="F505" s="412"/>
    </row>
    <row r="506" spans="1:6" ht="13" x14ac:dyDescent="0.15">
      <c r="A506" s="408"/>
      <c r="B506" s="816"/>
      <c r="C506" s="816"/>
      <c r="D506" s="410"/>
      <c r="E506" s="410"/>
      <c r="F506" s="412"/>
    </row>
    <row r="507" spans="1:6" ht="13" x14ac:dyDescent="0.15">
      <c r="A507" s="408"/>
      <c r="B507" s="816"/>
      <c r="C507" s="816"/>
      <c r="D507" s="410"/>
      <c r="E507" s="410"/>
      <c r="F507" s="412"/>
    </row>
    <row r="508" spans="1:6" ht="13" x14ac:dyDescent="0.15">
      <c r="A508" s="408"/>
      <c r="B508" s="816"/>
      <c r="C508" s="816"/>
      <c r="D508" s="410"/>
      <c r="E508" s="410"/>
      <c r="F508" s="412"/>
    </row>
    <row r="509" spans="1:6" ht="13" x14ac:dyDescent="0.15">
      <c r="A509" s="408"/>
      <c r="B509" s="816"/>
      <c r="C509" s="816"/>
      <c r="D509" s="410"/>
      <c r="E509" s="410"/>
      <c r="F509" s="412"/>
    </row>
    <row r="510" spans="1:6" ht="13" x14ac:dyDescent="0.15">
      <c r="A510" s="408"/>
      <c r="B510" s="816"/>
      <c r="C510" s="816"/>
      <c r="D510" s="410"/>
      <c r="E510" s="410"/>
      <c r="F510" s="412"/>
    </row>
    <row r="511" spans="1:6" ht="13" x14ac:dyDescent="0.15">
      <c r="A511" s="408"/>
      <c r="B511" s="816"/>
      <c r="C511" s="816"/>
      <c r="D511" s="410"/>
      <c r="E511" s="410"/>
      <c r="F511" s="412"/>
    </row>
    <row r="512" spans="1:6" ht="13" x14ac:dyDescent="0.15">
      <c r="A512" s="408"/>
      <c r="B512" s="816"/>
      <c r="C512" s="816"/>
      <c r="D512" s="410"/>
      <c r="E512" s="410"/>
      <c r="F512" s="412"/>
    </row>
    <row r="513" spans="1:6" ht="13" x14ac:dyDescent="0.15">
      <c r="A513" s="408"/>
      <c r="B513" s="816"/>
      <c r="C513" s="816"/>
      <c r="D513" s="410"/>
      <c r="E513" s="410"/>
      <c r="F513" s="412"/>
    </row>
    <row r="514" spans="1:6" ht="13" x14ac:dyDescent="0.15">
      <c r="A514" s="408"/>
      <c r="B514" s="816"/>
      <c r="C514" s="816"/>
      <c r="D514" s="410"/>
      <c r="E514" s="410"/>
      <c r="F514" s="412"/>
    </row>
    <row r="515" spans="1:6" ht="13" x14ac:dyDescent="0.15">
      <c r="A515" s="408"/>
      <c r="B515" s="816"/>
      <c r="C515" s="816"/>
      <c r="D515" s="410"/>
      <c r="E515" s="410"/>
      <c r="F515" s="412"/>
    </row>
    <row r="516" spans="1:6" ht="13" x14ac:dyDescent="0.15">
      <c r="A516" s="408"/>
      <c r="B516" s="816"/>
      <c r="C516" s="816"/>
      <c r="D516" s="410"/>
      <c r="E516" s="410"/>
      <c r="F516" s="412"/>
    </row>
    <row r="517" spans="1:6" ht="13" x14ac:dyDescent="0.15">
      <c r="A517" s="408"/>
      <c r="B517" s="816"/>
      <c r="C517" s="816"/>
      <c r="D517" s="410"/>
      <c r="E517" s="410"/>
      <c r="F517" s="412"/>
    </row>
    <row r="518" spans="1:6" ht="13" x14ac:dyDescent="0.15">
      <c r="A518" s="408"/>
      <c r="B518" s="816"/>
      <c r="C518" s="816"/>
      <c r="D518" s="410"/>
      <c r="E518" s="410"/>
      <c r="F518" s="412"/>
    </row>
    <row r="519" spans="1:6" ht="13" x14ac:dyDescent="0.15">
      <c r="A519" s="408"/>
      <c r="B519" s="816"/>
      <c r="C519" s="816"/>
      <c r="D519" s="410"/>
      <c r="E519" s="410"/>
      <c r="F519" s="412"/>
    </row>
    <row r="520" spans="1:6" ht="13" x14ac:dyDescent="0.15">
      <c r="A520" s="408"/>
      <c r="B520" s="816"/>
      <c r="C520" s="816"/>
      <c r="D520" s="410"/>
      <c r="E520" s="410"/>
      <c r="F520" s="412"/>
    </row>
    <row r="521" spans="1:6" ht="13" x14ac:dyDescent="0.15">
      <c r="A521" s="408"/>
      <c r="B521" s="816"/>
      <c r="C521" s="816"/>
      <c r="D521" s="410"/>
      <c r="E521" s="410"/>
      <c r="F521" s="412"/>
    </row>
    <row r="522" spans="1:6" ht="13" x14ac:dyDescent="0.15">
      <c r="A522" s="408"/>
      <c r="B522" s="816"/>
      <c r="C522" s="816"/>
      <c r="D522" s="410"/>
      <c r="E522" s="410"/>
      <c r="F522" s="412"/>
    </row>
    <row r="523" spans="1:6" ht="13" x14ac:dyDescent="0.15">
      <c r="A523" s="408"/>
      <c r="B523" s="816"/>
      <c r="C523" s="816"/>
      <c r="D523" s="410"/>
      <c r="E523" s="410"/>
      <c r="F523" s="412"/>
    </row>
    <row r="524" spans="1:6" ht="13" x14ac:dyDescent="0.15">
      <c r="A524" s="408"/>
      <c r="B524" s="816"/>
      <c r="C524" s="816"/>
      <c r="D524" s="410"/>
      <c r="E524" s="410"/>
      <c r="F524" s="412"/>
    </row>
    <row r="525" spans="1:6" ht="13" x14ac:dyDescent="0.15">
      <c r="A525" s="408"/>
      <c r="B525" s="816"/>
      <c r="C525" s="816"/>
      <c r="D525" s="410"/>
      <c r="E525" s="410"/>
      <c r="F525" s="412"/>
    </row>
    <row r="526" spans="1:6" ht="13" x14ac:dyDescent="0.15">
      <c r="A526" s="408"/>
      <c r="B526" s="816"/>
      <c r="C526" s="816"/>
      <c r="D526" s="410"/>
      <c r="E526" s="410"/>
      <c r="F526" s="412"/>
    </row>
    <row r="527" spans="1:6" ht="13" x14ac:dyDescent="0.15">
      <c r="A527" s="408"/>
      <c r="B527" s="816"/>
      <c r="C527" s="816"/>
      <c r="D527" s="410"/>
      <c r="E527" s="410"/>
      <c r="F527" s="412"/>
    </row>
    <row r="528" spans="1:6" ht="13" x14ac:dyDescent="0.15">
      <c r="A528" s="408"/>
      <c r="B528" s="816"/>
      <c r="C528" s="816"/>
      <c r="D528" s="410"/>
      <c r="E528" s="410"/>
      <c r="F528" s="412"/>
    </row>
    <row r="529" spans="1:6" ht="13" x14ac:dyDescent="0.15">
      <c r="A529" s="408"/>
      <c r="B529" s="816"/>
      <c r="C529" s="816"/>
      <c r="D529" s="410"/>
      <c r="E529" s="410"/>
      <c r="F529" s="412"/>
    </row>
    <row r="530" spans="1:6" ht="13" x14ac:dyDescent="0.15">
      <c r="A530" s="408"/>
      <c r="B530" s="816"/>
      <c r="C530" s="816"/>
      <c r="D530" s="410"/>
      <c r="E530" s="410"/>
      <c r="F530" s="412"/>
    </row>
    <row r="531" spans="1:6" ht="13" x14ac:dyDescent="0.15">
      <c r="A531" s="408"/>
      <c r="B531" s="816"/>
      <c r="C531" s="816"/>
      <c r="D531" s="410"/>
      <c r="E531" s="410"/>
      <c r="F531" s="412"/>
    </row>
    <row r="532" spans="1:6" ht="13" x14ac:dyDescent="0.15">
      <c r="A532" s="408"/>
      <c r="B532" s="816"/>
      <c r="C532" s="816"/>
      <c r="D532" s="410"/>
      <c r="E532" s="410"/>
      <c r="F532" s="412"/>
    </row>
    <row r="533" spans="1:6" ht="13" x14ac:dyDescent="0.15">
      <c r="A533" s="408"/>
      <c r="B533" s="816"/>
      <c r="C533" s="816"/>
      <c r="D533" s="410"/>
      <c r="E533" s="410"/>
      <c r="F533" s="412"/>
    </row>
    <row r="534" spans="1:6" ht="13" x14ac:dyDescent="0.15">
      <c r="A534" s="408"/>
      <c r="B534" s="816"/>
      <c r="C534" s="816"/>
      <c r="D534" s="410"/>
      <c r="E534" s="410"/>
      <c r="F534" s="412"/>
    </row>
    <row r="535" spans="1:6" ht="13" x14ac:dyDescent="0.15">
      <c r="A535" s="408"/>
      <c r="B535" s="816"/>
      <c r="C535" s="816"/>
      <c r="D535" s="410"/>
      <c r="E535" s="410"/>
      <c r="F535" s="412"/>
    </row>
    <row r="536" spans="1:6" ht="13" x14ac:dyDescent="0.15">
      <c r="A536" s="408"/>
      <c r="B536" s="816"/>
      <c r="C536" s="816"/>
      <c r="D536" s="410"/>
      <c r="E536" s="410"/>
      <c r="F536" s="412"/>
    </row>
    <row r="537" spans="1:6" ht="13" x14ac:dyDescent="0.15">
      <c r="A537" s="408"/>
      <c r="B537" s="816"/>
      <c r="C537" s="816"/>
      <c r="D537" s="410"/>
      <c r="E537" s="410"/>
      <c r="F537" s="412"/>
    </row>
    <row r="538" spans="1:6" ht="13" x14ac:dyDescent="0.15">
      <c r="A538" s="408"/>
      <c r="B538" s="816"/>
      <c r="C538" s="816"/>
      <c r="D538" s="410"/>
      <c r="E538" s="410"/>
      <c r="F538" s="412"/>
    </row>
    <row r="539" spans="1:6" ht="13" x14ac:dyDescent="0.15">
      <c r="A539" s="408"/>
      <c r="B539" s="816"/>
      <c r="C539" s="816"/>
      <c r="D539" s="410"/>
      <c r="E539" s="410"/>
      <c r="F539" s="412"/>
    </row>
    <row r="540" spans="1:6" ht="13" x14ac:dyDescent="0.15">
      <c r="A540" s="408"/>
      <c r="B540" s="816"/>
      <c r="C540" s="816"/>
      <c r="D540" s="410"/>
      <c r="E540" s="410"/>
      <c r="F540" s="412"/>
    </row>
    <row r="541" spans="1:6" ht="13" x14ac:dyDescent="0.15">
      <c r="A541" s="408"/>
      <c r="B541" s="816"/>
      <c r="C541" s="816"/>
      <c r="D541" s="410"/>
      <c r="E541" s="410"/>
      <c r="F541" s="412"/>
    </row>
    <row r="542" spans="1:6" ht="13" x14ac:dyDescent="0.15">
      <c r="A542" s="408"/>
      <c r="B542" s="816"/>
      <c r="C542" s="816"/>
      <c r="D542" s="410"/>
      <c r="E542" s="410"/>
      <c r="F542" s="412"/>
    </row>
    <row r="543" spans="1:6" ht="13" x14ac:dyDescent="0.15">
      <c r="A543" s="408"/>
      <c r="B543" s="816"/>
      <c r="C543" s="816"/>
      <c r="D543" s="410"/>
      <c r="E543" s="410"/>
      <c r="F543" s="412"/>
    </row>
    <row r="544" spans="1:6" ht="13" x14ac:dyDescent="0.15">
      <c r="A544" s="408"/>
      <c r="B544" s="816"/>
      <c r="C544" s="816"/>
      <c r="D544" s="410"/>
      <c r="E544" s="410"/>
      <c r="F544" s="412"/>
    </row>
    <row r="545" spans="1:6" ht="13" x14ac:dyDescent="0.15">
      <c r="A545" s="408"/>
      <c r="B545" s="816"/>
      <c r="C545" s="816"/>
      <c r="D545" s="410"/>
      <c r="E545" s="410"/>
      <c r="F545" s="412"/>
    </row>
    <row r="546" spans="1:6" ht="13" x14ac:dyDescent="0.15">
      <c r="A546" s="408"/>
      <c r="B546" s="816"/>
      <c r="C546" s="816"/>
      <c r="D546" s="410"/>
      <c r="E546" s="410"/>
      <c r="F546" s="412"/>
    </row>
    <row r="547" spans="1:6" ht="13" x14ac:dyDescent="0.15">
      <c r="A547" s="408"/>
      <c r="B547" s="816"/>
      <c r="C547" s="816"/>
      <c r="D547" s="410"/>
      <c r="E547" s="410"/>
      <c r="F547" s="412"/>
    </row>
    <row r="548" spans="1:6" ht="13" x14ac:dyDescent="0.15">
      <c r="A548" s="408"/>
      <c r="B548" s="816"/>
      <c r="C548" s="816"/>
      <c r="D548" s="410"/>
      <c r="E548" s="410"/>
      <c r="F548" s="412"/>
    </row>
    <row r="549" spans="1:6" ht="13" x14ac:dyDescent="0.15">
      <c r="A549" s="408"/>
      <c r="B549" s="816"/>
      <c r="C549" s="816"/>
      <c r="D549" s="410"/>
      <c r="E549" s="410"/>
      <c r="F549" s="412"/>
    </row>
    <row r="550" spans="1:6" ht="13" x14ac:dyDescent="0.15">
      <c r="A550" s="408"/>
      <c r="B550" s="816"/>
      <c r="C550" s="816"/>
      <c r="D550" s="410"/>
      <c r="E550" s="410"/>
      <c r="F550" s="412"/>
    </row>
    <row r="551" spans="1:6" ht="13" x14ac:dyDescent="0.15">
      <c r="A551" s="408"/>
      <c r="B551" s="816"/>
      <c r="C551" s="816"/>
      <c r="D551" s="410"/>
      <c r="E551" s="410"/>
      <c r="F551" s="412"/>
    </row>
    <row r="552" spans="1:6" ht="13" x14ac:dyDescent="0.15">
      <c r="A552" s="408"/>
      <c r="B552" s="816"/>
      <c r="C552" s="816"/>
      <c r="D552" s="410"/>
      <c r="E552" s="410"/>
      <c r="F552" s="412"/>
    </row>
    <row r="553" spans="1:6" ht="13" x14ac:dyDescent="0.15">
      <c r="A553" s="408"/>
      <c r="B553" s="816"/>
      <c r="C553" s="816"/>
      <c r="D553" s="410"/>
      <c r="E553" s="410"/>
      <c r="F553" s="412"/>
    </row>
    <row r="554" spans="1:6" ht="13" x14ac:dyDescent="0.15">
      <c r="A554" s="408"/>
      <c r="B554" s="816"/>
      <c r="C554" s="816"/>
      <c r="D554" s="410"/>
      <c r="E554" s="410"/>
      <c r="F554" s="412"/>
    </row>
    <row r="555" spans="1:6" ht="13" x14ac:dyDescent="0.15">
      <c r="A555" s="408"/>
      <c r="B555" s="816"/>
      <c r="C555" s="816"/>
      <c r="D555" s="410"/>
      <c r="E555" s="410"/>
      <c r="F555" s="412"/>
    </row>
    <row r="556" spans="1:6" ht="13" x14ac:dyDescent="0.15">
      <c r="A556" s="408"/>
      <c r="B556" s="816"/>
      <c r="C556" s="816"/>
      <c r="D556" s="410"/>
      <c r="E556" s="410"/>
      <c r="F556" s="412"/>
    </row>
    <row r="557" spans="1:6" ht="13" x14ac:dyDescent="0.15">
      <c r="A557" s="408"/>
      <c r="B557" s="816"/>
      <c r="C557" s="816"/>
      <c r="D557" s="410"/>
      <c r="E557" s="410"/>
      <c r="F557" s="412"/>
    </row>
    <row r="558" spans="1:6" ht="13" x14ac:dyDescent="0.15">
      <c r="A558" s="408"/>
      <c r="B558" s="816"/>
      <c r="C558" s="816"/>
      <c r="D558" s="410"/>
      <c r="E558" s="410"/>
      <c r="F558" s="412"/>
    </row>
    <row r="559" spans="1:6" ht="13" x14ac:dyDescent="0.15">
      <c r="A559" s="408"/>
      <c r="B559" s="816"/>
      <c r="C559" s="816"/>
      <c r="D559" s="410"/>
      <c r="E559" s="410"/>
      <c r="F559" s="412"/>
    </row>
    <row r="560" spans="1:6" ht="13" x14ac:dyDescent="0.15">
      <c r="A560" s="408"/>
      <c r="B560" s="816"/>
      <c r="C560" s="816"/>
      <c r="D560" s="410"/>
      <c r="E560" s="410"/>
      <c r="F560" s="412"/>
    </row>
    <row r="561" spans="1:6" ht="13" x14ac:dyDescent="0.15">
      <c r="A561" s="408"/>
      <c r="B561" s="816"/>
      <c r="C561" s="816"/>
      <c r="D561" s="410"/>
      <c r="E561" s="410"/>
      <c r="F561" s="412"/>
    </row>
    <row r="562" spans="1:6" ht="13" x14ac:dyDescent="0.15">
      <c r="A562" s="408"/>
      <c r="B562" s="816"/>
      <c r="C562" s="816"/>
      <c r="D562" s="410"/>
      <c r="E562" s="410"/>
      <c r="F562" s="412"/>
    </row>
    <row r="563" spans="1:6" ht="13" x14ac:dyDescent="0.15">
      <c r="A563" s="408"/>
      <c r="B563" s="816"/>
      <c r="C563" s="816"/>
      <c r="D563" s="410"/>
      <c r="E563" s="410"/>
      <c r="F563" s="412"/>
    </row>
    <row r="564" spans="1:6" ht="13" x14ac:dyDescent="0.15">
      <c r="A564" s="408"/>
      <c r="B564" s="816"/>
      <c r="C564" s="816"/>
      <c r="D564" s="410"/>
      <c r="E564" s="410"/>
      <c r="F564" s="412"/>
    </row>
    <row r="565" spans="1:6" ht="13" x14ac:dyDescent="0.15">
      <c r="A565" s="408"/>
      <c r="B565" s="816"/>
      <c r="C565" s="816"/>
      <c r="D565" s="410"/>
      <c r="E565" s="410"/>
      <c r="F565" s="412"/>
    </row>
    <row r="566" spans="1:6" ht="13" x14ac:dyDescent="0.15">
      <c r="A566" s="408"/>
      <c r="B566" s="816"/>
      <c r="C566" s="816"/>
      <c r="D566" s="410"/>
      <c r="E566" s="410"/>
      <c r="F566" s="412"/>
    </row>
    <row r="567" spans="1:6" ht="13" x14ac:dyDescent="0.15">
      <c r="A567" s="408"/>
      <c r="B567" s="816"/>
      <c r="C567" s="816"/>
      <c r="D567" s="410"/>
      <c r="E567" s="410"/>
      <c r="F567" s="412"/>
    </row>
    <row r="568" spans="1:6" ht="13" x14ac:dyDescent="0.15">
      <c r="A568" s="408"/>
      <c r="B568" s="816"/>
      <c r="C568" s="816"/>
      <c r="D568" s="410"/>
      <c r="E568" s="410"/>
      <c r="F568" s="412"/>
    </row>
    <row r="569" spans="1:6" ht="13" x14ac:dyDescent="0.15">
      <c r="A569" s="408"/>
      <c r="B569" s="816"/>
      <c r="C569" s="816"/>
      <c r="D569" s="410"/>
      <c r="E569" s="410"/>
      <c r="F569" s="412"/>
    </row>
    <row r="570" spans="1:6" ht="13" x14ac:dyDescent="0.15">
      <c r="A570" s="408"/>
      <c r="B570" s="816"/>
      <c r="C570" s="816"/>
      <c r="D570" s="410"/>
      <c r="E570" s="410"/>
      <c r="F570" s="412"/>
    </row>
    <row r="571" spans="1:6" ht="13" x14ac:dyDescent="0.15">
      <c r="A571" s="408"/>
      <c r="B571" s="816"/>
      <c r="C571" s="816"/>
      <c r="D571" s="410"/>
      <c r="E571" s="410"/>
      <c r="F571" s="412"/>
    </row>
    <row r="572" spans="1:6" ht="13" x14ac:dyDescent="0.15">
      <c r="A572" s="408"/>
      <c r="B572" s="816"/>
      <c r="C572" s="816"/>
      <c r="D572" s="410"/>
      <c r="E572" s="410"/>
      <c r="F572" s="412"/>
    </row>
    <row r="573" spans="1:6" ht="13" x14ac:dyDescent="0.15">
      <c r="A573" s="408"/>
      <c r="B573" s="816"/>
      <c r="C573" s="816"/>
      <c r="D573" s="410"/>
      <c r="E573" s="410"/>
      <c r="F573" s="412"/>
    </row>
    <row r="574" spans="1:6" ht="13" x14ac:dyDescent="0.15">
      <c r="A574" s="408"/>
      <c r="B574" s="816"/>
      <c r="C574" s="816"/>
      <c r="D574" s="410"/>
      <c r="E574" s="410"/>
      <c r="F574" s="412"/>
    </row>
    <row r="575" spans="1:6" ht="13" x14ac:dyDescent="0.15">
      <c r="A575" s="408"/>
      <c r="B575" s="816"/>
      <c r="C575" s="816"/>
      <c r="D575" s="410"/>
      <c r="E575" s="410"/>
      <c r="F575" s="412"/>
    </row>
    <row r="576" spans="1:6" ht="13" x14ac:dyDescent="0.15">
      <c r="A576" s="408"/>
      <c r="B576" s="816"/>
      <c r="C576" s="816"/>
      <c r="D576" s="410"/>
      <c r="E576" s="410"/>
      <c r="F576" s="412"/>
    </row>
    <row r="577" spans="1:6" ht="13" x14ac:dyDescent="0.15">
      <c r="A577" s="408"/>
      <c r="B577" s="816"/>
      <c r="C577" s="816"/>
      <c r="D577" s="410"/>
      <c r="E577" s="410"/>
      <c r="F577" s="412"/>
    </row>
    <row r="578" spans="1:6" ht="13" x14ac:dyDescent="0.15">
      <c r="A578" s="408"/>
      <c r="B578" s="816"/>
      <c r="C578" s="816"/>
      <c r="D578" s="410"/>
      <c r="E578" s="410"/>
      <c r="F578" s="412"/>
    </row>
    <row r="579" spans="1:6" ht="13" x14ac:dyDescent="0.15">
      <c r="A579" s="408"/>
      <c r="B579" s="816"/>
      <c r="C579" s="816"/>
      <c r="D579" s="410"/>
      <c r="E579" s="410"/>
      <c r="F579" s="412"/>
    </row>
    <row r="580" spans="1:6" ht="13" x14ac:dyDescent="0.15">
      <c r="A580" s="408"/>
      <c r="B580" s="816"/>
      <c r="C580" s="816"/>
      <c r="D580" s="410"/>
      <c r="E580" s="410"/>
      <c r="F580" s="412"/>
    </row>
    <row r="581" spans="1:6" ht="13" x14ac:dyDescent="0.15">
      <c r="A581" s="408"/>
      <c r="B581" s="816"/>
      <c r="C581" s="816"/>
      <c r="D581" s="410"/>
      <c r="E581" s="410"/>
      <c r="F581" s="412"/>
    </row>
    <row r="582" spans="1:6" ht="13" x14ac:dyDescent="0.15">
      <c r="A582" s="408"/>
      <c r="B582" s="816"/>
      <c r="C582" s="816"/>
      <c r="D582" s="410"/>
      <c r="E582" s="410"/>
      <c r="F582" s="412"/>
    </row>
    <row r="583" spans="1:6" ht="13" x14ac:dyDescent="0.15">
      <c r="A583" s="408"/>
      <c r="B583" s="816"/>
      <c r="C583" s="816"/>
      <c r="D583" s="410"/>
      <c r="E583" s="410"/>
      <c r="F583" s="412"/>
    </row>
    <row r="584" spans="1:6" ht="13" x14ac:dyDescent="0.15">
      <c r="A584" s="408"/>
      <c r="B584" s="816"/>
      <c r="C584" s="816"/>
      <c r="D584" s="410"/>
      <c r="E584" s="410"/>
      <c r="F584" s="412"/>
    </row>
    <row r="585" spans="1:6" ht="13" x14ac:dyDescent="0.15">
      <c r="A585" s="408"/>
      <c r="B585" s="816"/>
      <c r="C585" s="816"/>
      <c r="D585" s="410"/>
      <c r="E585" s="410"/>
      <c r="F585" s="412"/>
    </row>
    <row r="586" spans="1:6" ht="13" x14ac:dyDescent="0.15">
      <c r="A586" s="408"/>
      <c r="B586" s="816"/>
      <c r="C586" s="816"/>
      <c r="D586" s="410"/>
      <c r="E586" s="410"/>
      <c r="F586" s="412"/>
    </row>
    <row r="587" spans="1:6" ht="13" x14ac:dyDescent="0.15">
      <c r="A587" s="408"/>
      <c r="B587" s="816"/>
      <c r="C587" s="816"/>
      <c r="D587" s="410"/>
      <c r="E587" s="410"/>
      <c r="F587" s="412"/>
    </row>
    <row r="588" spans="1:6" ht="13" x14ac:dyDescent="0.15">
      <c r="A588" s="408"/>
      <c r="B588" s="816"/>
      <c r="C588" s="816"/>
      <c r="D588" s="410"/>
      <c r="E588" s="410"/>
      <c r="F588" s="412"/>
    </row>
    <row r="589" spans="1:6" ht="13" x14ac:dyDescent="0.15">
      <c r="A589" s="408"/>
      <c r="B589" s="816"/>
      <c r="C589" s="816"/>
      <c r="D589" s="410"/>
      <c r="E589" s="410"/>
      <c r="F589" s="412"/>
    </row>
    <row r="590" spans="1:6" ht="13" x14ac:dyDescent="0.15">
      <c r="A590" s="408"/>
      <c r="B590" s="816"/>
      <c r="C590" s="816"/>
      <c r="D590" s="410"/>
      <c r="E590" s="410"/>
      <c r="F590" s="412"/>
    </row>
    <row r="591" spans="1:6" ht="13" x14ac:dyDescent="0.15">
      <c r="A591" s="408"/>
      <c r="B591" s="816"/>
      <c r="C591" s="816"/>
      <c r="D591" s="410"/>
      <c r="E591" s="410"/>
      <c r="F591" s="412"/>
    </row>
    <row r="592" spans="1:6" ht="13" x14ac:dyDescent="0.15">
      <c r="A592" s="408"/>
      <c r="B592" s="816"/>
      <c r="C592" s="816"/>
      <c r="D592" s="410"/>
      <c r="E592" s="410"/>
      <c r="F592" s="412"/>
    </row>
    <row r="593" spans="1:6" ht="13" x14ac:dyDescent="0.15">
      <c r="A593" s="408"/>
      <c r="B593" s="816"/>
      <c r="C593" s="816"/>
      <c r="D593" s="410"/>
      <c r="E593" s="410"/>
      <c r="F593" s="412"/>
    </row>
    <row r="594" spans="1:6" ht="13" x14ac:dyDescent="0.15">
      <c r="A594" s="408"/>
      <c r="B594" s="816"/>
      <c r="C594" s="816"/>
      <c r="D594" s="410"/>
      <c r="E594" s="410"/>
      <c r="F594" s="412"/>
    </row>
    <row r="595" spans="1:6" ht="13" x14ac:dyDescent="0.15">
      <c r="A595" s="408"/>
      <c r="B595" s="816"/>
      <c r="C595" s="816"/>
      <c r="D595" s="410"/>
      <c r="E595" s="410"/>
      <c r="F595" s="412"/>
    </row>
    <row r="596" spans="1:6" ht="13" x14ac:dyDescent="0.15">
      <c r="A596" s="408"/>
      <c r="B596" s="816"/>
      <c r="C596" s="816"/>
      <c r="D596" s="410"/>
      <c r="E596" s="410"/>
      <c r="F596" s="412"/>
    </row>
    <row r="597" spans="1:6" ht="13" x14ac:dyDescent="0.15">
      <c r="A597" s="408"/>
      <c r="B597" s="816"/>
      <c r="C597" s="816"/>
      <c r="D597" s="410"/>
      <c r="E597" s="410"/>
      <c r="F597" s="412"/>
    </row>
    <row r="598" spans="1:6" ht="13" x14ac:dyDescent="0.15">
      <c r="A598" s="408"/>
      <c r="B598" s="816"/>
      <c r="C598" s="816"/>
      <c r="D598" s="410"/>
      <c r="E598" s="410"/>
      <c r="F598" s="412"/>
    </row>
    <row r="599" spans="1:6" ht="13" x14ac:dyDescent="0.15">
      <c r="A599" s="408"/>
      <c r="B599" s="816"/>
      <c r="C599" s="816"/>
      <c r="D599" s="410"/>
      <c r="E599" s="410"/>
      <c r="F599" s="412"/>
    </row>
    <row r="600" spans="1:6" ht="13" x14ac:dyDescent="0.15">
      <c r="A600" s="408"/>
      <c r="B600" s="816"/>
      <c r="C600" s="816"/>
      <c r="D600" s="410"/>
      <c r="E600" s="410"/>
      <c r="F600" s="412"/>
    </row>
    <row r="601" spans="1:6" ht="13" x14ac:dyDescent="0.15">
      <c r="A601" s="408"/>
      <c r="B601" s="816"/>
      <c r="C601" s="816"/>
      <c r="D601" s="410"/>
      <c r="E601" s="410"/>
      <c r="F601" s="412"/>
    </row>
    <row r="602" spans="1:6" ht="13" x14ac:dyDescent="0.15">
      <c r="A602" s="408"/>
      <c r="B602" s="816"/>
      <c r="C602" s="816"/>
      <c r="D602" s="410"/>
      <c r="E602" s="410"/>
      <c r="F602" s="412"/>
    </row>
    <row r="603" spans="1:6" ht="13" x14ac:dyDescent="0.15">
      <c r="A603" s="408"/>
      <c r="B603" s="816"/>
      <c r="C603" s="816"/>
      <c r="D603" s="410"/>
      <c r="E603" s="410"/>
      <c r="F603" s="412"/>
    </row>
    <row r="604" spans="1:6" ht="13" x14ac:dyDescent="0.15">
      <c r="A604" s="408"/>
      <c r="B604" s="816"/>
      <c r="C604" s="816"/>
      <c r="D604" s="410"/>
      <c r="E604" s="410"/>
      <c r="F604" s="412"/>
    </row>
    <row r="605" spans="1:6" ht="13" x14ac:dyDescent="0.15">
      <c r="A605" s="408"/>
      <c r="B605" s="816"/>
      <c r="C605" s="816"/>
      <c r="D605" s="410"/>
      <c r="E605" s="410"/>
      <c r="F605" s="412"/>
    </row>
    <row r="606" spans="1:6" ht="13" x14ac:dyDescent="0.15">
      <c r="A606" s="408"/>
      <c r="B606" s="816"/>
      <c r="C606" s="816"/>
      <c r="D606" s="410"/>
      <c r="E606" s="410"/>
      <c r="F606" s="412"/>
    </row>
    <row r="607" spans="1:6" ht="13" x14ac:dyDescent="0.15">
      <c r="A607" s="408"/>
      <c r="B607" s="816"/>
      <c r="C607" s="816"/>
      <c r="D607" s="410"/>
      <c r="E607" s="410"/>
      <c r="F607" s="412"/>
    </row>
    <row r="608" spans="1:6" ht="13" x14ac:dyDescent="0.15">
      <c r="A608" s="408"/>
      <c r="B608" s="816"/>
      <c r="C608" s="816"/>
      <c r="D608" s="410"/>
      <c r="E608" s="410"/>
      <c r="F608" s="412"/>
    </row>
    <row r="609" spans="1:6" ht="13" x14ac:dyDescent="0.15">
      <c r="A609" s="408"/>
      <c r="B609" s="816"/>
      <c r="C609" s="816"/>
      <c r="D609" s="410"/>
      <c r="E609" s="410"/>
      <c r="F609" s="412"/>
    </row>
    <row r="610" spans="1:6" ht="13" x14ac:dyDescent="0.15">
      <c r="A610" s="408"/>
      <c r="B610" s="816"/>
      <c r="C610" s="816"/>
      <c r="D610" s="410"/>
      <c r="E610" s="410"/>
      <c r="F610" s="412"/>
    </row>
    <row r="611" spans="1:6" ht="13" x14ac:dyDescent="0.15">
      <c r="A611" s="408"/>
      <c r="B611" s="816"/>
      <c r="C611" s="816"/>
      <c r="D611" s="410"/>
      <c r="E611" s="410"/>
      <c r="F611" s="412"/>
    </row>
    <row r="612" spans="1:6" ht="13" x14ac:dyDescent="0.15">
      <c r="A612" s="408"/>
      <c r="B612" s="816"/>
      <c r="C612" s="816"/>
      <c r="D612" s="410"/>
      <c r="E612" s="410"/>
      <c r="F612" s="412"/>
    </row>
    <row r="613" spans="1:6" ht="13" x14ac:dyDescent="0.15">
      <c r="A613" s="408"/>
      <c r="B613" s="816"/>
      <c r="C613" s="816"/>
      <c r="D613" s="410"/>
      <c r="E613" s="410"/>
      <c r="F613" s="412"/>
    </row>
    <row r="614" spans="1:6" ht="13" x14ac:dyDescent="0.15">
      <c r="A614" s="408"/>
      <c r="B614" s="816"/>
      <c r="C614" s="816"/>
      <c r="D614" s="410"/>
      <c r="E614" s="410"/>
      <c r="F614" s="412"/>
    </row>
    <row r="615" spans="1:6" ht="13" x14ac:dyDescent="0.15">
      <c r="A615" s="408"/>
      <c r="B615" s="816"/>
      <c r="C615" s="816"/>
      <c r="D615" s="410"/>
      <c r="E615" s="410"/>
      <c r="F615" s="412"/>
    </row>
    <row r="616" spans="1:6" ht="13" x14ac:dyDescent="0.15">
      <c r="A616" s="408"/>
      <c r="B616" s="816"/>
      <c r="C616" s="816"/>
      <c r="D616" s="410"/>
      <c r="E616" s="410"/>
      <c r="F616" s="412"/>
    </row>
    <row r="617" spans="1:6" ht="13" x14ac:dyDescent="0.15">
      <c r="A617" s="408"/>
      <c r="B617" s="816"/>
      <c r="C617" s="816"/>
      <c r="D617" s="410"/>
      <c r="E617" s="410"/>
      <c r="F617" s="412"/>
    </row>
    <row r="618" spans="1:6" ht="13" x14ac:dyDescent="0.15">
      <c r="A618" s="408"/>
      <c r="B618" s="816"/>
      <c r="C618" s="816"/>
      <c r="D618" s="410"/>
      <c r="E618" s="410"/>
      <c r="F618" s="412"/>
    </row>
    <row r="619" spans="1:6" ht="13" x14ac:dyDescent="0.15">
      <c r="A619" s="408"/>
      <c r="B619" s="816"/>
      <c r="C619" s="816"/>
      <c r="D619" s="410"/>
      <c r="E619" s="410"/>
      <c r="F619" s="412"/>
    </row>
    <row r="620" spans="1:6" ht="13" x14ac:dyDescent="0.15">
      <c r="A620" s="408"/>
      <c r="B620" s="816"/>
      <c r="C620" s="816"/>
      <c r="D620" s="410"/>
      <c r="E620" s="410"/>
      <c r="F620" s="412"/>
    </row>
    <row r="621" spans="1:6" ht="13" x14ac:dyDescent="0.15">
      <c r="A621" s="408"/>
      <c r="B621" s="816"/>
      <c r="C621" s="816"/>
      <c r="D621" s="410"/>
      <c r="E621" s="410"/>
      <c r="F621" s="412"/>
    </row>
    <row r="622" spans="1:6" ht="13" x14ac:dyDescent="0.15">
      <c r="A622" s="408"/>
      <c r="B622" s="816"/>
      <c r="C622" s="816"/>
      <c r="D622" s="410"/>
      <c r="E622" s="410"/>
      <c r="F622" s="412"/>
    </row>
    <row r="623" spans="1:6" ht="13" x14ac:dyDescent="0.15">
      <c r="A623" s="408"/>
      <c r="B623" s="816"/>
      <c r="C623" s="816"/>
      <c r="D623" s="410"/>
      <c r="E623" s="410"/>
      <c r="F623" s="412"/>
    </row>
    <row r="624" spans="1:6" ht="13" x14ac:dyDescent="0.15">
      <c r="A624" s="408"/>
      <c r="B624" s="816"/>
      <c r="C624" s="816"/>
      <c r="D624" s="410"/>
      <c r="E624" s="410"/>
      <c r="F624" s="412"/>
    </row>
    <row r="625" spans="1:6" ht="13" x14ac:dyDescent="0.15">
      <c r="A625" s="408"/>
      <c r="B625" s="816"/>
      <c r="C625" s="816"/>
      <c r="D625" s="410"/>
      <c r="E625" s="410"/>
      <c r="F625" s="412"/>
    </row>
    <row r="626" spans="1:6" ht="13" x14ac:dyDescent="0.15">
      <c r="A626" s="408"/>
      <c r="B626" s="816"/>
      <c r="C626" s="816"/>
      <c r="D626" s="410"/>
      <c r="E626" s="410"/>
      <c r="F626" s="412"/>
    </row>
    <row r="627" spans="1:6" ht="13" x14ac:dyDescent="0.15">
      <c r="A627" s="408"/>
      <c r="B627" s="816"/>
      <c r="C627" s="816"/>
      <c r="D627" s="410"/>
      <c r="E627" s="410"/>
      <c r="F627" s="412"/>
    </row>
    <row r="628" spans="1:6" ht="13" x14ac:dyDescent="0.15">
      <c r="A628" s="408"/>
      <c r="B628" s="816"/>
      <c r="C628" s="816"/>
      <c r="D628" s="410"/>
      <c r="E628" s="410"/>
      <c r="F628" s="412"/>
    </row>
    <row r="629" spans="1:6" ht="13" x14ac:dyDescent="0.15">
      <c r="A629" s="408"/>
      <c r="B629" s="816"/>
      <c r="C629" s="816"/>
      <c r="D629" s="410"/>
      <c r="E629" s="410"/>
      <c r="F629" s="412"/>
    </row>
    <row r="630" spans="1:6" ht="13" x14ac:dyDescent="0.15">
      <c r="A630" s="408"/>
      <c r="B630" s="816"/>
      <c r="C630" s="816"/>
      <c r="D630" s="410"/>
      <c r="E630" s="410"/>
      <c r="F630" s="412"/>
    </row>
    <row r="631" spans="1:6" ht="13" x14ac:dyDescent="0.15">
      <c r="A631" s="408"/>
      <c r="B631" s="816"/>
      <c r="C631" s="816"/>
      <c r="D631" s="410"/>
      <c r="E631" s="410"/>
      <c r="F631" s="412"/>
    </row>
    <row r="632" spans="1:6" ht="13" x14ac:dyDescent="0.15">
      <c r="A632" s="408"/>
      <c r="B632" s="816"/>
      <c r="C632" s="816"/>
      <c r="D632" s="410"/>
      <c r="E632" s="410"/>
      <c r="F632" s="412"/>
    </row>
    <row r="633" spans="1:6" ht="13" x14ac:dyDescent="0.15">
      <c r="A633" s="408"/>
      <c r="B633" s="816"/>
      <c r="C633" s="816"/>
      <c r="D633" s="410"/>
      <c r="E633" s="410"/>
      <c r="F633" s="412"/>
    </row>
    <row r="634" spans="1:6" ht="13" x14ac:dyDescent="0.15">
      <c r="A634" s="408"/>
      <c r="B634" s="816"/>
      <c r="C634" s="816"/>
      <c r="D634" s="410"/>
      <c r="E634" s="410"/>
      <c r="F634" s="412"/>
    </row>
    <row r="635" spans="1:6" ht="13" x14ac:dyDescent="0.15">
      <c r="A635" s="408"/>
      <c r="B635" s="816"/>
      <c r="C635" s="816"/>
      <c r="D635" s="410"/>
      <c r="E635" s="410"/>
      <c r="F635" s="412"/>
    </row>
    <row r="636" spans="1:6" ht="13" x14ac:dyDescent="0.15">
      <c r="A636" s="408"/>
      <c r="B636" s="816"/>
      <c r="C636" s="816"/>
      <c r="D636" s="410"/>
      <c r="E636" s="410"/>
      <c r="F636" s="412"/>
    </row>
    <row r="637" spans="1:6" ht="13" x14ac:dyDescent="0.15">
      <c r="A637" s="408"/>
      <c r="B637" s="816"/>
      <c r="C637" s="816"/>
      <c r="D637" s="410"/>
      <c r="E637" s="410"/>
      <c r="F637" s="412"/>
    </row>
    <row r="638" spans="1:6" ht="13" x14ac:dyDescent="0.15">
      <c r="A638" s="408"/>
      <c r="B638" s="816"/>
      <c r="C638" s="816"/>
      <c r="D638" s="410"/>
      <c r="E638" s="410"/>
      <c r="F638" s="412"/>
    </row>
    <row r="639" spans="1:6" ht="13" x14ac:dyDescent="0.15">
      <c r="A639" s="408"/>
      <c r="B639" s="816"/>
      <c r="C639" s="816"/>
      <c r="D639" s="410"/>
      <c r="E639" s="410"/>
      <c r="F639" s="412"/>
    </row>
    <row r="640" spans="1:6" ht="13" x14ac:dyDescent="0.15">
      <c r="A640" s="408"/>
      <c r="B640" s="816"/>
      <c r="C640" s="816"/>
      <c r="D640" s="410"/>
      <c r="E640" s="410"/>
      <c r="F640" s="412"/>
    </row>
    <row r="641" spans="1:6" ht="13" x14ac:dyDescent="0.15">
      <c r="A641" s="408"/>
      <c r="B641" s="816"/>
      <c r="C641" s="816"/>
      <c r="D641" s="410"/>
      <c r="E641" s="410"/>
      <c r="F641" s="412"/>
    </row>
    <row r="642" spans="1:6" ht="13" x14ac:dyDescent="0.15">
      <c r="A642" s="408"/>
      <c r="B642" s="816"/>
      <c r="C642" s="816"/>
      <c r="D642" s="410"/>
      <c r="E642" s="410"/>
      <c r="F642" s="412"/>
    </row>
    <row r="643" spans="1:6" ht="13" x14ac:dyDescent="0.15">
      <c r="A643" s="408"/>
      <c r="B643" s="816"/>
      <c r="C643" s="816"/>
      <c r="D643" s="410"/>
      <c r="E643" s="410"/>
      <c r="F643" s="412"/>
    </row>
    <row r="644" spans="1:6" ht="13" x14ac:dyDescent="0.15">
      <c r="A644" s="408"/>
      <c r="B644" s="816"/>
      <c r="C644" s="816"/>
      <c r="D644" s="410"/>
      <c r="E644" s="410"/>
      <c r="F644" s="412"/>
    </row>
    <row r="645" spans="1:6" ht="13" x14ac:dyDescent="0.15">
      <c r="A645" s="408"/>
      <c r="B645" s="816"/>
      <c r="C645" s="816"/>
      <c r="D645" s="410"/>
      <c r="E645" s="410"/>
      <c r="F645" s="412"/>
    </row>
    <row r="646" spans="1:6" ht="13" x14ac:dyDescent="0.15">
      <c r="A646" s="408"/>
      <c r="B646" s="816"/>
      <c r="C646" s="816"/>
      <c r="D646" s="410"/>
      <c r="E646" s="410"/>
      <c r="F646" s="412"/>
    </row>
    <row r="647" spans="1:6" ht="13" x14ac:dyDescent="0.15">
      <c r="A647" s="408"/>
      <c r="B647" s="816"/>
      <c r="C647" s="816"/>
      <c r="D647" s="410"/>
      <c r="E647" s="410"/>
      <c r="F647" s="412"/>
    </row>
    <row r="648" spans="1:6" ht="13" x14ac:dyDescent="0.15">
      <c r="A648" s="408"/>
      <c r="B648" s="816"/>
      <c r="C648" s="816"/>
      <c r="D648" s="410"/>
      <c r="E648" s="410"/>
      <c r="F648" s="412"/>
    </row>
    <row r="649" spans="1:6" ht="13" x14ac:dyDescent="0.15">
      <c r="A649" s="408"/>
      <c r="B649" s="816"/>
      <c r="C649" s="816"/>
      <c r="D649" s="410"/>
      <c r="E649" s="410"/>
      <c r="F649" s="412"/>
    </row>
    <row r="650" spans="1:6" ht="13" x14ac:dyDescent="0.15">
      <c r="A650" s="408"/>
      <c r="B650" s="816"/>
      <c r="C650" s="816"/>
      <c r="D650" s="410"/>
      <c r="E650" s="410"/>
      <c r="F650" s="412"/>
    </row>
    <row r="651" spans="1:6" ht="13" x14ac:dyDescent="0.15">
      <c r="A651" s="408"/>
      <c r="B651" s="816"/>
      <c r="C651" s="816"/>
      <c r="D651" s="410"/>
      <c r="E651" s="410"/>
      <c r="F651" s="412"/>
    </row>
    <row r="652" spans="1:6" ht="13" x14ac:dyDescent="0.15">
      <c r="A652" s="408"/>
      <c r="B652" s="816"/>
      <c r="C652" s="816"/>
      <c r="D652" s="410"/>
      <c r="E652" s="410"/>
      <c r="F652" s="412"/>
    </row>
    <row r="653" spans="1:6" ht="13" x14ac:dyDescent="0.15">
      <c r="A653" s="408"/>
      <c r="B653" s="816"/>
      <c r="C653" s="816"/>
      <c r="D653" s="410"/>
      <c r="E653" s="410"/>
      <c r="F653" s="412"/>
    </row>
    <row r="654" spans="1:6" ht="13" x14ac:dyDescent="0.15">
      <c r="A654" s="408"/>
      <c r="B654" s="816"/>
      <c r="C654" s="816"/>
      <c r="D654" s="410"/>
      <c r="E654" s="410"/>
      <c r="F654" s="412"/>
    </row>
    <row r="655" spans="1:6" ht="13" x14ac:dyDescent="0.15">
      <c r="A655" s="408"/>
      <c r="B655" s="816"/>
      <c r="C655" s="816"/>
      <c r="D655" s="410"/>
      <c r="E655" s="410"/>
      <c r="F655" s="412"/>
    </row>
    <row r="656" spans="1:6" ht="13" x14ac:dyDescent="0.15">
      <c r="A656" s="408"/>
      <c r="B656" s="816"/>
      <c r="C656" s="816"/>
      <c r="D656" s="410"/>
      <c r="E656" s="410"/>
      <c r="F656" s="412"/>
    </row>
    <row r="657" spans="1:6" ht="13" x14ac:dyDescent="0.15">
      <c r="A657" s="408"/>
      <c r="B657" s="816"/>
      <c r="C657" s="816"/>
      <c r="D657" s="410"/>
      <c r="E657" s="410"/>
      <c r="F657" s="412"/>
    </row>
    <row r="658" spans="1:6" ht="13" x14ac:dyDescent="0.15">
      <c r="A658" s="408"/>
      <c r="B658" s="816"/>
      <c r="C658" s="816"/>
      <c r="D658" s="410"/>
      <c r="E658" s="410"/>
      <c r="F658" s="412"/>
    </row>
    <row r="659" spans="1:6" ht="13" x14ac:dyDescent="0.15">
      <c r="A659" s="408"/>
      <c r="B659" s="816"/>
      <c r="C659" s="816"/>
      <c r="D659" s="410"/>
      <c r="E659" s="410"/>
      <c r="F659" s="412"/>
    </row>
    <row r="660" spans="1:6" ht="13" x14ac:dyDescent="0.15">
      <c r="A660" s="408"/>
      <c r="B660" s="816"/>
      <c r="C660" s="816"/>
      <c r="D660" s="410"/>
      <c r="E660" s="410"/>
      <c r="F660" s="412"/>
    </row>
    <row r="661" spans="1:6" ht="13" x14ac:dyDescent="0.15">
      <c r="A661" s="408"/>
      <c r="B661" s="816"/>
      <c r="C661" s="816"/>
      <c r="D661" s="410"/>
      <c r="E661" s="410"/>
      <c r="F661" s="412"/>
    </row>
    <row r="662" spans="1:6" ht="13" x14ac:dyDescent="0.15">
      <c r="A662" s="408"/>
      <c r="B662" s="816"/>
      <c r="C662" s="816"/>
      <c r="D662" s="410"/>
      <c r="E662" s="410"/>
      <c r="F662" s="412"/>
    </row>
    <row r="663" spans="1:6" ht="13" x14ac:dyDescent="0.15">
      <c r="A663" s="408"/>
      <c r="B663" s="816"/>
      <c r="C663" s="816"/>
      <c r="D663" s="410"/>
      <c r="E663" s="410"/>
      <c r="F663" s="412"/>
    </row>
    <row r="664" spans="1:6" ht="13" x14ac:dyDescent="0.15">
      <c r="A664" s="408"/>
      <c r="B664" s="816"/>
      <c r="C664" s="816"/>
      <c r="D664" s="410"/>
      <c r="E664" s="410"/>
      <c r="F664" s="412"/>
    </row>
    <row r="665" spans="1:6" ht="13" x14ac:dyDescent="0.15">
      <c r="A665" s="408"/>
      <c r="B665" s="816"/>
      <c r="C665" s="816"/>
      <c r="D665" s="410"/>
      <c r="E665" s="410"/>
      <c r="F665" s="412"/>
    </row>
    <row r="666" spans="1:6" ht="13" x14ac:dyDescent="0.15">
      <c r="A666" s="408"/>
      <c r="B666" s="816"/>
      <c r="C666" s="816"/>
      <c r="D666" s="410"/>
      <c r="E666" s="410"/>
      <c r="F666" s="412"/>
    </row>
    <row r="667" spans="1:6" ht="13" x14ac:dyDescent="0.15">
      <c r="A667" s="408"/>
      <c r="B667" s="816"/>
      <c r="C667" s="816"/>
      <c r="D667" s="410"/>
      <c r="E667" s="410"/>
      <c r="F667" s="412"/>
    </row>
    <row r="668" spans="1:6" ht="13" x14ac:dyDescent="0.15">
      <c r="A668" s="408"/>
      <c r="B668" s="816"/>
      <c r="C668" s="816"/>
      <c r="D668" s="410"/>
      <c r="E668" s="410"/>
      <c r="F668" s="412"/>
    </row>
    <row r="669" spans="1:6" ht="13" x14ac:dyDescent="0.15">
      <c r="A669" s="408"/>
      <c r="B669" s="816"/>
      <c r="C669" s="816"/>
      <c r="D669" s="410"/>
      <c r="E669" s="410"/>
      <c r="F669" s="412"/>
    </row>
    <row r="670" spans="1:6" ht="13" x14ac:dyDescent="0.15">
      <c r="A670" s="408"/>
      <c r="B670" s="816"/>
      <c r="C670" s="816"/>
      <c r="D670" s="410"/>
      <c r="E670" s="410"/>
      <c r="F670" s="412"/>
    </row>
    <row r="671" spans="1:6" ht="13" x14ac:dyDescent="0.15">
      <c r="A671" s="408"/>
      <c r="B671" s="816"/>
      <c r="C671" s="816"/>
      <c r="D671" s="410"/>
      <c r="E671" s="410"/>
      <c r="F671" s="412"/>
    </row>
    <row r="672" spans="1:6" ht="13" x14ac:dyDescent="0.15">
      <c r="A672" s="408"/>
      <c r="B672" s="816"/>
      <c r="C672" s="816"/>
      <c r="D672" s="410"/>
      <c r="E672" s="410"/>
      <c r="F672" s="412"/>
    </row>
    <row r="673" spans="1:6" ht="13" x14ac:dyDescent="0.15">
      <c r="A673" s="408"/>
      <c r="B673" s="816"/>
      <c r="C673" s="816"/>
      <c r="D673" s="410"/>
      <c r="E673" s="410"/>
      <c r="F673" s="412"/>
    </row>
    <row r="674" spans="1:6" ht="13" x14ac:dyDescent="0.15">
      <c r="A674" s="408"/>
      <c r="B674" s="816"/>
      <c r="C674" s="816"/>
      <c r="D674" s="410"/>
      <c r="E674" s="410"/>
      <c r="F674" s="412"/>
    </row>
    <row r="675" spans="1:6" ht="13" x14ac:dyDescent="0.15">
      <c r="A675" s="408"/>
      <c r="B675" s="816"/>
      <c r="C675" s="816"/>
      <c r="D675" s="410"/>
      <c r="E675" s="410"/>
      <c r="F675" s="412"/>
    </row>
    <row r="676" spans="1:6" ht="13" x14ac:dyDescent="0.15">
      <c r="A676" s="408"/>
      <c r="B676" s="816"/>
      <c r="C676" s="816"/>
      <c r="D676" s="410"/>
      <c r="E676" s="410"/>
      <c r="F676" s="412"/>
    </row>
    <row r="677" spans="1:6" ht="13" x14ac:dyDescent="0.15">
      <c r="A677" s="408"/>
      <c r="B677" s="816"/>
      <c r="C677" s="816"/>
      <c r="D677" s="410"/>
      <c r="E677" s="410"/>
      <c r="F677" s="412"/>
    </row>
    <row r="678" spans="1:6" ht="13" x14ac:dyDescent="0.15">
      <c r="A678" s="408"/>
      <c r="B678" s="816"/>
      <c r="C678" s="816"/>
      <c r="D678" s="410"/>
      <c r="E678" s="410"/>
      <c r="F678" s="412"/>
    </row>
    <row r="679" spans="1:6" ht="13" x14ac:dyDescent="0.15">
      <c r="A679" s="408"/>
      <c r="B679" s="816"/>
      <c r="C679" s="816"/>
      <c r="D679" s="410"/>
      <c r="E679" s="410"/>
      <c r="F679" s="412"/>
    </row>
    <row r="680" spans="1:6" ht="13" x14ac:dyDescent="0.15">
      <c r="A680" s="408"/>
      <c r="B680" s="816"/>
      <c r="C680" s="816"/>
      <c r="D680" s="410"/>
      <c r="E680" s="410"/>
      <c r="F680" s="412"/>
    </row>
    <row r="681" spans="1:6" ht="13" x14ac:dyDescent="0.15">
      <c r="A681" s="408"/>
      <c r="B681" s="816"/>
      <c r="C681" s="816"/>
      <c r="D681" s="410"/>
      <c r="E681" s="410"/>
      <c r="F681" s="412"/>
    </row>
    <row r="682" spans="1:6" ht="13" x14ac:dyDescent="0.15">
      <c r="A682" s="408"/>
      <c r="B682" s="816"/>
      <c r="C682" s="816"/>
      <c r="D682" s="410"/>
      <c r="E682" s="410"/>
      <c r="F682" s="412"/>
    </row>
    <row r="683" spans="1:6" ht="13" x14ac:dyDescent="0.15">
      <c r="A683" s="408"/>
      <c r="B683" s="816"/>
      <c r="C683" s="816"/>
      <c r="D683" s="410"/>
      <c r="E683" s="410"/>
      <c r="F683" s="412"/>
    </row>
    <row r="684" spans="1:6" ht="13" x14ac:dyDescent="0.15">
      <c r="A684" s="408"/>
      <c r="B684" s="816"/>
      <c r="C684" s="816"/>
      <c r="D684" s="410"/>
      <c r="E684" s="410"/>
      <c r="F684" s="412"/>
    </row>
    <row r="685" spans="1:6" ht="13" x14ac:dyDescent="0.15">
      <c r="A685" s="408"/>
      <c r="B685" s="816"/>
      <c r="C685" s="816"/>
      <c r="D685" s="410"/>
      <c r="E685" s="410"/>
      <c r="F685" s="412"/>
    </row>
    <row r="686" spans="1:6" ht="13" x14ac:dyDescent="0.15">
      <c r="A686" s="408"/>
      <c r="B686" s="816"/>
      <c r="C686" s="816"/>
      <c r="D686" s="410"/>
      <c r="E686" s="410"/>
      <c r="F686" s="412"/>
    </row>
    <row r="687" spans="1:6" ht="13" x14ac:dyDescent="0.15">
      <c r="A687" s="408"/>
      <c r="B687" s="816"/>
      <c r="C687" s="816"/>
      <c r="D687" s="410"/>
      <c r="E687" s="410"/>
      <c r="F687" s="412"/>
    </row>
    <row r="688" spans="1:6" ht="13" x14ac:dyDescent="0.15">
      <c r="A688" s="408"/>
      <c r="B688" s="816"/>
      <c r="C688" s="816"/>
      <c r="D688" s="410"/>
      <c r="E688" s="410"/>
      <c r="F688" s="412"/>
    </row>
    <row r="689" spans="1:6" ht="13" x14ac:dyDescent="0.15">
      <c r="A689" s="408"/>
      <c r="B689" s="816"/>
      <c r="C689" s="816"/>
      <c r="D689" s="410"/>
      <c r="E689" s="410"/>
      <c r="F689" s="412"/>
    </row>
    <row r="690" spans="1:6" ht="13" x14ac:dyDescent="0.15">
      <c r="A690" s="408"/>
      <c r="B690" s="816"/>
      <c r="C690" s="816"/>
      <c r="D690" s="410"/>
      <c r="E690" s="410"/>
      <c r="F690" s="412"/>
    </row>
    <row r="691" spans="1:6" ht="13" x14ac:dyDescent="0.15">
      <c r="A691" s="408"/>
      <c r="B691" s="816"/>
      <c r="C691" s="816"/>
      <c r="D691" s="410"/>
      <c r="E691" s="410"/>
      <c r="F691" s="412"/>
    </row>
    <row r="692" spans="1:6" ht="13" x14ac:dyDescent="0.15">
      <c r="A692" s="408"/>
      <c r="B692" s="816"/>
      <c r="C692" s="816"/>
      <c r="D692" s="410"/>
      <c r="E692" s="410"/>
      <c r="F692" s="412"/>
    </row>
    <row r="693" spans="1:6" ht="13" x14ac:dyDescent="0.15">
      <c r="A693" s="408"/>
      <c r="B693" s="816"/>
      <c r="C693" s="816"/>
      <c r="D693" s="410"/>
      <c r="E693" s="410"/>
      <c r="F693" s="412"/>
    </row>
    <row r="694" spans="1:6" ht="13" x14ac:dyDescent="0.15">
      <c r="A694" s="408"/>
      <c r="B694" s="816"/>
      <c r="C694" s="816"/>
      <c r="D694" s="410"/>
      <c r="E694" s="410"/>
      <c r="F694" s="412"/>
    </row>
    <row r="695" spans="1:6" ht="13" x14ac:dyDescent="0.15">
      <c r="A695" s="408"/>
      <c r="B695" s="816"/>
      <c r="C695" s="816"/>
      <c r="D695" s="410"/>
      <c r="E695" s="410"/>
      <c r="F695" s="412"/>
    </row>
    <row r="696" spans="1:6" ht="13" x14ac:dyDescent="0.15">
      <c r="A696" s="408"/>
      <c r="B696" s="816"/>
      <c r="C696" s="816"/>
      <c r="D696" s="410"/>
      <c r="E696" s="410"/>
      <c r="F696" s="412"/>
    </row>
    <row r="697" spans="1:6" ht="13" x14ac:dyDescent="0.15">
      <c r="A697" s="408"/>
      <c r="B697" s="816"/>
      <c r="C697" s="816"/>
      <c r="D697" s="410"/>
      <c r="E697" s="410"/>
      <c r="F697" s="412"/>
    </row>
    <row r="698" spans="1:6" ht="13" x14ac:dyDescent="0.15">
      <c r="A698" s="408"/>
      <c r="B698" s="816"/>
      <c r="C698" s="816"/>
      <c r="D698" s="410"/>
      <c r="E698" s="410"/>
      <c r="F698" s="412"/>
    </row>
    <row r="699" spans="1:6" ht="13" x14ac:dyDescent="0.15">
      <c r="A699" s="408"/>
      <c r="B699" s="816"/>
      <c r="C699" s="816"/>
      <c r="D699" s="410"/>
      <c r="E699" s="410"/>
      <c r="F699" s="412"/>
    </row>
    <row r="700" spans="1:6" ht="13" x14ac:dyDescent="0.15">
      <c r="A700" s="408"/>
      <c r="B700" s="816"/>
      <c r="C700" s="816"/>
      <c r="D700" s="410"/>
      <c r="E700" s="410"/>
      <c r="F700" s="412"/>
    </row>
    <row r="701" spans="1:6" ht="13" x14ac:dyDescent="0.15">
      <c r="A701" s="408"/>
      <c r="B701" s="816"/>
      <c r="C701" s="816"/>
      <c r="D701" s="410"/>
      <c r="E701" s="410"/>
      <c r="F701" s="412"/>
    </row>
    <row r="702" spans="1:6" ht="13" x14ac:dyDescent="0.15">
      <c r="A702" s="408"/>
      <c r="B702" s="816"/>
      <c r="C702" s="816"/>
      <c r="D702" s="410"/>
      <c r="E702" s="410"/>
      <c r="F702" s="412"/>
    </row>
    <row r="703" spans="1:6" ht="13" x14ac:dyDescent="0.15">
      <c r="A703" s="408"/>
      <c r="B703" s="816"/>
      <c r="C703" s="816"/>
      <c r="D703" s="410"/>
      <c r="E703" s="410"/>
      <c r="F703" s="412"/>
    </row>
    <row r="704" spans="1:6" ht="13" x14ac:dyDescent="0.15">
      <c r="A704" s="408"/>
      <c r="B704" s="816"/>
      <c r="C704" s="816"/>
      <c r="D704" s="410"/>
      <c r="E704" s="410"/>
      <c r="F704" s="412"/>
    </row>
    <row r="705" spans="1:6" ht="13" x14ac:dyDescent="0.15">
      <c r="A705" s="408"/>
      <c r="B705" s="816"/>
      <c r="C705" s="816"/>
      <c r="D705" s="410"/>
      <c r="E705" s="410"/>
      <c r="F705" s="412"/>
    </row>
    <row r="706" spans="1:6" ht="13" x14ac:dyDescent="0.15">
      <c r="A706" s="408"/>
      <c r="B706" s="816"/>
      <c r="C706" s="816"/>
      <c r="D706" s="410"/>
      <c r="E706" s="410"/>
      <c r="F706" s="412"/>
    </row>
    <row r="707" spans="1:6" ht="13" x14ac:dyDescent="0.15">
      <c r="A707" s="408"/>
      <c r="B707" s="816"/>
      <c r="C707" s="816"/>
      <c r="D707" s="410"/>
      <c r="E707" s="410"/>
      <c r="F707" s="412"/>
    </row>
    <row r="708" spans="1:6" ht="13" x14ac:dyDescent="0.15">
      <c r="A708" s="408"/>
      <c r="B708" s="816"/>
      <c r="C708" s="816"/>
      <c r="D708" s="410"/>
      <c r="E708" s="410"/>
      <c r="F708" s="412"/>
    </row>
    <row r="709" spans="1:6" ht="13" x14ac:dyDescent="0.15">
      <c r="A709" s="408"/>
      <c r="B709" s="816"/>
      <c r="C709" s="816"/>
      <c r="D709" s="410"/>
      <c r="E709" s="410"/>
      <c r="F709" s="412"/>
    </row>
    <row r="710" spans="1:6" ht="13" x14ac:dyDescent="0.15">
      <c r="A710" s="408"/>
      <c r="B710" s="816"/>
      <c r="C710" s="816"/>
      <c r="D710" s="410"/>
      <c r="E710" s="410"/>
      <c r="F710" s="412"/>
    </row>
    <row r="711" spans="1:6" ht="13" x14ac:dyDescent="0.15">
      <c r="A711" s="408"/>
      <c r="B711" s="816"/>
      <c r="C711" s="816"/>
      <c r="D711" s="410"/>
      <c r="E711" s="410"/>
      <c r="F711" s="412"/>
    </row>
    <row r="712" spans="1:6" ht="13" x14ac:dyDescent="0.15">
      <c r="A712" s="408"/>
      <c r="B712" s="816"/>
      <c r="C712" s="816"/>
      <c r="D712" s="410"/>
      <c r="E712" s="410"/>
      <c r="F712" s="412"/>
    </row>
    <row r="713" spans="1:6" ht="13" x14ac:dyDescent="0.15">
      <c r="A713" s="408"/>
      <c r="B713" s="816"/>
      <c r="C713" s="816"/>
      <c r="D713" s="410"/>
      <c r="E713" s="410"/>
      <c r="F713" s="412"/>
    </row>
    <row r="714" spans="1:6" ht="13" x14ac:dyDescent="0.15">
      <c r="A714" s="408"/>
      <c r="B714" s="816"/>
      <c r="C714" s="816"/>
      <c r="D714" s="410"/>
      <c r="E714" s="410"/>
      <c r="F714" s="412"/>
    </row>
    <row r="715" spans="1:6" ht="13" x14ac:dyDescent="0.15">
      <c r="A715" s="408"/>
      <c r="B715" s="816"/>
      <c r="C715" s="816"/>
      <c r="D715" s="410"/>
      <c r="E715" s="410"/>
      <c r="F715" s="412"/>
    </row>
    <row r="716" spans="1:6" ht="13" x14ac:dyDescent="0.15">
      <c r="A716" s="408"/>
      <c r="B716" s="816"/>
      <c r="C716" s="816"/>
      <c r="D716" s="410"/>
      <c r="E716" s="410"/>
      <c r="F716" s="412"/>
    </row>
    <row r="717" spans="1:6" ht="13" x14ac:dyDescent="0.15">
      <c r="A717" s="408"/>
      <c r="B717" s="816"/>
      <c r="C717" s="816"/>
      <c r="D717" s="410"/>
      <c r="E717" s="410"/>
      <c r="F717" s="412"/>
    </row>
    <row r="718" spans="1:6" ht="13" x14ac:dyDescent="0.15">
      <c r="A718" s="408"/>
      <c r="B718" s="816"/>
      <c r="C718" s="816"/>
      <c r="D718" s="410"/>
      <c r="E718" s="410"/>
      <c r="F718" s="412"/>
    </row>
    <row r="719" spans="1:6" ht="13" x14ac:dyDescent="0.15">
      <c r="A719" s="408"/>
      <c r="B719" s="816"/>
      <c r="C719" s="816"/>
      <c r="D719" s="410"/>
      <c r="E719" s="410"/>
      <c r="F719" s="412"/>
    </row>
    <row r="720" spans="1:6" ht="13" x14ac:dyDescent="0.15">
      <c r="A720" s="408"/>
      <c r="B720" s="816"/>
      <c r="C720" s="816"/>
      <c r="D720" s="410"/>
      <c r="E720" s="410"/>
      <c r="F720" s="412"/>
    </row>
    <row r="721" spans="1:6" ht="13" x14ac:dyDescent="0.15">
      <c r="A721" s="408"/>
      <c r="B721" s="816"/>
      <c r="C721" s="816"/>
      <c r="D721" s="410"/>
      <c r="E721" s="410"/>
      <c r="F721" s="412"/>
    </row>
    <row r="722" spans="1:6" ht="13" x14ac:dyDescent="0.15">
      <c r="A722" s="408"/>
      <c r="B722" s="816"/>
      <c r="C722" s="816"/>
      <c r="D722" s="410"/>
      <c r="E722" s="410"/>
      <c r="F722" s="412"/>
    </row>
    <row r="723" spans="1:6" ht="13" x14ac:dyDescent="0.15">
      <c r="A723" s="408"/>
      <c r="B723" s="816"/>
      <c r="C723" s="816"/>
      <c r="D723" s="410"/>
      <c r="E723" s="410"/>
      <c r="F723" s="412"/>
    </row>
    <row r="724" spans="1:6" ht="13" x14ac:dyDescent="0.15">
      <c r="A724" s="408"/>
      <c r="B724" s="816"/>
      <c r="C724" s="816"/>
      <c r="D724" s="410"/>
      <c r="E724" s="410"/>
      <c r="F724" s="412"/>
    </row>
    <row r="725" spans="1:6" ht="13" x14ac:dyDescent="0.15">
      <c r="A725" s="408"/>
      <c r="B725" s="816"/>
      <c r="C725" s="816"/>
      <c r="D725" s="410"/>
      <c r="E725" s="410"/>
      <c r="F725" s="412"/>
    </row>
    <row r="726" spans="1:6" ht="13" x14ac:dyDescent="0.15">
      <c r="A726" s="408"/>
      <c r="B726" s="816"/>
      <c r="C726" s="816"/>
      <c r="D726" s="410"/>
      <c r="E726" s="410"/>
      <c r="F726" s="412"/>
    </row>
    <row r="727" spans="1:6" ht="13" x14ac:dyDescent="0.15">
      <c r="A727" s="408"/>
      <c r="B727" s="816"/>
      <c r="C727" s="816"/>
      <c r="D727" s="410"/>
      <c r="E727" s="410"/>
      <c r="F727" s="412"/>
    </row>
    <row r="728" spans="1:6" ht="13" x14ac:dyDescent="0.15">
      <c r="A728" s="408"/>
      <c r="B728" s="816"/>
      <c r="C728" s="816"/>
      <c r="D728" s="410"/>
      <c r="E728" s="410"/>
      <c r="F728" s="412"/>
    </row>
    <row r="729" spans="1:6" ht="13" x14ac:dyDescent="0.15">
      <c r="A729" s="408"/>
      <c r="B729" s="816"/>
      <c r="C729" s="816"/>
      <c r="D729" s="410"/>
      <c r="E729" s="410"/>
      <c r="F729" s="412"/>
    </row>
    <row r="730" spans="1:6" ht="13" x14ac:dyDescent="0.15">
      <c r="A730" s="408"/>
      <c r="B730" s="816"/>
      <c r="C730" s="816"/>
      <c r="D730" s="410"/>
      <c r="E730" s="410"/>
      <c r="F730" s="412"/>
    </row>
    <row r="731" spans="1:6" ht="13" x14ac:dyDescent="0.15">
      <c r="A731" s="408"/>
      <c r="B731" s="816"/>
      <c r="C731" s="816"/>
      <c r="D731" s="410"/>
      <c r="E731" s="410"/>
      <c r="F731" s="412"/>
    </row>
    <row r="732" spans="1:6" ht="13" x14ac:dyDescent="0.15">
      <c r="A732" s="408"/>
      <c r="B732" s="816"/>
      <c r="C732" s="816"/>
      <c r="D732" s="410"/>
      <c r="E732" s="410"/>
      <c r="F732" s="412"/>
    </row>
    <row r="733" spans="1:6" ht="13" x14ac:dyDescent="0.15">
      <c r="A733" s="408"/>
      <c r="B733" s="816"/>
      <c r="C733" s="816"/>
      <c r="D733" s="410"/>
      <c r="E733" s="410"/>
      <c r="F733" s="412"/>
    </row>
    <row r="734" spans="1:6" ht="13" x14ac:dyDescent="0.15">
      <c r="A734" s="408"/>
      <c r="B734" s="816"/>
      <c r="C734" s="816"/>
      <c r="D734" s="410"/>
      <c r="E734" s="410"/>
      <c r="F734" s="412"/>
    </row>
    <row r="735" spans="1:6" ht="13" x14ac:dyDescent="0.15">
      <c r="A735" s="408"/>
      <c r="B735" s="816"/>
      <c r="C735" s="816"/>
      <c r="D735" s="410"/>
      <c r="E735" s="410"/>
      <c r="F735" s="412"/>
    </row>
    <row r="736" spans="1:6" ht="13" x14ac:dyDescent="0.15">
      <c r="A736" s="408"/>
      <c r="B736" s="816"/>
      <c r="C736" s="816"/>
      <c r="D736" s="410"/>
      <c r="E736" s="410"/>
      <c r="F736" s="412"/>
    </row>
    <row r="737" spans="1:6" ht="13" x14ac:dyDescent="0.15">
      <c r="A737" s="408"/>
      <c r="B737" s="816"/>
      <c r="C737" s="816"/>
      <c r="D737" s="410"/>
      <c r="E737" s="410"/>
      <c r="F737" s="412"/>
    </row>
    <row r="738" spans="1:6" ht="13" x14ac:dyDescent="0.15">
      <c r="A738" s="408"/>
      <c r="B738" s="816"/>
      <c r="C738" s="816"/>
      <c r="D738" s="410"/>
      <c r="E738" s="410"/>
      <c r="F738" s="412"/>
    </row>
    <row r="739" spans="1:6" ht="13" x14ac:dyDescent="0.15">
      <c r="A739" s="408"/>
      <c r="B739" s="816"/>
      <c r="C739" s="816"/>
      <c r="D739" s="410"/>
      <c r="E739" s="410"/>
      <c r="F739" s="412"/>
    </row>
    <row r="740" spans="1:6" ht="13" x14ac:dyDescent="0.15">
      <c r="A740" s="408"/>
      <c r="B740" s="816"/>
      <c r="C740" s="816"/>
      <c r="D740" s="410"/>
      <c r="E740" s="410"/>
      <c r="F740" s="412"/>
    </row>
    <row r="741" spans="1:6" ht="13" x14ac:dyDescent="0.15">
      <c r="A741" s="408"/>
      <c r="B741" s="816"/>
      <c r="C741" s="816"/>
      <c r="D741" s="410"/>
      <c r="E741" s="410"/>
      <c r="F741" s="412"/>
    </row>
    <row r="742" spans="1:6" ht="13" x14ac:dyDescent="0.15">
      <c r="A742" s="408"/>
      <c r="B742" s="816"/>
      <c r="C742" s="816"/>
      <c r="D742" s="410"/>
      <c r="E742" s="410"/>
      <c r="F742" s="412"/>
    </row>
    <row r="743" spans="1:6" ht="13" x14ac:dyDescent="0.15">
      <c r="A743" s="408"/>
      <c r="B743" s="816"/>
      <c r="C743" s="816"/>
      <c r="D743" s="410"/>
      <c r="E743" s="410"/>
      <c r="F743" s="412"/>
    </row>
    <row r="744" spans="1:6" ht="13" x14ac:dyDescent="0.15">
      <c r="A744" s="408"/>
      <c r="B744" s="816"/>
      <c r="C744" s="816"/>
      <c r="D744" s="410"/>
      <c r="E744" s="410"/>
      <c r="F744" s="412"/>
    </row>
    <row r="745" spans="1:6" ht="13" x14ac:dyDescent="0.15">
      <c r="A745" s="408"/>
      <c r="B745" s="816"/>
      <c r="C745" s="816"/>
      <c r="D745" s="410"/>
      <c r="E745" s="410"/>
      <c r="F745" s="412"/>
    </row>
    <row r="746" spans="1:6" ht="13" x14ac:dyDescent="0.15">
      <c r="A746" s="408"/>
      <c r="B746" s="816"/>
      <c r="C746" s="816"/>
      <c r="D746" s="410"/>
      <c r="E746" s="410"/>
      <c r="F746" s="412"/>
    </row>
    <row r="747" spans="1:6" ht="13" x14ac:dyDescent="0.15">
      <c r="A747" s="408"/>
      <c r="B747" s="816"/>
      <c r="C747" s="816"/>
      <c r="D747" s="410"/>
      <c r="E747" s="410"/>
      <c r="F747" s="412"/>
    </row>
    <row r="748" spans="1:6" ht="13" x14ac:dyDescent="0.15">
      <c r="A748" s="408"/>
      <c r="B748" s="816"/>
      <c r="C748" s="816"/>
      <c r="D748" s="410"/>
      <c r="E748" s="410"/>
      <c r="F748" s="412"/>
    </row>
    <row r="749" spans="1:6" ht="13" x14ac:dyDescent="0.15">
      <c r="A749" s="408"/>
      <c r="B749" s="816"/>
      <c r="C749" s="816"/>
      <c r="D749" s="410"/>
      <c r="E749" s="410"/>
      <c r="F749" s="412"/>
    </row>
    <row r="750" spans="1:6" ht="13" x14ac:dyDescent="0.15">
      <c r="A750" s="408"/>
      <c r="B750" s="816"/>
      <c r="C750" s="816"/>
      <c r="D750" s="410"/>
      <c r="E750" s="410"/>
      <c r="F750" s="412"/>
    </row>
    <row r="751" spans="1:6" ht="13" x14ac:dyDescent="0.15">
      <c r="A751" s="408"/>
      <c r="B751" s="816"/>
      <c r="C751" s="816"/>
      <c r="D751" s="410"/>
      <c r="E751" s="410"/>
      <c r="F751" s="412"/>
    </row>
    <row r="752" spans="1:6" ht="13" x14ac:dyDescent="0.15">
      <c r="A752" s="408"/>
      <c r="B752" s="816"/>
      <c r="C752" s="816"/>
      <c r="D752" s="410"/>
      <c r="E752" s="410"/>
      <c r="F752" s="412"/>
    </row>
    <row r="753" spans="1:6" ht="13" x14ac:dyDescent="0.15">
      <c r="A753" s="408"/>
      <c r="B753" s="816"/>
      <c r="C753" s="816"/>
      <c r="D753" s="410"/>
      <c r="E753" s="410"/>
      <c r="F753" s="412"/>
    </row>
    <row r="754" spans="1:6" ht="13" x14ac:dyDescent="0.15">
      <c r="A754" s="408"/>
      <c r="B754" s="816"/>
      <c r="C754" s="816"/>
      <c r="D754" s="410"/>
      <c r="E754" s="410"/>
      <c r="F754" s="412"/>
    </row>
    <row r="755" spans="1:6" ht="13" x14ac:dyDescent="0.15">
      <c r="A755" s="408"/>
      <c r="B755" s="816"/>
      <c r="C755" s="816"/>
      <c r="D755" s="410"/>
      <c r="E755" s="410"/>
      <c r="F755" s="412"/>
    </row>
    <row r="756" spans="1:6" ht="13" x14ac:dyDescent="0.15">
      <c r="A756" s="408"/>
      <c r="B756" s="816"/>
      <c r="C756" s="816"/>
      <c r="D756" s="410"/>
      <c r="E756" s="410"/>
      <c r="F756" s="412"/>
    </row>
    <row r="757" spans="1:6" ht="13" x14ac:dyDescent="0.15">
      <c r="A757" s="408"/>
      <c r="B757" s="816"/>
      <c r="C757" s="816"/>
      <c r="D757" s="410"/>
      <c r="E757" s="410"/>
      <c r="F757" s="412"/>
    </row>
    <row r="758" spans="1:6" ht="13" x14ac:dyDescent="0.15">
      <c r="A758" s="408"/>
      <c r="B758" s="816"/>
      <c r="C758" s="816"/>
      <c r="D758" s="410"/>
      <c r="E758" s="410"/>
      <c r="F758" s="412"/>
    </row>
    <row r="759" spans="1:6" ht="13" x14ac:dyDescent="0.15">
      <c r="A759" s="408"/>
      <c r="B759" s="816"/>
      <c r="C759" s="816"/>
      <c r="D759" s="410"/>
      <c r="E759" s="410"/>
      <c r="F759" s="412"/>
    </row>
    <row r="760" spans="1:6" ht="13" x14ac:dyDescent="0.15">
      <c r="A760" s="408"/>
      <c r="B760" s="816"/>
      <c r="C760" s="816"/>
      <c r="D760" s="410"/>
      <c r="E760" s="410"/>
      <c r="F760" s="412"/>
    </row>
    <row r="761" spans="1:6" ht="13" x14ac:dyDescent="0.15">
      <c r="A761" s="408"/>
      <c r="B761" s="816"/>
      <c r="C761" s="816"/>
      <c r="D761" s="410"/>
      <c r="E761" s="410"/>
      <c r="F761" s="412"/>
    </row>
    <row r="762" spans="1:6" ht="13" x14ac:dyDescent="0.15">
      <c r="A762" s="408"/>
      <c r="B762" s="816"/>
      <c r="C762" s="816"/>
      <c r="D762" s="410"/>
      <c r="E762" s="410"/>
      <c r="F762" s="412"/>
    </row>
    <row r="763" spans="1:6" ht="13" x14ac:dyDescent="0.15">
      <c r="A763" s="408"/>
      <c r="B763" s="816"/>
      <c r="C763" s="816"/>
      <c r="D763" s="410"/>
      <c r="E763" s="410"/>
      <c r="F763" s="412"/>
    </row>
    <row r="764" spans="1:6" ht="13" x14ac:dyDescent="0.15">
      <c r="A764" s="408"/>
      <c r="B764" s="816"/>
      <c r="C764" s="816"/>
      <c r="D764" s="410"/>
      <c r="E764" s="410"/>
      <c r="F764" s="412"/>
    </row>
    <row r="765" spans="1:6" ht="13" x14ac:dyDescent="0.15">
      <c r="A765" s="408"/>
      <c r="B765" s="816"/>
      <c r="C765" s="816"/>
      <c r="D765" s="410"/>
      <c r="E765" s="410"/>
      <c r="F765" s="412"/>
    </row>
    <row r="766" spans="1:6" ht="13" x14ac:dyDescent="0.15">
      <c r="A766" s="408"/>
      <c r="B766" s="816"/>
      <c r="C766" s="816"/>
      <c r="D766" s="410"/>
      <c r="E766" s="410"/>
      <c r="F766" s="412"/>
    </row>
    <row r="767" spans="1:6" ht="13" x14ac:dyDescent="0.15">
      <c r="A767" s="408"/>
      <c r="B767" s="816"/>
      <c r="C767" s="816"/>
      <c r="D767" s="410"/>
      <c r="E767" s="410"/>
      <c r="F767" s="412"/>
    </row>
    <row r="768" spans="1:6" ht="13" x14ac:dyDescent="0.15">
      <c r="A768" s="408"/>
      <c r="B768" s="816"/>
      <c r="C768" s="816"/>
      <c r="D768" s="410"/>
      <c r="E768" s="410"/>
      <c r="F768" s="412"/>
    </row>
    <row r="769" spans="1:6" ht="13" x14ac:dyDescent="0.15">
      <c r="A769" s="408"/>
      <c r="B769" s="816"/>
      <c r="C769" s="816"/>
      <c r="D769" s="410"/>
      <c r="E769" s="410"/>
      <c r="F769" s="412"/>
    </row>
    <row r="770" spans="1:6" ht="13" x14ac:dyDescent="0.15">
      <c r="A770" s="408"/>
      <c r="B770" s="816"/>
      <c r="C770" s="816"/>
      <c r="D770" s="410"/>
      <c r="E770" s="410"/>
      <c r="F770" s="412"/>
    </row>
    <row r="771" spans="1:6" ht="13" x14ac:dyDescent="0.15">
      <c r="A771" s="408"/>
      <c r="B771" s="816"/>
      <c r="C771" s="816"/>
      <c r="D771" s="410"/>
      <c r="E771" s="410"/>
      <c r="F771" s="412"/>
    </row>
    <row r="772" spans="1:6" ht="13" x14ac:dyDescent="0.15">
      <c r="A772" s="408"/>
      <c r="B772" s="816"/>
      <c r="C772" s="816"/>
      <c r="D772" s="410"/>
      <c r="E772" s="410"/>
      <c r="F772" s="412"/>
    </row>
    <row r="773" spans="1:6" ht="13" x14ac:dyDescent="0.15">
      <c r="A773" s="408"/>
      <c r="B773" s="816"/>
      <c r="C773" s="816"/>
      <c r="D773" s="410"/>
      <c r="E773" s="410"/>
      <c r="F773" s="412"/>
    </row>
    <row r="774" spans="1:6" ht="13" x14ac:dyDescent="0.15">
      <c r="A774" s="408"/>
      <c r="B774" s="816"/>
      <c r="C774" s="816"/>
      <c r="D774" s="410"/>
      <c r="E774" s="410"/>
      <c r="F774" s="412"/>
    </row>
    <row r="775" spans="1:6" ht="13" x14ac:dyDescent="0.15">
      <c r="A775" s="408"/>
      <c r="B775" s="816"/>
      <c r="C775" s="816"/>
      <c r="D775" s="410"/>
      <c r="E775" s="410"/>
      <c r="F775" s="412"/>
    </row>
    <row r="776" spans="1:6" ht="13" x14ac:dyDescent="0.15">
      <c r="A776" s="408"/>
      <c r="B776" s="816"/>
      <c r="C776" s="816"/>
      <c r="D776" s="410"/>
      <c r="E776" s="410"/>
      <c r="F776" s="412"/>
    </row>
    <row r="777" spans="1:6" ht="13" x14ac:dyDescent="0.15">
      <c r="A777" s="408"/>
      <c r="B777" s="816"/>
      <c r="C777" s="816"/>
      <c r="D777" s="410"/>
      <c r="E777" s="410"/>
      <c r="F777" s="412"/>
    </row>
    <row r="778" spans="1:6" ht="13" x14ac:dyDescent="0.15">
      <c r="A778" s="408"/>
      <c r="B778" s="816"/>
      <c r="C778" s="816"/>
      <c r="D778" s="410"/>
      <c r="E778" s="410"/>
      <c r="F778" s="412"/>
    </row>
    <row r="779" spans="1:6" ht="13" x14ac:dyDescent="0.15">
      <c r="A779" s="408"/>
      <c r="B779" s="816"/>
      <c r="C779" s="816"/>
      <c r="D779" s="410"/>
      <c r="E779" s="410"/>
      <c r="F779" s="412"/>
    </row>
    <row r="780" spans="1:6" ht="13" x14ac:dyDescent="0.15">
      <c r="A780" s="408"/>
      <c r="B780" s="816"/>
      <c r="C780" s="816"/>
      <c r="D780" s="410"/>
      <c r="E780" s="410"/>
      <c r="F780" s="412"/>
    </row>
    <row r="781" spans="1:6" ht="13" x14ac:dyDescent="0.15">
      <c r="A781" s="408"/>
      <c r="B781" s="816"/>
      <c r="C781" s="816"/>
      <c r="D781" s="410"/>
      <c r="E781" s="410"/>
      <c r="F781" s="412"/>
    </row>
    <row r="782" spans="1:6" ht="13" x14ac:dyDescent="0.15">
      <c r="A782" s="408"/>
      <c r="B782" s="816"/>
      <c r="C782" s="816"/>
      <c r="D782" s="410"/>
      <c r="E782" s="410"/>
      <c r="F782" s="412"/>
    </row>
    <row r="783" spans="1:6" ht="13" x14ac:dyDescent="0.15">
      <c r="A783" s="408"/>
      <c r="B783" s="816"/>
      <c r="C783" s="816"/>
      <c r="D783" s="410"/>
      <c r="E783" s="410"/>
      <c r="F783" s="412"/>
    </row>
    <row r="784" spans="1:6" ht="13" x14ac:dyDescent="0.15">
      <c r="A784" s="408"/>
      <c r="B784" s="816"/>
      <c r="C784" s="816"/>
      <c r="D784" s="410"/>
      <c r="E784" s="410"/>
      <c r="F784" s="412"/>
    </row>
    <row r="785" spans="1:6" ht="13" x14ac:dyDescent="0.15">
      <c r="A785" s="408"/>
      <c r="B785" s="816"/>
      <c r="C785" s="816"/>
      <c r="D785" s="410"/>
      <c r="E785" s="410"/>
      <c r="F785" s="412"/>
    </row>
    <row r="786" spans="1:6" ht="13" x14ac:dyDescent="0.15">
      <c r="A786" s="408"/>
      <c r="B786" s="816"/>
      <c r="C786" s="816"/>
      <c r="D786" s="410"/>
      <c r="E786" s="410"/>
      <c r="F786" s="412"/>
    </row>
    <row r="787" spans="1:6" ht="13" x14ac:dyDescent="0.15">
      <c r="A787" s="408"/>
      <c r="B787" s="816"/>
      <c r="C787" s="816"/>
      <c r="D787" s="410"/>
      <c r="E787" s="410"/>
      <c r="F787" s="412"/>
    </row>
    <row r="788" spans="1:6" ht="13" x14ac:dyDescent="0.15">
      <c r="A788" s="408"/>
      <c r="B788" s="816"/>
      <c r="C788" s="816"/>
      <c r="D788" s="410"/>
      <c r="E788" s="410"/>
      <c r="F788" s="412"/>
    </row>
    <row r="789" spans="1:6" ht="13" x14ac:dyDescent="0.15">
      <c r="A789" s="408"/>
      <c r="B789" s="816"/>
      <c r="C789" s="816"/>
      <c r="D789" s="410"/>
      <c r="E789" s="410"/>
      <c r="F789" s="412"/>
    </row>
    <row r="790" spans="1:6" ht="13" x14ac:dyDescent="0.15">
      <c r="A790" s="408"/>
      <c r="B790" s="816"/>
      <c r="C790" s="816"/>
      <c r="D790" s="410"/>
      <c r="E790" s="410"/>
      <c r="F790" s="412"/>
    </row>
    <row r="791" spans="1:6" ht="13" x14ac:dyDescent="0.15">
      <c r="A791" s="408"/>
      <c r="B791" s="816"/>
      <c r="C791" s="816"/>
      <c r="D791" s="410"/>
      <c r="E791" s="410"/>
      <c r="F791" s="412"/>
    </row>
    <row r="792" spans="1:6" ht="13" x14ac:dyDescent="0.15">
      <c r="A792" s="408"/>
      <c r="B792" s="816"/>
      <c r="C792" s="816"/>
      <c r="D792" s="410"/>
      <c r="E792" s="410"/>
      <c r="F792" s="412"/>
    </row>
    <row r="793" spans="1:6" ht="13" x14ac:dyDescent="0.15">
      <c r="A793" s="408"/>
      <c r="B793" s="816"/>
      <c r="C793" s="816"/>
      <c r="D793" s="410"/>
      <c r="E793" s="410"/>
      <c r="F793" s="412"/>
    </row>
    <row r="794" spans="1:6" ht="13" x14ac:dyDescent="0.15">
      <c r="A794" s="408"/>
      <c r="B794" s="816"/>
      <c r="C794" s="816"/>
      <c r="D794" s="410"/>
      <c r="E794" s="410"/>
      <c r="F794" s="412"/>
    </row>
    <row r="795" spans="1:6" ht="13" x14ac:dyDescent="0.15">
      <c r="A795" s="408"/>
      <c r="B795" s="816"/>
      <c r="C795" s="816"/>
      <c r="D795" s="410"/>
      <c r="E795" s="410"/>
      <c r="F795" s="412"/>
    </row>
    <row r="796" spans="1:6" ht="13" x14ac:dyDescent="0.15">
      <c r="A796" s="408"/>
      <c r="B796" s="816"/>
      <c r="C796" s="816"/>
      <c r="D796" s="410"/>
      <c r="E796" s="410"/>
      <c r="F796" s="412"/>
    </row>
    <row r="797" spans="1:6" ht="13" x14ac:dyDescent="0.15">
      <c r="A797" s="408"/>
      <c r="B797" s="816"/>
      <c r="C797" s="816"/>
      <c r="D797" s="410"/>
      <c r="E797" s="410"/>
      <c r="F797" s="412"/>
    </row>
    <row r="798" spans="1:6" ht="13" x14ac:dyDescent="0.15">
      <c r="A798" s="408"/>
      <c r="B798" s="816"/>
      <c r="C798" s="816"/>
      <c r="D798" s="410"/>
      <c r="E798" s="410"/>
      <c r="F798" s="412"/>
    </row>
    <row r="799" spans="1:6" ht="13" x14ac:dyDescent="0.15">
      <c r="A799" s="408"/>
      <c r="B799" s="816"/>
      <c r="C799" s="816"/>
      <c r="D799" s="410"/>
      <c r="E799" s="410"/>
      <c r="F799" s="412"/>
    </row>
    <row r="800" spans="1:6" ht="13" x14ac:dyDescent="0.15">
      <c r="A800" s="408"/>
      <c r="B800" s="816"/>
      <c r="C800" s="816"/>
      <c r="D800" s="410"/>
      <c r="E800" s="410"/>
      <c r="F800" s="412"/>
    </row>
    <row r="801" spans="1:6" ht="13" x14ac:dyDescent="0.15">
      <c r="A801" s="408"/>
      <c r="B801" s="816"/>
      <c r="C801" s="816"/>
      <c r="D801" s="410"/>
      <c r="E801" s="410"/>
      <c r="F801" s="412"/>
    </row>
    <row r="802" spans="1:6" ht="13" x14ac:dyDescent="0.15">
      <c r="A802" s="408"/>
      <c r="B802" s="816"/>
      <c r="C802" s="816"/>
      <c r="D802" s="410"/>
      <c r="E802" s="410"/>
      <c r="F802" s="412"/>
    </row>
    <row r="803" spans="1:6" ht="13" x14ac:dyDescent="0.15">
      <c r="A803" s="408"/>
      <c r="B803" s="816"/>
      <c r="C803" s="816"/>
      <c r="D803" s="410"/>
      <c r="E803" s="410"/>
      <c r="F803" s="412"/>
    </row>
    <row r="804" spans="1:6" ht="13" x14ac:dyDescent="0.15">
      <c r="A804" s="408"/>
      <c r="B804" s="816"/>
      <c r="C804" s="816"/>
      <c r="D804" s="410"/>
      <c r="E804" s="410"/>
      <c r="F804" s="412"/>
    </row>
    <row r="805" spans="1:6" ht="13" x14ac:dyDescent="0.15">
      <c r="A805" s="408"/>
      <c r="B805" s="816"/>
      <c r="C805" s="816"/>
      <c r="D805" s="410"/>
      <c r="E805" s="410"/>
      <c r="F805" s="412"/>
    </row>
    <row r="806" spans="1:6" ht="13" x14ac:dyDescent="0.15">
      <c r="A806" s="408"/>
      <c r="B806" s="816"/>
      <c r="C806" s="816"/>
      <c r="D806" s="410"/>
      <c r="E806" s="410"/>
      <c r="F806" s="412"/>
    </row>
    <row r="807" spans="1:6" ht="13" x14ac:dyDescent="0.15">
      <c r="A807" s="408"/>
      <c r="B807" s="816"/>
      <c r="C807" s="816"/>
      <c r="D807" s="410"/>
      <c r="E807" s="410"/>
      <c r="F807" s="412"/>
    </row>
    <row r="808" spans="1:6" ht="13" x14ac:dyDescent="0.15">
      <c r="A808" s="408"/>
      <c r="B808" s="816"/>
      <c r="C808" s="816"/>
      <c r="D808" s="410"/>
      <c r="E808" s="410"/>
      <c r="F808" s="412"/>
    </row>
    <row r="809" spans="1:6" ht="13" x14ac:dyDescent="0.15">
      <c r="A809" s="408"/>
      <c r="B809" s="816"/>
      <c r="C809" s="816"/>
      <c r="D809" s="410"/>
      <c r="E809" s="410"/>
      <c r="F809" s="412"/>
    </row>
    <row r="810" spans="1:6" ht="13" x14ac:dyDescent="0.15">
      <c r="A810" s="408"/>
      <c r="B810" s="816"/>
      <c r="C810" s="816"/>
      <c r="D810" s="410"/>
      <c r="E810" s="410"/>
      <c r="F810" s="412"/>
    </row>
    <row r="811" spans="1:6" ht="13" x14ac:dyDescent="0.15">
      <c r="A811" s="408"/>
      <c r="B811" s="816"/>
      <c r="C811" s="816"/>
      <c r="D811" s="410"/>
      <c r="E811" s="410"/>
      <c r="F811" s="412"/>
    </row>
    <row r="812" spans="1:6" ht="13" x14ac:dyDescent="0.15">
      <c r="A812" s="408"/>
      <c r="B812" s="816"/>
      <c r="C812" s="816"/>
      <c r="D812" s="410"/>
      <c r="E812" s="410"/>
      <c r="F812" s="412"/>
    </row>
    <row r="813" spans="1:6" ht="13" x14ac:dyDescent="0.15">
      <c r="A813" s="408"/>
      <c r="B813" s="816"/>
      <c r="C813" s="816"/>
      <c r="D813" s="410"/>
      <c r="E813" s="410"/>
      <c r="F813" s="412"/>
    </row>
    <row r="814" spans="1:6" ht="13" x14ac:dyDescent="0.15">
      <c r="A814" s="408"/>
      <c r="B814" s="816"/>
      <c r="C814" s="816"/>
      <c r="D814" s="410"/>
      <c r="E814" s="410"/>
      <c r="F814" s="412"/>
    </row>
    <row r="815" spans="1:6" ht="13" x14ac:dyDescent="0.15">
      <c r="A815" s="408"/>
      <c r="B815" s="816"/>
      <c r="C815" s="816"/>
      <c r="D815" s="410"/>
      <c r="E815" s="410"/>
      <c r="F815" s="412"/>
    </row>
    <row r="816" spans="1:6" ht="13" x14ac:dyDescent="0.15">
      <c r="A816" s="408"/>
      <c r="B816" s="816"/>
      <c r="C816" s="816"/>
      <c r="D816" s="410"/>
      <c r="E816" s="410"/>
      <c r="F816" s="412"/>
    </row>
    <row r="817" spans="1:6" ht="13" x14ac:dyDescent="0.15">
      <c r="A817" s="408"/>
      <c r="B817" s="816"/>
      <c r="C817" s="816"/>
      <c r="D817" s="410"/>
      <c r="E817" s="410"/>
      <c r="F817" s="412"/>
    </row>
    <row r="818" spans="1:6" ht="13" x14ac:dyDescent="0.15">
      <c r="A818" s="408"/>
      <c r="B818" s="816"/>
      <c r="C818" s="816"/>
      <c r="D818" s="410"/>
      <c r="E818" s="410"/>
      <c r="F818" s="412"/>
    </row>
    <row r="819" spans="1:6" ht="13" x14ac:dyDescent="0.15">
      <c r="A819" s="408"/>
      <c r="B819" s="816"/>
      <c r="C819" s="816"/>
      <c r="D819" s="410"/>
      <c r="E819" s="410"/>
      <c r="F819" s="412"/>
    </row>
    <row r="820" spans="1:6" ht="13" x14ac:dyDescent="0.15">
      <c r="A820" s="408"/>
      <c r="B820" s="816"/>
      <c r="C820" s="816"/>
      <c r="D820" s="410"/>
      <c r="E820" s="410"/>
      <c r="F820" s="412"/>
    </row>
    <row r="821" spans="1:6" ht="13" x14ac:dyDescent="0.15">
      <c r="A821" s="408"/>
      <c r="B821" s="816"/>
      <c r="C821" s="816"/>
      <c r="D821" s="410"/>
      <c r="E821" s="410"/>
      <c r="F821" s="412"/>
    </row>
    <row r="822" spans="1:6" ht="13" x14ac:dyDescent="0.15">
      <c r="A822" s="408"/>
      <c r="B822" s="816"/>
      <c r="C822" s="816"/>
      <c r="D822" s="410"/>
      <c r="E822" s="410"/>
      <c r="F822" s="412"/>
    </row>
    <row r="823" spans="1:6" ht="13" x14ac:dyDescent="0.15">
      <c r="A823" s="408"/>
      <c r="B823" s="816"/>
      <c r="C823" s="816"/>
      <c r="D823" s="410"/>
      <c r="E823" s="410"/>
      <c r="F823" s="412"/>
    </row>
    <row r="824" spans="1:6" ht="13" x14ac:dyDescent="0.15">
      <c r="A824" s="408"/>
      <c r="B824" s="816"/>
      <c r="C824" s="816"/>
      <c r="D824" s="410"/>
      <c r="E824" s="410"/>
      <c r="F824" s="412"/>
    </row>
    <row r="825" spans="1:6" ht="13" x14ac:dyDescent="0.15">
      <c r="A825" s="408"/>
      <c r="B825" s="816"/>
      <c r="C825" s="816"/>
      <c r="D825" s="410"/>
      <c r="E825" s="410"/>
      <c r="F825" s="412"/>
    </row>
    <row r="826" spans="1:6" ht="13" x14ac:dyDescent="0.15">
      <c r="A826" s="408"/>
      <c r="B826" s="816"/>
      <c r="C826" s="816"/>
      <c r="D826" s="410"/>
      <c r="E826" s="410"/>
      <c r="F826" s="412"/>
    </row>
    <row r="827" spans="1:6" ht="13" x14ac:dyDescent="0.15">
      <c r="A827" s="408"/>
      <c r="B827" s="816"/>
      <c r="C827" s="816"/>
      <c r="D827" s="410"/>
      <c r="E827" s="410"/>
      <c r="F827" s="412"/>
    </row>
    <row r="828" spans="1:6" ht="13" x14ac:dyDescent="0.15">
      <c r="A828" s="408"/>
      <c r="B828" s="816"/>
      <c r="C828" s="816"/>
      <c r="D828" s="410"/>
      <c r="E828" s="410"/>
      <c r="F828" s="412"/>
    </row>
    <row r="829" spans="1:6" ht="13" x14ac:dyDescent="0.15">
      <c r="A829" s="408"/>
      <c r="B829" s="816"/>
      <c r="C829" s="816"/>
      <c r="D829" s="410"/>
      <c r="E829" s="410"/>
      <c r="F829" s="412"/>
    </row>
    <row r="830" spans="1:6" ht="13" x14ac:dyDescent="0.15">
      <c r="A830" s="408"/>
      <c r="B830" s="816"/>
      <c r="C830" s="816"/>
      <c r="D830" s="410"/>
      <c r="E830" s="410"/>
      <c r="F830" s="412"/>
    </row>
    <row r="831" spans="1:6" ht="13" x14ac:dyDescent="0.15">
      <c r="A831" s="408"/>
      <c r="B831" s="816"/>
      <c r="C831" s="816"/>
      <c r="D831" s="410"/>
      <c r="E831" s="410"/>
      <c r="F831" s="412"/>
    </row>
    <row r="832" spans="1:6" ht="13" x14ac:dyDescent="0.15">
      <c r="A832" s="408"/>
      <c r="B832" s="816"/>
      <c r="C832" s="816"/>
      <c r="D832" s="410"/>
      <c r="E832" s="410"/>
      <c r="F832" s="412"/>
    </row>
    <row r="833" spans="1:6" ht="13" x14ac:dyDescent="0.15">
      <c r="A833" s="408"/>
      <c r="B833" s="816"/>
      <c r="C833" s="816"/>
      <c r="D833" s="410"/>
      <c r="E833" s="410"/>
      <c r="F833" s="412"/>
    </row>
    <row r="834" spans="1:6" ht="13" x14ac:dyDescent="0.15">
      <c r="A834" s="408"/>
      <c r="B834" s="816"/>
      <c r="C834" s="816"/>
      <c r="D834" s="410"/>
      <c r="E834" s="410"/>
      <c r="F834" s="412"/>
    </row>
    <row r="835" spans="1:6" ht="13" x14ac:dyDescent="0.15">
      <c r="A835" s="408"/>
      <c r="B835" s="816"/>
      <c r="C835" s="816"/>
      <c r="D835" s="410"/>
      <c r="E835" s="410"/>
      <c r="F835" s="412"/>
    </row>
    <row r="836" spans="1:6" ht="13" x14ac:dyDescent="0.15">
      <c r="A836" s="408"/>
      <c r="B836" s="816"/>
      <c r="C836" s="816"/>
      <c r="D836" s="410"/>
      <c r="E836" s="410"/>
      <c r="F836" s="412"/>
    </row>
    <row r="837" spans="1:6" ht="13" x14ac:dyDescent="0.15">
      <c r="A837" s="408"/>
      <c r="B837" s="816"/>
      <c r="C837" s="816"/>
      <c r="D837" s="410"/>
      <c r="E837" s="410"/>
      <c r="F837" s="412"/>
    </row>
    <row r="838" spans="1:6" ht="13" x14ac:dyDescent="0.15">
      <c r="A838" s="408"/>
      <c r="B838" s="816"/>
      <c r="C838" s="816"/>
      <c r="D838" s="410"/>
      <c r="E838" s="410"/>
      <c r="F838" s="412"/>
    </row>
    <row r="839" spans="1:6" ht="13" x14ac:dyDescent="0.15">
      <c r="A839" s="408"/>
      <c r="B839" s="816"/>
      <c r="C839" s="816"/>
      <c r="D839" s="410"/>
      <c r="E839" s="410"/>
      <c r="F839" s="412"/>
    </row>
    <row r="840" spans="1:6" ht="13" x14ac:dyDescent="0.15">
      <c r="A840" s="408"/>
      <c r="B840" s="816"/>
      <c r="C840" s="816"/>
      <c r="D840" s="410"/>
      <c r="E840" s="410"/>
      <c r="F840" s="412"/>
    </row>
    <row r="841" spans="1:6" ht="13" x14ac:dyDescent="0.15">
      <c r="A841" s="408"/>
      <c r="B841" s="816"/>
      <c r="C841" s="816"/>
      <c r="D841" s="410"/>
      <c r="E841" s="410"/>
      <c r="F841" s="412"/>
    </row>
    <row r="842" spans="1:6" ht="13" x14ac:dyDescent="0.15">
      <c r="A842" s="408"/>
      <c r="B842" s="816"/>
      <c r="C842" s="816"/>
      <c r="D842" s="410"/>
      <c r="E842" s="410"/>
      <c r="F842" s="412"/>
    </row>
    <row r="843" spans="1:6" ht="13" x14ac:dyDescent="0.15">
      <c r="A843" s="408"/>
      <c r="B843" s="816"/>
      <c r="C843" s="816"/>
      <c r="D843" s="410"/>
      <c r="E843" s="410"/>
      <c r="F843" s="412"/>
    </row>
    <row r="844" spans="1:6" ht="13" x14ac:dyDescent="0.15">
      <c r="A844" s="408"/>
      <c r="B844" s="816"/>
      <c r="C844" s="816"/>
      <c r="D844" s="410"/>
      <c r="E844" s="410"/>
      <c r="F844" s="412"/>
    </row>
    <row r="845" spans="1:6" ht="13" x14ac:dyDescent="0.15">
      <c r="A845" s="408"/>
      <c r="B845" s="816"/>
      <c r="C845" s="816"/>
      <c r="D845" s="410"/>
      <c r="E845" s="410"/>
      <c r="F845" s="412"/>
    </row>
    <row r="846" spans="1:6" ht="13" x14ac:dyDescent="0.15">
      <c r="A846" s="408"/>
      <c r="B846" s="816"/>
      <c r="C846" s="816"/>
      <c r="D846" s="410"/>
      <c r="E846" s="410"/>
      <c r="F846" s="412"/>
    </row>
    <row r="847" spans="1:6" ht="13" x14ac:dyDescent="0.15">
      <c r="A847" s="408"/>
      <c r="B847" s="816"/>
      <c r="C847" s="816"/>
      <c r="D847" s="410"/>
      <c r="E847" s="410"/>
      <c r="F847" s="412"/>
    </row>
    <row r="848" spans="1:6" ht="13" x14ac:dyDescent="0.15">
      <c r="A848" s="408"/>
      <c r="B848" s="816"/>
      <c r="C848" s="816"/>
      <c r="D848" s="410"/>
      <c r="E848" s="410"/>
      <c r="F848" s="412"/>
    </row>
    <row r="849" spans="1:6" ht="13" x14ac:dyDescent="0.15">
      <c r="A849" s="408"/>
      <c r="B849" s="816"/>
      <c r="C849" s="816"/>
      <c r="D849" s="410"/>
      <c r="E849" s="410"/>
      <c r="F849" s="412"/>
    </row>
    <row r="850" spans="1:6" ht="13" x14ac:dyDescent="0.15">
      <c r="A850" s="408"/>
      <c r="B850" s="816"/>
      <c r="C850" s="816"/>
      <c r="D850" s="410"/>
      <c r="E850" s="410"/>
      <c r="F850" s="412"/>
    </row>
    <row r="851" spans="1:6" ht="13" x14ac:dyDescent="0.15">
      <c r="A851" s="408"/>
      <c r="B851" s="816"/>
      <c r="C851" s="816"/>
      <c r="D851" s="410"/>
      <c r="E851" s="410"/>
      <c r="F851" s="412"/>
    </row>
    <row r="852" spans="1:6" ht="13" x14ac:dyDescent="0.15">
      <c r="A852" s="408"/>
      <c r="B852" s="816"/>
      <c r="C852" s="816"/>
      <c r="D852" s="410"/>
      <c r="E852" s="410"/>
      <c r="F852" s="412"/>
    </row>
    <row r="853" spans="1:6" ht="13" x14ac:dyDescent="0.15">
      <c r="A853" s="408"/>
      <c r="B853" s="816"/>
      <c r="C853" s="816"/>
      <c r="D853" s="410"/>
      <c r="E853" s="410"/>
      <c r="F853" s="412"/>
    </row>
    <row r="854" spans="1:6" ht="13" x14ac:dyDescent="0.15">
      <c r="A854" s="408"/>
      <c r="B854" s="816"/>
      <c r="C854" s="816"/>
      <c r="D854" s="410"/>
      <c r="E854" s="410"/>
      <c r="F854" s="412"/>
    </row>
    <row r="855" spans="1:6" ht="13" x14ac:dyDescent="0.15">
      <c r="A855" s="408"/>
      <c r="B855" s="816"/>
      <c r="C855" s="816"/>
      <c r="D855" s="410"/>
      <c r="E855" s="410"/>
      <c r="F855" s="412"/>
    </row>
    <row r="856" spans="1:6" ht="13" x14ac:dyDescent="0.15">
      <c r="A856" s="408"/>
      <c r="B856" s="816"/>
      <c r="C856" s="816"/>
      <c r="D856" s="410"/>
      <c r="E856" s="410"/>
      <c r="F856" s="412"/>
    </row>
    <row r="857" spans="1:6" ht="13" x14ac:dyDescent="0.15">
      <c r="A857" s="408"/>
      <c r="B857" s="816"/>
      <c r="C857" s="816"/>
      <c r="D857" s="410"/>
      <c r="E857" s="410"/>
      <c r="F857" s="412"/>
    </row>
    <row r="858" spans="1:6" ht="13" x14ac:dyDescent="0.15">
      <c r="A858" s="408"/>
      <c r="B858" s="816"/>
      <c r="C858" s="816"/>
      <c r="D858" s="410"/>
      <c r="E858" s="410"/>
      <c r="F858" s="412"/>
    </row>
    <row r="859" spans="1:6" ht="13" x14ac:dyDescent="0.15">
      <c r="A859" s="408"/>
      <c r="B859" s="816"/>
      <c r="C859" s="816"/>
      <c r="D859" s="410"/>
      <c r="E859" s="410"/>
      <c r="F859" s="412"/>
    </row>
    <row r="860" spans="1:6" ht="13" x14ac:dyDescent="0.15">
      <c r="A860" s="408"/>
      <c r="B860" s="816"/>
      <c r="C860" s="816"/>
      <c r="D860" s="410"/>
      <c r="E860" s="410"/>
      <c r="F860" s="412"/>
    </row>
    <row r="861" spans="1:6" ht="13" x14ac:dyDescent="0.15">
      <c r="A861" s="408"/>
      <c r="B861" s="816"/>
      <c r="C861" s="816"/>
      <c r="D861" s="410"/>
      <c r="E861" s="410"/>
      <c r="F861" s="412"/>
    </row>
    <row r="862" spans="1:6" ht="13" x14ac:dyDescent="0.15">
      <c r="A862" s="408"/>
      <c r="B862" s="816"/>
      <c r="C862" s="816"/>
      <c r="D862" s="410"/>
      <c r="E862" s="410"/>
      <c r="F862" s="412"/>
    </row>
    <row r="863" spans="1:6" ht="13" x14ac:dyDescent="0.15">
      <c r="A863" s="408"/>
      <c r="B863" s="816"/>
      <c r="C863" s="816"/>
      <c r="D863" s="410"/>
      <c r="E863" s="410"/>
      <c r="F863" s="412"/>
    </row>
    <row r="864" spans="1:6" ht="13" x14ac:dyDescent="0.15">
      <c r="A864" s="408"/>
      <c r="B864" s="816"/>
      <c r="C864" s="816"/>
      <c r="D864" s="410"/>
      <c r="E864" s="410"/>
      <c r="F864" s="412"/>
    </row>
    <row r="865" spans="1:6" ht="13" x14ac:dyDescent="0.15">
      <c r="A865" s="408"/>
      <c r="B865" s="816"/>
      <c r="C865" s="816"/>
      <c r="D865" s="410"/>
      <c r="E865" s="410"/>
      <c r="F865" s="412"/>
    </row>
    <row r="866" spans="1:6" ht="13" x14ac:dyDescent="0.15">
      <c r="A866" s="408"/>
      <c r="B866" s="816"/>
      <c r="C866" s="816"/>
      <c r="D866" s="410"/>
      <c r="E866" s="410"/>
      <c r="F866" s="412"/>
    </row>
    <row r="867" spans="1:6" ht="13" x14ac:dyDescent="0.15">
      <c r="A867" s="408"/>
      <c r="B867" s="816"/>
      <c r="C867" s="816"/>
      <c r="D867" s="410"/>
      <c r="E867" s="410"/>
      <c r="F867" s="412"/>
    </row>
    <row r="868" spans="1:6" ht="13" x14ac:dyDescent="0.15">
      <c r="A868" s="408"/>
      <c r="B868" s="816"/>
      <c r="C868" s="816"/>
      <c r="D868" s="410"/>
      <c r="E868" s="410"/>
      <c r="F868" s="412"/>
    </row>
    <row r="869" spans="1:6" ht="13" x14ac:dyDescent="0.15">
      <c r="A869" s="408"/>
      <c r="B869" s="816"/>
      <c r="C869" s="816"/>
      <c r="D869" s="410"/>
      <c r="E869" s="410"/>
      <c r="F869" s="412"/>
    </row>
    <row r="870" spans="1:6" ht="13" x14ac:dyDescent="0.15">
      <c r="A870" s="408"/>
      <c r="B870" s="816"/>
      <c r="C870" s="816"/>
      <c r="D870" s="410"/>
      <c r="E870" s="410"/>
      <c r="F870" s="412"/>
    </row>
    <row r="871" spans="1:6" ht="13" x14ac:dyDescent="0.15">
      <c r="A871" s="408"/>
      <c r="B871" s="816"/>
      <c r="C871" s="816"/>
      <c r="D871" s="410"/>
      <c r="E871" s="410"/>
      <c r="F871" s="412"/>
    </row>
    <row r="872" spans="1:6" ht="13" x14ac:dyDescent="0.15">
      <c r="A872" s="408"/>
      <c r="B872" s="816"/>
      <c r="C872" s="816"/>
      <c r="D872" s="410"/>
      <c r="E872" s="410"/>
      <c r="F872" s="412"/>
    </row>
    <row r="873" spans="1:6" ht="13" x14ac:dyDescent="0.15">
      <c r="A873" s="408"/>
      <c r="B873" s="816"/>
      <c r="C873" s="816"/>
      <c r="D873" s="410"/>
      <c r="E873" s="410"/>
      <c r="F873" s="412"/>
    </row>
    <row r="874" spans="1:6" ht="13" x14ac:dyDescent="0.15">
      <c r="A874" s="408"/>
      <c r="B874" s="816"/>
      <c r="C874" s="816"/>
      <c r="D874" s="410"/>
      <c r="E874" s="410"/>
      <c r="F874" s="412"/>
    </row>
    <row r="875" spans="1:6" ht="13" x14ac:dyDescent="0.15">
      <c r="A875" s="408"/>
      <c r="B875" s="816"/>
      <c r="C875" s="816"/>
      <c r="D875" s="410"/>
      <c r="E875" s="410"/>
      <c r="F875" s="412"/>
    </row>
    <row r="876" spans="1:6" ht="13" x14ac:dyDescent="0.15">
      <c r="A876" s="408"/>
      <c r="B876" s="816"/>
      <c r="C876" s="816"/>
      <c r="D876" s="410"/>
      <c r="E876" s="410"/>
      <c r="F876" s="412"/>
    </row>
    <row r="877" spans="1:6" ht="13" x14ac:dyDescent="0.15">
      <c r="A877" s="408"/>
      <c r="B877" s="816"/>
      <c r="C877" s="816"/>
      <c r="D877" s="410"/>
      <c r="E877" s="410"/>
      <c r="F877" s="412"/>
    </row>
    <row r="878" spans="1:6" ht="13" x14ac:dyDescent="0.15">
      <c r="A878" s="408"/>
      <c r="B878" s="816"/>
      <c r="C878" s="816"/>
      <c r="D878" s="410"/>
      <c r="E878" s="410"/>
      <c r="F878" s="412"/>
    </row>
    <row r="879" spans="1:6" ht="13" x14ac:dyDescent="0.15">
      <c r="A879" s="408"/>
      <c r="B879" s="816"/>
      <c r="C879" s="816"/>
      <c r="D879" s="410"/>
      <c r="E879" s="410"/>
      <c r="F879" s="412"/>
    </row>
    <row r="880" spans="1:6" ht="13" x14ac:dyDescent="0.15">
      <c r="A880" s="408"/>
      <c r="B880" s="816"/>
      <c r="C880" s="816"/>
      <c r="D880" s="410"/>
      <c r="E880" s="410"/>
      <c r="F880" s="412"/>
    </row>
    <row r="881" spans="1:6" ht="13" x14ac:dyDescent="0.15">
      <c r="A881" s="408"/>
      <c r="B881" s="816"/>
      <c r="C881" s="816"/>
      <c r="D881" s="410"/>
      <c r="E881" s="410"/>
      <c r="F881" s="412"/>
    </row>
    <row r="882" spans="1:6" ht="13" x14ac:dyDescent="0.15">
      <c r="A882" s="408"/>
      <c r="B882" s="816"/>
      <c r="C882" s="816"/>
      <c r="D882" s="410"/>
      <c r="E882" s="410"/>
      <c r="F882" s="412"/>
    </row>
    <row r="883" spans="1:6" ht="13" x14ac:dyDescent="0.15">
      <c r="A883" s="408"/>
      <c r="B883" s="816"/>
      <c r="C883" s="816"/>
      <c r="D883" s="410"/>
      <c r="E883" s="410"/>
      <c r="F883" s="412"/>
    </row>
    <row r="884" spans="1:6" ht="13" x14ac:dyDescent="0.15">
      <c r="A884" s="408"/>
      <c r="B884" s="816"/>
      <c r="C884" s="816"/>
      <c r="D884" s="410"/>
      <c r="E884" s="410"/>
      <c r="F884" s="412"/>
    </row>
    <row r="885" spans="1:6" ht="13" x14ac:dyDescent="0.15">
      <c r="A885" s="408"/>
      <c r="B885" s="816"/>
      <c r="C885" s="816"/>
      <c r="D885" s="410"/>
      <c r="E885" s="410"/>
      <c r="F885" s="412"/>
    </row>
    <row r="886" spans="1:6" ht="13" x14ac:dyDescent="0.15">
      <c r="A886" s="408"/>
      <c r="B886" s="816"/>
      <c r="C886" s="816"/>
      <c r="D886" s="410"/>
      <c r="E886" s="410"/>
      <c r="F886" s="412"/>
    </row>
    <row r="887" spans="1:6" ht="13" x14ac:dyDescent="0.15">
      <c r="A887" s="408"/>
      <c r="B887" s="816"/>
      <c r="C887" s="816"/>
      <c r="D887" s="410"/>
      <c r="E887" s="410"/>
      <c r="F887" s="412"/>
    </row>
    <row r="888" spans="1:6" ht="13" x14ac:dyDescent="0.15">
      <c r="A888" s="408"/>
      <c r="B888" s="816"/>
      <c r="C888" s="816"/>
      <c r="D888" s="410"/>
      <c r="E888" s="410"/>
      <c r="F888" s="412"/>
    </row>
  </sheetData>
  <mergeCells count="11">
    <mergeCell ref="F17:F18"/>
    <mergeCell ref="F19:F20"/>
    <mergeCell ref="F21:F22"/>
    <mergeCell ref="F23:F24"/>
    <mergeCell ref="B1:F1"/>
    <mergeCell ref="F5:F6"/>
    <mergeCell ref="F7:F8"/>
    <mergeCell ref="F9:F10"/>
    <mergeCell ref="F11:F12"/>
    <mergeCell ref="F13:F14"/>
    <mergeCell ref="F15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G500</vt:lpstr>
      <vt:lpstr>AKRON DIESEL</vt:lpstr>
      <vt:lpstr>RECAR </vt:lpstr>
      <vt:lpstr>SEDENA</vt:lpstr>
      <vt:lpstr>CENTURY </vt:lpstr>
      <vt:lpstr> AKRON GASOLINA</vt:lpstr>
      <vt:lpstr>JESUS MAGAÑA</vt:lpstr>
      <vt:lpstr>PETRODIESEL</vt:lpstr>
      <vt:lpstr>OLEGARIO</vt:lpstr>
      <vt:lpstr>ALPEZ</vt:lpstr>
      <vt:lpstr>TOTAL</vt:lpstr>
      <vt:lpstr>HISTORIAL PRECIOS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created xsi:type="dcterms:W3CDTF">2020-02-12T17:54:54Z</dcterms:created>
  <dcterms:modified xsi:type="dcterms:W3CDTF">2020-02-12T17:54:54Z</dcterms:modified>
</cp:coreProperties>
</file>