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S\source\repos\Pinokio_CQT\Pinokio.IKtech\Pinokio.IKtech\Documents\"/>
    </mc:Choice>
  </mc:AlternateContent>
  <xr:revisionPtr revIDLastSave="0" documentId="13_ncr:1_{0D349BB2-9C7F-4DA1-A09C-178B54A5E1B1}" xr6:coauthVersionLast="47" xr6:coauthVersionMax="47" xr10:uidLastSave="{00000000-0000-0000-0000-000000000000}"/>
  <bookViews>
    <workbookView xWindow="-120" yWindow="-120" windowWidth="29040" windowHeight="15840" xr2:uid="{529E0B06-6103-481C-BA56-78804C7ED129}"/>
  </bookViews>
  <sheets>
    <sheet name="생산관련" sheetId="8" r:id="rId1"/>
    <sheet name="설비Spec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8" l="1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</calcChain>
</file>

<file path=xl/sharedStrings.xml><?xml version="1.0" encoding="utf-8"?>
<sst xmlns="http://schemas.openxmlformats.org/spreadsheetml/2006/main" count="126" uniqueCount="78">
  <si>
    <t>FILTER MESH</t>
    <phoneticPr fontId="1" type="noConversion"/>
  </si>
  <si>
    <t>SEAT CHECK VALVE</t>
    <phoneticPr fontId="1" type="noConversion"/>
  </si>
  <si>
    <t>COVER</t>
    <phoneticPr fontId="1" type="noConversion"/>
  </si>
  <si>
    <t>YOKE</t>
    <phoneticPr fontId="1" type="noConversion"/>
  </si>
  <si>
    <t>LAMINATION CORE</t>
    <phoneticPr fontId="1" type="noConversion"/>
  </si>
  <si>
    <t>NOZZLE SEAT</t>
    <phoneticPr fontId="1" type="noConversion"/>
  </si>
  <si>
    <t>TERMINAL A</t>
    <phoneticPr fontId="1" type="noConversion"/>
  </si>
  <si>
    <t>TERMINAL B</t>
    <phoneticPr fontId="1" type="noConversion"/>
  </si>
  <si>
    <t>SPACER</t>
    <phoneticPr fontId="1" type="noConversion"/>
  </si>
  <si>
    <t>HANIL KNUCKLS PRESS (110ton)</t>
  </si>
  <si>
    <t>HANIL KNUCKLS PRESS (40ton)</t>
    <phoneticPr fontId="1" type="noConversion"/>
  </si>
  <si>
    <t>2P TERMINAL</t>
    <phoneticPr fontId="1" type="noConversion"/>
  </si>
  <si>
    <t>HANIL KNUCKLS PRESS (150ton)</t>
    <phoneticPr fontId="1" type="noConversion"/>
  </si>
  <si>
    <t>MITSUI CHANGSIN PRESS (60ton)</t>
    <phoneticPr fontId="1" type="noConversion"/>
  </si>
  <si>
    <t>HANIL KNUCKLS PRESS (80ton)</t>
    <phoneticPr fontId="1" type="noConversion"/>
  </si>
  <si>
    <t>KYORI H-TYPE DOUBLE PRESS (40ton)</t>
    <phoneticPr fontId="1" type="noConversion"/>
  </si>
  <si>
    <t>제품명</t>
    <phoneticPr fontId="1" type="noConversion"/>
  </si>
  <si>
    <t>생산가능설비</t>
    <phoneticPr fontId="1" type="noConversion"/>
  </si>
  <si>
    <t>설비 Spec</t>
    <phoneticPr fontId="1" type="noConversion"/>
  </si>
  <si>
    <t>설비명</t>
    <phoneticPr fontId="1" type="noConversion"/>
  </si>
  <si>
    <t>PM</t>
    <phoneticPr fontId="1" type="noConversion"/>
  </si>
  <si>
    <t>BREAK_DOWN</t>
    <phoneticPr fontId="1" type="noConversion"/>
  </si>
  <si>
    <t>PORT</t>
    <phoneticPr fontId="1" type="noConversion"/>
  </si>
  <si>
    <t>KYORI H-TYPE DOUBLE PRESS (30ton) X 2</t>
    <phoneticPr fontId="1" type="noConversion"/>
  </si>
  <si>
    <t>1주</t>
    <phoneticPr fontId="1" type="noConversion"/>
  </si>
  <si>
    <t>기본 정보</t>
    <phoneticPr fontId="1" type="noConversion"/>
  </si>
  <si>
    <t xml:space="preserve">KYORI H-TYPE DOUBLE PRESS (30ton) </t>
    <phoneticPr fontId="1" type="noConversion"/>
  </si>
  <si>
    <t>BM = 설비 문제로 부품 교체 점검 수리</t>
    <phoneticPr fontId="1" type="noConversion"/>
  </si>
  <si>
    <t>PM = Preventive Maintenance 예방정비</t>
    <phoneticPr fontId="1" type="noConversion"/>
  </si>
  <si>
    <t>납품량(생산량)</t>
    <phoneticPr fontId="1" type="noConversion"/>
  </si>
  <si>
    <t>Setup Time(파라미터 변경 + 금형교체)</t>
    <phoneticPr fontId="1" type="noConversion"/>
  </si>
  <si>
    <t>LOADING_TIME + UNLOADING_TIME</t>
    <phoneticPr fontId="1" type="noConversion"/>
  </si>
  <si>
    <t>10분</t>
  </si>
  <si>
    <t>10분</t>
    <phoneticPr fontId="1" type="noConversion"/>
  </si>
  <si>
    <t>30분</t>
  </si>
  <si>
    <t>30분</t>
    <phoneticPr fontId="1" type="noConversion"/>
  </si>
  <si>
    <t>확인 불가.</t>
    <phoneticPr fontId="1" type="noConversion"/>
  </si>
  <si>
    <t>제원</t>
    <phoneticPr fontId="1" type="noConversion"/>
  </si>
  <si>
    <t>공장 1</t>
    <phoneticPr fontId="1" type="noConversion"/>
  </si>
  <si>
    <t>공장 2</t>
    <phoneticPr fontId="1" type="noConversion"/>
  </si>
  <si>
    <t>HANIL 40, HANIL 110, HANIL 150, KYORI 40</t>
    <phoneticPr fontId="1" type="noConversion"/>
  </si>
  <si>
    <t>MITSUI 60, HANIL 80, KYORI 30 (X 2)</t>
    <phoneticPr fontId="1" type="noConversion"/>
  </si>
  <si>
    <t>OFFSET은 확인불가.</t>
    <phoneticPr fontId="1" type="noConversion"/>
  </si>
  <si>
    <t>긴 부분 (m)</t>
    <phoneticPr fontId="1" type="noConversion"/>
  </si>
  <si>
    <t>짧은 부분 (m)</t>
    <phoneticPr fontId="1" type="noConversion"/>
  </si>
  <si>
    <t>단위 길이당 이동시간 50m/분</t>
    <phoneticPr fontId="1" type="noConversion"/>
  </si>
  <si>
    <t>TYPE</t>
    <phoneticPr fontId="1" type="noConversion"/>
  </si>
  <si>
    <t>INLINE</t>
  </si>
  <si>
    <t>INLINE</t>
    <phoneticPr fontId="1" type="noConversion"/>
  </si>
  <si>
    <t>PORT = 언코일러 + 피더</t>
    <phoneticPr fontId="1" type="noConversion"/>
  </si>
  <si>
    <t>KYORI H-TYPE DP 30TON설비는 2대가 존재하지만 동일 설비라 하나의 큰 Area로 가정하고 길이 측정을 하였습니다. Layout 최적화시에도 함께 움직이게 됩니다.</t>
    <phoneticPr fontId="1" type="noConversion"/>
  </si>
  <si>
    <t>해당 공장 내 배치된 설비</t>
    <phoneticPr fontId="1" type="noConversion"/>
  </si>
  <si>
    <t>가로 (m)</t>
    <phoneticPr fontId="1" type="noConversion"/>
  </si>
  <si>
    <t>세로 (m)</t>
    <phoneticPr fontId="1" type="noConversion"/>
  </si>
  <si>
    <t>실제 생산계획</t>
    <phoneticPr fontId="1" type="noConversion"/>
  </si>
  <si>
    <t>납품기간</t>
    <phoneticPr fontId="1" type="noConversion"/>
  </si>
  <si>
    <t>1개월</t>
    <phoneticPr fontId="1" type="noConversion"/>
  </si>
  <si>
    <t>3개월</t>
    <phoneticPr fontId="1" type="noConversion"/>
  </si>
  <si>
    <t>포장시간은 주당 생산량을 포장하는데 걸리는 시간을 의미.</t>
    <phoneticPr fontId="1" type="noConversion"/>
  </si>
  <si>
    <t>코일 개수</t>
    <phoneticPr fontId="1" type="noConversion"/>
  </si>
  <si>
    <t>코일 길이/무게</t>
    <phoneticPr fontId="1" type="noConversion"/>
  </si>
  <si>
    <t>생산단위</t>
    <phoneticPr fontId="1" type="noConversion"/>
  </si>
  <si>
    <t>150M</t>
    <phoneticPr fontId="1" type="noConversion"/>
  </si>
  <si>
    <t>1000KG</t>
    <phoneticPr fontId="1" type="noConversion"/>
  </si>
  <si>
    <t>2000KG</t>
    <phoneticPr fontId="1" type="noConversion"/>
  </si>
  <si>
    <t>3000KG</t>
    <phoneticPr fontId="1" type="noConversion"/>
  </si>
  <si>
    <t>300KG</t>
    <phoneticPr fontId="1" type="noConversion"/>
  </si>
  <si>
    <t>360M</t>
    <phoneticPr fontId="1" type="noConversion"/>
  </si>
  <si>
    <t>1 (160M)</t>
    <phoneticPr fontId="1" type="noConversion"/>
  </si>
  <si>
    <t xml:space="preserve">코일 매입단위/개수는 납품기간에 맞춰서. </t>
    <phoneticPr fontId="1" type="noConversion"/>
  </si>
  <si>
    <t>Processing Time</t>
    <phoneticPr fontId="1" type="noConversion"/>
  </si>
  <si>
    <t>입구서 설비로 이동시간</t>
    <phoneticPr fontId="1" type="noConversion"/>
  </si>
  <si>
    <t>코일 당 생산시간+검사 (분)</t>
    <phoneticPr fontId="1" type="noConversion"/>
  </si>
  <si>
    <t>코일 당 포장 (시간)</t>
    <phoneticPr fontId="1" type="noConversion"/>
  </si>
  <si>
    <t>설비에서 입구로 이동시간</t>
    <phoneticPr fontId="1" type="noConversion"/>
  </si>
  <si>
    <t>코일</t>
    <phoneticPr fontId="1" type="noConversion"/>
  </si>
  <si>
    <t>실제 생산계획은 주기적으로 반복됩니다.</t>
  </si>
  <si>
    <t>코일개수는 실제 생산계획을 생산하는데 사용하는 코일의 개수.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</si>
</sst>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0" xfId="0" applyFont="1">
      <alignment vertical="center"/>
    </xf>
    <xf numFmtId="3" fontId="4" fillId="0" borderId="0" xfId="0" applyNumberFormat="1" applyFont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쉼표 [0] 2" xfId="1" xr:uid="{2992FB9D-B5E0-407C-8534-046613E8E901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44F4-E54D-4B7C-909F-5B04688A2E6A}">
  <dimension ref="B1:L24"/>
  <sheetViews>
    <sheetView tabSelected="1" zoomScale="115" zoomScaleNormal="115" workbookViewId="0">
      <selection activeCell="E24" sqref="E24"/>
    </sheetView>
  </sheetViews>
  <sheetFormatPr defaultRowHeight="16.5" x14ac:dyDescent="0.3"/>
  <cols>
    <col min="2" max="2" width="29" customWidth="1"/>
    <col min="3" max="3" width="33.875" customWidth="1"/>
    <col min="4" max="7" width="12.5" customWidth="1"/>
    <col min="8" max="8" width="20" customWidth="1"/>
    <col min="9" max="9" width="27.625" customWidth="1"/>
    <col min="10" max="10" width="18.75" customWidth="1"/>
    <col min="11" max="11" width="21.625" customWidth="1"/>
    <col min="12" max="12" width="18.25" customWidth="1"/>
  </cols>
  <sheetData>
    <row r="1" spans="2:12" ht="17.25" thickTop="1" x14ac:dyDescent="0.3">
      <c r="B1" s="26" t="s">
        <v>25</v>
      </c>
      <c r="C1" s="27"/>
      <c r="D1" s="28" t="s">
        <v>54</v>
      </c>
      <c r="E1" s="28"/>
      <c r="F1" s="28"/>
      <c r="G1" s="28"/>
      <c r="H1" s="29" t="s">
        <v>70</v>
      </c>
      <c r="I1" s="29"/>
      <c r="J1" s="29"/>
      <c r="K1" s="29"/>
      <c r="L1" s="30"/>
    </row>
    <row r="2" spans="2:12" x14ac:dyDescent="0.3">
      <c r="B2" s="14" t="s">
        <v>16</v>
      </c>
      <c r="C2" s="8" t="s">
        <v>17</v>
      </c>
      <c r="D2" s="8" t="s">
        <v>29</v>
      </c>
      <c r="E2" s="8" t="s">
        <v>55</v>
      </c>
      <c r="F2" s="8" t="s">
        <v>60</v>
      </c>
      <c r="G2" s="8" t="s">
        <v>59</v>
      </c>
      <c r="H2" s="8" t="s">
        <v>71</v>
      </c>
      <c r="I2" s="8" t="s">
        <v>72</v>
      </c>
      <c r="J2" s="8" t="s">
        <v>73</v>
      </c>
      <c r="K2" s="8" t="s">
        <v>74</v>
      </c>
      <c r="L2" s="15" t="s">
        <v>61</v>
      </c>
    </row>
    <row r="3" spans="2:12" x14ac:dyDescent="0.3">
      <c r="B3" s="11" t="s">
        <v>0</v>
      </c>
      <c r="C3" s="7" t="s">
        <v>10</v>
      </c>
      <c r="D3" s="23">
        <v>200000</v>
      </c>
      <c r="E3" s="8" t="s">
        <v>24</v>
      </c>
      <c r="F3" s="8" t="s">
        <v>62</v>
      </c>
      <c r="G3" s="8">
        <v>40</v>
      </c>
      <c r="H3" s="8"/>
      <c r="I3" s="8">
        <f>D3/(88*G3)</f>
        <v>56.81818181818182</v>
      </c>
      <c r="J3" s="8">
        <f>30/(G3*4)</f>
        <v>0.1875</v>
      </c>
      <c r="K3" s="8"/>
      <c r="L3" s="15" t="s">
        <v>75</v>
      </c>
    </row>
    <row r="4" spans="2:12" x14ac:dyDescent="0.3">
      <c r="B4" s="11" t="s">
        <v>1</v>
      </c>
      <c r="C4" s="7" t="s">
        <v>9</v>
      </c>
      <c r="D4" s="23">
        <v>200000</v>
      </c>
      <c r="E4" s="8" t="s">
        <v>24</v>
      </c>
      <c r="F4" s="8" t="s">
        <v>63</v>
      </c>
      <c r="G4" s="8">
        <v>8</v>
      </c>
      <c r="H4" s="8"/>
      <c r="I4" s="8">
        <f>D4/(208*G4)</f>
        <v>120.19230769230769</v>
      </c>
      <c r="J4" s="8">
        <f>8/(G4*4)</f>
        <v>0.25</v>
      </c>
      <c r="K4" s="8"/>
      <c r="L4" s="15" t="s">
        <v>75</v>
      </c>
    </row>
    <row r="5" spans="2:12" x14ac:dyDescent="0.3">
      <c r="B5" s="11" t="s">
        <v>2</v>
      </c>
      <c r="C5" s="25" t="s">
        <v>12</v>
      </c>
      <c r="D5" s="23">
        <v>30000</v>
      </c>
      <c r="E5" s="8" t="s">
        <v>56</v>
      </c>
      <c r="F5" s="8" t="s">
        <v>64</v>
      </c>
      <c r="G5" s="8">
        <v>4</v>
      </c>
      <c r="H5" s="8"/>
      <c r="I5" s="8">
        <f>D5/(18*G5)</f>
        <v>416.66666666666669</v>
      </c>
      <c r="J5" s="8">
        <f>80/G5</f>
        <v>20</v>
      </c>
      <c r="K5" s="8"/>
      <c r="L5" s="15" t="s">
        <v>75</v>
      </c>
    </row>
    <row r="6" spans="2:12" x14ac:dyDescent="0.3">
      <c r="B6" s="11" t="s">
        <v>3</v>
      </c>
      <c r="C6" s="25"/>
      <c r="D6" s="23">
        <v>66000</v>
      </c>
      <c r="E6" s="8" t="s">
        <v>56</v>
      </c>
      <c r="F6" s="8" t="s">
        <v>63</v>
      </c>
      <c r="G6" s="8">
        <v>10</v>
      </c>
      <c r="H6" s="8"/>
      <c r="I6" s="8">
        <f>D6/(18*G6)</f>
        <v>366.66666666666669</v>
      </c>
      <c r="J6" s="8">
        <f>3/G6</f>
        <v>0.3</v>
      </c>
      <c r="K6" s="8"/>
      <c r="L6" s="15" t="s">
        <v>75</v>
      </c>
    </row>
    <row r="7" spans="2:12" x14ac:dyDescent="0.3">
      <c r="B7" s="11" t="s">
        <v>4</v>
      </c>
      <c r="C7" s="7" t="s">
        <v>13</v>
      </c>
      <c r="D7" s="23">
        <v>66000</v>
      </c>
      <c r="E7" s="8" t="s">
        <v>56</v>
      </c>
      <c r="F7" s="8" t="s">
        <v>65</v>
      </c>
      <c r="G7" s="8">
        <v>30</v>
      </c>
      <c r="H7" s="8"/>
      <c r="I7" s="8">
        <f>D7/(80*G7)</f>
        <v>27.5</v>
      </c>
      <c r="J7" s="8">
        <f>3/G7</f>
        <v>0.1</v>
      </c>
      <c r="K7" s="8"/>
      <c r="L7" s="15" t="s">
        <v>75</v>
      </c>
    </row>
    <row r="8" spans="2:12" x14ac:dyDescent="0.3">
      <c r="B8" s="11" t="s">
        <v>5</v>
      </c>
      <c r="C8" s="7" t="s">
        <v>14</v>
      </c>
      <c r="D8" s="23">
        <v>1000000</v>
      </c>
      <c r="E8" s="8" t="s">
        <v>57</v>
      </c>
      <c r="F8" s="8" t="s">
        <v>64</v>
      </c>
      <c r="G8" s="8">
        <v>20</v>
      </c>
      <c r="H8" s="8"/>
      <c r="I8" s="8">
        <f>D8/(312*G8)</f>
        <v>160.25641025641025</v>
      </c>
      <c r="J8" s="8">
        <f>20/G8</f>
        <v>1</v>
      </c>
      <c r="K8" s="8"/>
      <c r="L8" s="15" t="s">
        <v>75</v>
      </c>
    </row>
    <row r="9" spans="2:12" x14ac:dyDescent="0.3">
      <c r="B9" s="11" t="s">
        <v>11</v>
      </c>
      <c r="C9" s="25" t="s">
        <v>15</v>
      </c>
      <c r="D9" s="23">
        <v>20000</v>
      </c>
      <c r="E9" s="8" t="s">
        <v>57</v>
      </c>
      <c r="F9" s="8" t="s">
        <v>66</v>
      </c>
      <c r="G9" s="8">
        <v>3</v>
      </c>
      <c r="H9" s="8"/>
      <c r="I9" s="8">
        <f>D9/(10*G9)</f>
        <v>666.66666666666663</v>
      </c>
      <c r="J9" s="8">
        <f>1/G9</f>
        <v>0.33333333333333331</v>
      </c>
      <c r="K9" s="8"/>
      <c r="L9" s="15" t="s">
        <v>75</v>
      </c>
    </row>
    <row r="10" spans="2:12" x14ac:dyDescent="0.3">
      <c r="B10" s="11" t="s">
        <v>6</v>
      </c>
      <c r="C10" s="25"/>
      <c r="D10" s="23">
        <v>40000</v>
      </c>
      <c r="E10" s="8" t="s">
        <v>56</v>
      </c>
      <c r="F10" s="8" t="s">
        <v>66</v>
      </c>
      <c r="G10" s="8">
        <v>3</v>
      </c>
      <c r="H10" s="8"/>
      <c r="I10" s="8">
        <f>D10/(22.5*G10)</f>
        <v>592.59259259259261</v>
      </c>
      <c r="J10" s="8">
        <f>8/G10</f>
        <v>2.6666666666666665</v>
      </c>
      <c r="K10" s="8"/>
      <c r="L10" s="15" t="s">
        <v>75</v>
      </c>
    </row>
    <row r="11" spans="2:12" x14ac:dyDescent="0.3">
      <c r="B11" s="11" t="s">
        <v>7</v>
      </c>
      <c r="C11" s="25"/>
      <c r="D11" s="23">
        <v>40000</v>
      </c>
      <c r="E11" s="8" t="s">
        <v>56</v>
      </c>
      <c r="F11" s="8" t="s">
        <v>66</v>
      </c>
      <c r="G11" s="8">
        <v>3</v>
      </c>
      <c r="H11" s="8"/>
      <c r="I11" s="8">
        <f>D11/(22.5*G11)</f>
        <v>592.59259259259261</v>
      </c>
      <c r="J11" s="8">
        <f>8/G11</f>
        <v>2.6666666666666665</v>
      </c>
      <c r="K11" s="8"/>
      <c r="L11" s="15" t="s">
        <v>75</v>
      </c>
    </row>
    <row r="12" spans="2:12" ht="17.25" thickBot="1" x14ac:dyDescent="0.35">
      <c r="B12" s="12" t="s">
        <v>8</v>
      </c>
      <c r="C12" s="16" t="s">
        <v>23</v>
      </c>
      <c r="D12" s="24">
        <v>60000</v>
      </c>
      <c r="E12" s="17" t="s">
        <v>56</v>
      </c>
      <c r="F12" s="17" t="s">
        <v>67</v>
      </c>
      <c r="G12" s="17" t="s">
        <v>68</v>
      </c>
      <c r="H12" s="17"/>
      <c r="I12" s="17">
        <f>D12/(67.5*1)</f>
        <v>888.88888888888891</v>
      </c>
      <c r="J12" s="17">
        <f>1/1</f>
        <v>1</v>
      </c>
      <c r="K12" s="17"/>
      <c r="L12" s="18" t="s">
        <v>75</v>
      </c>
    </row>
    <row r="13" spans="2:12" ht="17.25" thickTop="1" x14ac:dyDescent="0.3">
      <c r="B13" s="7"/>
      <c r="C13" s="7"/>
      <c r="D13" s="8"/>
      <c r="E13" s="8"/>
      <c r="F13" s="8"/>
      <c r="G13" s="8"/>
      <c r="H13" s="8"/>
      <c r="I13" s="8"/>
      <c r="J13" s="8"/>
      <c r="K13" s="8"/>
      <c r="L13" s="8"/>
    </row>
    <row r="14" spans="2:12" x14ac:dyDescent="0.3">
      <c r="B14" s="7"/>
      <c r="C14" s="7"/>
      <c r="D14" s="8"/>
      <c r="E14" s="8"/>
      <c r="F14" s="8"/>
      <c r="G14" s="8"/>
      <c r="H14" s="8"/>
      <c r="I14" s="8"/>
      <c r="J14" s="8"/>
      <c r="K14" s="8"/>
      <c r="L14" s="8"/>
    </row>
    <row r="15" spans="2:12" x14ac:dyDescent="0.3">
      <c r="B15" s="7"/>
      <c r="C15" s="19" t="s">
        <v>42</v>
      </c>
      <c r="D15" s="8"/>
      <c r="E15" s="8"/>
      <c r="F15" s="8"/>
      <c r="G15" s="8"/>
      <c r="H15" s="8"/>
      <c r="I15" s="8"/>
      <c r="J15" s="8"/>
      <c r="K15" s="8"/>
      <c r="L15" s="8"/>
    </row>
    <row r="16" spans="2:12" x14ac:dyDescent="0.3">
      <c r="C16" s="20" t="s">
        <v>45</v>
      </c>
    </row>
    <row r="17" spans="2:3" x14ac:dyDescent="0.3">
      <c r="C17" t="s">
        <v>69</v>
      </c>
    </row>
    <row r="18" spans="2:3" x14ac:dyDescent="0.3">
      <c r="C18" t="s">
        <v>58</v>
      </c>
    </row>
    <row r="19" spans="2:3" x14ac:dyDescent="0.3">
      <c r="B19" s="7"/>
      <c r="C19" t="s">
        <v>76</v>
      </c>
    </row>
    <row r="20" spans="2:3" x14ac:dyDescent="0.3">
      <c r="B20" s="7"/>
      <c r="C20" t="s">
        <v>77</v>
      </c>
    </row>
    <row r="21" spans="2:3" x14ac:dyDescent="0.3">
      <c r="B21" s="9"/>
    </row>
    <row r="22" spans="2:3" x14ac:dyDescent="0.3">
      <c r="B22" s="9"/>
    </row>
    <row r="23" spans="2:3" x14ac:dyDescent="0.3">
      <c r="B23" s="7"/>
    </row>
    <row r="24" spans="2:3" x14ac:dyDescent="0.3">
      <c r="B24" s="7"/>
    </row>
  </sheetData>
  <mergeCells count="5">
    <mergeCell ref="B1:C1"/>
    <mergeCell ref="D1:G1"/>
    <mergeCell ref="H1:L1"/>
    <mergeCell ref="C5:C6"/>
    <mergeCell ref="C9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3945-A3F6-4147-A11E-0D1AB5511825}">
  <dimension ref="B1:J25"/>
  <sheetViews>
    <sheetView workbookViewId="0">
      <selection activeCell="G21" sqref="G21"/>
    </sheetView>
  </sheetViews>
  <sheetFormatPr defaultRowHeight="16.5" x14ac:dyDescent="0.3"/>
  <cols>
    <col min="2" max="2" width="35.5" customWidth="1"/>
    <col min="3" max="3" width="14.75" customWidth="1"/>
    <col min="5" max="5" width="15.125" customWidth="1"/>
    <col min="7" max="7" width="34.75" customWidth="1"/>
    <col min="8" max="8" width="32.25" customWidth="1"/>
    <col min="9" max="9" width="12.375" customWidth="1"/>
    <col min="10" max="10" width="14.125" customWidth="1"/>
  </cols>
  <sheetData>
    <row r="1" spans="2:10" ht="17.25" thickBot="1" x14ac:dyDescent="0.35"/>
    <row r="2" spans="2:10" ht="17.25" thickTop="1" x14ac:dyDescent="0.3">
      <c r="B2" s="33" t="s">
        <v>18</v>
      </c>
      <c r="C2" s="34"/>
      <c r="D2" s="34"/>
      <c r="E2" s="34"/>
      <c r="F2" s="34"/>
      <c r="G2" s="34"/>
      <c r="H2" s="34"/>
      <c r="I2" s="37" t="s">
        <v>37</v>
      </c>
      <c r="J2" s="38"/>
    </row>
    <row r="3" spans="2:10" x14ac:dyDescent="0.3">
      <c r="B3" s="2" t="s">
        <v>19</v>
      </c>
      <c r="C3" s="4" t="s">
        <v>46</v>
      </c>
      <c r="D3" s="4" t="s">
        <v>20</v>
      </c>
      <c r="E3" s="4" t="s">
        <v>21</v>
      </c>
      <c r="F3" s="4" t="s">
        <v>22</v>
      </c>
      <c r="G3" s="4" t="s">
        <v>31</v>
      </c>
      <c r="H3" s="4" t="s">
        <v>30</v>
      </c>
      <c r="I3" s="4" t="s">
        <v>43</v>
      </c>
      <c r="J3" s="10" t="s">
        <v>44</v>
      </c>
    </row>
    <row r="4" spans="2:10" x14ac:dyDescent="0.3">
      <c r="B4" s="11" t="s">
        <v>10</v>
      </c>
      <c r="C4" s="7" t="s">
        <v>48</v>
      </c>
      <c r="D4" s="32" t="s">
        <v>36</v>
      </c>
      <c r="E4" s="32"/>
      <c r="F4" s="32"/>
      <c r="G4" s="4" t="s">
        <v>33</v>
      </c>
      <c r="H4" s="4" t="s">
        <v>35</v>
      </c>
      <c r="I4" s="4">
        <v>7.1</v>
      </c>
      <c r="J4" s="10">
        <v>1.2</v>
      </c>
    </row>
    <row r="5" spans="2:10" x14ac:dyDescent="0.3">
      <c r="B5" s="11" t="s">
        <v>9</v>
      </c>
      <c r="C5" s="7" t="s">
        <v>47</v>
      </c>
      <c r="D5" s="32"/>
      <c r="E5" s="32"/>
      <c r="F5" s="32"/>
      <c r="G5" s="4" t="s">
        <v>33</v>
      </c>
      <c r="H5" s="4" t="s">
        <v>35</v>
      </c>
      <c r="I5" s="4">
        <v>7.1</v>
      </c>
      <c r="J5" s="10">
        <v>1.2</v>
      </c>
    </row>
    <row r="6" spans="2:10" x14ac:dyDescent="0.3">
      <c r="B6" s="35" t="s">
        <v>12</v>
      </c>
      <c r="C6" s="7" t="s">
        <v>48</v>
      </c>
      <c r="D6" s="32"/>
      <c r="E6" s="32"/>
      <c r="F6" s="32"/>
      <c r="G6" s="32" t="s">
        <v>32</v>
      </c>
      <c r="H6" s="32" t="s">
        <v>34</v>
      </c>
      <c r="I6" s="32">
        <v>8.6</v>
      </c>
      <c r="J6" s="31">
        <v>2</v>
      </c>
    </row>
    <row r="7" spans="2:10" x14ac:dyDescent="0.3">
      <c r="B7" s="35"/>
      <c r="C7" s="7" t="s">
        <v>47</v>
      </c>
      <c r="D7" s="32"/>
      <c r="E7" s="32"/>
      <c r="F7" s="32"/>
      <c r="G7" s="32"/>
      <c r="H7" s="32"/>
      <c r="I7" s="32"/>
      <c r="J7" s="31"/>
    </row>
    <row r="8" spans="2:10" x14ac:dyDescent="0.3">
      <c r="B8" s="11" t="s">
        <v>13</v>
      </c>
      <c r="C8" s="7" t="s">
        <v>48</v>
      </c>
      <c r="D8" s="32"/>
      <c r="E8" s="32"/>
      <c r="F8" s="32"/>
      <c r="G8" s="4" t="s">
        <v>32</v>
      </c>
      <c r="H8" s="4" t="s">
        <v>34</v>
      </c>
      <c r="I8" s="4">
        <v>4.7</v>
      </c>
      <c r="J8" s="10">
        <v>1.7</v>
      </c>
    </row>
    <row r="9" spans="2:10" x14ac:dyDescent="0.3">
      <c r="B9" s="11" t="s">
        <v>14</v>
      </c>
      <c r="C9" s="7" t="s">
        <v>47</v>
      </c>
      <c r="D9" s="32"/>
      <c r="E9" s="32"/>
      <c r="F9" s="32"/>
      <c r="G9" s="4" t="s">
        <v>32</v>
      </c>
      <c r="H9" s="4" t="s">
        <v>34</v>
      </c>
      <c r="I9" s="4">
        <v>6.2</v>
      </c>
      <c r="J9" s="10">
        <v>2.8</v>
      </c>
    </row>
    <row r="10" spans="2:10" x14ac:dyDescent="0.3">
      <c r="B10" s="35" t="s">
        <v>15</v>
      </c>
      <c r="C10" s="7" t="s">
        <v>48</v>
      </c>
      <c r="D10" s="32"/>
      <c r="E10" s="32"/>
      <c r="F10" s="32"/>
      <c r="G10" s="4" t="s">
        <v>32</v>
      </c>
      <c r="H10" s="4" t="s">
        <v>34</v>
      </c>
      <c r="I10" s="32">
        <v>5.5</v>
      </c>
      <c r="J10" s="31">
        <v>1.2</v>
      </c>
    </row>
    <row r="11" spans="2:10" x14ac:dyDescent="0.3">
      <c r="B11" s="35"/>
      <c r="C11" s="7" t="s">
        <v>47</v>
      </c>
      <c r="D11" s="32"/>
      <c r="E11" s="32"/>
      <c r="F11" s="32"/>
      <c r="G11" s="4" t="s">
        <v>32</v>
      </c>
      <c r="H11" s="4" t="s">
        <v>34</v>
      </c>
      <c r="I11" s="32"/>
      <c r="J11" s="31"/>
    </row>
    <row r="12" spans="2:10" x14ac:dyDescent="0.3">
      <c r="B12" s="35"/>
      <c r="C12" s="7" t="s">
        <v>48</v>
      </c>
      <c r="D12" s="32"/>
      <c r="E12" s="32"/>
      <c r="F12" s="32"/>
      <c r="G12" s="4" t="s">
        <v>32</v>
      </c>
      <c r="H12" s="4" t="s">
        <v>34</v>
      </c>
      <c r="I12" s="32"/>
      <c r="J12" s="31"/>
    </row>
    <row r="13" spans="2:10" ht="17.25" thickBot="1" x14ac:dyDescent="0.35">
      <c r="B13" s="12" t="s">
        <v>26</v>
      </c>
      <c r="C13" s="16" t="s">
        <v>47</v>
      </c>
      <c r="D13" s="36"/>
      <c r="E13" s="36"/>
      <c r="F13" s="36"/>
      <c r="G13" s="5" t="s">
        <v>32</v>
      </c>
      <c r="H13" s="5" t="s">
        <v>34</v>
      </c>
      <c r="I13" s="5">
        <v>5</v>
      </c>
      <c r="J13" s="6">
        <v>4</v>
      </c>
    </row>
    <row r="14" spans="2:10" ht="17.25" thickTop="1" x14ac:dyDescent="0.3">
      <c r="B14" s="32"/>
      <c r="C14" s="32"/>
      <c r="D14" s="32"/>
      <c r="E14" s="32"/>
      <c r="F14" s="32"/>
      <c r="G14" s="32"/>
      <c r="H14" s="32"/>
      <c r="I14" s="32"/>
      <c r="J14" s="32"/>
    </row>
    <row r="15" spans="2:10" x14ac:dyDescent="0.3">
      <c r="B15" s="32"/>
      <c r="C15" s="32"/>
      <c r="D15" s="32"/>
      <c r="E15" s="32"/>
      <c r="F15" s="32"/>
      <c r="G15" s="32"/>
      <c r="H15" s="32"/>
      <c r="I15" s="32"/>
      <c r="J15" s="32"/>
    </row>
    <row r="16" spans="2:10" ht="17.25" thickBot="1" x14ac:dyDescent="0.35">
      <c r="B16" s="4"/>
      <c r="C16" s="36" t="s">
        <v>51</v>
      </c>
      <c r="D16" s="36"/>
      <c r="E16" s="36"/>
      <c r="F16" s="36"/>
      <c r="G16" s="36"/>
      <c r="H16" s="36"/>
      <c r="I16" s="4" t="s">
        <v>52</v>
      </c>
      <c r="J16" s="4" t="s">
        <v>53</v>
      </c>
    </row>
    <row r="17" spans="2:10" ht="17.25" thickTop="1" x14ac:dyDescent="0.3">
      <c r="B17" s="13" t="s">
        <v>38</v>
      </c>
      <c r="C17" s="21"/>
      <c r="D17" s="39" t="s">
        <v>40</v>
      </c>
      <c r="E17" s="39"/>
      <c r="F17" s="39"/>
      <c r="G17" s="39"/>
      <c r="H17" s="39"/>
      <c r="I17" s="3">
        <v>10</v>
      </c>
      <c r="J17" s="1">
        <v>20</v>
      </c>
    </row>
    <row r="18" spans="2:10" ht="17.25" thickBot="1" x14ac:dyDescent="0.35">
      <c r="B18" s="12" t="s">
        <v>39</v>
      </c>
      <c r="C18" s="16"/>
      <c r="D18" s="36" t="s">
        <v>41</v>
      </c>
      <c r="E18" s="36"/>
      <c r="F18" s="36"/>
      <c r="G18" s="36"/>
      <c r="H18" s="36"/>
      <c r="I18" s="5">
        <v>15</v>
      </c>
      <c r="J18" s="6">
        <v>10</v>
      </c>
    </row>
    <row r="19" spans="2:10" ht="17.25" thickTop="1" x14ac:dyDescent="0.3">
      <c r="B19" s="7"/>
      <c r="C19" s="7"/>
      <c r="D19" s="4"/>
      <c r="E19" s="4"/>
      <c r="F19" s="4"/>
      <c r="G19" s="4"/>
      <c r="H19" s="4"/>
      <c r="I19" s="4"/>
      <c r="J19" s="4"/>
    </row>
    <row r="20" spans="2:10" x14ac:dyDescent="0.3">
      <c r="B20" s="7"/>
      <c r="C20" s="7"/>
      <c r="D20" s="4"/>
      <c r="E20" s="4"/>
      <c r="F20" s="4"/>
      <c r="G20" s="4"/>
      <c r="H20" s="4"/>
      <c r="I20" s="4"/>
      <c r="J20" s="4"/>
    </row>
    <row r="22" spans="2:10" x14ac:dyDescent="0.3">
      <c r="B22" t="s">
        <v>28</v>
      </c>
    </row>
    <row r="23" spans="2:10" x14ac:dyDescent="0.3">
      <c r="B23" t="s">
        <v>27</v>
      </c>
    </row>
    <row r="24" spans="2:10" x14ac:dyDescent="0.3">
      <c r="B24" t="s">
        <v>49</v>
      </c>
    </row>
    <row r="25" spans="2:10" x14ac:dyDescent="0.3">
      <c r="B25" s="22" t="s">
        <v>50</v>
      </c>
    </row>
  </sheetData>
  <mergeCells count="15">
    <mergeCell ref="D17:H17"/>
    <mergeCell ref="D18:H18"/>
    <mergeCell ref="G6:G7"/>
    <mergeCell ref="H6:H7"/>
    <mergeCell ref="I6:I7"/>
    <mergeCell ref="C16:H16"/>
    <mergeCell ref="J6:J7"/>
    <mergeCell ref="I10:I12"/>
    <mergeCell ref="J10:J12"/>
    <mergeCell ref="B14:J15"/>
    <mergeCell ref="B2:H2"/>
    <mergeCell ref="B6:B7"/>
    <mergeCell ref="B10:B12"/>
    <mergeCell ref="D4:F13"/>
    <mergeCell ref="I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생산관련</vt:lpstr>
      <vt:lpstr>설비Spec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si yeong</dc:creator>
  <cp:lastModifiedBy>MNS</cp:lastModifiedBy>
  <dcterms:created xsi:type="dcterms:W3CDTF">2022-04-24T06:46:59Z</dcterms:created>
  <dcterms:modified xsi:type="dcterms:W3CDTF">2022-10-10T12:55:47Z</dcterms:modified>
</cp:coreProperties>
</file>