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PF BOM" sheetId="1" state="visible" r:id="rId2"/>
    <sheet name="BPF Coil Desig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<sst xmlns="http://schemas.openxmlformats.org/spreadsheetml/2006/main" count="376" uniqueCount="256">
  <si>
    <t xml:space="preserve">Quantity</t>
  </si>
  <si>
    <t xml:space="preserve">Designator</t>
  </si>
  <si>
    <t xml:space="preserve">Description</t>
  </si>
  <si>
    <t xml:space="preserve">Mouser P/N</t>
  </si>
  <si>
    <t xml:space="preserve">Digikey P/N</t>
  </si>
  <si>
    <t xml:space="preserve">TaydaElectronics</t>
  </si>
  <si>
    <t xml:space="preserve">Other</t>
  </si>
  <si>
    <t xml:space="preserve">Comments</t>
  </si>
  <si>
    <t xml:space="preserve">C1, C3</t>
  </si>
  <si>
    <t xml:space="preserve">470uF 25V Aluminum Capacitor</t>
  </si>
  <si>
    <t xml:space="preserve">667-ECA-1EM471</t>
  </si>
  <si>
    <t xml:space="preserve">C2, C4, C5, C6, C7, C8, C9, C10, C11, C12, C13, C14, C15, C16, C17, C18, C19, C20, C21, C22, C23, C24, C25, C26, C27 C41, C91, C92, C97, C98, C100, C101,C107, C108, C190, C191, C197, C198, C200, C201, C207, C208, C290, C291, C297, C298, C300, C301, C307, C308, C400, C401, C407, C408, C500, C501, C507, C508, C600, C601, C607, C608, C700, C701</t>
  </si>
  <si>
    <t xml:space="preserve">0.1uF 50V SMD 1206 Capacitor</t>
  </si>
  <si>
    <t xml:space="preserve">C1206C104K5RACTU</t>
  </si>
  <si>
    <t xml:space="preserve"> </t>
  </si>
  <si>
    <t xml:space="preserve">C94</t>
  </si>
  <si>
    <t xml:space="preserve">5.7nF 50V</t>
  </si>
  <si>
    <t xml:space="preserve">C94a</t>
  </si>
  <si>
    <t xml:space="preserve">5.6nF 50V</t>
  </si>
  <si>
    <t xml:space="preserve">581-12061C562JAT2A</t>
  </si>
  <si>
    <t xml:space="preserve">C92, C96</t>
  </si>
  <si>
    <t xml:space="preserve">3.2nF 50V</t>
  </si>
  <si>
    <t xml:space="preserve">C104</t>
  </si>
  <si>
    <t xml:space="preserve">3.0nF 50V</t>
  </si>
  <si>
    <t xml:space="preserve">581-12062A302JAT2A</t>
  </si>
  <si>
    <t xml:space="preserve">C194</t>
  </si>
  <si>
    <t xml:space="preserve">2.5nF 50V</t>
  </si>
  <si>
    <t xml:space="preserve">C194a</t>
  </si>
  <si>
    <t xml:space="preserve">2.4nF 50V</t>
  </si>
  <si>
    <t xml:space="preserve">581-12065C242JAT4A</t>
  </si>
  <si>
    <t xml:space="preserve">C204</t>
  </si>
  <si>
    <t xml:space="preserve">2.0nF 50V</t>
  </si>
  <si>
    <t xml:space="preserve">80-C1206C202K5HACTU</t>
  </si>
  <si>
    <t xml:space="preserve">C294</t>
  </si>
  <si>
    <t xml:space="preserve">1.9nF 50V</t>
  </si>
  <si>
    <t xml:space="preserve">C102, C106, C294a</t>
  </si>
  <si>
    <t xml:space="preserve">1.8nF 50V</t>
  </si>
  <si>
    <t xml:space="preserve">80-C1206C182K1R</t>
  </si>
  <si>
    <t xml:space="preserve">C92a, C92b, C96a, C96b</t>
  </si>
  <si>
    <t xml:space="preserve">1.6nF 50V</t>
  </si>
  <si>
    <t xml:space="preserve">80-C1206C162K3HACTU</t>
  </si>
  <si>
    <t xml:space="preserve">C304</t>
  </si>
  <si>
    <t xml:space="preserve">1.3nF 50V</t>
  </si>
  <si>
    <t xml:space="preserve">80-C1206C132J1G</t>
  </si>
  <si>
    <t xml:space="preserve">C192, C196, C202, C206</t>
  </si>
  <si>
    <t xml:space="preserve">1.2nF 50V</t>
  </si>
  <si>
    <t xml:space="preserve">80-C1206C122J5G</t>
  </si>
  <si>
    <t xml:space="preserve">C292, C296</t>
  </si>
  <si>
    <t xml:space="preserve">1.0nF 50V</t>
  </si>
  <si>
    <t xml:space="preserve">80-C1206C102K5R</t>
  </si>
  <si>
    <t xml:space="preserve">C302, C306</t>
  </si>
  <si>
    <t xml:space="preserve">750pF 50V</t>
  </si>
  <si>
    <t xml:space="preserve">80-C1206C751J5G</t>
  </si>
  <si>
    <t xml:space="preserve">C404</t>
  </si>
  <si>
    <t xml:space="preserve">680pF 50V</t>
  </si>
  <si>
    <t xml:space="preserve">791-1206B681K500CT</t>
  </si>
  <si>
    <t xml:space="preserve">C93, C95</t>
  </si>
  <si>
    <t xml:space="preserve">580pF 50V</t>
  </si>
  <si>
    <t xml:space="preserve">C504</t>
  </si>
  <si>
    <t xml:space="preserve">510pF 50V</t>
  </si>
  <si>
    <t xml:space="preserve">80-C1206C511J5HAUTO</t>
  </si>
  <si>
    <t xml:space="preserve">C402, C406</t>
  </si>
  <si>
    <t xml:space="preserve">390pF 50V</t>
  </si>
  <si>
    <t xml:space="preserve">80-C1206C391K1HACTU</t>
  </si>
  <si>
    <t xml:space="preserve">C604</t>
  </si>
  <si>
    <t xml:space="preserve">380pF 50V</t>
  </si>
  <si>
    <t xml:space="preserve">C93a, C95a</t>
  </si>
  <si>
    <t xml:space="preserve">330pF 50V</t>
  </si>
  <si>
    <t xml:space="preserve">80-C1206C331J5G</t>
  </si>
  <si>
    <t xml:space="preserve">C103, C105, C502, C506</t>
  </si>
  <si>
    <t xml:space="preserve">300pF 50V</t>
  </si>
  <si>
    <t xml:space="preserve">80-C1206C301J5G</t>
  </si>
  <si>
    <t xml:space="preserve">C93b, C95b</t>
  </si>
  <si>
    <t xml:space="preserve">250pF 50V</t>
  </si>
  <si>
    <t xml:space="preserve">581-12061A251FAT2A</t>
  </si>
  <si>
    <t xml:space="preserve">C602, C606</t>
  </si>
  <si>
    <t xml:space="preserve">240pF 50V</t>
  </si>
  <si>
    <t xml:space="preserve">80-C1206C241J5G</t>
  </si>
  <si>
    <t xml:space="preserve">C604b</t>
  </si>
  <si>
    <t xml:space="preserve">200pF 50V</t>
  </si>
  <si>
    <t xml:space="preserve">80-C1206C201J5HAUTO</t>
  </si>
  <si>
    <t xml:space="preserve">C193, C195</t>
  </si>
  <si>
    <t xml:space="preserve">195pF 50V</t>
  </si>
  <si>
    <t xml:space="preserve">C203, C205, C604a</t>
  </si>
  <si>
    <t xml:space="preserve">180pF 50V</t>
  </si>
  <si>
    <t xml:space="preserve">80-C1206C181J1G</t>
  </si>
  <si>
    <t xml:space="preserve">C193b, C195b</t>
  </si>
  <si>
    <t xml:space="preserve">120pF 50V</t>
  </si>
  <si>
    <t xml:space="preserve">80-C1206C121J5GAC</t>
  </si>
  <si>
    <t xml:space="preserve">C94b, C194b, C294b</t>
  </si>
  <si>
    <t xml:space="preserve">100pF 50V</t>
  </si>
  <si>
    <t xml:space="preserve">80-C1206C101K1G</t>
  </si>
  <si>
    <t xml:space="preserve">C303, C305, C193a, C195a</t>
  </si>
  <si>
    <t xml:space="preserve">75pF 50V</t>
  </si>
  <si>
    <t xml:space="preserve">581-12065A750JAT2A</t>
  </si>
  <si>
    <t xml:space="preserve">C293, C295</t>
  </si>
  <si>
    <t xml:space="preserve">68pF 50V</t>
  </si>
  <si>
    <t xml:space="preserve">80-C1206C680J5HACTU</t>
  </si>
  <si>
    <t xml:space="preserve">C403, C405</t>
  </si>
  <si>
    <t xml:space="preserve">51pF 50V</t>
  </si>
  <si>
    <t xml:space="preserve">80-C1206C510J5HACTU</t>
  </si>
  <si>
    <t xml:space="preserve">C503, C505</t>
  </si>
  <si>
    <t xml:space="preserve">43pF 50V</t>
  </si>
  <si>
    <t xml:space="preserve">80-C1206C430J5G</t>
  </si>
  <si>
    <t xml:space="preserve">C603, C605</t>
  </si>
  <si>
    <t xml:space="preserve">13pF 50V</t>
  </si>
  <si>
    <t xml:space="preserve">80-C1206C130F1HACTU</t>
  </si>
  <si>
    <t xml:space="preserve">D1, D2, D3, D4</t>
  </si>
  <si>
    <t xml:space="preserve">BAS70H,115 Diodes</t>
  </si>
  <si>
    <t xml:space="preserve">771-BAS70H-T/R</t>
  </si>
  <si>
    <t xml:space="preserve">J1, J2, J5, J6</t>
  </si>
  <si>
    <t xml:space="preserve"> SMD Female Coax Connector</t>
  </si>
  <si>
    <t xml:space="preserve">712-CONSMA001-G</t>
  </si>
  <si>
    <t xml:space="preserve">J3</t>
  </si>
  <si>
    <t xml:space="preserve">2-Position Molex Terminal Block</t>
  </si>
  <si>
    <t xml:space="preserve">538-39880-4302</t>
  </si>
  <si>
    <t xml:space="preserve">J4</t>
  </si>
  <si>
    <t xml:space="preserve">IDC2x5 Male Box Connector</t>
  </si>
  <si>
    <t xml:space="preserve">A-2939</t>
  </si>
  <si>
    <t xml:space="preserve">L1</t>
  </si>
  <si>
    <t xml:space="preserve">10uH SMD Incurtor</t>
  </si>
  <si>
    <t xml:space="preserve">81-1264EY-100MP3</t>
  </si>
  <si>
    <t xml:space="preserve">L2</t>
  </si>
  <si>
    <t xml:space="preserve">Ferrite Bead SMD 1206 600 Ohm</t>
  </si>
  <si>
    <t xml:space="preserve">875-HZ1206E601R-10</t>
  </si>
  <si>
    <t xml:space="preserve">L92, L94</t>
  </si>
  <si>
    <t xml:space="preserve">11 uH</t>
  </si>
  <si>
    <t xml:space="preserve">14"of  #28 wire, 14T on FT37-61</t>
  </si>
  <si>
    <t xml:space="preserve">L102, L104</t>
  </si>
  <si>
    <t xml:space="preserve">5.6 uH</t>
  </si>
  <si>
    <t xml:space="preserve">14" of  #28 wire, 26T on T37-1</t>
  </si>
  <si>
    <t xml:space="preserve">L192, L194</t>
  </si>
  <si>
    <t xml:space="preserve">5.2 uH</t>
  </si>
  <si>
    <t xml:space="preserve">13" of  #28 wire, 25T on T37-1</t>
  </si>
  <si>
    <t xml:space="preserve">L202, L204</t>
  </si>
  <si>
    <t xml:space="preserve">3.9 uH</t>
  </si>
  <si>
    <t xml:space="preserve">12" of  #28 wire, 22T on T37-1</t>
  </si>
  <si>
    <t xml:space="preserve">L292, L294</t>
  </si>
  <si>
    <t xml:space="preserve">3.6 uH</t>
  </si>
  <si>
    <t xml:space="preserve">20" of  #28 wire, 38T on T37-10</t>
  </si>
  <si>
    <t xml:space="preserve">L302, L304</t>
  </si>
  <si>
    <t xml:space="preserve">2.2 uH</t>
  </si>
  <si>
    <t xml:space="preserve">14" of  #28 wire, 27T on T37-6</t>
  </si>
  <si>
    <t xml:space="preserve">L91, L95</t>
  </si>
  <si>
    <t xml:space="preserve">2 uH</t>
  </si>
  <si>
    <t xml:space="preserve">14" of  #28 wire, 26T on T37-6</t>
  </si>
  <si>
    <t xml:space="preserve">L402, L404</t>
  </si>
  <si>
    <t xml:space="preserve">1.2 uH</t>
  </si>
  <si>
    <t xml:space="preserve">12" of  #28 wire, 22T on T37-10</t>
  </si>
  <si>
    <t xml:space="preserve">L93, L101, L105</t>
  </si>
  <si>
    <t xml:space="preserve">1 uH</t>
  </si>
  <si>
    <t xml:space="preserve">11" of  #28 wire, 20T on T37-10</t>
  </si>
  <si>
    <t xml:space="preserve">L191, L195</t>
  </si>
  <si>
    <t xml:space="preserve">840 nH</t>
  </si>
  <si>
    <t xml:space="preserve">10" of  #28 wire, 18T on T37-10</t>
  </si>
  <si>
    <t xml:space="preserve">L502, L504</t>
  </si>
  <si>
    <t xml:space="preserve">820 nH</t>
  </si>
  <si>
    <t xml:space="preserve">L602, L604</t>
  </si>
  <si>
    <t xml:space="preserve">720 nH</t>
  </si>
  <si>
    <t xml:space="preserve">11" of  #28 wire, 17T on T37-10</t>
  </si>
  <si>
    <t xml:space="preserve">L103, L201, L205</t>
  </si>
  <si>
    <t xml:space="preserve">560 nH</t>
  </si>
  <si>
    <t xml:space="preserve">18" of #28 wire, 34T on T37-0</t>
  </si>
  <si>
    <t xml:space="preserve">L193</t>
  </si>
  <si>
    <t xml:space="preserve">400 nH</t>
  </si>
  <si>
    <t xml:space="preserve">6" of #28 wire, 10T on T37-2</t>
  </si>
  <si>
    <t xml:space="preserve">L203</t>
  </si>
  <si>
    <t xml:space="preserve">330 nH</t>
  </si>
  <si>
    <t xml:space="preserve">14" of #28 wire, 26T on T37-0</t>
  </si>
  <si>
    <t xml:space="preserve">L291, L295</t>
  </si>
  <si>
    <t xml:space="preserve">245 nH</t>
  </si>
  <si>
    <t xml:space="preserve">12" of #28 wire, 22T on T37-0</t>
  </si>
  <si>
    <t xml:space="preserve">L301, L305</t>
  </si>
  <si>
    <t xml:space="preserve">220 nH</t>
  </si>
  <si>
    <t xml:space="preserve">11" of #28 wire, 21T on T37-0</t>
  </si>
  <si>
    <t xml:space="preserve">L401, L405</t>
  </si>
  <si>
    <t xml:space="preserve">150 nH</t>
  </si>
  <si>
    <t xml:space="preserve">9" of #28 wire, 17T on T37-0</t>
  </si>
  <si>
    <t xml:space="preserve">L293</t>
  </si>
  <si>
    <t xml:space="preserve">132 nH</t>
  </si>
  <si>
    <t xml:space="preserve">9" of #28 wire, 16T on T37-0</t>
  </si>
  <si>
    <t xml:space="preserve">L303, L501, L505</t>
  </si>
  <si>
    <t xml:space="preserve">120 nH</t>
  </si>
  <si>
    <t xml:space="preserve">L403, L503</t>
  </si>
  <si>
    <t xml:space="preserve">82 nH</t>
  </si>
  <si>
    <t xml:space="preserve">7" of #28 wire, 13T on T37-0</t>
  </si>
  <si>
    <t xml:space="preserve">L601, L605</t>
  </si>
  <si>
    <t xml:space="preserve">39 nH</t>
  </si>
  <si>
    <t xml:space="preserve">5" of #28 wire, 9T on T37-0</t>
  </si>
  <si>
    <t xml:space="preserve">L603</t>
  </si>
  <si>
    <t xml:space="preserve">24 nH</t>
  </si>
  <si>
    <t xml:space="preserve">4" of #28 wire, 7T on T37-0</t>
  </si>
  <si>
    <t xml:space="preserve">*** Use 22uH precision 1206 inductor</t>
  </si>
  <si>
    <t xml:space="preserve">R1, R2, R3, R4, R5, R6, R7, R8</t>
  </si>
  <si>
    <t xml:space="preserve">2.2K Ohm SMD 1206 Resistor</t>
  </si>
  <si>
    <t xml:space="preserve">652-CR1206FX-2201ELF</t>
  </si>
  <si>
    <t xml:space="preserve">U22</t>
  </si>
  <si>
    <t xml:space="preserve">LM1117-3.3</t>
  </si>
  <si>
    <t xml:space="preserve">926-LM1117T-3.3/NOPB</t>
  </si>
  <si>
    <t xml:space="preserve">U35</t>
  </si>
  <si>
    <t xml:space="preserve">MCP23017-E/SO</t>
  </si>
  <si>
    <t xml:space="preserve">579-MCP23017-E/SO</t>
  </si>
  <si>
    <t xml:space="preserve">U1, U3, U4, U6, U7, U9, U10, U12, U13, U15, U16, U18, U19, U21, U24, U25, U27, U28, U30, U31, U36</t>
  </si>
  <si>
    <t xml:space="preserve">MASWS0179</t>
  </si>
  <si>
    <t xml:space="preserve">937-MASWSS0179-T</t>
  </si>
  <si>
    <t xml:space="preserve">U2, U5, U8, U11, U14, U17, U20, U23, U26, U29, U37</t>
  </si>
  <si>
    <t xml:space="preserve">74LVC1G04GW</t>
  </si>
  <si>
    <t xml:space="preserve">595-SN74LVC1G04DCKR</t>
  </si>
  <si>
    <t xml:space="preserve">T37-0 Toroid Cores</t>
  </si>
  <si>
    <t xml:space="preserve">KitsAndParts.Com</t>
  </si>
  <si>
    <t xml:space="preserve">T37-1 Toroid Cores</t>
  </si>
  <si>
    <t xml:space="preserve">T37-2 Toroid Cores</t>
  </si>
  <si>
    <t xml:space="preserve">T37-6 Toroid Cores</t>
  </si>
  <si>
    <t xml:space="preserve">T37-10 Toroid Cores</t>
  </si>
  <si>
    <t xml:space="preserve">FT37-61 Toroid Cores</t>
  </si>
  <si>
    <t xml:space="preserve">511" of #28 Transformer Wire</t>
  </si>
  <si>
    <t xml:space="preserve">#</t>
  </si>
  <si>
    <t xml:space="preserve">Inductance</t>
  </si>
  <si>
    <t xml:space="preserve">T37-1</t>
  </si>
  <si>
    <t xml:space="preserve">T37-2</t>
  </si>
  <si>
    <t xml:space="preserve">T37-7</t>
  </si>
  <si>
    <t xml:space="preserve">T37-6</t>
  </si>
  <si>
    <t xml:space="preserve">T37-10</t>
  </si>
  <si>
    <t xml:space="preserve">T37-17</t>
  </si>
  <si>
    <t xml:space="preserve">T37-0</t>
  </si>
  <si>
    <t xml:space="preserve">FT23-63</t>
  </si>
  <si>
    <t xml:space="preserve">FT23-61</t>
  </si>
  <si>
    <t xml:space="preserve">FT23-43</t>
  </si>
  <si>
    <t xml:space="preserve">FT23-72</t>
  </si>
  <si>
    <t xml:space="preserve">FT23-75</t>
  </si>
  <si>
    <t xml:space="preserve">FT37-67</t>
  </si>
  <si>
    <t xml:space="preserve">FT37-61</t>
  </si>
  <si>
    <t xml:space="preserve">FT37-43</t>
  </si>
  <si>
    <t xml:space="preserve">FT37-72</t>
  </si>
  <si>
    <t xml:space="preserve">FT37-75</t>
  </si>
  <si>
    <t xml:space="preserve">nH</t>
  </si>
  <si>
    <t xml:space="preserve">uH</t>
  </si>
  <si>
    <t xml:space="preserve">Selected</t>
  </si>
  <si>
    <t xml:space="preserve">Diff</t>
  </si>
  <si>
    <t xml:space="preserve">Wire Per</t>
  </si>
  <si>
    <t xml:space="preserve">All </t>
  </si>
  <si>
    <t xml:space="preserve">Type</t>
  </si>
  <si>
    <t xml:space="preserve">Total  </t>
  </si>
  <si>
    <t xml:space="preserve">AL</t>
  </si>
  <si>
    <t xml:space="preserve">Target</t>
  </si>
  <si>
    <t xml:space="preserve">Turns</t>
  </si>
  <si>
    <t xml:space="preserve">PCT</t>
  </si>
  <si>
    <t xml:space="preserve">Core - in</t>
  </si>
  <si>
    <t xml:space="preserve">Cores</t>
  </si>
  <si>
    <t xml:space="preserve">Number</t>
  </si>
  <si>
    <t xml:space="preserve">FL</t>
  </si>
  <si>
    <t xml:space="preserve">In</t>
  </si>
  <si>
    <t xml:space="preserve">FH</t>
  </si>
  <si>
    <t xml:space="preserve">680 nH</t>
  </si>
  <si>
    <t xml:space="preserve">=</t>
  </si>
  <si>
    <t xml:space="preserve">Feet # 26 or #28</t>
  </si>
</sst>
</file>

<file path=xl/styles.xml><?xml version="1.0" encoding="utf-8"?>
<styleSheet xmlns="http://schemas.openxmlformats.org/spreadsheetml/2006/main">
  <numFmts count="5">
    <numFmt numFmtId="164" formatCode="General"/>
    <numFmt numFmtId="165" formatCode="0"/>
    <numFmt numFmtId="166" formatCode="0.0"/>
    <numFmt numFmtId="167" formatCode="0%"/>
    <numFmt numFmtId="168" formatCode="0.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b val="true"/>
      <sz val="11"/>
      <color rgb="FF000000"/>
      <name val="Calibri"/>
      <family val="2"/>
      <charset val="1"/>
    </font>
    <font>
      <b val="true"/>
      <sz val="11"/>
      <color rgb="FFFF0000"/>
      <name val="Calibri"/>
      <family val="2"/>
      <charset val="1"/>
    </font>
    <font>
      <b val="true"/>
      <sz val="10"/>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9"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7" fillId="2" borderId="0" xfId="0" applyFont="true" applyBorder="false" applyAlignment="true" applyProtection="false">
      <alignment horizontal="center" vertical="bottom" textRotation="0" wrapText="false" indent="0" shrinkToFit="false"/>
      <protection locked="true" hidden="false"/>
    </xf>
    <xf numFmtId="166" fontId="7" fillId="5"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5" fontId="7" fillId="7" borderId="0" xfId="0" applyFont="true" applyBorder="false" applyAlignment="true" applyProtection="false">
      <alignment horizontal="center" vertical="bottom" textRotation="0" wrapText="false" indent="0" shrinkToFit="false"/>
      <protection locked="true" hidden="false"/>
    </xf>
    <xf numFmtId="168" fontId="7" fillId="0" borderId="0" xfId="19" applyFont="true" applyBorder="true" applyAlignment="true" applyProtection="true">
      <alignment horizontal="center" vertical="bottom" textRotation="0" wrapText="false" indent="0" shrinkToFit="false"/>
      <protection locked="true" hidden="false"/>
    </xf>
    <xf numFmtId="165" fontId="9" fillId="3" borderId="0" xfId="0" applyFont="true" applyBorder="false" applyAlignment="true" applyProtection="false">
      <alignment horizontal="center" vertical="bottom" textRotation="0" wrapText="false" indent="0" shrinkToFit="false"/>
      <protection locked="true" hidden="false"/>
    </xf>
    <xf numFmtId="166" fontId="7" fillId="8"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77"/>
  <sheetViews>
    <sheetView showFormulas="false" showGridLines="true" showRowColHeaders="true" showZeros="true" rightToLeft="false" tabSelected="true" showOutlineSymbols="true" defaultGridColor="true" view="normal" topLeftCell="A16" colorId="64" zoomScale="80" zoomScaleNormal="80" zoomScalePageLayoutView="100" workbookViewId="0">
      <selection pane="topLeft" activeCell="I69" activeCellId="0" sqref="I69"/>
    </sheetView>
  </sheetViews>
  <sheetFormatPr defaultColWidth="8.63671875" defaultRowHeight="15" zeroHeight="false" outlineLevelRow="0" outlineLevelCol="0"/>
  <cols>
    <col collapsed="false" customWidth="true" hidden="false" outlineLevel="0" max="1" min="1" style="1" width="8.09"/>
    <col collapsed="false" customWidth="true" hidden="false" outlineLevel="0" max="2" min="2" style="2" width="31.54"/>
    <col collapsed="false" customWidth="true" hidden="false" outlineLevel="0" max="3" min="3" style="3" width="30.36"/>
    <col collapsed="false" customWidth="true" hidden="false" outlineLevel="0" max="4" min="4" style="3" width="23.09"/>
    <col collapsed="false" customWidth="true" hidden="false" outlineLevel="0" max="5" min="5" style="3" width="13.17"/>
    <col collapsed="false" customWidth="true" hidden="false" outlineLevel="0" max="6" min="6" style="3" width="14.9"/>
    <col collapsed="false" customWidth="true" hidden="false" outlineLevel="0" max="7" min="7" style="3" width="31.09"/>
    <col collapsed="false" customWidth="true" hidden="false" outlineLevel="0" max="8" min="8" style="3" width="16.45"/>
    <col collapsed="false" customWidth="false" hidden="false" outlineLevel="0" max="1024" min="9" style="3" width="8.64"/>
  </cols>
  <sheetData>
    <row r="1" customFormat="false" ht="15" hidden="false" customHeight="false" outlineLevel="0" collapsed="false">
      <c r="A1" s="4" t="s">
        <v>0</v>
      </c>
      <c r="B1" s="5" t="s">
        <v>1</v>
      </c>
      <c r="C1" s="4" t="s">
        <v>2</v>
      </c>
      <c r="D1" s="4" t="s">
        <v>3</v>
      </c>
      <c r="E1" s="4" t="s">
        <v>4</v>
      </c>
      <c r="F1" s="4" t="s">
        <v>5</v>
      </c>
      <c r="G1" s="4" t="s">
        <v>6</v>
      </c>
      <c r="H1" s="4" t="s">
        <v>7</v>
      </c>
    </row>
    <row r="2" customFormat="false" ht="15" hidden="false" customHeight="false" outlineLevel="0" collapsed="false">
      <c r="A2" s="1" t="n">
        <v>2</v>
      </c>
      <c r="B2" s="2" t="s">
        <v>8</v>
      </c>
      <c r="C2" s="3" t="s">
        <v>9</v>
      </c>
      <c r="D2" s="3" t="s">
        <v>10</v>
      </c>
    </row>
    <row r="3" customFormat="false" ht="170.25" hidden="false" customHeight="false" outlineLevel="0" collapsed="false">
      <c r="A3" s="1" t="n">
        <v>64</v>
      </c>
      <c r="B3" s="2" t="s">
        <v>11</v>
      </c>
      <c r="C3" s="3" t="s">
        <v>12</v>
      </c>
      <c r="D3" s="3" t="s">
        <v>13</v>
      </c>
    </row>
    <row r="4" customFormat="false" ht="15" hidden="false" customHeight="false" outlineLevel="0" collapsed="false">
      <c r="A4" s="1" t="s">
        <v>14</v>
      </c>
      <c r="B4" s="3" t="s">
        <v>15</v>
      </c>
      <c r="C4" s="3" t="s">
        <v>16</v>
      </c>
    </row>
    <row r="5" customFormat="false" ht="15" hidden="false" customHeight="false" outlineLevel="0" collapsed="false">
      <c r="A5" s="1" t="n">
        <v>1</v>
      </c>
      <c r="B5" s="3" t="s">
        <v>17</v>
      </c>
      <c r="C5" s="3" t="s">
        <v>18</v>
      </c>
      <c r="D5" s="3" t="s">
        <v>19</v>
      </c>
    </row>
    <row r="6" customFormat="false" ht="15" hidden="false" customHeight="false" outlineLevel="0" collapsed="false">
      <c r="A6" s="1" t="s">
        <v>14</v>
      </c>
      <c r="B6" s="2" t="s">
        <v>20</v>
      </c>
      <c r="C6" s="3" t="s">
        <v>21</v>
      </c>
    </row>
    <row r="7" customFormat="false" ht="15" hidden="false" customHeight="false" outlineLevel="0" collapsed="false">
      <c r="A7" s="1" t="n">
        <v>1</v>
      </c>
      <c r="B7" s="3" t="s">
        <v>22</v>
      </c>
      <c r="C7" s="3" t="s">
        <v>23</v>
      </c>
      <c r="D7" s="3" t="s">
        <v>24</v>
      </c>
    </row>
    <row r="8" customFormat="false" ht="15" hidden="false" customHeight="false" outlineLevel="0" collapsed="false">
      <c r="A8" s="1" t="s">
        <v>14</v>
      </c>
      <c r="B8" s="3" t="s">
        <v>25</v>
      </c>
      <c r="C8" s="3" t="s">
        <v>26</v>
      </c>
    </row>
    <row r="9" customFormat="false" ht="15" hidden="false" customHeight="false" outlineLevel="0" collapsed="false">
      <c r="A9" s="1" t="n">
        <v>1</v>
      </c>
      <c r="B9" s="3" t="s">
        <v>27</v>
      </c>
      <c r="C9" s="3" t="s">
        <v>28</v>
      </c>
      <c r="D9" s="3" t="s">
        <v>29</v>
      </c>
    </row>
    <row r="10" customFormat="false" ht="15" hidden="false" customHeight="false" outlineLevel="0" collapsed="false">
      <c r="A10" s="1" t="n">
        <v>1</v>
      </c>
      <c r="B10" s="3" t="s">
        <v>30</v>
      </c>
      <c r="C10" s="3" t="s">
        <v>31</v>
      </c>
      <c r="D10" s="3" t="s">
        <v>32</v>
      </c>
    </row>
    <row r="11" customFormat="false" ht="15" hidden="false" customHeight="false" outlineLevel="0" collapsed="false">
      <c r="A11" s="1" t="s">
        <v>14</v>
      </c>
      <c r="B11" s="3" t="s">
        <v>33</v>
      </c>
      <c r="C11" s="3" t="s">
        <v>34</v>
      </c>
    </row>
    <row r="12" customFormat="false" ht="15" hidden="false" customHeight="false" outlineLevel="0" collapsed="false">
      <c r="A12" s="1" t="n">
        <v>3</v>
      </c>
      <c r="B12" s="2" t="s">
        <v>35</v>
      </c>
      <c r="C12" s="3" t="s">
        <v>36</v>
      </c>
      <c r="D12" s="3" t="s">
        <v>37</v>
      </c>
    </row>
    <row r="13" customFormat="false" ht="15" hidden="false" customHeight="false" outlineLevel="0" collapsed="false">
      <c r="A13" s="1" t="n">
        <v>4</v>
      </c>
      <c r="B13" s="2" t="s">
        <v>38</v>
      </c>
      <c r="C13" s="3" t="s">
        <v>39</v>
      </c>
      <c r="D13" s="3" t="s">
        <v>40</v>
      </c>
    </row>
    <row r="14" customFormat="false" ht="15" hidden="false" customHeight="false" outlineLevel="0" collapsed="false">
      <c r="A14" s="1" t="n">
        <v>1</v>
      </c>
      <c r="B14" s="3" t="s">
        <v>41</v>
      </c>
      <c r="C14" s="3" t="s">
        <v>42</v>
      </c>
      <c r="D14" s="3" t="s">
        <v>43</v>
      </c>
    </row>
    <row r="15" customFormat="false" ht="15" hidden="false" customHeight="false" outlineLevel="0" collapsed="false">
      <c r="A15" s="1" t="n">
        <v>4</v>
      </c>
      <c r="B15" s="3" t="s">
        <v>44</v>
      </c>
      <c r="C15" s="3" t="s">
        <v>45</v>
      </c>
      <c r="D15" s="3" t="s">
        <v>46</v>
      </c>
    </row>
    <row r="16" customFormat="false" ht="15" hidden="false" customHeight="false" outlineLevel="0" collapsed="false">
      <c r="A16" s="1" t="n">
        <v>2</v>
      </c>
      <c r="B16" s="3" t="s">
        <v>47</v>
      </c>
      <c r="C16" s="3" t="s">
        <v>48</v>
      </c>
      <c r="D16" s="3" t="s">
        <v>49</v>
      </c>
    </row>
    <row r="17" customFormat="false" ht="15" hidden="false" customHeight="false" outlineLevel="0" collapsed="false">
      <c r="A17" s="1" t="n">
        <v>2</v>
      </c>
      <c r="B17" s="3" t="s">
        <v>50</v>
      </c>
      <c r="C17" s="3" t="s">
        <v>51</v>
      </c>
      <c r="D17" s="3" t="s">
        <v>52</v>
      </c>
    </row>
    <row r="18" customFormat="false" ht="15" hidden="false" customHeight="false" outlineLevel="0" collapsed="false">
      <c r="A18" s="1" t="n">
        <v>1</v>
      </c>
      <c r="B18" s="3" t="s">
        <v>53</v>
      </c>
      <c r="C18" s="3" t="s">
        <v>54</v>
      </c>
      <c r="D18" s="3" t="s">
        <v>55</v>
      </c>
    </row>
    <row r="19" customFormat="false" ht="15" hidden="false" customHeight="false" outlineLevel="0" collapsed="false">
      <c r="A19" s="1" t="s">
        <v>14</v>
      </c>
      <c r="B19" s="3" t="s">
        <v>56</v>
      </c>
      <c r="C19" s="3" t="s">
        <v>57</v>
      </c>
    </row>
    <row r="20" customFormat="false" ht="15" hidden="false" customHeight="false" outlineLevel="0" collapsed="false">
      <c r="A20" s="1" t="n">
        <v>1</v>
      </c>
      <c r="B20" s="3" t="s">
        <v>58</v>
      </c>
      <c r="C20" s="3" t="s">
        <v>59</v>
      </c>
      <c r="D20" s="3" t="s">
        <v>60</v>
      </c>
    </row>
    <row r="21" customFormat="false" ht="15" hidden="false" customHeight="false" outlineLevel="0" collapsed="false">
      <c r="A21" s="1" t="n">
        <v>2</v>
      </c>
      <c r="B21" s="3" t="s">
        <v>61</v>
      </c>
      <c r="C21" s="3" t="s">
        <v>62</v>
      </c>
      <c r="D21" s="3" t="s">
        <v>63</v>
      </c>
    </row>
    <row r="22" customFormat="false" ht="15" hidden="false" customHeight="false" outlineLevel="0" collapsed="false">
      <c r="A22" s="1" t="s">
        <v>14</v>
      </c>
      <c r="B22" s="3" t="s">
        <v>64</v>
      </c>
      <c r="C22" s="6" t="s">
        <v>65</v>
      </c>
      <c r="D22" s="3" t="s">
        <v>14</v>
      </c>
    </row>
    <row r="23" customFormat="false" ht="15" hidden="false" customHeight="false" outlineLevel="0" collapsed="false">
      <c r="A23" s="1" t="n">
        <v>2</v>
      </c>
      <c r="B23" s="3" t="s">
        <v>66</v>
      </c>
      <c r="C23" s="3" t="s">
        <v>67</v>
      </c>
      <c r="D23" s="3" t="s">
        <v>68</v>
      </c>
    </row>
    <row r="24" customFormat="false" ht="15" hidden="false" customHeight="false" outlineLevel="0" collapsed="false">
      <c r="A24" s="1" t="n">
        <v>4</v>
      </c>
      <c r="B24" s="3" t="s">
        <v>69</v>
      </c>
      <c r="C24" s="3" t="s">
        <v>70</v>
      </c>
      <c r="D24" s="3" t="s">
        <v>71</v>
      </c>
    </row>
    <row r="25" customFormat="false" ht="15" hidden="false" customHeight="false" outlineLevel="0" collapsed="false">
      <c r="A25" s="1" t="n">
        <v>2</v>
      </c>
      <c r="B25" s="3" t="s">
        <v>72</v>
      </c>
      <c r="C25" s="3" t="s">
        <v>73</v>
      </c>
      <c r="D25" s="3" t="s">
        <v>74</v>
      </c>
    </row>
    <row r="26" customFormat="false" ht="15" hidden="false" customHeight="false" outlineLevel="0" collapsed="false">
      <c r="A26" s="1" t="n">
        <v>2</v>
      </c>
      <c r="B26" s="3" t="s">
        <v>75</v>
      </c>
      <c r="C26" s="3" t="s">
        <v>76</v>
      </c>
      <c r="D26" s="3" t="s">
        <v>77</v>
      </c>
    </row>
    <row r="27" customFormat="false" ht="15" hidden="false" customHeight="false" outlineLevel="0" collapsed="false">
      <c r="A27" s="1" t="n">
        <v>1</v>
      </c>
      <c r="B27" s="3" t="s">
        <v>78</v>
      </c>
      <c r="C27" s="3" t="s">
        <v>79</v>
      </c>
      <c r="D27" s="3" t="s">
        <v>80</v>
      </c>
    </row>
    <row r="28" customFormat="false" ht="15" hidden="false" customHeight="false" outlineLevel="0" collapsed="false">
      <c r="A28" s="1" t="s">
        <v>14</v>
      </c>
      <c r="B28" s="3" t="s">
        <v>81</v>
      </c>
      <c r="C28" s="3" t="s">
        <v>82</v>
      </c>
    </row>
    <row r="29" customFormat="false" ht="15" hidden="false" customHeight="false" outlineLevel="0" collapsed="false">
      <c r="A29" s="1" t="n">
        <v>3</v>
      </c>
      <c r="B29" s="3" t="s">
        <v>83</v>
      </c>
      <c r="C29" s="3" t="s">
        <v>84</v>
      </c>
      <c r="D29" s="3" t="s">
        <v>85</v>
      </c>
    </row>
    <row r="30" customFormat="false" ht="15" hidden="false" customHeight="false" outlineLevel="0" collapsed="false">
      <c r="A30" s="1" t="n">
        <v>2</v>
      </c>
      <c r="B30" s="3" t="s">
        <v>86</v>
      </c>
      <c r="C30" s="3" t="s">
        <v>87</v>
      </c>
      <c r="D30" s="3" t="s">
        <v>88</v>
      </c>
    </row>
    <row r="31" customFormat="false" ht="15" hidden="false" customHeight="false" outlineLevel="0" collapsed="false">
      <c r="A31" s="1" t="n">
        <v>3</v>
      </c>
      <c r="B31" s="3" t="s">
        <v>89</v>
      </c>
      <c r="C31" s="3" t="s">
        <v>90</v>
      </c>
      <c r="D31" s="3" t="s">
        <v>91</v>
      </c>
    </row>
    <row r="32" customFormat="false" ht="15" hidden="false" customHeight="false" outlineLevel="0" collapsed="false">
      <c r="A32" s="1" t="n">
        <v>4</v>
      </c>
      <c r="B32" s="3" t="s">
        <v>92</v>
      </c>
      <c r="C32" s="3" t="s">
        <v>93</v>
      </c>
      <c r="D32" s="3" t="s">
        <v>94</v>
      </c>
    </row>
    <row r="33" customFormat="false" ht="15" hidden="false" customHeight="false" outlineLevel="0" collapsed="false">
      <c r="A33" s="1" t="n">
        <v>2</v>
      </c>
      <c r="B33" s="3" t="s">
        <v>95</v>
      </c>
      <c r="C33" s="3" t="s">
        <v>96</v>
      </c>
      <c r="D33" s="3" t="s">
        <v>97</v>
      </c>
    </row>
    <row r="34" customFormat="false" ht="15" hidden="false" customHeight="false" outlineLevel="0" collapsed="false">
      <c r="A34" s="1" t="n">
        <v>2</v>
      </c>
      <c r="B34" s="3" t="s">
        <v>98</v>
      </c>
      <c r="C34" s="3" t="s">
        <v>99</v>
      </c>
      <c r="D34" s="3" t="s">
        <v>100</v>
      </c>
    </row>
    <row r="35" customFormat="false" ht="15" hidden="false" customHeight="false" outlineLevel="0" collapsed="false">
      <c r="A35" s="1" t="n">
        <v>2</v>
      </c>
      <c r="B35" s="3" t="s">
        <v>101</v>
      </c>
      <c r="C35" s="3" t="s">
        <v>102</v>
      </c>
      <c r="D35" s="3" t="s">
        <v>103</v>
      </c>
    </row>
    <row r="36" customFormat="false" ht="15" hidden="false" customHeight="false" outlineLevel="0" collapsed="false">
      <c r="A36" s="1" t="n">
        <v>2</v>
      </c>
      <c r="B36" s="3" t="s">
        <v>104</v>
      </c>
      <c r="C36" s="3" t="s">
        <v>105</v>
      </c>
      <c r="D36" s="3" t="s">
        <v>106</v>
      </c>
    </row>
    <row r="37" customFormat="false" ht="15" hidden="false" customHeight="false" outlineLevel="0" collapsed="false">
      <c r="A37" s="1" t="n">
        <v>4</v>
      </c>
      <c r="B37" s="3" t="s">
        <v>107</v>
      </c>
      <c r="C37" s="3" t="s">
        <v>108</v>
      </c>
      <c r="D37" s="3" t="s">
        <v>109</v>
      </c>
    </row>
    <row r="38" customFormat="false" ht="15" hidden="false" customHeight="false" outlineLevel="0" collapsed="false">
      <c r="A38" s="1" t="n">
        <v>4</v>
      </c>
      <c r="B38" s="2" t="s">
        <v>110</v>
      </c>
      <c r="C38" s="3" t="s">
        <v>111</v>
      </c>
      <c r="D38" s="3" t="s">
        <v>112</v>
      </c>
    </row>
    <row r="39" customFormat="false" ht="15" hidden="false" customHeight="false" outlineLevel="0" collapsed="false">
      <c r="A39" s="1" t="n">
        <v>1</v>
      </c>
      <c r="B39" s="2" t="s">
        <v>113</v>
      </c>
      <c r="C39" s="3" t="s">
        <v>114</v>
      </c>
      <c r="D39" s="3" t="s">
        <v>115</v>
      </c>
    </row>
    <row r="40" customFormat="false" ht="15" hidden="false" customHeight="false" outlineLevel="0" collapsed="false">
      <c r="A40" s="1" t="n">
        <v>1</v>
      </c>
      <c r="B40" s="2" t="s">
        <v>116</v>
      </c>
      <c r="C40" s="3" t="s">
        <v>117</v>
      </c>
      <c r="F40" s="3" t="s">
        <v>118</v>
      </c>
    </row>
    <row r="41" customFormat="false" ht="15" hidden="false" customHeight="false" outlineLevel="0" collapsed="false">
      <c r="A41" s="1" t="n">
        <v>1</v>
      </c>
      <c r="B41" s="2" t="s">
        <v>119</v>
      </c>
      <c r="C41" s="3" t="s">
        <v>120</v>
      </c>
      <c r="D41" s="3" t="s">
        <v>121</v>
      </c>
    </row>
    <row r="42" customFormat="false" ht="15" hidden="false" customHeight="false" outlineLevel="0" collapsed="false">
      <c r="A42" s="1" t="n">
        <v>1</v>
      </c>
      <c r="B42" s="2" t="s">
        <v>122</v>
      </c>
      <c r="C42" s="3" t="s">
        <v>123</v>
      </c>
      <c r="D42" s="3" t="s">
        <v>124</v>
      </c>
    </row>
    <row r="43" customFormat="false" ht="15" hidden="false" customHeight="false" outlineLevel="0" collapsed="false">
      <c r="A43" s="1" t="n">
        <v>2</v>
      </c>
      <c r="B43" s="7" t="s">
        <v>125</v>
      </c>
      <c r="C43" s="3" t="s">
        <v>126</v>
      </c>
      <c r="G43" s="3" t="s">
        <v>127</v>
      </c>
    </row>
    <row r="44" customFormat="false" ht="15" hidden="false" customHeight="false" outlineLevel="0" collapsed="false">
      <c r="A44" s="1" t="n">
        <v>2</v>
      </c>
      <c r="B44" s="7" t="s">
        <v>128</v>
      </c>
      <c r="C44" s="3" t="s">
        <v>129</v>
      </c>
      <c r="G44" s="3" t="s">
        <v>130</v>
      </c>
    </row>
    <row r="45" customFormat="false" ht="15" hidden="false" customHeight="false" outlineLevel="0" collapsed="false">
      <c r="A45" s="1" t="n">
        <v>2</v>
      </c>
      <c r="B45" s="7" t="s">
        <v>131</v>
      </c>
      <c r="C45" s="3" t="s">
        <v>132</v>
      </c>
      <c r="G45" s="3" t="s">
        <v>133</v>
      </c>
    </row>
    <row r="46" customFormat="false" ht="15" hidden="false" customHeight="false" outlineLevel="0" collapsed="false">
      <c r="A46" s="1" t="n">
        <v>2</v>
      </c>
      <c r="B46" s="7" t="s">
        <v>134</v>
      </c>
      <c r="C46" s="3" t="s">
        <v>135</v>
      </c>
      <c r="G46" s="3" t="s">
        <v>136</v>
      </c>
    </row>
    <row r="47" customFormat="false" ht="15" hidden="false" customHeight="false" outlineLevel="0" collapsed="false">
      <c r="A47" s="1" t="n">
        <v>2</v>
      </c>
      <c r="B47" s="7" t="s">
        <v>137</v>
      </c>
      <c r="C47" s="3" t="s">
        <v>138</v>
      </c>
      <c r="G47" s="3" t="s">
        <v>139</v>
      </c>
    </row>
    <row r="48" customFormat="false" ht="15" hidden="false" customHeight="false" outlineLevel="0" collapsed="false">
      <c r="A48" s="1" t="n">
        <v>2</v>
      </c>
      <c r="B48" s="7" t="s">
        <v>140</v>
      </c>
      <c r="C48" s="3" t="s">
        <v>141</v>
      </c>
      <c r="G48" s="3" t="s">
        <v>142</v>
      </c>
    </row>
    <row r="49" customFormat="false" ht="15" hidden="false" customHeight="false" outlineLevel="0" collapsed="false">
      <c r="A49" s="1" t="n">
        <v>2</v>
      </c>
      <c r="B49" s="7" t="s">
        <v>143</v>
      </c>
      <c r="C49" s="3" t="s">
        <v>144</v>
      </c>
      <c r="G49" s="3" t="s">
        <v>145</v>
      </c>
    </row>
    <row r="50" customFormat="false" ht="15" hidden="false" customHeight="false" outlineLevel="0" collapsed="false">
      <c r="A50" s="1" t="n">
        <v>2</v>
      </c>
      <c r="B50" s="7" t="s">
        <v>146</v>
      </c>
      <c r="C50" s="3" t="s">
        <v>147</v>
      </c>
      <c r="G50" s="3" t="s">
        <v>148</v>
      </c>
    </row>
    <row r="51" customFormat="false" ht="15" hidden="false" customHeight="false" outlineLevel="0" collapsed="false">
      <c r="A51" s="1" t="n">
        <v>3</v>
      </c>
      <c r="B51" s="7" t="s">
        <v>149</v>
      </c>
      <c r="C51" s="3" t="s">
        <v>150</v>
      </c>
      <c r="G51" s="3" t="s">
        <v>151</v>
      </c>
    </row>
    <row r="52" customFormat="false" ht="15" hidden="false" customHeight="false" outlineLevel="0" collapsed="false">
      <c r="A52" s="1" t="n">
        <v>2</v>
      </c>
      <c r="B52" s="7" t="s">
        <v>152</v>
      </c>
      <c r="C52" s="3" t="s">
        <v>153</v>
      </c>
      <c r="G52" s="3" t="s">
        <v>154</v>
      </c>
    </row>
    <row r="53" customFormat="false" ht="15" hidden="false" customHeight="false" outlineLevel="0" collapsed="false">
      <c r="A53" s="1" t="n">
        <v>2</v>
      </c>
      <c r="B53" s="7" t="s">
        <v>155</v>
      </c>
      <c r="C53" s="3" t="s">
        <v>156</v>
      </c>
      <c r="G53" s="3" t="s">
        <v>154</v>
      </c>
    </row>
    <row r="54" customFormat="false" ht="15" hidden="false" customHeight="false" outlineLevel="0" collapsed="false">
      <c r="A54" s="1" t="n">
        <v>2</v>
      </c>
      <c r="B54" s="7" t="s">
        <v>157</v>
      </c>
      <c r="C54" s="3" t="s">
        <v>158</v>
      </c>
      <c r="G54" s="3" t="s">
        <v>159</v>
      </c>
    </row>
    <row r="55" customFormat="false" ht="15" hidden="false" customHeight="false" outlineLevel="0" collapsed="false">
      <c r="A55" s="1" t="n">
        <v>3</v>
      </c>
      <c r="B55" s="7" t="s">
        <v>160</v>
      </c>
      <c r="C55" s="3" t="s">
        <v>161</v>
      </c>
      <c r="G55" s="3" t="s">
        <v>162</v>
      </c>
    </row>
    <row r="56" customFormat="false" ht="15" hidden="false" customHeight="false" outlineLevel="0" collapsed="false">
      <c r="A56" s="1" t="n">
        <v>1</v>
      </c>
      <c r="B56" s="7" t="s">
        <v>163</v>
      </c>
      <c r="C56" s="3" t="s">
        <v>164</v>
      </c>
      <c r="G56" s="3" t="s">
        <v>165</v>
      </c>
    </row>
    <row r="57" customFormat="false" ht="15" hidden="false" customHeight="false" outlineLevel="0" collapsed="false">
      <c r="A57" s="1" t="n">
        <v>1</v>
      </c>
      <c r="B57" s="7" t="s">
        <v>166</v>
      </c>
      <c r="C57" s="3" t="s">
        <v>167</v>
      </c>
      <c r="G57" s="3" t="s">
        <v>168</v>
      </c>
    </row>
    <row r="58" customFormat="false" ht="15" hidden="false" customHeight="false" outlineLevel="0" collapsed="false">
      <c r="A58" s="1" t="n">
        <v>2</v>
      </c>
      <c r="B58" s="7" t="s">
        <v>169</v>
      </c>
      <c r="C58" s="3" t="s">
        <v>170</v>
      </c>
      <c r="G58" s="3" t="s">
        <v>171</v>
      </c>
    </row>
    <row r="59" customFormat="false" ht="15" hidden="false" customHeight="false" outlineLevel="0" collapsed="false">
      <c r="A59" s="1" t="n">
        <v>2</v>
      </c>
      <c r="B59" s="7" t="s">
        <v>172</v>
      </c>
      <c r="C59" s="3" t="s">
        <v>173</v>
      </c>
      <c r="G59" s="3" t="s">
        <v>174</v>
      </c>
    </row>
    <row r="60" customFormat="false" ht="15" hidden="false" customHeight="false" outlineLevel="0" collapsed="false">
      <c r="A60" s="1" t="n">
        <v>2</v>
      </c>
      <c r="B60" s="7" t="s">
        <v>175</v>
      </c>
      <c r="C60" s="3" t="s">
        <v>176</v>
      </c>
      <c r="G60" s="3" t="s">
        <v>177</v>
      </c>
    </row>
    <row r="61" customFormat="false" ht="15" hidden="false" customHeight="false" outlineLevel="0" collapsed="false">
      <c r="A61" s="1" t="n">
        <v>1</v>
      </c>
      <c r="B61" s="7" t="s">
        <v>178</v>
      </c>
      <c r="C61" s="3" t="s">
        <v>179</v>
      </c>
      <c r="G61" s="3" t="s">
        <v>180</v>
      </c>
    </row>
    <row r="62" customFormat="false" ht="15" hidden="false" customHeight="false" outlineLevel="0" collapsed="false">
      <c r="A62" s="1" t="n">
        <v>3</v>
      </c>
      <c r="B62" s="7" t="s">
        <v>181</v>
      </c>
      <c r="C62" s="3" t="s">
        <v>182</v>
      </c>
      <c r="G62" s="3" t="s">
        <v>180</v>
      </c>
    </row>
    <row r="63" customFormat="false" ht="15" hidden="false" customHeight="false" outlineLevel="0" collapsed="false">
      <c r="A63" s="1" t="n">
        <v>2</v>
      </c>
      <c r="B63" s="7" t="s">
        <v>183</v>
      </c>
      <c r="C63" s="3" t="s">
        <v>184</v>
      </c>
      <c r="G63" s="3" t="s">
        <v>185</v>
      </c>
    </row>
    <row r="64" customFormat="false" ht="15" hidden="false" customHeight="false" outlineLevel="0" collapsed="false">
      <c r="A64" s="1" t="n">
        <v>2</v>
      </c>
      <c r="B64" s="7" t="s">
        <v>186</v>
      </c>
      <c r="C64" s="3" t="s">
        <v>187</v>
      </c>
      <c r="G64" s="3" t="s">
        <v>188</v>
      </c>
    </row>
    <row r="65" customFormat="false" ht="15" hidden="false" customHeight="false" outlineLevel="0" collapsed="false">
      <c r="A65" s="1" t="n">
        <v>1</v>
      </c>
      <c r="B65" s="7" t="s">
        <v>189</v>
      </c>
      <c r="C65" s="3" t="s">
        <v>190</v>
      </c>
      <c r="G65" s="3" t="s">
        <v>191</v>
      </c>
      <c r="H65" s="3" t="s">
        <v>192</v>
      </c>
    </row>
    <row r="66" customFormat="false" ht="16" hidden="false" customHeight="false" outlineLevel="0" collapsed="false">
      <c r="A66" s="1" t="n">
        <v>8</v>
      </c>
      <c r="B66" s="7" t="s">
        <v>193</v>
      </c>
      <c r="C66" s="3" t="s">
        <v>194</v>
      </c>
      <c r="D66" s="3" t="s">
        <v>195</v>
      </c>
    </row>
    <row r="67" customFormat="false" ht="15" hidden="false" customHeight="false" outlineLevel="0" collapsed="false">
      <c r="A67" s="1" t="n">
        <v>1</v>
      </c>
      <c r="B67" s="2" t="s">
        <v>196</v>
      </c>
      <c r="C67" s="3" t="s">
        <v>197</v>
      </c>
      <c r="D67" s="3" t="s">
        <v>198</v>
      </c>
    </row>
    <row r="68" customFormat="false" ht="15" hidden="false" customHeight="false" outlineLevel="0" collapsed="false">
      <c r="A68" s="1" t="n">
        <v>1</v>
      </c>
      <c r="B68" s="2" t="s">
        <v>199</v>
      </c>
      <c r="C68" s="3" t="s">
        <v>200</v>
      </c>
      <c r="D68" s="3" t="s">
        <v>201</v>
      </c>
    </row>
    <row r="69" customFormat="false" ht="61.5" hidden="false" customHeight="false" outlineLevel="0" collapsed="false">
      <c r="A69" s="1" t="n">
        <v>21</v>
      </c>
      <c r="B69" s="7" t="s">
        <v>202</v>
      </c>
      <c r="C69" s="3" t="s">
        <v>203</v>
      </c>
      <c r="D69" s="3" t="s">
        <v>204</v>
      </c>
    </row>
    <row r="70" customFormat="false" ht="30.75" hidden="false" customHeight="false" outlineLevel="0" collapsed="false">
      <c r="A70" s="1" t="n">
        <v>11</v>
      </c>
      <c r="B70" s="7" t="s">
        <v>205</v>
      </c>
      <c r="C70" s="3" t="s">
        <v>206</v>
      </c>
      <c r="D70" s="3" t="s">
        <v>207</v>
      </c>
    </row>
    <row r="71" customFormat="false" ht="15" hidden="false" customHeight="false" outlineLevel="0" collapsed="false">
      <c r="A71" s="1" t="n">
        <v>19</v>
      </c>
      <c r="C71" s="8" t="s">
        <v>208</v>
      </c>
      <c r="G71" s="3" t="s">
        <v>209</v>
      </c>
    </row>
    <row r="72" customFormat="false" ht="15" hidden="false" customHeight="false" outlineLevel="0" collapsed="false">
      <c r="A72" s="1" t="n">
        <v>6</v>
      </c>
      <c r="C72" s="9" t="s">
        <v>210</v>
      </c>
      <c r="G72" s="3" t="s">
        <v>209</v>
      </c>
    </row>
    <row r="73" customFormat="false" ht="15" hidden="false" customHeight="false" outlineLevel="0" collapsed="false">
      <c r="A73" s="1" t="n">
        <v>1</v>
      </c>
      <c r="C73" s="8" t="s">
        <v>211</v>
      </c>
      <c r="G73" s="3" t="s">
        <v>209</v>
      </c>
    </row>
    <row r="74" customFormat="false" ht="15" hidden="false" customHeight="false" outlineLevel="0" collapsed="false">
      <c r="A74" s="1" t="n">
        <v>4</v>
      </c>
      <c r="C74" s="8" t="s">
        <v>212</v>
      </c>
      <c r="G74" s="3" t="s">
        <v>209</v>
      </c>
    </row>
    <row r="75" customFormat="false" ht="15" hidden="false" customHeight="false" outlineLevel="0" collapsed="false">
      <c r="A75" s="1" t="n">
        <v>13</v>
      </c>
      <c r="C75" s="8" t="s">
        <v>213</v>
      </c>
      <c r="G75" s="3" t="s">
        <v>209</v>
      </c>
    </row>
    <row r="76" customFormat="false" ht="15" hidden="false" customHeight="false" outlineLevel="0" collapsed="false">
      <c r="A76" s="1" t="n">
        <v>2</v>
      </c>
      <c r="C76" s="9" t="s">
        <v>214</v>
      </c>
      <c r="G76" s="3" t="s">
        <v>209</v>
      </c>
    </row>
    <row r="77" customFormat="false" ht="15" hidden="false" customHeight="false" outlineLevel="0" collapsed="false">
      <c r="A77" s="1" t="n">
        <v>1</v>
      </c>
      <c r="C77" s="2" t="s">
        <v>215</v>
      </c>
      <c r="G77" s="3" t="s">
        <v>209</v>
      </c>
    </row>
  </sheetData>
  <printOptions headings="false" gridLines="false" gridLinesSet="true" horizontalCentered="false" verticalCentered="false"/>
  <pageMargins left="0.7" right="0.7" top="0.75" bottom="0.75" header="0.511811023622047" footer="0.511811023622047"/>
  <pageSetup paperSize="5"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30"/>
  <sheetViews>
    <sheetView showFormulas="false" showGridLines="true" showRowColHeaders="true" showZeros="true" rightToLeft="false" tabSelected="false" showOutlineSymbols="true" defaultGridColor="true" view="normal" topLeftCell="S13" colorId="64" zoomScale="100" zoomScaleNormal="100" zoomScalePageLayoutView="100" workbookViewId="0">
      <selection pane="topLeft" activeCell="AI28" activeCellId="0" sqref="AI28"/>
    </sheetView>
  </sheetViews>
  <sheetFormatPr defaultColWidth="8.63671875" defaultRowHeight="14.25" zeroHeight="false" outlineLevelRow="0" outlineLevelCol="0"/>
  <cols>
    <col collapsed="false" customWidth="true" hidden="false" outlineLevel="0" max="1" min="1" style="10" width="5.64"/>
    <col collapsed="false" customWidth="true" hidden="false" outlineLevel="0" max="2" min="2" style="10" width="3.09"/>
    <col collapsed="false" customWidth="true" hidden="false" outlineLevel="0" max="3" min="3" style="10" width="10.45"/>
    <col collapsed="false" customWidth="true" hidden="false" outlineLevel="0" max="4" min="4" style="10" width="17"/>
    <col collapsed="false" customWidth="true" hidden="false" outlineLevel="0" max="5" min="5" style="11" width="1.63"/>
    <col collapsed="false" customWidth="true" hidden="false" outlineLevel="0" max="11" min="6" style="11" width="7.46"/>
    <col collapsed="false" customWidth="true" hidden="false" outlineLevel="0" max="12" min="12" style="11" width="8.45"/>
    <col collapsed="false" customWidth="true" hidden="true" outlineLevel="0" max="17" min="13" style="11" width="8.45"/>
    <col collapsed="false" customWidth="true" hidden="false" outlineLevel="0" max="22" min="18" style="11" width="8.45"/>
    <col collapsed="false" customWidth="true" hidden="false" outlineLevel="0" max="23" min="23" style="11" width="1.63"/>
    <col collapsed="false" customWidth="true" hidden="false" outlineLevel="0" max="24" min="24" style="11" width="6"/>
    <col collapsed="false" customWidth="true" hidden="false" outlineLevel="0" max="25" min="25" style="12" width="6"/>
    <col collapsed="false" customWidth="false" hidden="false" outlineLevel="0" max="26" min="26" style="11" width="8.64"/>
    <col collapsed="false" customWidth="true" hidden="false" outlineLevel="0" max="27" min="27" style="11" width="6.54"/>
    <col collapsed="false" customWidth="false" hidden="false" outlineLevel="0" max="32" min="28" style="11" width="8.64"/>
    <col collapsed="false" customWidth="true" hidden="false" outlineLevel="0" max="33" min="33" style="11" width="1.63"/>
    <col collapsed="false" customWidth="true" hidden="false" outlineLevel="0" max="34" min="34" style="10" width="12"/>
    <col collapsed="false" customWidth="false" hidden="false" outlineLevel="0" max="1024" min="35" style="10" width="8.64"/>
  </cols>
  <sheetData>
    <row r="1" customFormat="false" ht="14.25" hidden="false" customHeight="false" outlineLevel="0" collapsed="false">
      <c r="B1" s="11" t="s">
        <v>216</v>
      </c>
      <c r="C1" s="11" t="s">
        <v>217</v>
      </c>
      <c r="D1" s="11" t="s">
        <v>1</v>
      </c>
      <c r="E1" s="13"/>
      <c r="F1" s="14" t="s">
        <v>218</v>
      </c>
      <c r="G1" s="14" t="s">
        <v>219</v>
      </c>
      <c r="H1" s="14" t="s">
        <v>220</v>
      </c>
      <c r="I1" s="14" t="s">
        <v>221</v>
      </c>
      <c r="J1" s="14" t="s">
        <v>222</v>
      </c>
      <c r="K1" s="14" t="s">
        <v>223</v>
      </c>
      <c r="L1" s="14" t="s">
        <v>224</v>
      </c>
      <c r="M1" s="15" t="s">
        <v>225</v>
      </c>
      <c r="N1" s="15" t="s">
        <v>226</v>
      </c>
      <c r="O1" s="15" t="s">
        <v>227</v>
      </c>
      <c r="P1" s="15" t="s">
        <v>228</v>
      </c>
      <c r="Q1" s="15" t="s">
        <v>229</v>
      </c>
      <c r="R1" s="15" t="s">
        <v>230</v>
      </c>
      <c r="S1" s="15" t="s">
        <v>231</v>
      </c>
      <c r="T1" s="15" t="s">
        <v>232</v>
      </c>
      <c r="U1" s="15" t="s">
        <v>233</v>
      </c>
      <c r="V1" s="15" t="s">
        <v>234</v>
      </c>
      <c r="W1" s="13"/>
      <c r="X1" s="16" t="s">
        <v>235</v>
      </c>
      <c r="Y1" s="16" t="s">
        <v>236</v>
      </c>
      <c r="Z1" s="11" t="s">
        <v>237</v>
      </c>
      <c r="AA1" s="14" t="s">
        <v>224</v>
      </c>
      <c r="AB1" s="14" t="s">
        <v>222</v>
      </c>
      <c r="AC1" s="14" t="s">
        <v>219</v>
      </c>
      <c r="AD1" s="14" t="s">
        <v>221</v>
      </c>
      <c r="AE1" s="14" t="s">
        <v>218</v>
      </c>
      <c r="AF1" s="15" t="s">
        <v>231</v>
      </c>
      <c r="AG1" s="13"/>
      <c r="AH1" s="11" t="s">
        <v>238</v>
      </c>
      <c r="AI1" s="10" t="s">
        <v>239</v>
      </c>
      <c r="AJ1" s="11" t="s">
        <v>240</v>
      </c>
      <c r="AL1" s="11" t="s">
        <v>241</v>
      </c>
      <c r="AM1" s="11" t="s">
        <v>242</v>
      </c>
    </row>
    <row r="2" customFormat="false" ht="14.25" hidden="false" customHeight="false" outlineLevel="0" collapsed="false">
      <c r="A2" s="10" t="s">
        <v>243</v>
      </c>
      <c r="E2" s="13"/>
      <c r="F2" s="14" t="n">
        <v>8</v>
      </c>
      <c r="G2" s="14" t="n">
        <v>4</v>
      </c>
      <c r="H2" s="14" t="n">
        <v>3.2</v>
      </c>
      <c r="I2" s="14" t="n">
        <v>3</v>
      </c>
      <c r="J2" s="14" t="n">
        <v>2.5</v>
      </c>
      <c r="K2" s="14" t="n">
        <v>1.5</v>
      </c>
      <c r="L2" s="14" t="n">
        <v>0.49</v>
      </c>
      <c r="M2" s="15" t="n">
        <v>7.9</v>
      </c>
      <c r="N2" s="15" t="n">
        <v>24.8</v>
      </c>
      <c r="O2" s="15" t="n">
        <v>188</v>
      </c>
      <c r="P2" s="15" t="n">
        <v>396</v>
      </c>
      <c r="Q2" s="15" t="n">
        <v>980</v>
      </c>
      <c r="R2" s="15" t="n">
        <v>19.7</v>
      </c>
      <c r="S2" s="15" t="n">
        <v>55.3</v>
      </c>
      <c r="T2" s="15" t="n">
        <v>420</v>
      </c>
      <c r="U2" s="15" t="n">
        <v>884</v>
      </c>
      <c r="V2" s="15" t="n">
        <v>2196</v>
      </c>
      <c r="W2" s="13"/>
      <c r="X2" s="12" t="s">
        <v>244</v>
      </c>
      <c r="Y2" s="12" t="s">
        <v>244</v>
      </c>
      <c r="Z2" s="11" t="s">
        <v>245</v>
      </c>
      <c r="AA2" s="14" t="n">
        <v>0.49</v>
      </c>
      <c r="AB2" s="14" t="n">
        <v>2.5</v>
      </c>
      <c r="AC2" s="17" t="n">
        <v>4</v>
      </c>
      <c r="AD2" s="14" t="n">
        <f aca="false">I2</f>
        <v>3</v>
      </c>
      <c r="AE2" s="14" t="n">
        <v>8</v>
      </c>
      <c r="AF2" s="15" t="n">
        <v>55</v>
      </c>
      <c r="AG2" s="13"/>
      <c r="AH2" s="11" t="s">
        <v>246</v>
      </c>
      <c r="AI2" s="11" t="s">
        <v>247</v>
      </c>
      <c r="AJ2" s="11" t="s">
        <v>248</v>
      </c>
      <c r="AL2" s="11" t="s">
        <v>248</v>
      </c>
      <c r="AM2" s="11" t="s">
        <v>249</v>
      </c>
    </row>
    <row r="3" customFormat="false" ht="14.25" hidden="false" customHeight="false" outlineLevel="0" collapsed="false">
      <c r="A3" s="10" t="s">
        <v>250</v>
      </c>
      <c r="E3" s="13"/>
      <c r="F3" s="11" t="n">
        <v>0.15</v>
      </c>
      <c r="G3" s="11" t="n">
        <v>0.25</v>
      </c>
      <c r="H3" s="11" t="n">
        <v>1</v>
      </c>
      <c r="I3" s="11" t="n">
        <v>3</v>
      </c>
      <c r="J3" s="11" t="n">
        <v>15</v>
      </c>
      <c r="K3" s="11" t="n">
        <v>20</v>
      </c>
      <c r="L3" s="11" t="n">
        <v>50</v>
      </c>
      <c r="W3" s="13"/>
      <c r="AA3" s="11" t="n">
        <v>50</v>
      </c>
      <c r="AB3" s="11" t="n">
        <v>15</v>
      </c>
      <c r="AC3" s="11" t="n">
        <v>0.25</v>
      </c>
      <c r="AD3" s="11" t="n">
        <f aca="false">I3</f>
        <v>3</v>
      </c>
      <c r="AE3" s="11" t="n">
        <v>0.15</v>
      </c>
      <c r="AG3" s="13"/>
      <c r="AI3" s="11" t="n">
        <f aca="false">52/100</f>
        <v>0.52</v>
      </c>
      <c r="AJ3" s="11" t="s">
        <v>251</v>
      </c>
    </row>
    <row r="4" customFormat="false" ht="14.25" hidden="false" customHeight="false" outlineLevel="0" collapsed="false">
      <c r="A4" s="10" t="s">
        <v>252</v>
      </c>
      <c r="E4" s="13"/>
      <c r="F4" s="11" t="n">
        <v>3</v>
      </c>
      <c r="G4" s="11" t="n">
        <v>10</v>
      </c>
      <c r="H4" s="11" t="n">
        <v>25</v>
      </c>
      <c r="I4" s="11" t="n">
        <v>40</v>
      </c>
      <c r="J4" s="11" t="n">
        <v>100</v>
      </c>
      <c r="K4" s="11" t="n">
        <v>200</v>
      </c>
      <c r="L4" s="11" t="n">
        <v>350</v>
      </c>
      <c r="W4" s="13"/>
      <c r="AA4" s="11" t="n">
        <v>350</v>
      </c>
      <c r="AB4" s="11" t="n">
        <v>100</v>
      </c>
      <c r="AC4" s="11" t="n">
        <v>10</v>
      </c>
      <c r="AD4" s="11" t="n">
        <f aca="false">I4</f>
        <v>40</v>
      </c>
      <c r="AE4" s="11" t="n">
        <v>3</v>
      </c>
      <c r="AG4" s="13"/>
    </row>
    <row r="5" customFormat="false" ht="14.25" hidden="false" customHeight="false" outlineLevel="0" collapsed="false">
      <c r="E5" s="13"/>
      <c r="W5" s="13"/>
      <c r="AG5" s="13"/>
    </row>
    <row r="6" customFormat="false" ht="14.25" hidden="false" customHeight="false" outlineLevel="0" collapsed="false">
      <c r="A6" s="10" t="s">
        <v>245</v>
      </c>
      <c r="B6" s="11" t="n">
        <v>1</v>
      </c>
      <c r="C6" s="10" t="s">
        <v>190</v>
      </c>
      <c r="D6" s="18" t="s">
        <v>189</v>
      </c>
      <c r="E6" s="19"/>
      <c r="F6" s="20" t="n">
        <f aca="false">SQRT($Y6*1000/F$2)</f>
        <v>1.73205080756888</v>
      </c>
      <c r="G6" s="20" t="n">
        <f aca="false">SQRT($Y6*1000/G$2)</f>
        <v>2.44948974278318</v>
      </c>
      <c r="H6" s="20" t="n">
        <f aca="false">SQRT($Y6*1000/H$2)</f>
        <v>2.73861278752583</v>
      </c>
      <c r="I6" s="20" t="n">
        <f aca="false">SQRT($Y6*1000/I$2)</f>
        <v>2.82842712474619</v>
      </c>
      <c r="J6" s="20" t="n">
        <f aca="false">SQRT($Y6*1000/J$2)</f>
        <v>3.09838667696593</v>
      </c>
      <c r="K6" s="20" t="n">
        <f aca="false">SQRT($Y6*1000/K$2)</f>
        <v>4</v>
      </c>
      <c r="L6" s="21" t="n">
        <f aca="false">SQRT($Y6*1000/L$2)</f>
        <v>6.99854212223765</v>
      </c>
      <c r="M6" s="20" t="n">
        <f aca="false">SQRT($Y6*1000/M$2)</f>
        <v>1.74297868132238</v>
      </c>
      <c r="N6" s="20" t="n">
        <f aca="false">SQRT($Y6*1000/N$2)</f>
        <v>0.983738753675929</v>
      </c>
      <c r="O6" s="20" t="n">
        <f aca="false">SQRT($Y6*1000/O$2)</f>
        <v>0.357294800505248</v>
      </c>
      <c r="P6" s="20" t="n">
        <f aca="false">SQRT($Y6*1000/P$2)</f>
        <v>0.246182981958665</v>
      </c>
      <c r="Q6" s="20" t="n">
        <f aca="false">SQRT($Y6*1000/Q$2)</f>
        <v>0.15649215928719</v>
      </c>
      <c r="R6" s="20" t="n">
        <f aca="false">SQRT($Y6*1000/R$2)</f>
        <v>1.10375455227833</v>
      </c>
      <c r="S6" s="20" t="n">
        <f aca="false">SQRT($Y6*1000/S$2)</f>
        <v>0.658784018752331</v>
      </c>
      <c r="T6" s="20" t="n">
        <f aca="false">SQRT($Y6*1000/T$2)</f>
        <v>0.239045721866879</v>
      </c>
      <c r="U6" s="20" t="n">
        <f aca="false">SQRT($Y6*1000/U$2)</f>
        <v>0.164770510914327</v>
      </c>
      <c r="V6" s="20" t="n">
        <f aca="false">SQRT($Y6*1000/V$2)</f>
        <v>0.104541674697863</v>
      </c>
      <c r="W6" s="19"/>
      <c r="X6" s="22" t="n">
        <v>24</v>
      </c>
      <c r="Y6" s="16" t="n">
        <f aca="false">X6/1000</f>
        <v>0.024</v>
      </c>
      <c r="Z6" s="23" t="n">
        <v>7</v>
      </c>
      <c r="AA6" s="24" t="n">
        <f aca="false">$Z6*$Z6*AA$2</f>
        <v>24.01</v>
      </c>
      <c r="AB6" s="21"/>
      <c r="AC6" s="21"/>
      <c r="AD6" s="21"/>
      <c r="AE6" s="21"/>
      <c r="AF6" s="21"/>
      <c r="AG6" s="19"/>
      <c r="AH6" s="25" t="n">
        <f aca="false">(AA6-X6)/X6</f>
        <v>0.000416666666666584</v>
      </c>
      <c r="AI6" s="21" t="n">
        <v>4</v>
      </c>
      <c r="AJ6" s="21" t="n">
        <f aca="false">AI6*B6</f>
        <v>4</v>
      </c>
      <c r="AL6" s="14" t="s">
        <v>224</v>
      </c>
      <c r="AM6" s="11" t="n">
        <v>19</v>
      </c>
    </row>
    <row r="7" customFormat="false" ht="14.25" hidden="false" customHeight="false" outlineLevel="0" collapsed="false">
      <c r="B7" s="11" t="n">
        <v>2</v>
      </c>
      <c r="C7" s="10" t="s">
        <v>187</v>
      </c>
      <c r="D7" s="18" t="s">
        <v>186</v>
      </c>
      <c r="E7" s="19"/>
      <c r="F7" s="20" t="n">
        <f aca="false">SQRT($Y7*1000/F$2)</f>
        <v>2.20794021658196</v>
      </c>
      <c r="G7" s="20" t="n">
        <f aca="false">SQRT($Y7*1000/G$2)</f>
        <v>3.1224989991992</v>
      </c>
      <c r="H7" s="20" t="n">
        <f aca="false">SQRT($Y7*1000/H$2)</f>
        <v>3.49106001094224</v>
      </c>
      <c r="I7" s="20" t="n">
        <f aca="false">SQRT($Y7*1000/I$2)</f>
        <v>3.60555127546399</v>
      </c>
      <c r="J7" s="20" t="n">
        <f aca="false">SQRT($Y7*1000/J$2)</f>
        <v>3.9496835316263</v>
      </c>
      <c r="K7" s="20" t="n">
        <f aca="false">SQRT($Y7*1000/K$2)</f>
        <v>5.09901951359278</v>
      </c>
      <c r="L7" s="21" t="n">
        <f aca="false">SQRT($Y7*1000/L$2)</f>
        <v>8.92142571199771</v>
      </c>
      <c r="M7" s="20" t="n">
        <f aca="false">SQRT($Y7*1000/M$2)</f>
        <v>2.22187057695976</v>
      </c>
      <c r="N7" s="20" t="n">
        <f aca="false">SQRT($Y7*1000/N$2)</f>
        <v>1.25402577531775</v>
      </c>
      <c r="O7" s="20" t="n">
        <f aca="false">SQRT($Y7*1000/O$2)</f>
        <v>0.455463289970375</v>
      </c>
      <c r="P7" s="20" t="n">
        <f aca="false">SQRT($Y7*1000/P$2)</f>
        <v>0.313822957230424</v>
      </c>
      <c r="Q7" s="20" t="n">
        <f aca="false">SQRT($Y7*1000/Q$2)</f>
        <v>0.199489143482413</v>
      </c>
      <c r="R7" s="20" t="n">
        <f aca="false">SQRT($Y7*1000/R$2)</f>
        <v>1.40701650007101</v>
      </c>
      <c r="S7" s="20" t="n">
        <f aca="false">SQRT($Y7*1000/S$2)</f>
        <v>0.839788141715303</v>
      </c>
      <c r="T7" s="20" t="n">
        <f aca="false">SQRT($Y7*1000/T$2)</f>
        <v>0.304724700110022</v>
      </c>
      <c r="U7" s="20" t="n">
        <f aca="false">SQRT($Y7*1000/U$2)</f>
        <v>0.210042012604201</v>
      </c>
      <c r="V7" s="20" t="n">
        <f aca="false">SQRT($Y7*1000/V$2)</f>
        <v>0.133265009817019</v>
      </c>
      <c r="W7" s="19"/>
      <c r="X7" s="22" t="n">
        <v>39</v>
      </c>
      <c r="Y7" s="16" t="n">
        <f aca="false">X7/1000</f>
        <v>0.039</v>
      </c>
      <c r="Z7" s="23" t="n">
        <v>9</v>
      </c>
      <c r="AA7" s="24" t="n">
        <f aca="false">$Z7*$Z7*AA$2</f>
        <v>39.69</v>
      </c>
      <c r="AB7" s="21"/>
      <c r="AC7" s="21"/>
      <c r="AD7" s="21"/>
      <c r="AE7" s="21"/>
      <c r="AF7" s="21"/>
      <c r="AG7" s="19"/>
      <c r="AH7" s="25" t="n">
        <f aca="false">(AA7-X7)/X7</f>
        <v>0.0176923076923076</v>
      </c>
      <c r="AI7" s="21" t="n">
        <v>5</v>
      </c>
      <c r="AJ7" s="21" t="n">
        <f aca="false">AI7*B7</f>
        <v>10</v>
      </c>
      <c r="AL7" s="26" t="s">
        <v>218</v>
      </c>
      <c r="AM7" s="11" t="n">
        <v>6</v>
      </c>
    </row>
    <row r="8" customFormat="false" ht="14.25" hidden="false" customHeight="false" outlineLevel="0" collapsed="false">
      <c r="B8" s="11" t="n">
        <v>2</v>
      </c>
      <c r="C8" s="10" t="s">
        <v>184</v>
      </c>
      <c r="D8" s="18" t="s">
        <v>183</v>
      </c>
      <c r="E8" s="19"/>
      <c r="F8" s="20" t="n">
        <f aca="false">SQRT($Y8*1000/F$2)</f>
        <v>3.20156211871642</v>
      </c>
      <c r="G8" s="20" t="n">
        <f aca="false">SQRT($Y8*1000/G$2)</f>
        <v>4.52769256906871</v>
      </c>
      <c r="H8" s="21" t="n">
        <f aca="false">SQRT($Y8*1000/H$2)</f>
        <v>5.06211418282915</v>
      </c>
      <c r="I8" s="21" t="n">
        <f aca="false">SQRT($Y8*1000/I$2)</f>
        <v>5.22812904711937</v>
      </c>
      <c r="J8" s="21" t="n">
        <f aca="false">SQRT($Y8*1000/J$2)</f>
        <v>5.72712842531054</v>
      </c>
      <c r="K8" s="21" t="n">
        <f aca="false">SQRT($Y8*1000/K$2)</f>
        <v>7.39369100427294</v>
      </c>
      <c r="L8" s="21" t="n">
        <f aca="false">SQRT($Y8*1000/L$2)</f>
        <v>12.9362644830535</v>
      </c>
      <c r="M8" s="20" t="n">
        <f aca="false">SQRT($Y8*1000/M$2)</f>
        <v>3.2217614491832</v>
      </c>
      <c r="N8" s="20" t="n">
        <f aca="false">SQRT($Y8*1000/N$2)</f>
        <v>1.8183650934021</v>
      </c>
      <c r="O8" s="20" t="n">
        <f aca="false">SQRT($Y8*1000/O$2)</f>
        <v>0.660431838092288</v>
      </c>
      <c r="P8" s="20" t="n">
        <f aca="false">SQRT($Y8*1000/P$2)</f>
        <v>0.455050224778218</v>
      </c>
      <c r="Q8" s="20" t="n">
        <f aca="false">SQRT($Y8*1000/Q$2)</f>
        <v>0.289263667590237</v>
      </c>
      <c r="R8" s="20" t="n">
        <f aca="false">SQRT($Y8*1000/R$2)</f>
        <v>2.04020502602639</v>
      </c>
      <c r="S8" s="20" t="n">
        <f aca="false">SQRT($Y8*1000/S$2)</f>
        <v>1.21771136830197</v>
      </c>
      <c r="T8" s="20" t="n">
        <f aca="false">SQRT($Y8*1000/T$2)</f>
        <v>0.441857550844268</v>
      </c>
      <c r="U8" s="20" t="n">
        <f aca="false">SQRT($Y8*1000/U$2)</f>
        <v>0.304565561079179</v>
      </c>
      <c r="V8" s="20" t="n">
        <f aca="false">SQRT($Y8*1000/V$2)</f>
        <v>0.193237209946305</v>
      </c>
      <c r="W8" s="19"/>
      <c r="X8" s="22" t="n">
        <v>82</v>
      </c>
      <c r="Y8" s="16" t="n">
        <f aca="false">X8/1000</f>
        <v>0.082</v>
      </c>
      <c r="Z8" s="23" t="n">
        <v>13</v>
      </c>
      <c r="AA8" s="24" t="n">
        <f aca="false">$Z8*$Z8*AA$2</f>
        <v>82.81</v>
      </c>
      <c r="AB8" s="21"/>
      <c r="AC8" s="21"/>
      <c r="AD8" s="21"/>
      <c r="AE8" s="21"/>
      <c r="AF8" s="21"/>
      <c r="AG8" s="19"/>
      <c r="AH8" s="25" t="n">
        <f aca="false">(AA8-X8)/X8</f>
        <v>0.00987804878048783</v>
      </c>
      <c r="AI8" s="21" t="n">
        <v>7</v>
      </c>
      <c r="AJ8" s="21" t="n">
        <f aca="false">AI8*B8</f>
        <v>14</v>
      </c>
      <c r="AL8" s="14" t="s">
        <v>219</v>
      </c>
      <c r="AM8" s="11" t="n">
        <v>1</v>
      </c>
    </row>
    <row r="9" customFormat="false" ht="14.25" hidden="false" customHeight="false" outlineLevel="0" collapsed="false">
      <c r="B9" s="11" t="n">
        <v>3</v>
      </c>
      <c r="C9" s="10" t="s">
        <v>182</v>
      </c>
      <c r="D9" s="18" t="s">
        <v>181</v>
      </c>
      <c r="E9" s="19"/>
      <c r="F9" s="20" t="n">
        <f aca="false">SQRT($Y9*1000/F$2)</f>
        <v>3.87298334620742</v>
      </c>
      <c r="G9" s="21" t="n">
        <f aca="false">SQRT($Y9*1000/G$2)</f>
        <v>5.47722557505166</v>
      </c>
      <c r="H9" s="21" t="n">
        <f aca="false">SQRT($Y9*1000/H$2)</f>
        <v>6.12372435695795</v>
      </c>
      <c r="I9" s="21" t="n">
        <f aca="false">SQRT($Y9*1000/I$2)</f>
        <v>6.32455532033676</v>
      </c>
      <c r="J9" s="21" t="n">
        <f aca="false">SQRT($Y9*1000/J$2)</f>
        <v>6.92820323027551</v>
      </c>
      <c r="K9" s="21" t="n">
        <f aca="false">SQRT($Y9*1000/K$2)</f>
        <v>8.94427190999916</v>
      </c>
      <c r="L9" s="21" t="n">
        <f aca="false">SQRT($Y9*1000/L$2)</f>
        <v>15.649215928719</v>
      </c>
      <c r="M9" s="20" t="n">
        <f aca="false">SQRT($Y9*1000/M$2)</f>
        <v>3.89741881476979</v>
      </c>
      <c r="N9" s="20" t="n">
        <f aca="false">SQRT($Y9*1000/N$2)</f>
        <v>2.1997067253203</v>
      </c>
      <c r="O9" s="20" t="n">
        <f aca="false">SQRT($Y9*1000/O$2)</f>
        <v>0.798935461936961</v>
      </c>
      <c r="P9" s="20" t="n">
        <f aca="false">SQRT($Y9*1000/P$2)</f>
        <v>0.55048188256318</v>
      </c>
      <c r="Q9" s="20" t="n">
        <f aca="false">SQRT($Y9*1000/Q$2)</f>
        <v>0.349927106111883</v>
      </c>
      <c r="R9" s="20" t="n">
        <f aca="false">SQRT($Y9*1000/R$2)</f>
        <v>2.46807020936918</v>
      </c>
      <c r="S9" s="20" t="n">
        <f aca="false">SQRT($Y9*1000/S$2)</f>
        <v>1.47308584842071</v>
      </c>
      <c r="T9" s="20" t="n">
        <f aca="false">SQRT($Y9*1000/T$2)</f>
        <v>0.534522483824849</v>
      </c>
      <c r="U9" s="20" t="n">
        <f aca="false">SQRT($Y9*1000/U$2)</f>
        <v>0.368438063091806</v>
      </c>
      <c r="V9" s="20" t="n">
        <f aca="false">SQRT($Y9*1000/V$2)</f>
        <v>0.233762291106092</v>
      </c>
      <c r="W9" s="19"/>
      <c r="X9" s="22" t="n">
        <v>120</v>
      </c>
      <c r="Y9" s="16" t="n">
        <f aca="false">X9/1000</f>
        <v>0.12</v>
      </c>
      <c r="Z9" s="23" t="n">
        <v>16</v>
      </c>
      <c r="AA9" s="24" t="n">
        <f aca="false">$Z9*$Z9*AA$2</f>
        <v>125.44</v>
      </c>
      <c r="AB9" s="21"/>
      <c r="AC9" s="21"/>
      <c r="AD9" s="21"/>
      <c r="AE9" s="21"/>
      <c r="AF9" s="21"/>
      <c r="AG9" s="19"/>
      <c r="AH9" s="25" t="n">
        <f aca="false">(AA9-X9)/X9</f>
        <v>0.0453333333333333</v>
      </c>
      <c r="AI9" s="21" t="n">
        <v>9</v>
      </c>
      <c r="AJ9" s="21" t="n">
        <f aca="false">AI9*B9</f>
        <v>27</v>
      </c>
      <c r="AL9" s="14" t="s">
        <v>221</v>
      </c>
      <c r="AM9" s="11" t="n">
        <v>4</v>
      </c>
    </row>
    <row r="10" customFormat="false" ht="14.25" hidden="false" customHeight="false" outlineLevel="0" collapsed="false">
      <c r="B10" s="11" t="n">
        <v>1</v>
      </c>
      <c r="C10" s="10" t="s">
        <v>179</v>
      </c>
      <c r="D10" s="18" t="s">
        <v>178</v>
      </c>
      <c r="E10" s="19"/>
      <c r="F10" s="20" t="n">
        <f aca="false">SQRT($Y10*1000/F$2)</f>
        <v>4.06201920231798</v>
      </c>
      <c r="G10" s="21" t="n">
        <f aca="false">SQRT($Y10*1000/G$2)</f>
        <v>5.74456264653803</v>
      </c>
      <c r="H10" s="21" t="n">
        <f aca="false">SQRT($Y10*1000/H$2)</f>
        <v>6.42261628933257</v>
      </c>
      <c r="I10" s="21" t="n">
        <f aca="false">SQRT($Y10*1000/I$2)</f>
        <v>6.6332495807108</v>
      </c>
      <c r="J10" s="21" t="n">
        <f aca="false">SQRT($Y10*1000/J$2)</f>
        <v>7.26636084983398</v>
      </c>
      <c r="K10" s="21" t="n">
        <f aca="false">SQRT($Y10*1000/K$2)</f>
        <v>9.38083151964686</v>
      </c>
      <c r="L10" s="21" t="n">
        <f aca="false">SQRT($Y10*1000/L$2)</f>
        <v>16.4130361329658</v>
      </c>
      <c r="M10" s="20" t="n">
        <f aca="false">SQRT($Y10*1000/M$2)</f>
        <v>4.08764733795538</v>
      </c>
      <c r="N10" s="20" t="n">
        <f aca="false">SQRT($Y10*1000/N$2)</f>
        <v>2.30707187689532</v>
      </c>
      <c r="O10" s="20" t="n">
        <f aca="false">SQRT($Y10*1000/O$2)</f>
        <v>0.837930581596392</v>
      </c>
      <c r="P10" s="20" t="n">
        <f aca="false">SQRT($Y10*1000/P$2)</f>
        <v>0.577350269189626</v>
      </c>
      <c r="Q10" s="20" t="n">
        <f aca="false">SQRT($Y10*1000/Q$2)</f>
        <v>0.367006645104718</v>
      </c>
      <c r="R10" s="20" t="n">
        <f aca="false">SQRT($Y10*1000/R$2)</f>
        <v>2.58853387349156</v>
      </c>
      <c r="S10" s="20" t="n">
        <f aca="false">SQRT($Y10*1000/S$2)</f>
        <v>1.54498547193787</v>
      </c>
      <c r="T10" s="20" t="n">
        <f aca="false">SQRT($Y10*1000/T$2)</f>
        <v>0.560611910581388</v>
      </c>
      <c r="U10" s="20" t="n">
        <f aca="false">SQRT($Y10*1000/U$2)</f>
        <v>0.386421100573359</v>
      </c>
      <c r="V10" s="20" t="n">
        <f aca="false">SQRT($Y10*1000/V$2)</f>
        <v>0.245171959280596</v>
      </c>
      <c r="W10" s="19"/>
      <c r="X10" s="22" t="n">
        <v>132</v>
      </c>
      <c r="Y10" s="16" t="n">
        <f aca="false">X10/1000</f>
        <v>0.132</v>
      </c>
      <c r="Z10" s="23" t="n">
        <v>16</v>
      </c>
      <c r="AA10" s="24" t="n">
        <f aca="false">$Z10*$Z10*AA$2</f>
        <v>125.44</v>
      </c>
      <c r="AB10" s="21"/>
      <c r="AC10" s="21"/>
      <c r="AD10" s="21"/>
      <c r="AE10" s="21"/>
      <c r="AF10" s="21"/>
      <c r="AG10" s="19"/>
      <c r="AH10" s="25" t="n">
        <f aca="false">(AA10-X10)/X10</f>
        <v>-0.0496969696969697</v>
      </c>
      <c r="AI10" s="21" t="n">
        <v>9</v>
      </c>
      <c r="AJ10" s="21" t="n">
        <f aca="false">AI10*B10</f>
        <v>9</v>
      </c>
      <c r="AL10" s="14" t="s">
        <v>222</v>
      </c>
      <c r="AM10" s="11" t="n">
        <v>13</v>
      </c>
    </row>
    <row r="11" customFormat="false" ht="14.25" hidden="false" customHeight="false" outlineLevel="0" collapsed="false">
      <c r="B11" s="11" t="n">
        <v>2</v>
      </c>
      <c r="C11" s="10" t="s">
        <v>176</v>
      </c>
      <c r="D11" s="18" t="s">
        <v>175</v>
      </c>
      <c r="E11" s="19"/>
      <c r="F11" s="20" t="n">
        <f aca="false">SQRT($Y11*1000/F$2)</f>
        <v>4.33012701892219</v>
      </c>
      <c r="G11" s="21" t="n">
        <f aca="false">SQRT($Y11*1000/G$2)</f>
        <v>6.12372435695795</v>
      </c>
      <c r="H11" s="21" t="n">
        <f aca="false">SQRT($Y11*1000/H$2)</f>
        <v>6.84653196881458</v>
      </c>
      <c r="I11" s="21" t="n">
        <f aca="false">SQRT($Y11*1000/I$2)</f>
        <v>7.07106781186548</v>
      </c>
      <c r="J11" s="21" t="n">
        <f aca="false">SQRT($Y11*1000/J$2)</f>
        <v>7.74596669241483</v>
      </c>
      <c r="K11" s="21" t="n">
        <f aca="false">SQRT($Y11*1000/K$2)</f>
        <v>10</v>
      </c>
      <c r="L11" s="21" t="n">
        <f aca="false">SQRT($Y11*1000/L$2)</f>
        <v>17.4963553055941</v>
      </c>
      <c r="M11" s="20" t="n">
        <f aca="false">SQRT($Y11*1000/M$2)</f>
        <v>4.35744670330595</v>
      </c>
      <c r="N11" s="20" t="n">
        <f aca="false">SQRT($Y11*1000/N$2)</f>
        <v>2.45934688418982</v>
      </c>
      <c r="O11" s="20" t="n">
        <f aca="false">SQRT($Y11*1000/O$2)</f>
        <v>0.89323700126312</v>
      </c>
      <c r="P11" s="20" t="n">
        <f aca="false">SQRT($Y11*1000/P$2)</f>
        <v>0.615457454896664</v>
      </c>
      <c r="Q11" s="20" t="n">
        <f aca="false">SQRT($Y11*1000/Q$2)</f>
        <v>0.391230398217976</v>
      </c>
      <c r="R11" s="20" t="n">
        <f aca="false">SQRT($Y11*1000/R$2)</f>
        <v>2.75938638069581</v>
      </c>
      <c r="S11" s="20" t="n">
        <f aca="false">SQRT($Y11*1000/S$2)</f>
        <v>1.64696004688083</v>
      </c>
      <c r="T11" s="20" t="n">
        <f aca="false">SQRT($Y11*1000/T$2)</f>
        <v>0.597614304667197</v>
      </c>
      <c r="U11" s="20" t="n">
        <f aca="false">SQRT($Y11*1000/U$2)</f>
        <v>0.411926277285817</v>
      </c>
      <c r="V11" s="20" t="n">
        <f aca="false">SQRT($Y11*1000/V$2)</f>
        <v>0.261354186744658</v>
      </c>
      <c r="W11" s="19"/>
      <c r="X11" s="22" t="n">
        <v>150</v>
      </c>
      <c r="Y11" s="16" t="n">
        <f aca="false">X11/1000</f>
        <v>0.15</v>
      </c>
      <c r="Z11" s="23" t="n">
        <v>17</v>
      </c>
      <c r="AA11" s="24" t="n">
        <f aca="false">$Z11*$Z11*AA$2</f>
        <v>141.61</v>
      </c>
      <c r="AB11" s="21"/>
      <c r="AC11" s="21"/>
      <c r="AD11" s="21"/>
      <c r="AE11" s="21"/>
      <c r="AF11" s="21"/>
      <c r="AG11" s="19"/>
      <c r="AH11" s="25" t="n">
        <f aca="false">(AA11-X11)/X11</f>
        <v>-0.0559333333333334</v>
      </c>
      <c r="AI11" s="21" t="n">
        <v>9</v>
      </c>
      <c r="AJ11" s="21" t="n">
        <f aca="false">AI11*B11</f>
        <v>18</v>
      </c>
      <c r="AL11" s="15" t="s">
        <v>231</v>
      </c>
      <c r="AM11" s="11" t="n">
        <v>2</v>
      </c>
    </row>
    <row r="12" customFormat="false" ht="14.25" hidden="false" customHeight="false" outlineLevel="0" collapsed="false">
      <c r="B12" s="11" t="n">
        <v>2</v>
      </c>
      <c r="C12" s="10" t="s">
        <v>173</v>
      </c>
      <c r="D12" s="18" t="s">
        <v>172</v>
      </c>
      <c r="E12" s="19"/>
      <c r="F12" s="21" t="n">
        <f aca="false">SQRT($Y12*1000/F$2)</f>
        <v>5.24404424085076</v>
      </c>
      <c r="G12" s="21" t="n">
        <f aca="false">SQRT($Y12*1000/G$2)</f>
        <v>7.41619848709566</v>
      </c>
      <c r="H12" s="21" t="n">
        <f aca="false">SQRT($Y12*1000/H$2)</f>
        <v>8.2915619758885</v>
      </c>
      <c r="I12" s="21" t="n">
        <f aca="false">SQRT($Y12*1000/I$2)</f>
        <v>8.56348838577675</v>
      </c>
      <c r="J12" s="21" t="n">
        <f aca="false">SQRT($Y12*1000/J$2)</f>
        <v>9.38083151964686</v>
      </c>
      <c r="K12" s="21" t="n">
        <f aca="false">SQRT($Y12*1000/K$2)</f>
        <v>12.11060141639</v>
      </c>
      <c r="L12" s="21" t="n">
        <f aca="false">SQRT($Y12*1000/L$2)</f>
        <v>21.189138534559</v>
      </c>
      <c r="M12" s="21" t="n">
        <f aca="false">SQRT($Y12*1000/M$2)</f>
        <v>5.27713002169008</v>
      </c>
      <c r="N12" s="20" t="n">
        <f aca="false">SQRT($Y12*1000/N$2)</f>
        <v>2.97841698590635</v>
      </c>
      <c r="O12" s="20" t="n">
        <f aca="false">SQRT($Y12*1000/O$2)</f>
        <v>1.08176372926691</v>
      </c>
      <c r="P12" s="20" t="n">
        <f aca="false">SQRT($Y12*1000/P$2)</f>
        <v>0.74535599249993</v>
      </c>
      <c r="Q12" s="20" t="n">
        <f aca="false">SQRT($Y12*1000/Q$2)</f>
        <v>0.473803541479343</v>
      </c>
      <c r="R12" s="20" t="n">
        <f aca="false">SQRT($Y12*1000/R$2)</f>
        <v>3.34178286104219</v>
      </c>
      <c r="S12" s="20" t="n">
        <f aca="false">SQRT($Y12*1000/S$2)</f>
        <v>1.99456766764926</v>
      </c>
      <c r="T12" s="20" t="n">
        <f aca="false">SQRT($Y12*1000/T$2)</f>
        <v>0.723746864455746</v>
      </c>
      <c r="U12" s="20" t="n">
        <f aca="false">SQRT($Y12*1000/U$2)</f>
        <v>0.498867495714586</v>
      </c>
      <c r="V12" s="20" t="n">
        <f aca="false">SQRT($Y12*1000/V$2)</f>
        <v>0.316515638416931</v>
      </c>
      <c r="W12" s="19"/>
      <c r="X12" s="22" t="n">
        <v>220</v>
      </c>
      <c r="Y12" s="16" t="n">
        <f aca="false">X12/1000</f>
        <v>0.22</v>
      </c>
      <c r="Z12" s="23" t="n">
        <v>21</v>
      </c>
      <c r="AA12" s="24" t="n">
        <f aca="false">$Z12*$Z12*AA$2</f>
        <v>216.09</v>
      </c>
      <c r="AB12" s="21"/>
      <c r="AC12" s="21"/>
      <c r="AD12" s="21"/>
      <c r="AE12" s="21"/>
      <c r="AF12" s="21"/>
      <c r="AG12" s="19"/>
      <c r="AH12" s="25" t="n">
        <f aca="false">(AA12-X12)/X12</f>
        <v>-0.0177727272727273</v>
      </c>
      <c r="AI12" s="21" t="n">
        <v>11</v>
      </c>
      <c r="AJ12" s="21" t="n">
        <f aca="false">AI12*B12</f>
        <v>22</v>
      </c>
      <c r="AM12" s="11" t="n">
        <f aca="false">SUM(AM6:AM11)</f>
        <v>45</v>
      </c>
    </row>
    <row r="13" customFormat="false" ht="14.25" hidden="false" customHeight="false" outlineLevel="0" collapsed="false">
      <c r="B13" s="11" t="n">
        <v>2</v>
      </c>
      <c r="C13" s="10" t="s">
        <v>170</v>
      </c>
      <c r="D13" s="18" t="s">
        <v>169</v>
      </c>
      <c r="E13" s="19"/>
      <c r="F13" s="21" t="n">
        <f aca="false">SQRT($Y13*1000/F$2)</f>
        <v>5.53398590529466</v>
      </c>
      <c r="G13" s="21" t="n">
        <f aca="false">SQRT($Y13*1000/G$2)</f>
        <v>7.82623792124926</v>
      </c>
      <c r="H13" s="21" t="n">
        <f aca="false">SQRT($Y13*1000/H$2)</f>
        <v>8.75</v>
      </c>
      <c r="I13" s="21" t="n">
        <f aca="false">SQRT($Y13*1000/I$2)</f>
        <v>9.03696114115064</v>
      </c>
      <c r="J13" s="21" t="n">
        <f aca="false">SQRT($Y13*1000/J$2)</f>
        <v>9.89949493661167</v>
      </c>
      <c r="K13" s="21" t="n">
        <f aca="false">SQRT($Y13*1000/K$2)</f>
        <v>12.7801930084539</v>
      </c>
      <c r="L13" s="21" t="n">
        <f aca="false">SQRT($Y13*1000/L$2)</f>
        <v>22.3606797749979</v>
      </c>
      <c r="M13" s="21" t="n">
        <f aca="false">SQRT($Y13*1000/M$2)</f>
        <v>5.56890098923011</v>
      </c>
      <c r="N13" s="20" t="n">
        <f aca="false">SQRT($Y13*1000/N$2)</f>
        <v>3.14309278546856</v>
      </c>
      <c r="O13" s="20" t="n">
        <f aca="false">SQRT($Y13*1000/O$2)</f>
        <v>1.14157412784352</v>
      </c>
      <c r="P13" s="20" t="n">
        <f aca="false">SQRT($Y13*1000/P$2)</f>
        <v>0.786566506207116</v>
      </c>
      <c r="Q13" s="20" t="n">
        <f aca="false">SQRT($Y13*1000/Q$2)</f>
        <v>0.5</v>
      </c>
      <c r="R13" s="20" t="n">
        <f aca="false">SQRT($Y13*1000/R$2)</f>
        <v>3.52654905301915</v>
      </c>
      <c r="S13" s="20" t="n">
        <f aca="false">SQRT($Y13*1000/S$2)</f>
        <v>2.10484672763492</v>
      </c>
      <c r="T13" s="20" t="n">
        <f aca="false">SQRT($Y13*1000/T$2)</f>
        <v>0.763762615825973</v>
      </c>
      <c r="U13" s="20" t="n">
        <f aca="false">SQRT($Y13*1000/U$2)</f>
        <v>0.526449732896664</v>
      </c>
      <c r="V13" s="20" t="n">
        <f aca="false">SQRT($Y13*1000/V$2)</f>
        <v>0.334015695016423</v>
      </c>
      <c r="W13" s="19"/>
      <c r="X13" s="22" t="n">
        <v>245</v>
      </c>
      <c r="Y13" s="16" t="n">
        <f aca="false">X13/1000</f>
        <v>0.245</v>
      </c>
      <c r="Z13" s="23" t="n">
        <v>22</v>
      </c>
      <c r="AA13" s="24" t="n">
        <f aca="false">$Z13*$Z13*AA$2</f>
        <v>237.16</v>
      </c>
      <c r="AB13" s="21"/>
      <c r="AC13" s="21"/>
      <c r="AD13" s="21"/>
      <c r="AE13" s="21"/>
      <c r="AF13" s="21"/>
      <c r="AG13" s="19"/>
      <c r="AH13" s="25" t="n">
        <f aca="false">(AA13-X13)/X13</f>
        <v>-0.032</v>
      </c>
      <c r="AI13" s="21" t="n">
        <v>12</v>
      </c>
      <c r="AJ13" s="21" t="n">
        <f aca="false">AI13*B13</f>
        <v>24</v>
      </c>
    </row>
    <row r="14" customFormat="false" ht="14.25" hidden="false" customHeight="false" outlineLevel="0" collapsed="false">
      <c r="B14" s="11" t="n">
        <v>1</v>
      </c>
      <c r="C14" s="10" t="s">
        <v>167</v>
      </c>
      <c r="D14" s="18" t="s">
        <v>166</v>
      </c>
      <c r="E14" s="19"/>
      <c r="F14" s="21" t="n">
        <f aca="false">SQRT($Y14*1000/F$2)</f>
        <v>6.42261628933257</v>
      </c>
      <c r="G14" s="21" t="n">
        <f aca="false">SQRT($Y14*1000/G$2)</f>
        <v>9.08295106229248</v>
      </c>
      <c r="H14" s="21" t="n">
        <f aca="false">SQRT($Y14*1000/H$2)</f>
        <v>10.155048005795</v>
      </c>
      <c r="I14" s="21" t="n">
        <f aca="false">SQRT($Y14*1000/I$2)</f>
        <v>10.4880884817015</v>
      </c>
      <c r="J14" s="21" t="n">
        <f aca="false">SQRT($Y14*1000/J$2)</f>
        <v>11.4891252930761</v>
      </c>
      <c r="K14" s="21" t="n">
        <f aca="false">SQRT($Y14*1000/K$2)</f>
        <v>14.8323969741913</v>
      </c>
      <c r="L14" s="21" t="n">
        <f aca="false">SQRT($Y14*1000/L$2)</f>
        <v>25.9512887494071</v>
      </c>
      <c r="M14" s="21" t="n">
        <f aca="false">SQRT($Y14*1000/M$2)</f>
        <v>6.46313792973151</v>
      </c>
      <c r="N14" s="20" t="n">
        <f aca="false">SQRT($Y14*1000/N$2)</f>
        <v>3.6478009283544</v>
      </c>
      <c r="O14" s="20" t="n">
        <f aca="false">SQRT($Y14*1000/O$2)</f>
        <v>1.32488457947708</v>
      </c>
      <c r="P14" s="20" t="n">
        <f aca="false">SQRT($Y14*1000/P$2)</f>
        <v>0.912870929175277</v>
      </c>
      <c r="Q14" s="20" t="n">
        <f aca="false">SQRT($Y14*1000/Q$2)</f>
        <v>0.580288457473997</v>
      </c>
      <c r="R14" s="20" t="n">
        <f aca="false">SQRT($Y14*1000/R$2)</f>
        <v>4.09283142036573</v>
      </c>
      <c r="S14" s="20" t="n">
        <f aca="false">SQRT($Y14*1000/S$2)</f>
        <v>2.44283652159692</v>
      </c>
      <c r="T14" s="20" t="n">
        <f aca="false">SQRT($Y14*1000/T$2)</f>
        <v>0.886405260427918</v>
      </c>
      <c r="U14" s="20" t="n">
        <f aca="false">SQRT($Y14*1000/U$2)</f>
        <v>0.610985406880405</v>
      </c>
      <c r="V14" s="20" t="n">
        <f aca="false">SQRT($Y14*1000/V$2)</f>
        <v>0.38765090486637</v>
      </c>
      <c r="W14" s="19"/>
      <c r="X14" s="22" t="n">
        <v>330</v>
      </c>
      <c r="Y14" s="16" t="n">
        <f aca="false">X14/1000</f>
        <v>0.33</v>
      </c>
      <c r="Z14" s="23" t="n">
        <v>26</v>
      </c>
      <c r="AA14" s="24" t="n">
        <f aca="false">$Z14*$Z14*AA$2</f>
        <v>331.24</v>
      </c>
      <c r="AB14" s="22" t="s">
        <v>14</v>
      </c>
      <c r="AC14" s="22" t="s">
        <v>14</v>
      </c>
      <c r="AD14" s="22"/>
      <c r="AE14" s="22"/>
      <c r="AF14" s="21"/>
      <c r="AG14" s="19"/>
      <c r="AH14" s="25" t="n">
        <f aca="false">(AA14-X14)/X14</f>
        <v>0.00375757575757578</v>
      </c>
      <c r="AI14" s="21" t="n">
        <v>14</v>
      </c>
      <c r="AJ14" s="21" t="n">
        <f aca="false">AI14*B14</f>
        <v>14</v>
      </c>
    </row>
    <row r="15" customFormat="false" ht="14.25" hidden="false" customHeight="false" outlineLevel="0" collapsed="false">
      <c r="B15" s="11" t="n">
        <v>1</v>
      </c>
      <c r="C15" s="10" t="s">
        <v>164</v>
      </c>
      <c r="D15" s="18" t="s">
        <v>163</v>
      </c>
      <c r="E15" s="19"/>
      <c r="F15" s="21" t="n">
        <f aca="false">SQRT($Y15*1000/F$2)</f>
        <v>7.07106781186548</v>
      </c>
      <c r="G15" s="21" t="n">
        <f aca="false">SQRT($Y15*1000/G$2)</f>
        <v>10</v>
      </c>
      <c r="H15" s="21" t="n">
        <f aca="false">SQRT($Y15*1000/H$2)</f>
        <v>11.180339887499</v>
      </c>
      <c r="I15" s="21" t="n">
        <f aca="false">SQRT($Y15*1000/I$2)</f>
        <v>11.5470053837925</v>
      </c>
      <c r="J15" s="21" t="n">
        <f aca="false">SQRT($Y15*1000/J$2)</f>
        <v>12.6491106406735</v>
      </c>
      <c r="K15" s="21" t="n">
        <f aca="false">SQRT($Y15*1000/K$2)</f>
        <v>16.3299316185545</v>
      </c>
      <c r="L15" s="21" t="n">
        <f aca="false">SQRT($Y15*1000/L$2)</f>
        <v>28.5714285714286</v>
      </c>
      <c r="M15" s="21" t="n">
        <f aca="false">SQRT($Y15*1000/M$2)</f>
        <v>7.1156806696482</v>
      </c>
      <c r="N15" s="20" t="n">
        <f aca="false">SQRT($Y15*1000/N$2)</f>
        <v>4.01609664451249</v>
      </c>
      <c r="O15" s="20" t="n">
        <f aca="false">SQRT($Y15*1000/O$2)</f>
        <v>1.45864991497895</v>
      </c>
      <c r="P15" s="20" t="n">
        <f aca="false">SQRT($Y15*1000/P$2)</f>
        <v>1.00503781525921</v>
      </c>
      <c r="Q15" s="20" t="n">
        <f aca="false">SQRT($Y15*1000/Q$2)</f>
        <v>0.63887656499994</v>
      </c>
      <c r="R15" s="20" t="n">
        <f aca="false">SQRT($Y15*1000/R$2)</f>
        <v>4.50605909059333</v>
      </c>
      <c r="S15" s="20" t="n">
        <f aca="false">SQRT($Y15*1000/S$2)</f>
        <v>2.68947449440553</v>
      </c>
      <c r="T15" s="20" t="n">
        <f aca="false">SQRT($Y15*1000/T$2)</f>
        <v>0.975900072948533</v>
      </c>
      <c r="U15" s="20" t="n">
        <f aca="false">SQRT($Y15*1000/U$2)</f>
        <v>0.672672793996312</v>
      </c>
      <c r="V15" s="20" t="n">
        <f aca="false">SQRT($Y15*1000/V$2)</f>
        <v>0.42678959977632</v>
      </c>
      <c r="W15" s="19"/>
      <c r="X15" s="22" t="n">
        <v>400</v>
      </c>
      <c r="Y15" s="16" t="n">
        <f aca="false">X15/1000</f>
        <v>0.4</v>
      </c>
      <c r="Z15" s="23" t="n">
        <v>10</v>
      </c>
      <c r="AA15" s="22" t="s">
        <v>14</v>
      </c>
      <c r="AB15" s="22" t="s">
        <v>14</v>
      </c>
      <c r="AC15" s="24" t="n">
        <f aca="false">$Z15*$Z15*AC$2</f>
        <v>400</v>
      </c>
      <c r="AD15" s="22"/>
      <c r="AE15" s="22"/>
      <c r="AF15" s="21"/>
      <c r="AG15" s="19"/>
      <c r="AH15" s="25" t="n">
        <f aca="false">(AC15-X15)/X15</f>
        <v>0</v>
      </c>
      <c r="AI15" s="21" t="n">
        <v>6</v>
      </c>
      <c r="AJ15" s="21" t="n">
        <f aca="false">AI15*B15</f>
        <v>6</v>
      </c>
    </row>
    <row r="16" customFormat="false" ht="14.25" hidden="false" customHeight="false" outlineLevel="0" collapsed="false">
      <c r="B16" s="11" t="n">
        <v>3</v>
      </c>
      <c r="C16" s="10" t="s">
        <v>161</v>
      </c>
      <c r="D16" s="18" t="s">
        <v>160</v>
      </c>
      <c r="E16" s="19"/>
      <c r="F16" s="21" t="n">
        <f aca="false">SQRT($Y16*1000/F$2)</f>
        <v>8.36660026534076</v>
      </c>
      <c r="G16" s="21" t="n">
        <f aca="false">SQRT($Y16*1000/G$2)</f>
        <v>11.8321595661992</v>
      </c>
      <c r="H16" s="21" t="n">
        <f aca="false">SQRT($Y16*1000/H$2)</f>
        <v>13.228756555323</v>
      </c>
      <c r="I16" s="21" t="n">
        <f aca="false">SQRT($Y16*1000/I$2)</f>
        <v>13.6626010212795</v>
      </c>
      <c r="J16" s="21" t="n">
        <f aca="false">SQRT($Y16*1000/J$2)</f>
        <v>14.9666295470958</v>
      </c>
      <c r="K16" s="21" t="n">
        <f aca="false">SQRT($Y16*1000/K$2)</f>
        <v>19.3218356615859</v>
      </c>
      <c r="L16" s="21" t="n">
        <f aca="false">SQRT($Y16*1000/L$2)</f>
        <v>33.8061701891407</v>
      </c>
      <c r="M16" s="21" t="n">
        <f aca="false">SQRT($Y16*1000/M$2)</f>
        <v>8.41938691053969</v>
      </c>
      <c r="N16" s="20" t="n">
        <f aca="false">SQRT($Y16*1000/N$2)</f>
        <v>4.75190963311491</v>
      </c>
      <c r="O16" s="20" t="n">
        <f aca="false">SQRT($Y16*1000/O$2)</f>
        <v>1.72589785452538</v>
      </c>
      <c r="P16" s="20" t="n">
        <f aca="false">SQRT($Y16*1000/P$2)</f>
        <v>1.18917678002113</v>
      </c>
      <c r="Q16" s="20" t="n">
        <f aca="false">SQRT($Y16*1000/Q$2)</f>
        <v>0.755928946018454</v>
      </c>
      <c r="R16" s="21" t="n">
        <f aca="false">SQRT($Y16*1000/R$2)</f>
        <v>5.33164101746229</v>
      </c>
      <c r="S16" s="20" t="n">
        <f aca="false">SQRT($Y16*1000/S$2)</f>
        <v>3.18222913670292</v>
      </c>
      <c r="T16" s="20" t="n">
        <f aca="false">SQRT($Y16*1000/T$2)</f>
        <v>1.15470053837925</v>
      </c>
      <c r="U16" s="20" t="n">
        <f aca="false">SQRT($Y16*1000/U$2)</f>
        <v>0.795917183440543</v>
      </c>
      <c r="V16" s="20" t="n">
        <f aca="false">SQRT($Y16*1000/V$2)</f>
        <v>0.504984264574772</v>
      </c>
      <c r="W16" s="19"/>
      <c r="X16" s="22" t="n">
        <v>560</v>
      </c>
      <c r="Y16" s="16" t="n">
        <f aca="false">X16/1000</f>
        <v>0.56</v>
      </c>
      <c r="Z16" s="23" t="n">
        <v>34</v>
      </c>
      <c r="AA16" s="24" t="n">
        <f aca="false">$Z16*$Z16*AA$2</f>
        <v>566.44</v>
      </c>
      <c r="AB16" s="22" t="s">
        <v>14</v>
      </c>
      <c r="AC16" s="22" t="s">
        <v>14</v>
      </c>
      <c r="AD16" s="22"/>
      <c r="AE16" s="22"/>
      <c r="AF16" s="21"/>
      <c r="AG16" s="19"/>
      <c r="AH16" s="25" t="n">
        <f aca="false">(AA16-X16)/X16</f>
        <v>0.0114999999999999</v>
      </c>
      <c r="AI16" s="21" t="n">
        <v>18</v>
      </c>
      <c r="AJ16" s="21" t="n">
        <f aca="false">AI16*B16</f>
        <v>54</v>
      </c>
    </row>
    <row r="17" customFormat="false" ht="14.25" hidden="false" customHeight="false" outlineLevel="0" collapsed="false">
      <c r="B17" s="11" t="n">
        <v>2</v>
      </c>
      <c r="C17" s="10" t="s">
        <v>253</v>
      </c>
      <c r="D17" s="18" t="s">
        <v>157</v>
      </c>
      <c r="E17" s="19"/>
      <c r="F17" s="21" t="n">
        <f aca="false">SQRT($Y17*1000/F$2)</f>
        <v>9.48683298050514</v>
      </c>
      <c r="G17" s="21" t="n">
        <f aca="false">SQRT($Y17*1000/G$2)</f>
        <v>13.4164078649987</v>
      </c>
      <c r="H17" s="21" t="n">
        <f aca="false">SQRT($Y17*1000/H$2)</f>
        <v>15</v>
      </c>
      <c r="I17" s="21" t="n">
        <f aca="false">SQRT($Y17*1000/I$2)</f>
        <v>15.4919333848297</v>
      </c>
      <c r="J17" s="21" t="n">
        <f aca="false">SQRT($Y17*1000/J$2)</f>
        <v>16.9705627484771</v>
      </c>
      <c r="K17" s="21" t="n">
        <f aca="false">SQRT($Y17*1000/K$2)</f>
        <v>21.9089023002066</v>
      </c>
      <c r="L17" s="21" t="n">
        <f aca="false">SQRT($Y17*1000/L$2)</f>
        <v>38.3325938999964</v>
      </c>
      <c r="M17" s="21" t="n">
        <f aca="false">SQRT($Y17*1000/M$2)</f>
        <v>9.54668741010876</v>
      </c>
      <c r="N17" s="21" t="n">
        <f aca="false">SQRT($Y17*1000/N$2)</f>
        <v>5.38815906080325</v>
      </c>
      <c r="O17" s="20" t="n">
        <f aca="false">SQRT($Y17*1000/O$2)</f>
        <v>1.95698421916033</v>
      </c>
      <c r="P17" s="20" t="n">
        <f aca="false">SQRT($Y17*1000/P$2)</f>
        <v>1.34839972492648</v>
      </c>
      <c r="Q17" s="20" t="n">
        <f aca="false">SQRT($Y17*1000/Q$2)</f>
        <v>0.857142857142857</v>
      </c>
      <c r="R17" s="21" t="n">
        <f aca="false">SQRT($Y17*1000/R$2)</f>
        <v>6.04551266231854</v>
      </c>
      <c r="S17" s="20" t="n">
        <f aca="false">SQRT($Y17*1000/S$2)</f>
        <v>3.60830867594558</v>
      </c>
      <c r="T17" s="20" t="n">
        <f aca="false">SQRT($Y17*1000/T$2)</f>
        <v>1.30930734141595</v>
      </c>
      <c r="U17" s="20" t="n">
        <f aca="false">SQRT($Y17*1000/U$2)</f>
        <v>0.90248525639428</v>
      </c>
      <c r="V17" s="20" t="n">
        <f aca="false">SQRT($Y17*1000/V$2)</f>
        <v>0.572598334313868</v>
      </c>
      <c r="W17" s="19"/>
      <c r="X17" s="22" t="n">
        <v>720</v>
      </c>
      <c r="Y17" s="16" t="n">
        <f aca="false">X17/1000</f>
        <v>0.72</v>
      </c>
      <c r="Z17" s="23" t="n">
        <v>17</v>
      </c>
      <c r="AA17" s="22" t="s">
        <v>14</v>
      </c>
      <c r="AB17" s="24" t="n">
        <f aca="false">$Z17*$Z17*AB$2</f>
        <v>722.5</v>
      </c>
      <c r="AC17" s="22" t="s">
        <v>14</v>
      </c>
      <c r="AD17" s="22"/>
      <c r="AE17" s="22"/>
      <c r="AF17" s="21"/>
      <c r="AG17" s="19"/>
      <c r="AH17" s="25" t="n">
        <f aca="false">(AB17-X17)/X17</f>
        <v>0.00347222222222222</v>
      </c>
      <c r="AI17" s="21" t="n">
        <v>11</v>
      </c>
      <c r="AJ17" s="21" t="n">
        <f aca="false">AI17*B17</f>
        <v>22</v>
      </c>
    </row>
    <row r="18" customFormat="false" ht="14.25" hidden="false" customHeight="false" outlineLevel="0" collapsed="false">
      <c r="B18" s="11" t="n">
        <v>2</v>
      </c>
      <c r="C18" s="10" t="s">
        <v>156</v>
      </c>
      <c r="D18" s="18" t="s">
        <v>155</v>
      </c>
      <c r="E18" s="19"/>
      <c r="F18" s="21" t="n">
        <f aca="false">SQRT($Y18*1000/F$2)</f>
        <v>10.1242283656583</v>
      </c>
      <c r="G18" s="21" t="n">
        <f aca="false">SQRT($Y18*1000/G$2)</f>
        <v>14.3178210632764</v>
      </c>
      <c r="H18" s="21" t="n">
        <f aca="false">SQRT($Y18*1000/H$2)</f>
        <v>16.0078105935821</v>
      </c>
      <c r="I18" s="21" t="n">
        <f aca="false">SQRT($Y18*1000/I$2)</f>
        <v>16.532795690183</v>
      </c>
      <c r="J18" s="21" t="n">
        <f aca="false">SQRT($Y18*1000/J$2)</f>
        <v>18.1107702762748</v>
      </c>
      <c r="K18" s="21" t="n">
        <f aca="false">SQRT($Y18*1000/K$2)</f>
        <v>23.3809038890002</v>
      </c>
      <c r="L18" s="27" t="n">
        <f aca="false">SQRT($Y18*1000/L$2)</f>
        <v>40.9080601807896</v>
      </c>
      <c r="M18" s="21" t="n">
        <f aca="false">SQRT($Y18*1000/M$2)</f>
        <v>10.1881042571437</v>
      </c>
      <c r="N18" s="21" t="n">
        <f aca="false">SQRT($Y18*1000/N$2)</f>
        <v>5.75017531289545</v>
      </c>
      <c r="O18" s="20" t="n">
        <f aca="false">SQRT($Y18*1000/O$2)</f>
        <v>2.08846884766318</v>
      </c>
      <c r="P18" s="20" t="n">
        <f aca="false">SQRT($Y18*1000/P$2)</f>
        <v>1.43899516007076</v>
      </c>
      <c r="Q18" s="20" t="n">
        <f aca="false">SQRT($Y18*1000/Q$2)</f>
        <v>0.914732033918978</v>
      </c>
      <c r="R18" s="21" t="n">
        <f aca="false">SQRT($Y18*1000/R$2)</f>
        <v>6.45169477596651</v>
      </c>
      <c r="S18" s="20" t="n">
        <f aca="false">SQRT($Y18*1000/S$2)</f>
        <v>3.8507414565144</v>
      </c>
      <c r="T18" s="20" t="n">
        <f aca="false">SQRT($Y18*1000/T$2)</f>
        <v>1.39727626201154</v>
      </c>
      <c r="U18" s="20" t="n">
        <f aca="false">SQRT($Y18*1000/U$2)</f>
        <v>0.963120869857336</v>
      </c>
      <c r="V18" s="20" t="n">
        <f aca="false">SQRT($Y18*1000/V$2)</f>
        <v>0.611069712126468</v>
      </c>
      <c r="W18" s="19"/>
      <c r="X18" s="11" t="n">
        <v>820</v>
      </c>
      <c r="Y18" s="16" t="n">
        <f aca="false">X18/1000</f>
        <v>0.82</v>
      </c>
      <c r="Z18" s="23" t="n">
        <v>18</v>
      </c>
      <c r="AB18" s="24" t="n">
        <f aca="false">$Z18*$Z18*AB$2</f>
        <v>810</v>
      </c>
      <c r="AD18" s="22"/>
      <c r="AE18" s="22"/>
      <c r="AG18" s="19"/>
      <c r="AH18" s="25" t="n">
        <f aca="false">(AB18-X18)/X18</f>
        <v>-0.0121951219512195</v>
      </c>
      <c r="AI18" s="21" t="n">
        <v>10</v>
      </c>
      <c r="AJ18" s="21" t="n">
        <f aca="false">AI18*B18</f>
        <v>20</v>
      </c>
    </row>
    <row r="19" customFormat="false" ht="14.25" hidden="false" customHeight="false" outlineLevel="0" collapsed="false">
      <c r="B19" s="11" t="n">
        <v>2</v>
      </c>
      <c r="C19" s="10" t="s">
        <v>153</v>
      </c>
      <c r="D19" s="18" t="s">
        <v>152</v>
      </c>
      <c r="E19" s="19"/>
      <c r="F19" s="21" t="n">
        <f aca="false">SQRT($Y19*1000/F$2)</f>
        <v>10.2469507659596</v>
      </c>
      <c r="G19" s="21" t="n">
        <f aca="false">SQRT($Y19*1000/G$2)</f>
        <v>14.4913767461894</v>
      </c>
      <c r="H19" s="21" t="n">
        <f aca="false">SQRT($Y19*1000/H$2)</f>
        <v>16.2018517460196</v>
      </c>
      <c r="I19" s="21" t="n">
        <f aca="false">SQRT($Y19*1000/I$2)</f>
        <v>16.7332005306815</v>
      </c>
      <c r="J19" s="21" t="n">
        <f aca="false">SQRT($Y19*1000/J$2)</f>
        <v>18.3303027798234</v>
      </c>
      <c r="K19" s="21" t="n">
        <f aca="false">SQRT($Y19*1000/K$2)</f>
        <v>23.6643191323985</v>
      </c>
      <c r="L19" s="27" t="n">
        <f aca="false">SQRT($Y19*1000/L$2)</f>
        <v>41.4039335605413</v>
      </c>
      <c r="M19" s="21" t="n">
        <f aca="false">SQRT($Y19*1000/M$2)</f>
        <v>10.311600938945</v>
      </c>
      <c r="N19" s="21" t="n">
        <f aca="false">SQRT($Y19*1000/N$2)</f>
        <v>5.81987695247378</v>
      </c>
      <c r="O19" s="20" t="n">
        <f aca="false">SQRT($Y19*1000/O$2)</f>
        <v>2.11378454587571</v>
      </c>
      <c r="P19" s="20" t="n">
        <f aca="false">SQRT($Y19*1000/P$2)</f>
        <v>1.45643816250884</v>
      </c>
      <c r="Q19" s="20" t="n">
        <f aca="false">SQRT($Y19*1000/Q$2)</f>
        <v>0.925820099772551</v>
      </c>
      <c r="R19" s="21" t="n">
        <f aca="false">SQRT($Y19*1000/R$2)</f>
        <v>6.52989999223797</v>
      </c>
      <c r="S19" s="20" t="n">
        <f aca="false">SQRT($Y19*1000/S$2)</f>
        <v>3.89741881476979</v>
      </c>
      <c r="T19" s="20" t="n">
        <f aca="false">SQRT($Y19*1000/T$2)</f>
        <v>1.4142135623731</v>
      </c>
      <c r="U19" s="20" t="n">
        <f aca="false">SQRT($Y19*1000/U$2)</f>
        <v>0.974795488471244</v>
      </c>
      <c r="V19" s="20" t="n">
        <f aca="false">SQRT($Y19*1000/V$2)</f>
        <v>0.618476888171406</v>
      </c>
      <c r="W19" s="19"/>
      <c r="X19" s="11" t="n">
        <v>840</v>
      </c>
      <c r="Y19" s="16" t="n">
        <f aca="false">X19/1000</f>
        <v>0.84</v>
      </c>
      <c r="Z19" s="23" t="n">
        <v>18</v>
      </c>
      <c r="AA19" s="22" t="s">
        <v>14</v>
      </c>
      <c r="AB19" s="24" t="n">
        <f aca="false">$Z19*$Z19*AB$2</f>
        <v>810</v>
      </c>
      <c r="AC19" s="22" t="s">
        <v>14</v>
      </c>
      <c r="AD19" s="22"/>
      <c r="AE19" s="22"/>
      <c r="AG19" s="19"/>
      <c r="AH19" s="25" t="n">
        <f aca="false">(AB19-X19)/X19</f>
        <v>-0.0357142857142857</v>
      </c>
      <c r="AI19" s="21" t="n">
        <v>10</v>
      </c>
      <c r="AJ19" s="21" t="n">
        <f aca="false">AI19*B19</f>
        <v>20</v>
      </c>
    </row>
    <row r="20" customFormat="false" ht="14.25" hidden="false" customHeight="false" outlineLevel="0" collapsed="false">
      <c r="B20" s="11" t="n">
        <v>3</v>
      </c>
      <c r="C20" s="10" t="s">
        <v>150</v>
      </c>
      <c r="D20" s="18" t="s">
        <v>149</v>
      </c>
      <c r="E20" s="19"/>
      <c r="F20" s="21" t="n">
        <f aca="false">SQRT($Y20*1000/F$2)</f>
        <v>11.180339887499</v>
      </c>
      <c r="G20" s="21" t="n">
        <f aca="false">SQRT($Y20*1000/G$2)</f>
        <v>15.8113883008419</v>
      </c>
      <c r="H20" s="21" t="n">
        <f aca="false">SQRT($Y20*1000/H$2)</f>
        <v>17.6776695296637</v>
      </c>
      <c r="I20" s="21" t="n">
        <f aca="false">SQRT($Y20*1000/I$2)</f>
        <v>18.2574185835055</v>
      </c>
      <c r="J20" s="21" t="n">
        <f aca="false">SQRT($Y20*1000/J$2)</f>
        <v>20</v>
      </c>
      <c r="K20" s="21" t="n">
        <f aca="false">SQRT($Y20*1000/K$2)</f>
        <v>25.8198889747161</v>
      </c>
      <c r="L20" s="27" t="n">
        <f aca="false">SQRT($Y20*1000/L$2)</f>
        <v>45.1753951452626</v>
      </c>
      <c r="M20" s="21" t="n">
        <f aca="false">SQRT($Y20*1000/M$2)</f>
        <v>11.2508790092602</v>
      </c>
      <c r="N20" s="21" t="n">
        <f aca="false">SQRT($Y20*1000/N$2)</f>
        <v>6.35000635000953</v>
      </c>
      <c r="O20" s="20" t="n">
        <f aca="false">SQRT($Y20*1000/O$2)</f>
        <v>2.30632802007221</v>
      </c>
      <c r="P20" s="20" t="n">
        <f aca="false">SQRT($Y20*1000/P$2)</f>
        <v>1.58910431540932</v>
      </c>
      <c r="Q20" s="20" t="n">
        <f aca="false">SQRT($Y20*1000/Q$2)</f>
        <v>1.01015254455221</v>
      </c>
      <c r="R20" s="21" t="n">
        <f aca="false">SQRT($Y20*1000/R$2)</f>
        <v>7.12470499879097</v>
      </c>
      <c r="S20" s="20" t="n">
        <f aca="false">SQRT($Y20*1000/S$2)</f>
        <v>4.25243255562562</v>
      </c>
      <c r="T20" s="20" t="n">
        <f aca="false">SQRT($Y20*1000/T$2)</f>
        <v>1.54303349962092</v>
      </c>
      <c r="U20" s="20" t="n">
        <f aca="false">SQRT($Y20*1000/U$2)</f>
        <v>1.06358907452879</v>
      </c>
      <c r="V20" s="20" t="n">
        <f aca="false">SQRT($Y20*1000/V$2)</f>
        <v>0.67481360848243</v>
      </c>
      <c r="W20" s="19"/>
      <c r="X20" s="11" t="n">
        <v>1000</v>
      </c>
      <c r="Y20" s="16" t="n">
        <f aca="false">X20/1000</f>
        <v>1</v>
      </c>
      <c r="Z20" s="23" t="n">
        <v>20</v>
      </c>
      <c r="AB20" s="24" t="n">
        <f aca="false">$Z20*$Z20*AB$2</f>
        <v>1000</v>
      </c>
      <c r="AG20" s="19"/>
      <c r="AH20" s="25" t="n">
        <f aca="false">(AB20-X20)/X20</f>
        <v>0</v>
      </c>
      <c r="AI20" s="21" t="n">
        <v>11</v>
      </c>
      <c r="AJ20" s="21" t="n">
        <f aca="false">AI20*B20</f>
        <v>33</v>
      </c>
    </row>
    <row r="21" customFormat="false" ht="14.25" hidden="false" customHeight="false" outlineLevel="0" collapsed="false">
      <c r="B21" s="11" t="n">
        <v>2</v>
      </c>
      <c r="C21" s="10" t="s">
        <v>147</v>
      </c>
      <c r="D21" s="18" t="s">
        <v>146</v>
      </c>
      <c r="E21" s="19"/>
      <c r="F21" s="21" t="n">
        <f aca="false">SQRT($Y21*1000/F$2)</f>
        <v>12.2474487139159</v>
      </c>
      <c r="G21" s="21" t="n">
        <f aca="false">SQRT($Y21*1000/G$2)</f>
        <v>17.3205080756888</v>
      </c>
      <c r="H21" s="21" t="n">
        <f aca="false">SQRT($Y21*1000/H$2)</f>
        <v>19.3649167310371</v>
      </c>
      <c r="I21" s="21" t="n">
        <f aca="false">SQRT($Y21*1000/I$2)</f>
        <v>20</v>
      </c>
      <c r="J21" s="21" t="n">
        <f aca="false">SQRT($Y21*1000/J$2)</f>
        <v>21.9089023002066</v>
      </c>
      <c r="K21" s="21" t="n">
        <f aca="false">SQRT($Y21*1000/K$2)</f>
        <v>28.2842712474619</v>
      </c>
      <c r="L21" s="27" t="n">
        <f aca="false">SQRT($Y21*1000/L$2)</f>
        <v>49.4871659305394</v>
      </c>
      <c r="M21" s="21" t="n">
        <f aca="false">SQRT($Y21*1000/M$2)</f>
        <v>12.3247204502664</v>
      </c>
      <c r="N21" s="21" t="n">
        <f aca="false">SQRT($Y21*1000/N$2)</f>
        <v>6.95608343640252</v>
      </c>
      <c r="O21" s="20" t="n">
        <f aca="false">SQRT($Y21*1000/O$2)</f>
        <v>2.52645576319956</v>
      </c>
      <c r="P21" s="20" t="n">
        <f aca="false">SQRT($Y21*1000/P$2)</f>
        <v>1.74077655955698</v>
      </c>
      <c r="Q21" s="20" t="n">
        <f aca="false">SQRT($Y21*1000/Q$2)</f>
        <v>1.10656667034498</v>
      </c>
      <c r="R21" s="21" t="n">
        <f aca="false">SQRT($Y21*1000/R$2)</f>
        <v>7.80472328681526</v>
      </c>
      <c r="S21" s="20" t="n">
        <f aca="false">SQRT($Y21*1000/S$2)</f>
        <v>4.65830646997099</v>
      </c>
      <c r="T21" s="20" t="n">
        <f aca="false">SQRT($Y21*1000/T$2)</f>
        <v>1.69030850945703</v>
      </c>
      <c r="U21" s="20" t="n">
        <f aca="false">SQRT($Y21*1000/U$2)</f>
        <v>1.16510345607093</v>
      </c>
      <c r="V21" s="20" t="n">
        <f aca="false">SQRT($Y21*1000/V$2)</f>
        <v>0.739221270954573</v>
      </c>
      <c r="W21" s="19"/>
      <c r="X21" s="11" t="n">
        <v>1200</v>
      </c>
      <c r="Y21" s="16" t="n">
        <f aca="false">X21/1000</f>
        <v>1.2</v>
      </c>
      <c r="Z21" s="23" t="n">
        <v>22</v>
      </c>
      <c r="AB21" s="24" t="n">
        <f aca="false">$Z21*$Z21*AB$2</f>
        <v>1210</v>
      </c>
      <c r="AG21" s="19"/>
      <c r="AH21" s="25" t="n">
        <f aca="false">(AB21-X21)/X21</f>
        <v>0.00833333333333333</v>
      </c>
      <c r="AI21" s="21" t="n">
        <v>12</v>
      </c>
      <c r="AJ21" s="21" t="n">
        <f aca="false">AI21*B21</f>
        <v>24</v>
      </c>
    </row>
    <row r="22" customFormat="false" ht="14.25" hidden="false" customHeight="false" outlineLevel="0" collapsed="false">
      <c r="B22" s="11" t="n">
        <v>2</v>
      </c>
      <c r="C22" s="10" t="s">
        <v>144</v>
      </c>
      <c r="D22" s="18" t="s">
        <v>143</v>
      </c>
      <c r="E22" s="19"/>
      <c r="F22" s="21" t="n">
        <f aca="false">SQRT($Y22*1000/F$2)</f>
        <v>15.8113883008419</v>
      </c>
      <c r="G22" s="21" t="n">
        <f aca="false">SQRT($Y22*1000/G$2)</f>
        <v>22.3606797749979</v>
      </c>
      <c r="H22" s="21" t="n">
        <f aca="false">SQRT($Y22*1000/H$2)</f>
        <v>25</v>
      </c>
      <c r="I22" s="21" t="n">
        <f aca="false">SQRT($Y22*1000/I$2)</f>
        <v>25.8198889747161</v>
      </c>
      <c r="J22" s="21" t="n">
        <f aca="false">SQRT($Y22*1000/J$2)</f>
        <v>28.2842712474619</v>
      </c>
      <c r="K22" s="21" t="n">
        <f aca="false">SQRT($Y22*1000/K$2)</f>
        <v>36.5148371670111</v>
      </c>
      <c r="L22" s="27" t="n">
        <f aca="false">SQRT($Y22*1000/L$2)</f>
        <v>63.887656499994</v>
      </c>
      <c r="M22" s="21" t="n">
        <f aca="false">SQRT($Y22*1000/M$2)</f>
        <v>15.9111456835146</v>
      </c>
      <c r="N22" s="21" t="n">
        <f aca="false">SQRT($Y22*1000/N$2)</f>
        <v>8.98026510133875</v>
      </c>
      <c r="O22" s="20" t="n">
        <f aca="false">SQRT($Y22*1000/O$2)</f>
        <v>3.26164036526721</v>
      </c>
      <c r="P22" s="20" t="n">
        <f aca="false">SQRT($Y22*1000/P$2)</f>
        <v>2.24733287487747</v>
      </c>
      <c r="Q22" s="20" t="n">
        <f aca="false">SQRT($Y22*1000/Q$2)</f>
        <v>1.42857142857143</v>
      </c>
      <c r="R22" s="21" t="n">
        <f aca="false">SQRT($Y22*1000/R$2)</f>
        <v>10.0758544371976</v>
      </c>
      <c r="S22" s="21" t="n">
        <f aca="false">SQRT($Y22*1000/S$2)</f>
        <v>6.01384779324264</v>
      </c>
      <c r="T22" s="20" t="n">
        <f aca="false">SQRT($Y22*1000/T$2)</f>
        <v>2.18217890235992</v>
      </c>
      <c r="U22" s="20" t="n">
        <f aca="false">SQRT($Y22*1000/U$2)</f>
        <v>1.50414209399047</v>
      </c>
      <c r="V22" s="20" t="n">
        <f aca="false">SQRT($Y22*1000/V$2)</f>
        <v>0.95433055718978</v>
      </c>
      <c r="W22" s="19"/>
      <c r="X22" s="11" t="n">
        <v>2000</v>
      </c>
      <c r="Y22" s="16" t="n">
        <f aca="false">X22/1000</f>
        <v>2</v>
      </c>
      <c r="Z22" s="23" t="n">
        <v>26</v>
      </c>
      <c r="AA22" s="22" t="s">
        <v>14</v>
      </c>
      <c r="AB22" s="22" t="s">
        <v>14</v>
      </c>
      <c r="AC22" s="22" t="s">
        <v>14</v>
      </c>
      <c r="AD22" s="24" t="n">
        <f aca="false">$Z22*$Z22*AD$2</f>
        <v>2028</v>
      </c>
      <c r="AG22" s="19"/>
      <c r="AH22" s="25" t="n">
        <f aca="false">(AD22-X22)/X22</f>
        <v>0.014</v>
      </c>
      <c r="AI22" s="21" t="n">
        <v>14</v>
      </c>
      <c r="AJ22" s="21" t="n">
        <f aca="false">AI22*B22</f>
        <v>28</v>
      </c>
    </row>
    <row r="23" customFormat="false" ht="14.25" hidden="false" customHeight="false" outlineLevel="0" collapsed="false">
      <c r="B23" s="11" t="n">
        <v>2</v>
      </c>
      <c r="C23" s="10" t="s">
        <v>141</v>
      </c>
      <c r="D23" s="18" t="s">
        <v>140</v>
      </c>
      <c r="E23" s="19"/>
      <c r="F23" s="21" t="n">
        <f aca="false">SQRT($Y23*1000/F$2)</f>
        <v>16.583123951777</v>
      </c>
      <c r="G23" s="21" t="n">
        <f aca="false">SQRT($Y23*1000/G$2)</f>
        <v>23.4520787991171</v>
      </c>
      <c r="H23" s="21" t="n">
        <f aca="false">SQRT($Y23*1000/H$2)</f>
        <v>26.2202212042538</v>
      </c>
      <c r="I23" s="21" t="n">
        <f aca="false">SQRT($Y23*1000/I$2)</f>
        <v>27.0801280154532</v>
      </c>
      <c r="J23" s="21" t="n">
        <f aca="false">SQRT($Y23*1000/J$2)</f>
        <v>29.6647939483827</v>
      </c>
      <c r="K23" s="21" t="n">
        <f aca="false">SQRT($Y23*1000/K$2)</f>
        <v>38.2970843102535</v>
      </c>
      <c r="L23" s="27" t="n">
        <f aca="false">SQRT($Y23*1000/L$2)</f>
        <v>67.005939426049</v>
      </c>
      <c r="M23" s="21" t="n">
        <f aca="false">SQRT($Y23*1000/M$2)</f>
        <v>16.6877503773944</v>
      </c>
      <c r="N23" s="21" t="n">
        <f aca="false">SQRT($Y23*1000/N$2)</f>
        <v>9.4185814971977</v>
      </c>
      <c r="O23" s="20" t="n">
        <f aca="false">SQRT($Y23*1000/O$2)</f>
        <v>3.42083727464118</v>
      </c>
      <c r="P23" s="20" t="n">
        <f aca="false">SQRT($Y23*1000/P$2)</f>
        <v>2.35702260395516</v>
      </c>
      <c r="Q23" s="20" t="n">
        <f aca="false">SQRT($Y23*1000/Q$2)</f>
        <v>1.49829835452879</v>
      </c>
      <c r="R23" s="21" t="n">
        <f aca="false">SQRT($Y23*1000/R$2)</f>
        <v>10.5676452866073</v>
      </c>
      <c r="S23" s="21" t="n">
        <f aca="false">SQRT($Y23*1000/S$2)</f>
        <v>6.30737677710142</v>
      </c>
      <c r="T23" s="20" t="n">
        <f aca="false">SQRT($Y23*1000/T$2)</f>
        <v>2.28868854108532</v>
      </c>
      <c r="U23" s="20" t="n">
        <f aca="false">SQRT($Y23*1000/U$2)</f>
        <v>1.57755753708238</v>
      </c>
      <c r="V23" s="20" t="n">
        <f aca="false">SQRT($Y23*1000/V$2)</f>
        <v>1.00091033245979</v>
      </c>
      <c r="W23" s="19"/>
      <c r="X23" s="11" t="n">
        <v>2200</v>
      </c>
      <c r="Y23" s="16" t="n">
        <f aca="false">X23/1000</f>
        <v>2.2</v>
      </c>
      <c r="Z23" s="23" t="n">
        <v>27</v>
      </c>
      <c r="AA23" s="22" t="s">
        <v>14</v>
      </c>
      <c r="AB23" s="22" t="s">
        <v>14</v>
      </c>
      <c r="AC23" s="22" t="s">
        <v>14</v>
      </c>
      <c r="AD23" s="24" t="n">
        <f aca="false">$Z23*$Z23*AD$2</f>
        <v>2187</v>
      </c>
      <c r="AE23" s="22"/>
      <c r="AG23" s="19"/>
      <c r="AH23" s="25" t="n">
        <f aca="false">(AD23-X23)/X23</f>
        <v>-0.00590909090909091</v>
      </c>
      <c r="AI23" s="21" t="n">
        <f aca="false">Z23*AI$3</f>
        <v>14.04</v>
      </c>
      <c r="AJ23" s="21" t="n">
        <f aca="false">AI23*B23</f>
        <v>28.08</v>
      </c>
    </row>
    <row r="24" customFormat="false" ht="14.25" hidden="false" customHeight="false" outlineLevel="0" collapsed="false">
      <c r="B24" s="11" t="n">
        <v>2</v>
      </c>
      <c r="C24" s="10" t="s">
        <v>138</v>
      </c>
      <c r="D24" s="18" t="s">
        <v>137</v>
      </c>
      <c r="E24" s="19"/>
      <c r="F24" s="21" t="n">
        <f aca="false">SQRT($Y24*1000/F$2)</f>
        <v>21.2132034355964</v>
      </c>
      <c r="G24" s="21" t="n">
        <f aca="false">SQRT($Y24*1000/G$2)</f>
        <v>30</v>
      </c>
      <c r="H24" s="21" t="n">
        <f aca="false">SQRT($Y24*1000/H$2)</f>
        <v>33.5410196624968</v>
      </c>
      <c r="I24" s="21" t="n">
        <f aca="false">SQRT($Y24*1000/I$2)</f>
        <v>34.6410161513775</v>
      </c>
      <c r="J24" s="21" t="n">
        <f aca="false">SQRT($Y24*1000/J$2)</f>
        <v>37.9473319220205</v>
      </c>
      <c r="K24" s="21" t="n">
        <f aca="false">SQRT($Y24*1000/K$2)</f>
        <v>48.9897948556636</v>
      </c>
      <c r="L24" s="27" t="n">
        <f aca="false">SQRT($Y24*1000/L$2)</f>
        <v>85.7142857142857</v>
      </c>
      <c r="M24" s="21" t="n">
        <f aca="false">SQRT($Y24*1000/M$2)</f>
        <v>21.3470420089446</v>
      </c>
      <c r="N24" s="21" t="n">
        <f aca="false">SQRT($Y24*1000/N$2)</f>
        <v>12.0482899335375</v>
      </c>
      <c r="O24" s="20" t="n">
        <f aca="false">SQRT($Y24*1000/O$2)</f>
        <v>4.37594974493684</v>
      </c>
      <c r="P24" s="20" t="n">
        <f aca="false">SQRT($Y24*1000/P$2)</f>
        <v>3.01511344577764</v>
      </c>
      <c r="Q24" s="20" t="n">
        <f aca="false">SQRT($Y24*1000/Q$2)</f>
        <v>1.91662969499982</v>
      </c>
      <c r="R24" s="21" t="n">
        <f aca="false">SQRT($Y24*1000/R$2)</f>
        <v>13.51817727178</v>
      </c>
      <c r="S24" s="21" t="n">
        <f aca="false">SQRT($Y24*1000/S$2)</f>
        <v>8.06842348321658</v>
      </c>
      <c r="T24" s="20" t="n">
        <f aca="false">SQRT($Y24*1000/T$2)</f>
        <v>2.9277002188456</v>
      </c>
      <c r="U24" s="20" t="n">
        <f aca="false">SQRT($Y24*1000/U$2)</f>
        <v>2.01801838198894</v>
      </c>
      <c r="V24" s="20" t="n">
        <f aca="false">SQRT($Y24*1000/V$2)</f>
        <v>1.28036879932896</v>
      </c>
      <c r="W24" s="19"/>
      <c r="X24" s="11" t="n">
        <v>3600</v>
      </c>
      <c r="Y24" s="16" t="n">
        <f aca="false">X24/1000</f>
        <v>3.6</v>
      </c>
      <c r="Z24" s="23" t="n">
        <v>38</v>
      </c>
      <c r="AA24" s="22" t="s">
        <v>14</v>
      </c>
      <c r="AB24" s="24" t="n">
        <f aca="false">$Z24*$Z24*AB$2</f>
        <v>3610</v>
      </c>
      <c r="AC24" s="22" t="s">
        <v>14</v>
      </c>
      <c r="AD24" s="22" t="s">
        <v>14</v>
      </c>
      <c r="AE24" s="22"/>
      <c r="AG24" s="19"/>
      <c r="AH24" s="25" t="n">
        <f aca="false">(AB24-X24)/X24</f>
        <v>0.00277777777777778</v>
      </c>
      <c r="AI24" s="21" t="n">
        <v>20</v>
      </c>
      <c r="AJ24" s="21" t="n">
        <f aca="false">AI24*B24</f>
        <v>40</v>
      </c>
    </row>
    <row r="25" customFormat="false" ht="14.25" hidden="false" customHeight="false" outlineLevel="0" collapsed="false">
      <c r="B25" s="11" t="n">
        <v>2</v>
      </c>
      <c r="C25" s="10" t="s">
        <v>135</v>
      </c>
      <c r="D25" s="18" t="s">
        <v>134</v>
      </c>
      <c r="E25" s="19"/>
      <c r="F25" s="21" t="n">
        <f aca="false">SQRT($Y25*1000/F$2)</f>
        <v>22.0794021658196</v>
      </c>
      <c r="G25" s="21" t="n">
        <f aca="false">SQRT($Y25*1000/G$2)</f>
        <v>31.224989991992</v>
      </c>
      <c r="H25" s="21" t="n">
        <f aca="false">SQRT($Y25*1000/H$2)</f>
        <v>34.9106001094224</v>
      </c>
      <c r="I25" s="21" t="n">
        <f aca="false">SQRT($Y25*1000/I$2)</f>
        <v>36.0555127546399</v>
      </c>
      <c r="J25" s="21" t="n">
        <f aca="false">SQRT($Y25*1000/J$2)</f>
        <v>39.496835316263</v>
      </c>
      <c r="K25" s="20" t="n">
        <f aca="false">SQRT($Y25*1000/K$2)</f>
        <v>50.9901951359278</v>
      </c>
      <c r="L25" s="27" t="n">
        <f aca="false">SQRT($Y25*1000/L$2)</f>
        <v>89.2142571199771</v>
      </c>
      <c r="M25" s="21" t="n">
        <f aca="false">SQRT($Y25*1000/M$2)</f>
        <v>22.2187057695976</v>
      </c>
      <c r="N25" s="21" t="n">
        <f aca="false">SQRT($Y25*1000/N$2)</f>
        <v>12.5402577531775</v>
      </c>
      <c r="O25" s="20" t="n">
        <f aca="false">SQRT($Y25*1000/O$2)</f>
        <v>4.55463289970375</v>
      </c>
      <c r="P25" s="20" t="n">
        <f aca="false">SQRT($Y25*1000/P$2)</f>
        <v>3.13822957230424</v>
      </c>
      <c r="Q25" s="20" t="n">
        <f aca="false">SQRT($Y25*1000/Q$2)</f>
        <v>1.99489143482413</v>
      </c>
      <c r="R25" s="21" t="n">
        <f aca="false">SQRT($Y25*1000/R$2)</f>
        <v>14.0701650007101</v>
      </c>
      <c r="S25" s="21" t="n">
        <f aca="false">SQRT($Y25*1000/S$2)</f>
        <v>8.39788141715303</v>
      </c>
      <c r="T25" s="20" t="n">
        <f aca="false">SQRT($Y25*1000/T$2)</f>
        <v>3.04724700110022</v>
      </c>
      <c r="U25" s="20" t="n">
        <f aca="false">SQRT($Y25*1000/U$2)</f>
        <v>2.10042012604201</v>
      </c>
      <c r="V25" s="20" t="n">
        <f aca="false">SQRT($Y25*1000/V$2)</f>
        <v>1.33265009817019</v>
      </c>
      <c r="W25" s="19"/>
      <c r="X25" s="11" t="n">
        <v>3900</v>
      </c>
      <c r="Y25" s="16" t="n">
        <f aca="false">X25/1000</f>
        <v>3.9</v>
      </c>
      <c r="Z25" s="23" t="n">
        <v>22</v>
      </c>
      <c r="AA25" s="22" t="s">
        <v>14</v>
      </c>
      <c r="AB25" s="22" t="s">
        <v>14</v>
      </c>
      <c r="AC25" s="22" t="s">
        <v>14</v>
      </c>
      <c r="AD25" s="22" t="s">
        <v>14</v>
      </c>
      <c r="AE25" s="24" t="n">
        <f aca="false">$Z25*$Z25*AE$2</f>
        <v>3872</v>
      </c>
      <c r="AF25" s="22" t="s">
        <v>14</v>
      </c>
      <c r="AG25" s="19"/>
      <c r="AH25" s="25" t="n">
        <f aca="false">(AE25-X25)/X25</f>
        <v>-0.00717948717948718</v>
      </c>
      <c r="AI25" s="21" t="n">
        <v>12</v>
      </c>
      <c r="AJ25" s="21" t="n">
        <f aca="false">AI25*B25</f>
        <v>24</v>
      </c>
    </row>
    <row r="26" customFormat="false" ht="14.25" hidden="false" customHeight="false" outlineLevel="0" collapsed="false">
      <c r="B26" s="11" t="n">
        <v>2</v>
      </c>
      <c r="C26" s="10" t="s">
        <v>132</v>
      </c>
      <c r="D26" s="18" t="s">
        <v>131</v>
      </c>
      <c r="E26" s="19"/>
      <c r="F26" s="21" t="n">
        <f aca="false">SQRT($Y26*1000/F$2)</f>
        <v>25.4950975679639</v>
      </c>
      <c r="G26" s="21" t="n">
        <f aca="false">SQRT($Y26*1000/G$2)</f>
        <v>36.0555127546399</v>
      </c>
      <c r="H26" s="21" t="n">
        <f aca="false">SQRT($Y26*1000/H$2)</f>
        <v>40.3112887414927</v>
      </c>
      <c r="I26" s="21" t="n">
        <f aca="false">SQRT($Y26*1000/I$2)</f>
        <v>41.6333199893227</v>
      </c>
      <c r="J26" s="21" t="n">
        <f aca="false">SQRT($Y26*1000/J$2)</f>
        <v>45.6070170039655</v>
      </c>
      <c r="K26" s="20" t="n">
        <f aca="false">SQRT($Y26*1000/K$2)</f>
        <v>58.878405775519</v>
      </c>
      <c r="L26" s="27" t="n">
        <f aca="false">SQRT($Y26*1000/L$2)</f>
        <v>103.015750727543</v>
      </c>
      <c r="M26" s="21" t="n">
        <f aca="false">SQRT($Y26*1000/M$2)</f>
        <v>25.6559515142445</v>
      </c>
      <c r="N26" s="21" t="n">
        <f aca="false">SQRT($Y26*1000/N$2)</f>
        <v>14.4802423790087</v>
      </c>
      <c r="O26" s="21" t="n">
        <f aca="false">SQRT($Y26*1000/O$2)</f>
        <v>5.25923706140778</v>
      </c>
      <c r="P26" s="20" t="n">
        <f aca="false">SQRT($Y26*1000/P$2)</f>
        <v>3.62371537669739</v>
      </c>
      <c r="Q26" s="20" t="n">
        <f aca="false">SQRT($Y26*1000/Q$2)</f>
        <v>2.30350221379959</v>
      </c>
      <c r="R26" s="21" t="n">
        <f aca="false">SQRT($Y26*1000/R$2)</f>
        <v>16.2468271014049</v>
      </c>
      <c r="S26" s="21" t="n">
        <f aca="false">SQRT($Y26*1000/S$2)</f>
        <v>9.69703819363172</v>
      </c>
      <c r="T26" s="20" t="n">
        <f aca="false">SQRT($Y26*1000/T$2)</f>
        <v>3.51865775274498</v>
      </c>
      <c r="U26" s="20" t="n">
        <f aca="false">SQRT($Y26*1000/U$2)</f>
        <v>2.42535625036333</v>
      </c>
      <c r="V26" s="20" t="n">
        <f aca="false">SQRT($Y26*1000/V$2)</f>
        <v>1.53881178582828</v>
      </c>
      <c r="W26" s="19"/>
      <c r="X26" s="11" t="n">
        <v>5200</v>
      </c>
      <c r="Y26" s="16" t="n">
        <f aca="false">X26/1000</f>
        <v>5.2</v>
      </c>
      <c r="Z26" s="23" t="n">
        <v>25</v>
      </c>
      <c r="AA26" s="22" t="s">
        <v>14</v>
      </c>
      <c r="AB26" s="22" t="s">
        <v>14</v>
      </c>
      <c r="AC26" s="22" t="s">
        <v>14</v>
      </c>
      <c r="AD26" s="22" t="s">
        <v>14</v>
      </c>
      <c r="AE26" s="24" t="n">
        <f aca="false">$Z26*$Z26*AE$2</f>
        <v>5000</v>
      </c>
      <c r="AF26" s="22" t="s">
        <v>14</v>
      </c>
      <c r="AG26" s="19"/>
      <c r="AH26" s="25" t="n">
        <f aca="false">(AE26-X26)/X26</f>
        <v>-0.0384615384615385</v>
      </c>
      <c r="AI26" s="21" t="n">
        <f aca="false">Z26*AI$3</f>
        <v>13</v>
      </c>
      <c r="AJ26" s="21" t="n">
        <f aca="false">AI26*B26</f>
        <v>26</v>
      </c>
    </row>
    <row r="27" customFormat="false" ht="14.25" hidden="false" customHeight="false" outlineLevel="0" collapsed="false">
      <c r="B27" s="11" t="n">
        <v>2</v>
      </c>
      <c r="C27" s="10" t="s">
        <v>129</v>
      </c>
      <c r="D27" s="18" t="s">
        <v>128</v>
      </c>
      <c r="E27" s="19"/>
      <c r="F27" s="21" t="n">
        <f aca="false">SQRT($Y27*1000/F$2)</f>
        <v>26.4575131106459</v>
      </c>
      <c r="G27" s="21" t="n">
        <f aca="false">SQRT($Y27*1000/G$2)</f>
        <v>37.4165738677394</v>
      </c>
      <c r="H27" s="21" t="n">
        <f aca="false">SQRT($Y27*1000/H$2)</f>
        <v>41.8330013267038</v>
      </c>
      <c r="I27" s="21" t="n">
        <f aca="false">SQRT($Y27*1000/I$2)</f>
        <v>43.2049379893857</v>
      </c>
      <c r="J27" s="21" t="n">
        <f aca="false">SQRT($Y27*1000/J$2)</f>
        <v>47.3286382647969</v>
      </c>
      <c r="K27" s="20" t="n">
        <f aca="false">SQRT($Y27*1000/K$2)</f>
        <v>61.1010092660779</v>
      </c>
      <c r="L27" s="27" t="n">
        <f aca="false">SQRT($Y27*1000/L$2)</f>
        <v>106.90449676497</v>
      </c>
      <c r="M27" s="21" t="n">
        <f aca="false">SQRT($Y27*1000/M$2)</f>
        <v>26.6244391395137</v>
      </c>
      <c r="N27" s="21" t="n">
        <f aca="false">SQRT($Y27*1000/N$2)</f>
        <v>15.0268576759382</v>
      </c>
      <c r="O27" s="21" t="n">
        <f aca="false">SQRT($Y27*1000/O$2)</f>
        <v>5.45776822909815</v>
      </c>
      <c r="P27" s="20" t="n">
        <f aca="false">SQRT($Y27*1000/P$2)</f>
        <v>3.76050716545177</v>
      </c>
      <c r="Q27" s="20" t="n">
        <f aca="false">SQRT($Y27*1000/Q$2)</f>
        <v>2.39045721866879</v>
      </c>
      <c r="R27" s="21" t="n">
        <f aca="false">SQRT($Y27*1000/R$2)</f>
        <v>16.8601292815584</v>
      </c>
      <c r="S27" s="21" t="n">
        <f aca="false">SQRT($Y27*1000/S$2)</f>
        <v>10.0630921085326</v>
      </c>
      <c r="T27" s="20" t="n">
        <f aca="false">SQRT($Y27*1000/T$2)</f>
        <v>3.65148371670111</v>
      </c>
      <c r="U27" s="20" t="n">
        <f aca="false">SQRT($Y27*1000/U$2)</f>
        <v>2.51691112853817</v>
      </c>
      <c r="V27" s="20" t="n">
        <f aca="false">SQRT($Y27*1000/V$2)</f>
        <v>1.59690045860136</v>
      </c>
      <c r="W27" s="19"/>
      <c r="X27" s="11" t="n">
        <v>5600</v>
      </c>
      <c r="Y27" s="16" t="n">
        <f aca="false">X27/1000</f>
        <v>5.6</v>
      </c>
      <c r="Z27" s="23" t="n">
        <v>26</v>
      </c>
      <c r="AA27" s="22" t="s">
        <v>14</v>
      </c>
      <c r="AB27" s="22" t="s">
        <v>14</v>
      </c>
      <c r="AC27" s="22" t="s">
        <v>14</v>
      </c>
      <c r="AD27" s="22" t="s">
        <v>14</v>
      </c>
      <c r="AE27" s="24" t="n">
        <f aca="false">$Z27*$Z27*AE$2</f>
        <v>5408</v>
      </c>
      <c r="AF27" s="22" t="s">
        <v>14</v>
      </c>
      <c r="AG27" s="19"/>
      <c r="AH27" s="25" t="n">
        <f aca="false">(AE27-X27)/X27</f>
        <v>-0.0342857142857143</v>
      </c>
      <c r="AI27" s="21" t="n">
        <v>14</v>
      </c>
      <c r="AJ27" s="21" t="n">
        <f aca="false">AI27*B27</f>
        <v>28</v>
      </c>
    </row>
    <row r="28" customFormat="false" ht="14.25" hidden="false" customHeight="false" outlineLevel="0" collapsed="false">
      <c r="B28" s="11" t="n">
        <v>2</v>
      </c>
      <c r="C28" s="10" t="s">
        <v>126</v>
      </c>
      <c r="D28" s="18" t="s">
        <v>125</v>
      </c>
      <c r="E28" s="19"/>
      <c r="F28" s="21" t="n">
        <f aca="false">SQRT($Y28*1000/F$2)</f>
        <v>37.0809924354783</v>
      </c>
      <c r="G28" s="20" t="n">
        <f aca="false">SQRT($Y28*1000/G$2)</f>
        <v>52.4404424085076</v>
      </c>
      <c r="H28" s="20" t="n">
        <f aca="false">SQRT($Y28*1000/H$2)</f>
        <v>58.6301969977929</v>
      </c>
      <c r="I28" s="20" t="n">
        <f aca="false">SQRT($Y28*1000/I$2)</f>
        <v>60.5530070819498</v>
      </c>
      <c r="J28" s="20" t="n">
        <f aca="false">SQRT($Y28*1000/J$2)</f>
        <v>66.332495807108</v>
      </c>
      <c r="K28" s="20" t="n">
        <f aca="false">SQRT($Y28*1000/K$2)</f>
        <v>85.6348838577675</v>
      </c>
      <c r="L28" s="27" t="n">
        <f aca="false">SQRT($Y28*1000/L$2)</f>
        <v>149.829835452879</v>
      </c>
      <c r="M28" s="21" t="n">
        <f aca="false">SQRT($Y28*1000/M$2)</f>
        <v>37.3149442354017</v>
      </c>
      <c r="N28" s="21" t="n">
        <f aca="false">SQRT($Y28*1000/N$2)</f>
        <v>21.0605884793558</v>
      </c>
      <c r="O28" s="21" t="n">
        <f aca="false">SQRT($Y28*1000/O$2)</f>
        <v>7.64922468606279</v>
      </c>
      <c r="P28" s="21" t="n">
        <f aca="false">SQRT($Y28*1000/P$2)</f>
        <v>5.2704627669473</v>
      </c>
      <c r="Q28" s="20" t="n">
        <f aca="false">SQRT($Y28*1000/Q$2)</f>
        <v>3.35029697130245</v>
      </c>
      <c r="R28" s="21" t="n">
        <f aca="false">SQRT($Y28*1000/R$2)</f>
        <v>23.6299732229592</v>
      </c>
      <c r="S28" s="21" t="n">
        <f aca="false">SQRT($Y28*1000/S$2)</f>
        <v>14.1037232333023</v>
      </c>
      <c r="T28" s="20" t="n">
        <f aca="false">SQRT($Y28*1000/T$2)</f>
        <v>5.11766315719159</v>
      </c>
      <c r="U28" s="20" t="n">
        <f aca="false">SQRT($Y28*1000/U$2)</f>
        <v>3.52752589133335</v>
      </c>
      <c r="V28" s="20" t="n">
        <f aca="false">SQRT($Y28*1000/V$2)</f>
        <v>2.23810354276201</v>
      </c>
      <c r="W28" s="19"/>
      <c r="X28" s="11" t="n">
        <v>11000</v>
      </c>
      <c r="Y28" s="16" t="n">
        <f aca="false">X28/1000</f>
        <v>11</v>
      </c>
      <c r="Z28" s="23" t="n">
        <v>14</v>
      </c>
      <c r="AA28" s="22" t="s">
        <v>14</v>
      </c>
      <c r="AB28" s="22" t="s">
        <v>14</v>
      </c>
      <c r="AC28" s="22" t="s">
        <v>14</v>
      </c>
      <c r="AD28" s="22" t="s">
        <v>14</v>
      </c>
      <c r="AE28" s="22" t="s">
        <v>14</v>
      </c>
      <c r="AF28" s="24" t="n">
        <f aca="false">$Z28*$Z28*AF$2</f>
        <v>10780</v>
      </c>
      <c r="AG28" s="19"/>
      <c r="AH28" s="25" t="n">
        <f aca="false">(AF28-X28)/X28</f>
        <v>-0.02</v>
      </c>
      <c r="AI28" s="21" t="n">
        <v>8</v>
      </c>
      <c r="AJ28" s="21" t="n">
        <f aca="false">AI28*B28</f>
        <v>16</v>
      </c>
    </row>
    <row r="29" customFormat="false" ht="14.25" hidden="false" customHeight="false" outlineLevel="0" collapsed="false">
      <c r="F29" s="11" t="s">
        <v>14</v>
      </c>
      <c r="H29" s="11" t="s">
        <v>14</v>
      </c>
      <c r="I29" s="16" t="s">
        <v>14</v>
      </c>
      <c r="T29" s="11" t="s">
        <v>14</v>
      </c>
    </row>
    <row r="30" customFormat="false" ht="14.25" hidden="false" customHeight="false" outlineLevel="0" collapsed="false">
      <c r="B30" s="10" t="n">
        <f aca="false">SUM(B6:B28)</f>
        <v>45</v>
      </c>
      <c r="Z30" s="11" t="s">
        <v>14</v>
      </c>
      <c r="AJ30" s="21" t="n">
        <f aca="false">SUM(AJ6:AJ28)</f>
        <v>511.08</v>
      </c>
      <c r="AK30" s="11" t="s">
        <v>254</v>
      </c>
      <c r="AL30" s="21" t="n">
        <f aca="false">AJ30/12</f>
        <v>42.59</v>
      </c>
      <c r="AM30" s="10" t="s">
        <v>255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2024-01-23T20:56:14Z</dcterms:created>
  <dc:creator>William Schmidt</dc:creator>
  <dc:description/>
  <dc:language>en-US</dc:language>
  <cp:lastModifiedBy/>
  <cp:lastPrinted>2024-03-18T14:37:09Z</cp:lastPrinted>
  <dcterms:modified xsi:type="dcterms:W3CDTF">2024-04-21T07:35:59Z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