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1CE61061-83F4-474F-B0C9-14F3D4744A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1-Band-LPF-100W" sheetId="1" r:id="rId1"/>
    <sheet name="100W Inductor Calcs" sheetId="2" r:id="rId2"/>
    <sheet name="20W Inductor Calcs" sheetId="5" r:id="rId3"/>
    <sheet name="Basis" sheetId="3" r:id="rId4"/>
    <sheet name="VN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5" l="1"/>
  <c r="I25" i="5"/>
  <c r="J25" i="5"/>
  <c r="L25" i="5"/>
  <c r="M25" i="5"/>
  <c r="N25" i="5"/>
  <c r="O25" i="5"/>
  <c r="A26" i="5"/>
  <c r="F26" i="5"/>
  <c r="H26" i="5"/>
  <c r="I26" i="5"/>
  <c r="J26" i="5"/>
  <c r="K26" i="5"/>
  <c r="L26" i="5"/>
  <c r="M26" i="5"/>
  <c r="N26" i="5"/>
  <c r="O26" i="5"/>
  <c r="P26" i="5"/>
  <c r="Y26" i="5"/>
  <c r="AM26" i="5"/>
  <c r="F27" i="5"/>
  <c r="I27" i="5"/>
  <c r="J27" i="5"/>
  <c r="L27" i="5"/>
  <c r="M27" i="5"/>
  <c r="N27" i="5"/>
  <c r="O27" i="5"/>
  <c r="Y27" i="5"/>
  <c r="F28" i="5"/>
  <c r="I28" i="5"/>
  <c r="J28" i="5"/>
  <c r="L28" i="5"/>
  <c r="M28" i="5"/>
  <c r="N28" i="5"/>
  <c r="O28" i="5"/>
  <c r="Y28" i="5"/>
  <c r="AM28" i="5"/>
  <c r="F29" i="5"/>
  <c r="I29" i="5"/>
  <c r="J29" i="5"/>
  <c r="L29" i="5"/>
  <c r="M29" i="5"/>
  <c r="N29" i="5"/>
  <c r="O29" i="5"/>
  <c r="Y29" i="5"/>
  <c r="F30" i="5"/>
  <c r="I30" i="5"/>
  <c r="J30" i="5"/>
  <c r="L30" i="5"/>
  <c r="M30" i="5"/>
  <c r="N30" i="5"/>
  <c r="O30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I2" i="5"/>
  <c r="AJ2" i="5"/>
  <c r="AK2" i="5"/>
  <c r="AL2" i="5"/>
  <c r="A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A1" i="5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3" i="2"/>
  <c r="AH20" i="2"/>
  <c r="AH21" i="2"/>
  <c r="AH22" i="2"/>
  <c r="AH23" i="2"/>
  <c r="AJ23" i="2" s="1"/>
  <c r="AH24" i="2"/>
  <c r="AH19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3" i="2"/>
  <c r="AH6" i="2"/>
  <c r="AH7" i="2"/>
  <c r="AJ7" i="2" s="1"/>
  <c r="AH8" i="2"/>
  <c r="AH9" i="2"/>
  <c r="AJ9" i="2" s="1"/>
  <c r="AK9" i="2" s="1"/>
  <c r="AH10" i="2"/>
  <c r="AJ10" i="2" s="1"/>
  <c r="AK10" i="2" s="1"/>
  <c r="AH11" i="2"/>
  <c r="AJ11" i="2" s="1"/>
  <c r="AH12" i="2"/>
  <c r="AH13" i="2"/>
  <c r="AJ13" i="2" s="1"/>
  <c r="AK13" i="2" s="1"/>
  <c r="AH14" i="2"/>
  <c r="AJ14" i="2" s="1"/>
  <c r="AH15" i="2"/>
  <c r="AJ15" i="2" s="1"/>
  <c r="AH16" i="2"/>
  <c r="AH17" i="2"/>
  <c r="AJ17" i="2" s="1"/>
  <c r="AK17" i="2" s="1"/>
  <c r="AH18" i="2"/>
  <c r="AJ18" i="2" s="1"/>
  <c r="AH5" i="2"/>
  <c r="AJ5" i="2" s="1"/>
  <c r="AK5" i="2" s="1"/>
  <c r="AH4" i="2"/>
  <c r="AH3" i="2"/>
  <c r="AJ3" i="2" s="1"/>
  <c r="AK3" i="2" s="1"/>
  <c r="AJ24" i="2"/>
  <c r="AK24" i="2" s="1"/>
  <c r="AJ22" i="2"/>
  <c r="AJ21" i="2"/>
  <c r="AK21" i="2" s="1"/>
  <c r="AJ20" i="2"/>
  <c r="AK20" i="2" s="1"/>
  <c r="AJ19" i="2"/>
  <c r="AJ16" i="2"/>
  <c r="AK16" i="2" s="1"/>
  <c r="AJ12" i="2"/>
  <c r="AK12" i="2" s="1"/>
  <c r="AJ8" i="2"/>
  <c r="AK8" i="2" s="1"/>
  <c r="AJ6" i="2"/>
  <c r="AK6" i="2" s="1"/>
  <c r="AJ4" i="2"/>
  <c r="AK4" i="2" s="1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B3" i="2"/>
  <c r="AC3" i="2"/>
  <c r="AD3" i="2"/>
  <c r="AA3" i="2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AK22" i="2" l="1"/>
  <c r="AK23" i="2"/>
  <c r="AK19" i="2"/>
  <c r="AM26" i="2"/>
  <c r="AM28" i="2" s="1"/>
  <c r="AK15" i="2"/>
  <c r="AK11" i="2"/>
  <c r="AK18" i="2"/>
  <c r="AK7" i="2"/>
  <c r="AK14" i="2"/>
  <c r="W23" i="2"/>
  <c r="W19" i="2"/>
  <c r="W15" i="2"/>
  <c r="W11" i="2"/>
  <c r="W7" i="2"/>
  <c r="W22" i="2"/>
  <c r="W18" i="2"/>
  <c r="W14" i="2"/>
  <c r="W10" i="2"/>
  <c r="W6" i="2"/>
  <c r="W3" i="2"/>
  <c r="W21" i="2"/>
  <c r="W17" i="2"/>
  <c r="W13" i="2"/>
  <c r="W9" i="2"/>
  <c r="W5" i="2"/>
  <c r="W24" i="2"/>
  <c r="W20" i="2"/>
  <c r="W16" i="2"/>
  <c r="W12" i="2"/>
  <c r="W8" i="2"/>
  <c r="W4" i="2"/>
  <c r="Y26" i="2"/>
  <c r="Y28" i="2" s="1"/>
</calcChain>
</file>

<file path=xl/sharedStrings.xml><?xml version="1.0" encoding="utf-8"?>
<sst xmlns="http://schemas.openxmlformats.org/spreadsheetml/2006/main" count="437" uniqueCount="197">
  <si>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</si>
  <si>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</si>
  <si>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</si>
  <si>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</si>
  <si>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</si>
  <si>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</si>
  <si>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</si>
  <si>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</si>
  <si>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</si>
  <si>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</si>
  <si>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</si>
  <si>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</si>
  <si>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</si>
  <si>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</si>
  <si>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</si>
  <si>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</si>
  <si>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</si>
  <si>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</si>
  <si>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</si>
  <si>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</si>
  <si>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</si>
  <si>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</si>
  <si>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</si>
  <si>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</si>
  <si>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</si>
  <si>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</si>
  <si>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</si>
  <si>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</si>
  <si>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</si>
  <si>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</si>
  <si>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</si>
  <si>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</si>
  <si>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</si>
  <si>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</si>
  <si>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</si>
  <si>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</si>
  <si>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</si>
  <si>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</si>
  <si>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</si>
  <si>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</si>
  <si>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</si>
  <si>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</si>
  <si>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</si>
  <si>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</si>
  <si>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</si>
  <si>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</si>
  <si>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</si>
  <si>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</si>
  <si>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</si>
  <si>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</si>
  <si>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</si>
  <si>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</si>
  <si>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</si>
  <si>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</si>
  <si>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</si>
  <si>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</si>
  <si>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</si>
  <si>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</si>
  <si>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</si>
  <si>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</si>
  <si>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</si>
  <si>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</si>
  <si>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</si>
  <si>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</si>
  <si>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</si>
  <si>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</si>
  <si>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</si>
  <si>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</si>
  <si>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</si>
  <si>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</si>
  <si>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</si>
  <si>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</si>
  <si>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</si>
  <si>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</si>
  <si>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</si>
  <si>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</si>
  <si>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</si>
  <si>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</si>
  <si>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</si>
  <si>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</si>
  <si>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</si>
  <si>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</si>
  <si>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</si>
  <si>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</si>
  <si>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</si>
  <si>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</si>
  <si>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</si>
  <si>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</si>
  <si>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</si>
  <si>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</si>
  <si>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</si>
  <si>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</si>
  <si>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</si>
  <si>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</si>
  <si>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</si>
  <si>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</si>
  <si>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</si>
  <si>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</si>
  <si>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</si>
  <si>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</si>
  <si>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</si>
  <si>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</si>
  <si>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</si>
  <si>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</si>
  <si>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</si>
  <si>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</si>
  <si>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</si>
  <si>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</si>
  <si>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</si>
  <si>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</si>
  <si>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</si>
  <si>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</si>
  <si>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</si>
  <si>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</si>
  <si>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</si>
  <si>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</si>
  <si>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</si>
  <si>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</si>
  <si>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</si>
  <si>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</si>
  <si>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</si>
  <si>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</si>
  <si>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</si>
  <si>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</si>
  <si>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</si>
  <si>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</si>
  <si>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</si>
  <si>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</si>
  <si>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</si>
  <si>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</si>
  <si>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</si>
  <si>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</si>
  <si>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</si>
  <si>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</si>
  <si>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</si>
  <si>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</si>
  <si>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</si>
  <si>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</si>
  <si>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</si>
  <si>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</si>
  <si>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</si>
  <si>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</si>
  <si>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</si>
  <si>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</si>
  <si>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</si>
  <si>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</si>
  <si>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</si>
  <si>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</si>
  <si>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</si>
  <si>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</si>
  <si>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</si>
  <si>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</si>
  <si>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</si>
  <si>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</si>
  <si>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</si>
  <si>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</si>
  <si>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</si>
  <si>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</si>
  <si>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</si>
  <si>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</si>
  <si>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</si>
  <si>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</si>
  <si>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</si>
  <si>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</si>
  <si>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</si>
  <si>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</si>
  <si>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</si>
  <si>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</si>
  <si>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</si>
  <si>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</si>
  <si>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</si>
  <si>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</si>
  <si>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</si>
  <si>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</si>
  <si>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</si>
  <si>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</si>
  <si>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</si>
  <si>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</si>
  <si>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</si>
  <si>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</si>
  <si>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</si>
  <si>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</si>
  <si>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</si>
  <si>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</si>
  <si>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</si>
  <si>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</si>
  <si>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</si>
  <si>
    <t>Feet #20 Transformer Wire</t>
  </si>
  <si>
    <t>712-CONSMA001-G</t>
  </si>
  <si>
    <t>T50-1</t>
  </si>
  <si>
    <t>T50-6</t>
  </si>
  <si>
    <t>T50-2</t>
  </si>
  <si>
    <t>T50-17</t>
  </si>
  <si>
    <t>80-C1206C560J2G</t>
  </si>
  <si>
    <t xml:space="preserve">  </t>
  </si>
  <si>
    <t>Inches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</si>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</sst>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9" borderId="10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8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A2" sqref="A2:E2"/>
    </sheetView>
  </sheetViews>
  <sheetFormatPr defaultRowHeight="14.5" x14ac:dyDescent="0.35"/>
  <cols>
    <col min="1" max="1" width="8.81640625" style="5"/>
    <col min="2" max="2" width="24.08984375" bestFit="1" customWidth="1"/>
    <col min="3" max="3" width="53.08984375" style="1" customWidth="1"/>
    <col min="4" max="4" width="22.179687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125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126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193</v>
      </c>
    </row>
    <row r="8" spans="1:7" x14ac:dyDescent="0.35">
      <c r="A8" s="31" t="s">
        <v>124</v>
      </c>
      <c r="B8" s="2" t="s">
        <v>22</v>
      </c>
      <c r="C8" s="3" t="s">
        <v>170</v>
      </c>
      <c r="D8" s="2" t="s">
        <v>124</v>
      </c>
      <c r="G8" t="s">
        <v>23</v>
      </c>
    </row>
    <row r="9" spans="1:7" x14ac:dyDescent="0.35">
      <c r="A9" s="5">
        <v>2</v>
      </c>
      <c r="B9" t="s">
        <v>24</v>
      </c>
      <c r="C9" s="1" t="s">
        <v>25</v>
      </c>
      <c r="D9" t="s">
        <v>26</v>
      </c>
    </row>
    <row r="10" spans="1:7" x14ac:dyDescent="0.35">
      <c r="A10" s="5">
        <v>8</v>
      </c>
      <c r="B10" t="s">
        <v>27</v>
      </c>
      <c r="C10" s="1" t="s">
        <v>28</v>
      </c>
      <c r="D10" t="s">
        <v>29</v>
      </c>
    </row>
    <row r="11" spans="1:7" x14ac:dyDescent="0.35">
      <c r="A11" s="5">
        <v>2</v>
      </c>
      <c r="B11" t="s">
        <v>30</v>
      </c>
      <c r="C11" s="1" t="s">
        <v>31</v>
      </c>
      <c r="E11" t="s">
        <v>32</v>
      </c>
    </row>
    <row r="12" spans="1:7" x14ac:dyDescent="0.35">
      <c r="A12" s="5">
        <v>9</v>
      </c>
      <c r="B12" t="s">
        <v>33</v>
      </c>
      <c r="C12" s="1" t="s">
        <v>34</v>
      </c>
      <c r="D12" t="s">
        <v>35</v>
      </c>
    </row>
    <row r="13" spans="1:7" x14ac:dyDescent="0.35">
      <c r="A13" s="5">
        <v>2</v>
      </c>
      <c r="B13" t="s">
        <v>36</v>
      </c>
      <c r="C13" s="1" t="s">
        <v>37</v>
      </c>
      <c r="D13" t="s">
        <v>38</v>
      </c>
    </row>
    <row r="14" spans="1:7" x14ac:dyDescent="0.35">
      <c r="A14" s="5">
        <v>11</v>
      </c>
      <c r="B14" t="s">
        <v>39</v>
      </c>
      <c r="C14" s="1" t="s">
        <v>40</v>
      </c>
      <c r="D14" t="s">
        <v>41</v>
      </c>
    </row>
    <row r="15" spans="1:7" x14ac:dyDescent="0.35">
      <c r="A15" s="5">
        <v>2</v>
      </c>
      <c r="B15" t="s">
        <v>42</v>
      </c>
      <c r="C15" s="1" t="s">
        <v>43</v>
      </c>
      <c r="D15" t="s">
        <v>44</v>
      </c>
    </row>
    <row r="16" spans="1:7" x14ac:dyDescent="0.35">
      <c r="A16" s="5">
        <v>4</v>
      </c>
      <c r="B16" t="s">
        <v>45</v>
      </c>
      <c r="C16" s="1" t="s">
        <v>46</v>
      </c>
      <c r="D16" t="s">
        <v>47</v>
      </c>
    </row>
    <row r="17" spans="1:7" ht="29" x14ac:dyDescent="0.35">
      <c r="A17" s="5">
        <v>13</v>
      </c>
      <c r="B17" t="s">
        <v>48</v>
      </c>
      <c r="C17" s="1" t="s">
        <v>49</v>
      </c>
      <c r="D17" t="s">
        <v>50</v>
      </c>
    </row>
    <row r="18" spans="1:7" x14ac:dyDescent="0.35">
      <c r="A18" s="5">
        <v>2</v>
      </c>
      <c r="B18" t="s">
        <v>51</v>
      </c>
      <c r="C18" s="1" t="s">
        <v>52</v>
      </c>
      <c r="D18" t="s">
        <v>53</v>
      </c>
    </row>
    <row r="19" spans="1:7" x14ac:dyDescent="0.35">
      <c r="A19" s="5">
        <v>6</v>
      </c>
      <c r="B19" t="s">
        <v>54</v>
      </c>
      <c r="C19" s="1" t="s">
        <v>55</v>
      </c>
      <c r="D19" t="s">
        <v>56</v>
      </c>
    </row>
    <row r="20" spans="1:7" x14ac:dyDescent="0.35">
      <c r="A20" s="5">
        <v>2</v>
      </c>
      <c r="B20" t="s">
        <v>57</v>
      </c>
      <c r="C20" s="1" t="s">
        <v>58</v>
      </c>
      <c r="D20" t="s">
        <v>59</v>
      </c>
    </row>
    <row r="21" spans="1:7" x14ac:dyDescent="0.35">
      <c r="A21" s="5">
        <v>2</v>
      </c>
      <c r="B21" t="s">
        <v>60</v>
      </c>
      <c r="C21" s="1" t="s">
        <v>61</v>
      </c>
      <c r="D21" t="s">
        <v>62</v>
      </c>
    </row>
    <row r="22" spans="1:7" x14ac:dyDescent="0.35">
      <c r="A22" s="5">
        <v>2</v>
      </c>
      <c r="B22" t="s">
        <v>63</v>
      </c>
      <c r="C22" s="1" t="s">
        <v>64</v>
      </c>
      <c r="D22" t="s">
        <v>65</v>
      </c>
    </row>
    <row r="23" spans="1:7" x14ac:dyDescent="0.35">
      <c r="A23" s="5">
        <v>2</v>
      </c>
      <c r="B23" t="s">
        <v>66</v>
      </c>
      <c r="C23" s="1" t="s">
        <v>67</v>
      </c>
      <c r="D23" t="s">
        <v>68</v>
      </c>
    </row>
    <row r="25" spans="1:7" ht="43.5" x14ac:dyDescent="0.35">
      <c r="A25" s="5">
        <v>24</v>
      </c>
      <c r="B25" t="s">
        <v>69</v>
      </c>
      <c r="C25" s="1" t="s">
        <v>70</v>
      </c>
      <c r="D25" t="s">
        <v>71</v>
      </c>
    </row>
    <row r="26" spans="1:7" x14ac:dyDescent="0.35">
      <c r="A26" s="5">
        <v>2</v>
      </c>
      <c r="B26" t="s">
        <v>72</v>
      </c>
      <c r="C26" s="1" t="s">
        <v>73</v>
      </c>
      <c r="D26" t="s">
        <v>188</v>
      </c>
    </row>
    <row r="27" spans="1:7" x14ac:dyDescent="0.35">
      <c r="A27" s="5">
        <v>1</v>
      </c>
      <c r="B27" t="s">
        <v>74</v>
      </c>
      <c r="C27" s="1" t="s">
        <v>75</v>
      </c>
      <c r="F27" t="s">
        <v>76</v>
      </c>
    </row>
    <row r="28" spans="1:7" ht="29" x14ac:dyDescent="0.35">
      <c r="A28" s="5">
        <v>24</v>
      </c>
      <c r="B28" t="s">
        <v>77</v>
      </c>
      <c r="C28" s="1" t="s">
        <v>78</v>
      </c>
      <c r="G28" t="s">
        <v>79</v>
      </c>
    </row>
    <row r="29" spans="1:7" x14ac:dyDescent="0.35">
      <c r="A29" s="5">
        <v>1</v>
      </c>
      <c r="B29" t="s">
        <v>80</v>
      </c>
      <c r="C29" s="1" t="s">
        <v>81</v>
      </c>
      <c r="G29" s="34" t="s">
        <v>178</v>
      </c>
    </row>
    <row r="30" spans="1:7" x14ac:dyDescent="0.35">
      <c r="A30" s="5">
        <v>2</v>
      </c>
      <c r="B30" t="s">
        <v>82</v>
      </c>
      <c r="C30" s="1" t="s">
        <v>83</v>
      </c>
      <c r="G30" s="34" t="s">
        <v>178</v>
      </c>
    </row>
    <row r="31" spans="1:7" x14ac:dyDescent="0.35">
      <c r="A31" s="5">
        <v>1</v>
      </c>
      <c r="B31" t="s">
        <v>84</v>
      </c>
      <c r="C31" s="1" t="s">
        <v>85</v>
      </c>
      <c r="G31" s="34" t="s">
        <v>179</v>
      </c>
    </row>
    <row r="32" spans="1:7" x14ac:dyDescent="0.35">
      <c r="A32" s="5">
        <v>2</v>
      </c>
      <c r="B32" t="s">
        <v>86</v>
      </c>
      <c r="C32" s="1" t="s">
        <v>87</v>
      </c>
      <c r="G32" s="34" t="s">
        <v>179</v>
      </c>
    </row>
    <row r="33" spans="1:7" x14ac:dyDescent="0.35">
      <c r="A33" s="5">
        <v>2</v>
      </c>
      <c r="B33" t="s">
        <v>88</v>
      </c>
      <c r="C33" s="1" t="s">
        <v>89</v>
      </c>
      <c r="G33" s="34" t="s">
        <v>179</v>
      </c>
    </row>
    <row r="34" spans="1:7" x14ac:dyDescent="0.35">
      <c r="A34" s="5">
        <v>1</v>
      </c>
      <c r="B34" t="s">
        <v>90</v>
      </c>
      <c r="C34" s="1" t="s">
        <v>91</v>
      </c>
      <c r="G34" s="34" t="s">
        <v>179</v>
      </c>
    </row>
    <row r="35" spans="1:7" x14ac:dyDescent="0.35">
      <c r="A35" s="5">
        <v>1</v>
      </c>
      <c r="B35" t="s">
        <v>92</v>
      </c>
      <c r="C35" s="1" t="s">
        <v>93</v>
      </c>
      <c r="G35" s="34" t="s">
        <v>179</v>
      </c>
    </row>
    <row r="36" spans="1:7" x14ac:dyDescent="0.35">
      <c r="A36" s="5">
        <v>2</v>
      </c>
      <c r="B36" t="s">
        <v>94</v>
      </c>
      <c r="C36" s="1" t="s">
        <v>95</v>
      </c>
      <c r="G36" s="34" t="s">
        <v>156</v>
      </c>
    </row>
    <row r="37" spans="1:7" x14ac:dyDescent="0.35">
      <c r="A37" s="5">
        <v>1</v>
      </c>
      <c r="B37" t="s">
        <v>96</v>
      </c>
      <c r="C37" s="1" t="s">
        <v>97</v>
      </c>
      <c r="G37" s="34" t="s">
        <v>156</v>
      </c>
    </row>
    <row r="38" spans="1:7" x14ac:dyDescent="0.35">
      <c r="A38" s="5">
        <v>2</v>
      </c>
      <c r="B38" t="s">
        <v>98</v>
      </c>
      <c r="C38" s="1" t="s">
        <v>99</v>
      </c>
      <c r="G38" s="34" t="s">
        <v>157</v>
      </c>
    </row>
    <row r="39" spans="1:7" x14ac:dyDescent="0.35">
      <c r="A39" s="5">
        <v>1</v>
      </c>
      <c r="B39" t="s">
        <v>100</v>
      </c>
      <c r="C39" s="1" t="s">
        <v>101</v>
      </c>
      <c r="G39" s="34" t="s">
        <v>157</v>
      </c>
    </row>
    <row r="40" spans="1:7" x14ac:dyDescent="0.35">
      <c r="A40" s="5">
        <v>2</v>
      </c>
      <c r="B40" t="s">
        <v>102</v>
      </c>
      <c r="C40" s="1" t="s">
        <v>103</v>
      </c>
      <c r="G40" s="34" t="s">
        <v>158</v>
      </c>
    </row>
    <row r="41" spans="1:7" x14ac:dyDescent="0.35">
      <c r="A41" s="5">
        <v>1</v>
      </c>
      <c r="B41" t="s">
        <v>104</v>
      </c>
      <c r="C41" s="1" t="s">
        <v>105</v>
      </c>
      <c r="G41" s="34" t="s">
        <v>159</v>
      </c>
    </row>
    <row r="42" spans="1:7" x14ac:dyDescent="0.35">
      <c r="A42" s="5">
        <v>2</v>
      </c>
      <c r="B42" t="s">
        <v>106</v>
      </c>
      <c r="C42" s="1" t="s">
        <v>107</v>
      </c>
      <c r="G42" s="34" t="s">
        <v>160</v>
      </c>
    </row>
    <row r="43" spans="1:7" x14ac:dyDescent="0.35">
      <c r="A43" s="5">
        <v>1</v>
      </c>
      <c r="B43" t="s">
        <v>108</v>
      </c>
      <c r="C43" s="1" t="s">
        <v>109</v>
      </c>
      <c r="G43" s="34" t="s">
        <v>180</v>
      </c>
    </row>
    <row r="44" spans="1:7" x14ac:dyDescent="0.35">
      <c r="A44" s="5">
        <v>2</v>
      </c>
      <c r="B44" t="s">
        <v>110</v>
      </c>
      <c r="C44" s="1" t="s">
        <v>111</v>
      </c>
      <c r="G44" s="34" t="s">
        <v>161</v>
      </c>
    </row>
    <row r="45" spans="1:7" x14ac:dyDescent="0.35">
      <c r="A45" s="5">
        <v>1</v>
      </c>
      <c r="B45" t="s">
        <v>112</v>
      </c>
      <c r="C45" s="1" t="s">
        <v>113</v>
      </c>
      <c r="G45" s="34" t="s">
        <v>181</v>
      </c>
    </row>
    <row r="46" spans="1:7" x14ac:dyDescent="0.35">
      <c r="A46" s="5">
        <v>2</v>
      </c>
      <c r="B46" t="s">
        <v>114</v>
      </c>
      <c r="C46" s="1" t="s">
        <v>115</v>
      </c>
      <c r="G46" s="34" t="s">
        <v>163</v>
      </c>
    </row>
    <row r="47" spans="1:7" x14ac:dyDescent="0.35">
      <c r="A47" s="5">
        <v>1</v>
      </c>
      <c r="B47" t="s">
        <v>116</v>
      </c>
      <c r="C47" s="1" t="s">
        <v>117</v>
      </c>
      <c r="G47" s="34" t="s">
        <v>182</v>
      </c>
    </row>
    <row r="48" spans="1:7" x14ac:dyDescent="0.35">
      <c r="A48" s="5">
        <v>2</v>
      </c>
      <c r="B48" t="s">
        <v>118</v>
      </c>
      <c r="C48" s="1" t="s">
        <v>119</v>
      </c>
      <c r="G48" s="34" t="s">
        <v>164</v>
      </c>
    </row>
    <row r="49" spans="1:7" x14ac:dyDescent="0.35">
      <c r="A49" s="5">
        <v>1</v>
      </c>
      <c r="B49" t="s">
        <v>120</v>
      </c>
      <c r="C49" s="1" t="s">
        <v>121</v>
      </c>
      <c r="G49" s="34" t="s">
        <v>183</v>
      </c>
    </row>
    <row r="50" spans="1:7" x14ac:dyDescent="0.35">
      <c r="A50" s="5">
        <v>2</v>
      </c>
      <c r="B50" t="s">
        <v>122</v>
      </c>
      <c r="C50" s="1" t="s">
        <v>123</v>
      </c>
      <c r="G50" s="34" t="s">
        <v>162</v>
      </c>
    </row>
    <row r="51" spans="1:7" x14ac:dyDescent="0.35">
      <c r="A51" s="5">
        <f>A29+A30</f>
        <v>3</v>
      </c>
      <c r="B51" t="s">
        <v>167</v>
      </c>
      <c r="C51" s="1" t="s">
        <v>169</v>
      </c>
      <c r="F51" s="34" t="s">
        <v>124</v>
      </c>
      <c r="G51" s="34" t="s">
        <v>168</v>
      </c>
    </row>
    <row r="52" spans="1:7" x14ac:dyDescent="0.35">
      <c r="A52" s="5">
        <f>SUM(A31:A44)</f>
        <v>21</v>
      </c>
      <c r="B52" t="s">
        <v>166</v>
      </c>
      <c r="C52" s="1" t="s">
        <v>169</v>
      </c>
      <c r="G52" s="34" t="s">
        <v>168</v>
      </c>
    </row>
    <row r="53" spans="1:7" x14ac:dyDescent="0.35">
      <c r="A53" s="5">
        <f>A45+A46+A47+A48+A49+A50</f>
        <v>9</v>
      </c>
      <c r="B53" t="s">
        <v>165</v>
      </c>
      <c r="C53" s="1" t="s">
        <v>169</v>
      </c>
      <c r="G53" s="34" t="s">
        <v>168</v>
      </c>
    </row>
    <row r="54" spans="1:7" x14ac:dyDescent="0.35">
      <c r="A54" s="5">
        <v>38</v>
      </c>
      <c r="B54" t="s">
        <v>187</v>
      </c>
      <c r="C54" s="1" t="s">
        <v>169</v>
      </c>
      <c r="G54" s="34" t="s">
        <v>168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AN29"/>
  <sheetViews>
    <sheetView workbookViewId="0">
      <selection activeCell="AP7" sqref="AP7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81640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7.7265625" style="5" customWidth="1"/>
    <col min="22" max="22" width="6.7265625" style="5" customWidth="1"/>
    <col min="23" max="23" width="8.54296875" style="5" customWidth="1"/>
    <col min="24" max="24" width="4.81640625" style="5" bestFit="1" customWidth="1"/>
    <col min="25" max="25" width="9.54296875" style="5" bestFit="1" customWidth="1"/>
    <col min="26" max="26" width="2.26953125" style="5" hidden="1" customWidth="1"/>
    <col min="27" max="30" width="0" hidden="1" customWidth="1"/>
    <col min="31" max="31" width="3.1796875" style="5" hidden="1" customWidth="1"/>
    <col min="32" max="32" width="8.6328125" style="5" hidden="1" customWidth="1"/>
    <col min="33" max="33" width="5.54296875" hidden="1" customWidth="1"/>
    <col min="34" max="39" width="0" hidden="1" customWidth="1"/>
  </cols>
  <sheetData>
    <row r="1" spans="1:39" x14ac:dyDescent="0.35">
      <c r="A1" s="4" t="s">
        <v>135</v>
      </c>
      <c r="B1" s="4" t="s">
        <v>127</v>
      </c>
      <c r="C1" s="4" t="s">
        <v>136</v>
      </c>
      <c r="D1" s="4" t="s">
        <v>137</v>
      </c>
      <c r="E1" s="4" t="s">
        <v>138</v>
      </c>
      <c r="F1" s="4" t="s">
        <v>141</v>
      </c>
      <c r="G1" s="4" t="s">
        <v>132</v>
      </c>
      <c r="H1" s="4" t="s">
        <v>129</v>
      </c>
      <c r="I1" s="4" t="s">
        <v>142</v>
      </c>
      <c r="J1" s="4" t="s">
        <v>143</v>
      </c>
      <c r="K1" s="4" t="s">
        <v>130</v>
      </c>
      <c r="L1" s="4" t="s">
        <v>133</v>
      </c>
      <c r="M1" s="4" t="s">
        <v>144</v>
      </c>
      <c r="N1" s="4" t="s">
        <v>134</v>
      </c>
      <c r="O1" s="4" t="s">
        <v>145</v>
      </c>
      <c r="P1" s="4" t="s">
        <v>131</v>
      </c>
      <c r="Q1" s="27"/>
      <c r="R1" s="4" t="s">
        <v>139</v>
      </c>
      <c r="S1" s="4" t="s">
        <v>140</v>
      </c>
      <c r="T1" s="4" t="s">
        <v>147</v>
      </c>
      <c r="U1" s="4" t="s">
        <v>148</v>
      </c>
      <c r="V1" s="4" t="s">
        <v>149</v>
      </c>
      <c r="W1" s="4" t="s">
        <v>150</v>
      </c>
      <c r="X1" s="4" t="s">
        <v>152</v>
      </c>
      <c r="Y1" s="4" t="s">
        <v>154</v>
      </c>
      <c r="Z1" s="60"/>
      <c r="AA1" s="4" t="s">
        <v>189</v>
      </c>
      <c r="AB1" s="4" t="s">
        <v>191</v>
      </c>
      <c r="AC1" s="4" t="s">
        <v>190</v>
      </c>
      <c r="AD1" s="4" t="s">
        <v>192</v>
      </c>
      <c r="AE1" s="60"/>
      <c r="AF1" s="4" t="s">
        <v>139</v>
      </c>
      <c r="AG1" s="4" t="s">
        <v>140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152</v>
      </c>
      <c r="AM1" s="4" t="s">
        <v>154</v>
      </c>
    </row>
    <row r="2" spans="1:39" x14ac:dyDescent="0.35">
      <c r="A2" s="4"/>
      <c r="B2" s="4" t="s">
        <v>128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124</v>
      </c>
      <c r="R2" s="4" t="s">
        <v>146</v>
      </c>
      <c r="S2" s="4"/>
      <c r="U2" s="4" t="s">
        <v>128</v>
      </c>
      <c r="V2" s="4" t="s">
        <v>128</v>
      </c>
      <c r="W2" s="4" t="s">
        <v>151</v>
      </c>
      <c r="X2" s="4" t="s">
        <v>153</v>
      </c>
      <c r="Y2" s="4" t="s">
        <v>153</v>
      </c>
      <c r="Z2" s="60"/>
      <c r="AA2" s="6">
        <v>10</v>
      </c>
      <c r="AB2" s="6">
        <v>4.9000000000000004</v>
      </c>
      <c r="AC2" s="6">
        <v>4</v>
      </c>
      <c r="AD2" s="6">
        <v>1.8</v>
      </c>
      <c r="AE2" s="60"/>
      <c r="AF2" s="4" t="s">
        <v>146</v>
      </c>
      <c r="AG2" s="4"/>
      <c r="AH2" s="5"/>
      <c r="AI2" s="4" t="s">
        <v>128</v>
      </c>
      <c r="AJ2" s="4" t="s">
        <v>128</v>
      </c>
      <c r="AK2" s="4" t="s">
        <v>151</v>
      </c>
      <c r="AL2" s="4" t="s">
        <v>153</v>
      </c>
      <c r="AM2" s="4" t="s">
        <v>153</v>
      </c>
    </row>
    <row r="3" spans="1:39" x14ac:dyDescent="0.35">
      <c r="A3" s="5">
        <v>1</v>
      </c>
      <c r="B3" s="5">
        <v>0.17</v>
      </c>
      <c r="C3" s="5" t="s">
        <v>81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131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  <c r="Z3" s="61"/>
      <c r="AA3" s="9">
        <f t="shared" ref="AA3:AD18" si="2">SQRT($B3*1000/AA$2)</f>
        <v>4.1231056256176606</v>
      </c>
      <c r="AB3" s="9">
        <f t="shared" si="2"/>
        <v>5.8901508937395146</v>
      </c>
      <c r="AC3" s="9">
        <f t="shared" si="2"/>
        <v>6.5192024052026492</v>
      </c>
      <c r="AD3" s="9">
        <f t="shared" si="2"/>
        <v>9.7182531580755001</v>
      </c>
      <c r="AE3" s="61"/>
      <c r="AF3" s="32" t="s">
        <v>192</v>
      </c>
      <c r="AG3" s="5">
        <v>10</v>
      </c>
      <c r="AH3" s="5">
        <f>AD2</f>
        <v>1.8</v>
      </c>
      <c r="AI3" s="5">
        <f>B3</f>
        <v>0.17</v>
      </c>
      <c r="AJ3" s="56">
        <f t="shared" ref="AJ3:AJ24" si="3">AG3*AG3*AH3/1000</f>
        <v>0.18</v>
      </c>
      <c r="AK3" s="33">
        <f>(AJ3-AI3)/AJ3</f>
        <v>5.5555555555555455E-2</v>
      </c>
      <c r="AL3" s="5">
        <v>9</v>
      </c>
      <c r="AM3" s="63">
        <f>A3*AL3</f>
        <v>9</v>
      </c>
    </row>
    <row r="4" spans="1:39" x14ac:dyDescent="0.35">
      <c r="A4" s="5">
        <v>2</v>
      </c>
      <c r="B4" s="5">
        <v>0.188</v>
      </c>
      <c r="C4" s="5" t="s">
        <v>83</v>
      </c>
      <c r="D4" s="7">
        <v>50</v>
      </c>
      <c r="E4" s="8">
        <v>54</v>
      </c>
      <c r="F4" s="9">
        <f t="shared" ref="F4:I24" si="4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131</v>
      </c>
      <c r="S4" s="5">
        <v>9</v>
      </c>
      <c r="T4" s="5">
        <v>2.1</v>
      </c>
      <c r="U4" s="5">
        <f t="shared" ref="U4:U24" si="5">B4</f>
        <v>0.188</v>
      </c>
      <c r="V4" s="8">
        <f t="shared" si="1"/>
        <v>0.1701</v>
      </c>
      <c r="W4" s="33">
        <f t="shared" ref="W4:W24" si="6">(V4-U4)/V4</f>
        <v>-0.10523221634332745</v>
      </c>
      <c r="X4" s="5">
        <v>10</v>
      </c>
      <c r="Y4" s="5">
        <f t="shared" ref="Y4:Y24" si="7">A4*X4</f>
        <v>20</v>
      </c>
      <c r="Z4" s="61"/>
      <c r="AA4" s="9">
        <f t="shared" si="2"/>
        <v>4.3358966777357599</v>
      </c>
      <c r="AB4" s="9">
        <f t="shared" si="2"/>
        <v>6.1941381110510854</v>
      </c>
      <c r="AC4" s="9">
        <f t="shared" si="2"/>
        <v>6.8556546004010439</v>
      </c>
      <c r="AD4" s="9">
        <f t="shared" si="2"/>
        <v>10.219806477837261</v>
      </c>
      <c r="AE4" s="61"/>
      <c r="AF4" s="32" t="s">
        <v>192</v>
      </c>
      <c r="AG4" s="5">
        <v>10</v>
      </c>
      <c r="AH4" s="5">
        <f>AD2</f>
        <v>1.8</v>
      </c>
      <c r="AI4" s="5">
        <f t="shared" ref="AI4:AI24" si="8">B4</f>
        <v>0.188</v>
      </c>
      <c r="AJ4" s="56">
        <f t="shared" si="3"/>
        <v>0.18</v>
      </c>
      <c r="AK4" s="33">
        <f t="shared" ref="AK4:AK17" si="9">(AJ4-AI4)/AJ4</f>
        <v>-4.4444444444444488E-2</v>
      </c>
      <c r="AL4" s="5">
        <v>9</v>
      </c>
      <c r="AM4" s="63">
        <f t="shared" ref="AM4:AM24" si="10">A4*AL4</f>
        <v>18</v>
      </c>
    </row>
    <row r="5" spans="1:39" x14ac:dyDescent="0.35">
      <c r="A5" s="5">
        <v>1</v>
      </c>
      <c r="B5" s="5">
        <v>0.30499999999999999</v>
      </c>
      <c r="C5" s="5" t="s">
        <v>85</v>
      </c>
      <c r="D5" s="7">
        <v>28</v>
      </c>
      <c r="E5" s="8">
        <v>29.7</v>
      </c>
      <c r="F5" s="12">
        <f t="shared" si="4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130</v>
      </c>
      <c r="S5" s="5">
        <v>8</v>
      </c>
      <c r="T5" s="5">
        <v>4.7</v>
      </c>
      <c r="U5" s="5">
        <f t="shared" si="5"/>
        <v>0.30499999999999999</v>
      </c>
      <c r="V5" s="8">
        <f t="shared" si="1"/>
        <v>0.30080000000000001</v>
      </c>
      <c r="W5" s="33">
        <f t="shared" si="6"/>
        <v>-1.3962765957446747E-2</v>
      </c>
      <c r="X5" s="5">
        <v>9</v>
      </c>
      <c r="Y5" s="5">
        <f t="shared" si="7"/>
        <v>9</v>
      </c>
      <c r="Z5" s="61"/>
      <c r="AA5" s="9">
        <f t="shared" si="2"/>
        <v>5.5226805085936306</v>
      </c>
      <c r="AB5" s="9">
        <f t="shared" si="2"/>
        <v>7.8895435837051862</v>
      </c>
      <c r="AC5" s="9">
        <f t="shared" si="2"/>
        <v>8.7321245982864895</v>
      </c>
      <c r="AD5" s="9">
        <f t="shared" si="2"/>
        <v>13.017082793177757</v>
      </c>
      <c r="AE5" s="61"/>
      <c r="AF5" s="31" t="s">
        <v>190</v>
      </c>
      <c r="AG5" s="5">
        <v>9</v>
      </c>
      <c r="AH5" s="62">
        <f>AC$2</f>
        <v>4</v>
      </c>
      <c r="AI5" s="5">
        <f t="shared" si="8"/>
        <v>0.30499999999999999</v>
      </c>
      <c r="AJ5" s="56">
        <f t="shared" si="3"/>
        <v>0.32400000000000001</v>
      </c>
      <c r="AK5" s="33">
        <f t="shared" si="9"/>
        <v>5.8641975308642028E-2</v>
      </c>
      <c r="AL5" s="5">
        <v>8</v>
      </c>
      <c r="AM5" s="63">
        <f t="shared" si="10"/>
        <v>8</v>
      </c>
    </row>
    <row r="6" spans="1:39" x14ac:dyDescent="0.35">
      <c r="A6" s="5">
        <v>2</v>
      </c>
      <c r="B6" s="5">
        <v>0.33500000000000002</v>
      </c>
      <c r="C6" s="5" t="s">
        <v>87</v>
      </c>
      <c r="D6" s="7">
        <v>28</v>
      </c>
      <c r="E6" s="8">
        <v>29.7</v>
      </c>
      <c r="F6" s="12">
        <f t="shared" si="4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130</v>
      </c>
      <c r="S6" s="5">
        <v>8</v>
      </c>
      <c r="T6" s="5">
        <v>4.7</v>
      </c>
      <c r="U6" s="5">
        <f t="shared" si="5"/>
        <v>0.33500000000000002</v>
      </c>
      <c r="V6" s="8">
        <f t="shared" si="1"/>
        <v>0.30080000000000001</v>
      </c>
      <c r="W6" s="33">
        <f t="shared" si="6"/>
        <v>-0.11369680851063832</v>
      </c>
      <c r="X6" s="5">
        <v>9</v>
      </c>
      <c r="Y6" s="5">
        <f t="shared" si="7"/>
        <v>18</v>
      </c>
      <c r="Z6" s="61"/>
      <c r="AA6" s="9">
        <f t="shared" si="2"/>
        <v>5.7879184513951127</v>
      </c>
      <c r="AB6" s="9">
        <f t="shared" si="2"/>
        <v>8.268454930564447</v>
      </c>
      <c r="AC6" s="9">
        <f t="shared" si="2"/>
        <v>9.1515026088615627</v>
      </c>
      <c r="AD6" s="9">
        <f t="shared" si="2"/>
        <v>13.642254619787417</v>
      </c>
      <c r="AE6" s="61"/>
      <c r="AF6" s="31" t="s">
        <v>190</v>
      </c>
      <c r="AG6" s="5">
        <v>9</v>
      </c>
      <c r="AH6" s="62">
        <f t="shared" ref="AH6:AH18" si="11">AC$2</f>
        <v>4</v>
      </c>
      <c r="AI6" s="5">
        <f t="shared" si="8"/>
        <v>0.33500000000000002</v>
      </c>
      <c r="AJ6" s="56">
        <f t="shared" si="3"/>
        <v>0.32400000000000001</v>
      </c>
      <c r="AK6" s="33">
        <f t="shared" si="9"/>
        <v>-3.3950617283950643E-2</v>
      </c>
      <c r="AL6" s="5">
        <v>8</v>
      </c>
      <c r="AM6" s="63">
        <f t="shared" si="10"/>
        <v>16</v>
      </c>
    </row>
    <row r="7" spans="1:39" x14ac:dyDescent="0.35">
      <c r="A7" s="5">
        <v>2</v>
      </c>
      <c r="B7" s="5">
        <v>0.33700000000000002</v>
      </c>
      <c r="C7" s="5" t="s">
        <v>89</v>
      </c>
      <c r="D7" s="7">
        <v>24.89</v>
      </c>
      <c r="E7" s="8">
        <v>24.99</v>
      </c>
      <c r="F7" s="12">
        <f t="shared" si="4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130</v>
      </c>
      <c r="S7" s="5">
        <v>8</v>
      </c>
      <c r="T7" s="5">
        <v>4.7</v>
      </c>
      <c r="U7" s="5">
        <f t="shared" si="5"/>
        <v>0.33700000000000002</v>
      </c>
      <c r="V7" s="8">
        <f t="shared" si="1"/>
        <v>0.30080000000000001</v>
      </c>
      <c r="W7" s="33">
        <f t="shared" si="6"/>
        <v>-0.12034574468085109</v>
      </c>
      <c r="X7" s="5">
        <v>9</v>
      </c>
      <c r="Y7" s="5">
        <f t="shared" si="7"/>
        <v>18</v>
      </c>
      <c r="Z7" s="61"/>
      <c r="AA7" s="9">
        <f t="shared" si="2"/>
        <v>5.805170109479997</v>
      </c>
      <c r="AB7" s="9">
        <f t="shared" si="2"/>
        <v>8.293100156399996</v>
      </c>
      <c r="AC7" s="9">
        <f t="shared" si="2"/>
        <v>9.1787798753429097</v>
      </c>
      <c r="AD7" s="9">
        <f t="shared" si="2"/>
        <v>13.682917167849194</v>
      </c>
      <c r="AE7" s="61"/>
      <c r="AF7" s="31" t="s">
        <v>190</v>
      </c>
      <c r="AG7" s="5">
        <v>9</v>
      </c>
      <c r="AH7" s="62">
        <f t="shared" si="11"/>
        <v>4</v>
      </c>
      <c r="AI7" s="5">
        <f t="shared" si="8"/>
        <v>0.33700000000000002</v>
      </c>
      <c r="AJ7" s="56">
        <f t="shared" si="3"/>
        <v>0.32400000000000001</v>
      </c>
      <c r="AK7" s="33">
        <f t="shared" si="9"/>
        <v>-4.0123456790123489E-2</v>
      </c>
      <c r="AL7" s="5">
        <v>8</v>
      </c>
      <c r="AM7" s="63">
        <f t="shared" si="10"/>
        <v>16</v>
      </c>
    </row>
    <row r="8" spans="1:39" x14ac:dyDescent="0.35">
      <c r="A8" s="5">
        <v>1</v>
      </c>
      <c r="B8" s="5">
        <v>0.34200000000000003</v>
      </c>
      <c r="C8" s="5" t="s">
        <v>91</v>
      </c>
      <c r="D8" s="7">
        <v>24.89</v>
      </c>
      <c r="E8" s="8">
        <v>24.99</v>
      </c>
      <c r="F8" s="12">
        <f t="shared" si="4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130</v>
      </c>
      <c r="S8" s="5">
        <v>9</v>
      </c>
      <c r="T8" s="5">
        <v>4.7</v>
      </c>
      <c r="U8" s="5">
        <f t="shared" si="5"/>
        <v>0.34200000000000003</v>
      </c>
      <c r="V8" s="8">
        <f t="shared" si="1"/>
        <v>0.38069999999999998</v>
      </c>
      <c r="W8" s="33">
        <f t="shared" si="6"/>
        <v>0.1016548463356973</v>
      </c>
      <c r="X8" s="5">
        <v>9</v>
      </c>
      <c r="Y8" s="5">
        <f t="shared" si="7"/>
        <v>9</v>
      </c>
      <c r="Z8" s="61"/>
      <c r="AA8" s="9">
        <f t="shared" si="2"/>
        <v>5.8480766068853782</v>
      </c>
      <c r="AB8" s="9">
        <f t="shared" si="2"/>
        <v>8.3543951526933977</v>
      </c>
      <c r="AC8" s="9">
        <f t="shared" si="2"/>
        <v>9.2466210044534645</v>
      </c>
      <c r="AD8" s="9">
        <f t="shared" si="2"/>
        <v>13.784048752090222</v>
      </c>
      <c r="AE8" s="61"/>
      <c r="AF8" s="31" t="s">
        <v>190</v>
      </c>
      <c r="AG8" s="5">
        <v>9</v>
      </c>
      <c r="AH8" s="62">
        <f t="shared" si="11"/>
        <v>4</v>
      </c>
      <c r="AI8" s="5">
        <f t="shared" si="8"/>
        <v>0.34200000000000003</v>
      </c>
      <c r="AJ8" s="56">
        <f t="shared" si="3"/>
        <v>0.32400000000000001</v>
      </c>
      <c r="AK8" s="33">
        <f t="shared" si="9"/>
        <v>-5.5555555555555601E-2</v>
      </c>
      <c r="AL8" s="5">
        <v>8</v>
      </c>
      <c r="AM8" s="63">
        <f t="shared" si="10"/>
        <v>8</v>
      </c>
    </row>
    <row r="9" spans="1:39" x14ac:dyDescent="0.35">
      <c r="A9" s="5">
        <v>1</v>
      </c>
      <c r="B9" s="5">
        <v>0.40600000000000003</v>
      </c>
      <c r="C9" s="5" t="s">
        <v>93</v>
      </c>
      <c r="D9" s="7">
        <v>21</v>
      </c>
      <c r="E9" s="8">
        <v>21.45</v>
      </c>
      <c r="F9" s="12">
        <f t="shared" si="4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130</v>
      </c>
      <c r="S9" s="5">
        <v>9</v>
      </c>
      <c r="T9" s="5">
        <v>4.7</v>
      </c>
      <c r="U9" s="5">
        <f t="shared" si="5"/>
        <v>0.40600000000000003</v>
      </c>
      <c r="V9" s="8">
        <f t="shared" si="1"/>
        <v>0.38069999999999998</v>
      </c>
      <c r="W9" s="33">
        <f t="shared" si="6"/>
        <v>-6.6456527449435365E-2</v>
      </c>
      <c r="X9" s="5">
        <v>10</v>
      </c>
      <c r="Y9" s="5">
        <f t="shared" si="7"/>
        <v>10</v>
      </c>
      <c r="Z9" s="61"/>
      <c r="AA9" s="9">
        <f t="shared" si="2"/>
        <v>6.3718129288295966</v>
      </c>
      <c r="AB9" s="9">
        <f t="shared" si="2"/>
        <v>9.1025898983279951</v>
      </c>
      <c r="AC9" s="9">
        <f t="shared" si="2"/>
        <v>10.074720839804943</v>
      </c>
      <c r="AD9" s="9">
        <f t="shared" si="2"/>
        <v>15.018507101425079</v>
      </c>
      <c r="AE9" s="61"/>
      <c r="AF9" s="31" t="s">
        <v>190</v>
      </c>
      <c r="AG9" s="5">
        <v>10</v>
      </c>
      <c r="AH9" s="62">
        <f t="shared" si="11"/>
        <v>4</v>
      </c>
      <c r="AI9" s="5">
        <f t="shared" si="8"/>
        <v>0.40600000000000003</v>
      </c>
      <c r="AJ9" s="56">
        <f t="shared" si="3"/>
        <v>0.4</v>
      </c>
      <c r="AK9" s="33">
        <f t="shared" si="9"/>
        <v>-1.5000000000000013E-2</v>
      </c>
      <c r="AL9" s="5">
        <v>9</v>
      </c>
      <c r="AM9" s="63">
        <f t="shared" si="10"/>
        <v>9</v>
      </c>
    </row>
    <row r="10" spans="1:39" x14ac:dyDescent="0.35">
      <c r="A10" s="5">
        <v>2</v>
      </c>
      <c r="B10" s="5">
        <v>0.44700000000000001</v>
      </c>
      <c r="C10" s="5" t="s">
        <v>95</v>
      </c>
      <c r="D10" s="7">
        <v>21</v>
      </c>
      <c r="E10" s="8">
        <v>21.45</v>
      </c>
      <c r="F10" s="12">
        <f t="shared" si="4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130</v>
      </c>
      <c r="S10" s="5">
        <v>10</v>
      </c>
      <c r="T10" s="5">
        <v>4.7</v>
      </c>
      <c r="U10" s="5">
        <f t="shared" si="5"/>
        <v>0.44700000000000001</v>
      </c>
      <c r="V10" s="8">
        <f t="shared" si="1"/>
        <v>0.47</v>
      </c>
      <c r="W10" s="33">
        <f t="shared" si="6"/>
        <v>4.8936170212765882E-2</v>
      </c>
      <c r="X10" s="5">
        <v>10</v>
      </c>
      <c r="Y10" s="5">
        <f t="shared" si="7"/>
        <v>20</v>
      </c>
      <c r="Z10" s="61"/>
      <c r="AA10" s="9">
        <f t="shared" si="2"/>
        <v>6.6858058601787116</v>
      </c>
      <c r="AB10" s="9">
        <f t="shared" si="2"/>
        <v>9.5511512288267308</v>
      </c>
      <c r="AC10" s="9">
        <f t="shared" si="2"/>
        <v>10.571187255932987</v>
      </c>
      <c r="AD10" s="9">
        <f t="shared" si="2"/>
        <v>15.758595538097083</v>
      </c>
      <c r="AE10" s="61"/>
      <c r="AF10" s="31" t="s">
        <v>190</v>
      </c>
      <c r="AG10" s="5">
        <v>11</v>
      </c>
      <c r="AH10" s="62">
        <f t="shared" si="11"/>
        <v>4</v>
      </c>
      <c r="AI10" s="5">
        <f t="shared" si="8"/>
        <v>0.44700000000000001</v>
      </c>
      <c r="AJ10" s="56">
        <f t="shared" si="3"/>
        <v>0.48399999999999999</v>
      </c>
      <c r="AK10" s="33">
        <f t="shared" si="9"/>
        <v>7.6446280991735491E-2</v>
      </c>
      <c r="AL10" s="5">
        <v>10</v>
      </c>
      <c r="AM10" s="63">
        <f t="shared" si="10"/>
        <v>20</v>
      </c>
    </row>
    <row r="11" spans="1:39" x14ac:dyDescent="0.35">
      <c r="A11" s="5">
        <v>1</v>
      </c>
      <c r="B11" s="5">
        <v>0.47099999999999997</v>
      </c>
      <c r="C11" s="5" t="s">
        <v>97</v>
      </c>
      <c r="D11" s="7">
        <v>18.068000000000001</v>
      </c>
      <c r="E11" s="8">
        <v>18.167999999999999</v>
      </c>
      <c r="F11" s="12">
        <f t="shared" si="4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130</v>
      </c>
      <c r="S11" s="5">
        <v>10</v>
      </c>
      <c r="T11" s="5">
        <v>4.7</v>
      </c>
      <c r="U11" s="5">
        <f t="shared" si="5"/>
        <v>0.47099999999999997</v>
      </c>
      <c r="V11" s="8">
        <f t="shared" si="1"/>
        <v>0.47</v>
      </c>
      <c r="W11" s="33">
        <f t="shared" si="6"/>
        <v>-2.1276595744680873E-3</v>
      </c>
      <c r="X11" s="5">
        <v>10</v>
      </c>
      <c r="Y11" s="5">
        <f t="shared" si="7"/>
        <v>10</v>
      </c>
      <c r="Z11" s="61"/>
      <c r="AA11" s="9">
        <f t="shared" si="2"/>
        <v>6.8629439747093963</v>
      </c>
      <c r="AB11" s="9">
        <f t="shared" si="2"/>
        <v>9.8042056781562792</v>
      </c>
      <c r="AC11" s="9">
        <f t="shared" si="2"/>
        <v>10.851267207105353</v>
      </c>
      <c r="AD11" s="9">
        <f t="shared" si="2"/>
        <v>16.176114078067904</v>
      </c>
      <c r="AE11" s="61"/>
      <c r="AF11" s="31" t="s">
        <v>190</v>
      </c>
      <c r="AG11" s="5">
        <v>11</v>
      </c>
      <c r="AH11" s="62">
        <f t="shared" si="11"/>
        <v>4</v>
      </c>
      <c r="AI11" s="5">
        <f t="shared" si="8"/>
        <v>0.47099999999999997</v>
      </c>
      <c r="AJ11" s="56">
        <f t="shared" si="3"/>
        <v>0.48399999999999999</v>
      </c>
      <c r="AK11" s="33">
        <f t="shared" si="9"/>
        <v>2.685950413223143E-2</v>
      </c>
      <c r="AL11" s="5">
        <v>10</v>
      </c>
      <c r="AM11" s="63">
        <f t="shared" si="10"/>
        <v>10</v>
      </c>
    </row>
    <row r="12" spans="1:39" x14ac:dyDescent="0.35">
      <c r="A12" s="5">
        <v>2</v>
      </c>
      <c r="B12" s="5">
        <v>0.51900000000000002</v>
      </c>
      <c r="C12" s="5" t="s">
        <v>99</v>
      </c>
      <c r="D12" s="7">
        <v>18.068000000000001</v>
      </c>
      <c r="E12" s="8">
        <v>18.167999999999999</v>
      </c>
      <c r="F12" s="12">
        <f t="shared" si="4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130</v>
      </c>
      <c r="S12" s="5">
        <v>11</v>
      </c>
      <c r="T12" s="5">
        <v>4.7</v>
      </c>
      <c r="U12" s="5">
        <f t="shared" si="5"/>
        <v>0.51900000000000002</v>
      </c>
      <c r="V12" s="8">
        <f t="shared" si="1"/>
        <v>0.56870000000000009</v>
      </c>
      <c r="W12" s="33">
        <f t="shared" si="6"/>
        <v>8.739229822401981E-2</v>
      </c>
      <c r="X12" s="5">
        <v>11</v>
      </c>
      <c r="Y12" s="5">
        <f t="shared" si="7"/>
        <v>22</v>
      </c>
      <c r="Z12" s="61"/>
      <c r="AA12" s="9">
        <f t="shared" si="2"/>
        <v>7.2041654617311499</v>
      </c>
      <c r="AB12" s="9">
        <f t="shared" si="2"/>
        <v>10.291664945330215</v>
      </c>
      <c r="AC12" s="9">
        <f t="shared" si="2"/>
        <v>11.390785749894517</v>
      </c>
      <c r="AD12" s="9">
        <f t="shared" si="2"/>
        <v>16.980380835933371</v>
      </c>
      <c r="AE12" s="61"/>
      <c r="AF12" s="31" t="s">
        <v>190</v>
      </c>
      <c r="AG12" s="5">
        <v>11</v>
      </c>
      <c r="AH12" s="62">
        <f t="shared" si="11"/>
        <v>4</v>
      </c>
      <c r="AI12" s="5">
        <f t="shared" si="8"/>
        <v>0.51900000000000002</v>
      </c>
      <c r="AJ12" s="56">
        <f t="shared" si="3"/>
        <v>0.48399999999999999</v>
      </c>
      <c r="AK12" s="33">
        <f t="shared" si="9"/>
        <v>-7.2314049586776924E-2</v>
      </c>
      <c r="AL12" s="5">
        <v>10</v>
      </c>
      <c r="AM12" s="63">
        <f t="shared" si="10"/>
        <v>20</v>
      </c>
    </row>
    <row r="13" spans="1:39" x14ac:dyDescent="0.35">
      <c r="A13" s="5">
        <v>1</v>
      </c>
      <c r="B13" s="5">
        <v>0.60799999999999998</v>
      </c>
      <c r="C13" s="5" t="s">
        <v>101</v>
      </c>
      <c r="D13" s="7">
        <v>14</v>
      </c>
      <c r="E13" s="8">
        <v>14.35</v>
      </c>
      <c r="F13" s="12">
        <f t="shared" si="4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130</v>
      </c>
      <c r="S13" s="5">
        <v>11</v>
      </c>
      <c r="T13" s="5">
        <v>4.7</v>
      </c>
      <c r="U13" s="5">
        <f t="shared" si="5"/>
        <v>0.60799999999999998</v>
      </c>
      <c r="V13" s="8">
        <f t="shared" si="1"/>
        <v>0.56870000000000009</v>
      </c>
      <c r="W13" s="33">
        <f t="shared" si="6"/>
        <v>-6.9104976261649173E-2</v>
      </c>
      <c r="X13" s="5">
        <v>11</v>
      </c>
      <c r="Y13" s="5">
        <f t="shared" si="7"/>
        <v>11</v>
      </c>
      <c r="Z13" s="61"/>
      <c r="AA13" s="9">
        <f t="shared" si="2"/>
        <v>7.7974354758471707</v>
      </c>
      <c r="AB13" s="9">
        <f t="shared" si="2"/>
        <v>11.13919353692453</v>
      </c>
      <c r="AC13" s="9">
        <f t="shared" si="2"/>
        <v>12.328828005937952</v>
      </c>
      <c r="AD13" s="9">
        <f t="shared" si="2"/>
        <v>18.378731669453629</v>
      </c>
      <c r="AE13" s="61"/>
      <c r="AF13" s="31" t="s">
        <v>190</v>
      </c>
      <c r="AG13" s="5">
        <v>12</v>
      </c>
      <c r="AH13" s="62">
        <f t="shared" si="11"/>
        <v>4</v>
      </c>
      <c r="AI13" s="5">
        <f t="shared" si="8"/>
        <v>0.60799999999999998</v>
      </c>
      <c r="AJ13" s="56">
        <f t="shared" si="3"/>
        <v>0.57599999999999996</v>
      </c>
      <c r="AK13" s="33">
        <f t="shared" si="9"/>
        <v>-5.5555555555555608E-2</v>
      </c>
      <c r="AL13" s="5">
        <v>10</v>
      </c>
      <c r="AM13" s="63">
        <f t="shared" si="10"/>
        <v>10</v>
      </c>
    </row>
    <row r="14" spans="1:39" x14ac:dyDescent="0.35">
      <c r="A14" s="5">
        <v>2</v>
      </c>
      <c r="B14" s="5">
        <v>0.67</v>
      </c>
      <c r="C14" s="5" t="s">
        <v>103</v>
      </c>
      <c r="D14" s="7">
        <v>14</v>
      </c>
      <c r="E14" s="8">
        <v>14.35</v>
      </c>
      <c r="F14" s="12">
        <f t="shared" si="4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130</v>
      </c>
      <c r="S14" s="5">
        <v>12</v>
      </c>
      <c r="T14" s="5">
        <v>4.7</v>
      </c>
      <c r="U14" s="5">
        <f t="shared" si="5"/>
        <v>0.67</v>
      </c>
      <c r="V14" s="8">
        <f t="shared" si="1"/>
        <v>0.67680000000000007</v>
      </c>
      <c r="W14" s="33">
        <f t="shared" si="6"/>
        <v>1.0047281323877109E-2</v>
      </c>
      <c r="X14" s="5">
        <v>12</v>
      </c>
      <c r="Y14" s="5">
        <f t="shared" si="7"/>
        <v>24</v>
      </c>
      <c r="Z14" s="61"/>
      <c r="AA14" s="9">
        <f t="shared" si="2"/>
        <v>8.1853527718724504</v>
      </c>
      <c r="AB14" s="9">
        <f t="shared" si="2"/>
        <v>11.693361102674929</v>
      </c>
      <c r="AC14" s="9">
        <f t="shared" si="2"/>
        <v>12.942179105544785</v>
      </c>
      <c r="AD14" s="9">
        <f t="shared" si="2"/>
        <v>19.293061504650375</v>
      </c>
      <c r="AE14" s="61"/>
      <c r="AF14" s="31" t="s">
        <v>190</v>
      </c>
      <c r="AG14" s="5">
        <v>13</v>
      </c>
      <c r="AH14" s="62">
        <f t="shared" si="11"/>
        <v>4</v>
      </c>
      <c r="AI14" s="5">
        <f t="shared" si="8"/>
        <v>0.67</v>
      </c>
      <c r="AJ14" s="56">
        <f t="shared" si="3"/>
        <v>0.67600000000000005</v>
      </c>
      <c r="AK14" s="33">
        <f t="shared" si="9"/>
        <v>8.8757396449704214E-3</v>
      </c>
      <c r="AL14" s="5">
        <v>11</v>
      </c>
      <c r="AM14" s="63">
        <f t="shared" si="10"/>
        <v>22</v>
      </c>
    </row>
    <row r="15" spans="1:39" x14ac:dyDescent="0.35">
      <c r="A15" s="5">
        <v>1</v>
      </c>
      <c r="B15" s="5">
        <v>0.84299999999999997</v>
      </c>
      <c r="C15" s="5" t="s">
        <v>105</v>
      </c>
      <c r="D15" s="7">
        <v>10.1</v>
      </c>
      <c r="E15" s="8">
        <v>10.15</v>
      </c>
      <c r="F15" s="12">
        <f t="shared" si="4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130</v>
      </c>
      <c r="S15" s="5">
        <v>13</v>
      </c>
      <c r="T15" s="5">
        <v>4.7</v>
      </c>
      <c r="U15" s="5">
        <f t="shared" si="5"/>
        <v>0.84299999999999997</v>
      </c>
      <c r="V15" s="8">
        <f t="shared" si="1"/>
        <v>0.79430000000000012</v>
      </c>
      <c r="W15" s="33">
        <f t="shared" si="6"/>
        <v>-6.1311846909228057E-2</v>
      </c>
      <c r="X15" s="5">
        <v>13</v>
      </c>
      <c r="Y15" s="5">
        <f t="shared" si="7"/>
        <v>13</v>
      </c>
      <c r="Z15" s="61"/>
      <c r="AA15" s="9">
        <f t="shared" si="2"/>
        <v>9.1815031449104243</v>
      </c>
      <c r="AB15" s="9">
        <f t="shared" si="2"/>
        <v>13.116433064157748</v>
      </c>
      <c r="AC15" s="9">
        <f t="shared" si="2"/>
        <v>14.517231140957975</v>
      </c>
      <c r="AD15" s="9">
        <f t="shared" si="2"/>
        <v>21.641010450839243</v>
      </c>
      <c r="AE15" s="61"/>
      <c r="AF15" s="31" t="s">
        <v>190</v>
      </c>
      <c r="AG15" s="5">
        <v>14</v>
      </c>
      <c r="AH15" s="62">
        <f t="shared" si="11"/>
        <v>4</v>
      </c>
      <c r="AI15" s="5">
        <f t="shared" si="8"/>
        <v>0.84299999999999997</v>
      </c>
      <c r="AJ15" s="56">
        <f t="shared" si="3"/>
        <v>0.78400000000000003</v>
      </c>
      <c r="AK15" s="33">
        <f t="shared" si="9"/>
        <v>-7.5255102040816244E-2</v>
      </c>
      <c r="AL15" s="5">
        <v>12</v>
      </c>
      <c r="AM15" s="63">
        <f t="shared" si="10"/>
        <v>12</v>
      </c>
    </row>
    <row r="16" spans="1:39" x14ac:dyDescent="0.35">
      <c r="A16" s="5">
        <v>2</v>
      </c>
      <c r="B16" s="5">
        <v>0.92800000000000005</v>
      </c>
      <c r="C16" s="5" t="s">
        <v>107</v>
      </c>
      <c r="D16" s="7">
        <v>10.1</v>
      </c>
      <c r="E16" s="8">
        <v>10.15</v>
      </c>
      <c r="F16" s="12">
        <f t="shared" si="4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130</v>
      </c>
      <c r="S16" s="5">
        <v>14</v>
      </c>
      <c r="T16" s="5">
        <v>4.7</v>
      </c>
      <c r="U16" s="5">
        <f t="shared" si="5"/>
        <v>0.92800000000000005</v>
      </c>
      <c r="V16" s="8">
        <f t="shared" si="1"/>
        <v>0.92120000000000002</v>
      </c>
      <c r="W16" s="33">
        <f t="shared" si="6"/>
        <v>-7.3816760746852235E-3</v>
      </c>
      <c r="X16" s="5">
        <v>14</v>
      </c>
      <c r="Y16" s="5">
        <f t="shared" si="7"/>
        <v>28</v>
      </c>
      <c r="Z16" s="61"/>
      <c r="AA16" s="9">
        <f t="shared" si="2"/>
        <v>9.633275663033837</v>
      </c>
      <c r="AB16" s="9">
        <f t="shared" si="2"/>
        <v>13.761822375762623</v>
      </c>
      <c r="AC16" s="9">
        <f t="shared" si="2"/>
        <v>15.231546211727817</v>
      </c>
      <c r="AD16" s="9">
        <f t="shared" si="2"/>
        <v>22.705848487901868</v>
      </c>
      <c r="AE16" s="61"/>
      <c r="AF16" s="31" t="s">
        <v>190</v>
      </c>
      <c r="AG16" s="5">
        <v>15</v>
      </c>
      <c r="AH16" s="62">
        <f t="shared" si="11"/>
        <v>4</v>
      </c>
      <c r="AI16" s="5">
        <f t="shared" si="8"/>
        <v>0.92800000000000005</v>
      </c>
      <c r="AJ16" s="56">
        <f t="shared" si="3"/>
        <v>0.9</v>
      </c>
      <c r="AK16" s="33">
        <f t="shared" si="9"/>
        <v>-3.1111111111111138E-2</v>
      </c>
      <c r="AL16" s="5">
        <v>12</v>
      </c>
      <c r="AM16" s="63">
        <f t="shared" si="10"/>
        <v>24</v>
      </c>
    </row>
    <row r="17" spans="1:40" x14ac:dyDescent="0.35">
      <c r="A17" s="5">
        <v>1</v>
      </c>
      <c r="B17" s="5">
        <v>1.22</v>
      </c>
      <c r="C17" s="5" t="s">
        <v>109</v>
      </c>
      <c r="D17" s="7">
        <v>7</v>
      </c>
      <c r="E17" s="8">
        <v>7.3</v>
      </c>
      <c r="F17" s="12">
        <f t="shared" si="4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130</v>
      </c>
      <c r="S17" s="5">
        <v>16</v>
      </c>
      <c r="T17" s="5">
        <v>4.7</v>
      </c>
      <c r="U17" s="5">
        <f t="shared" si="5"/>
        <v>1.22</v>
      </c>
      <c r="V17" s="8">
        <f t="shared" si="1"/>
        <v>1.2032</v>
      </c>
      <c r="W17" s="33">
        <f t="shared" si="6"/>
        <v>-1.3962765957446747E-2</v>
      </c>
      <c r="X17" s="5">
        <v>15</v>
      </c>
      <c r="Y17" s="5">
        <f t="shared" si="7"/>
        <v>15</v>
      </c>
      <c r="Z17" s="61"/>
      <c r="AA17" s="9">
        <f t="shared" si="2"/>
        <v>11.045361017187261</v>
      </c>
      <c r="AB17" s="9">
        <f t="shared" si="2"/>
        <v>15.779087167410372</v>
      </c>
      <c r="AC17" s="9">
        <f t="shared" si="2"/>
        <v>17.464249196572979</v>
      </c>
      <c r="AD17" s="9">
        <f t="shared" si="2"/>
        <v>26.034165586355513</v>
      </c>
      <c r="AE17" s="61"/>
      <c r="AF17" s="31" t="s">
        <v>190</v>
      </c>
      <c r="AG17" s="5">
        <v>17</v>
      </c>
      <c r="AH17" s="62">
        <f t="shared" si="11"/>
        <v>4</v>
      </c>
      <c r="AI17" s="5">
        <f t="shared" si="8"/>
        <v>1.22</v>
      </c>
      <c r="AJ17" s="56">
        <f t="shared" si="3"/>
        <v>1.1559999999999999</v>
      </c>
      <c r="AK17" s="33">
        <f t="shared" si="9"/>
        <v>-5.5363321799308009E-2</v>
      </c>
      <c r="AL17" s="5">
        <v>14</v>
      </c>
      <c r="AM17" s="63">
        <f t="shared" si="10"/>
        <v>14</v>
      </c>
    </row>
    <row r="18" spans="1:40" x14ac:dyDescent="0.35">
      <c r="A18" s="5">
        <v>2</v>
      </c>
      <c r="B18" s="5">
        <v>1.34</v>
      </c>
      <c r="C18" s="5" t="s">
        <v>111</v>
      </c>
      <c r="D18" s="7">
        <v>7</v>
      </c>
      <c r="E18" s="8">
        <v>7.3</v>
      </c>
      <c r="F18" s="12">
        <f t="shared" si="4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130</v>
      </c>
      <c r="S18" s="5">
        <v>17</v>
      </c>
      <c r="T18" s="5">
        <v>4.7</v>
      </c>
      <c r="U18" s="5">
        <f t="shared" si="5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7"/>
        <v>32</v>
      </c>
      <c r="Z18" s="61"/>
      <c r="AA18" s="9">
        <f t="shared" si="2"/>
        <v>11.575836902790225</v>
      </c>
      <c r="AB18" s="9">
        <f t="shared" si="2"/>
        <v>16.536909861128894</v>
      </c>
      <c r="AC18" s="9">
        <f t="shared" si="2"/>
        <v>18.303005217723125</v>
      </c>
      <c r="AD18" s="9">
        <f t="shared" si="2"/>
        <v>27.284509239574835</v>
      </c>
      <c r="AE18" s="61"/>
      <c r="AF18" s="31" t="s">
        <v>190</v>
      </c>
      <c r="AG18" s="5">
        <v>18</v>
      </c>
      <c r="AH18" s="62">
        <f t="shared" si="11"/>
        <v>4</v>
      </c>
      <c r="AI18" s="5">
        <f t="shared" si="8"/>
        <v>1.34</v>
      </c>
      <c r="AJ18" s="56">
        <f t="shared" si="3"/>
        <v>1.296</v>
      </c>
      <c r="AK18" s="33">
        <f>(AJ18-AI18)/AJ18</f>
        <v>-3.3950617283950643E-2</v>
      </c>
      <c r="AL18" s="5">
        <v>14</v>
      </c>
      <c r="AM18" s="63">
        <f t="shared" si="10"/>
        <v>28</v>
      </c>
    </row>
    <row r="19" spans="1:40" x14ac:dyDescent="0.35">
      <c r="A19" s="5">
        <v>1</v>
      </c>
      <c r="B19" s="5">
        <v>1.6</v>
      </c>
      <c r="C19" s="5" t="s">
        <v>113</v>
      </c>
      <c r="D19" s="7">
        <v>5.3</v>
      </c>
      <c r="E19" s="8">
        <v>5.5</v>
      </c>
      <c r="F19" s="12">
        <f t="shared" si="4"/>
        <v>46.188021535170066</v>
      </c>
      <c r="G19" s="9">
        <f t="shared" si="4"/>
        <v>11.79535649239177</v>
      </c>
      <c r="H19" s="14">
        <f t="shared" si="4"/>
        <v>16.754156331667819</v>
      </c>
      <c r="I19" s="13">
        <f t="shared" si="4"/>
        <v>9.0582162731567664</v>
      </c>
      <c r="J19" s="10"/>
      <c r="K19" s="12">
        <f t="shared" ref="K19:P24" si="12">SQRT($B19*1000/K$2)</f>
        <v>18.4506241605777</v>
      </c>
      <c r="L19" s="12">
        <f t="shared" si="12"/>
        <v>17.541160386140582</v>
      </c>
      <c r="M19" s="9">
        <f t="shared" si="12"/>
        <v>9.0582162731567664</v>
      </c>
      <c r="N19" s="10">
        <f t="shared" si="12"/>
        <v>22.360679774997898</v>
      </c>
      <c r="O19" s="14" t="e">
        <f t="shared" si="12"/>
        <v>#DIV/0!</v>
      </c>
      <c r="P19" s="9">
        <f t="shared" si="12"/>
        <v>27.602622373694167</v>
      </c>
      <c r="Q19" s="27"/>
      <c r="R19" s="29" t="s">
        <v>129</v>
      </c>
      <c r="S19" s="5">
        <v>17</v>
      </c>
      <c r="T19" s="5">
        <v>5.7</v>
      </c>
      <c r="U19" s="5">
        <f t="shared" si="5"/>
        <v>1.6</v>
      </c>
      <c r="V19" s="8">
        <f t="shared" si="1"/>
        <v>1.6473</v>
      </c>
      <c r="W19" s="33">
        <f t="shared" si="6"/>
        <v>2.8713652643719965E-2</v>
      </c>
      <c r="X19" s="5">
        <v>16</v>
      </c>
      <c r="Y19" s="5">
        <f t="shared" si="7"/>
        <v>16</v>
      </c>
      <c r="Z19" s="61"/>
      <c r="AA19" s="9">
        <f t="shared" ref="AA19:AD24" si="13">SQRT($B19*1000/AA$2)</f>
        <v>12.649110640673518</v>
      </c>
      <c r="AB19" s="9">
        <f t="shared" si="13"/>
        <v>18.070158058105026</v>
      </c>
      <c r="AC19" s="9">
        <f t="shared" si="13"/>
        <v>20</v>
      </c>
      <c r="AD19" s="9">
        <f t="shared" si="13"/>
        <v>29.814239699997195</v>
      </c>
      <c r="AE19" s="61"/>
      <c r="AF19" s="29" t="s">
        <v>191</v>
      </c>
      <c r="AG19" s="5">
        <v>18</v>
      </c>
      <c r="AH19" s="5">
        <f>AB$2</f>
        <v>4.9000000000000004</v>
      </c>
      <c r="AI19" s="5">
        <f t="shared" si="8"/>
        <v>1.6</v>
      </c>
      <c r="AJ19" s="56">
        <f t="shared" si="3"/>
        <v>1.5876000000000001</v>
      </c>
      <c r="AK19" s="33">
        <f t="shared" ref="AK19:AK24" si="14">(AJ19-AI19)/AJ19</f>
        <v>-7.810531620055408E-3</v>
      </c>
      <c r="AL19" s="5">
        <v>14</v>
      </c>
      <c r="AM19" s="63">
        <f t="shared" si="10"/>
        <v>14</v>
      </c>
    </row>
    <row r="20" spans="1:40" x14ac:dyDescent="0.35">
      <c r="A20" s="5">
        <v>2</v>
      </c>
      <c r="B20" s="5">
        <v>1.76</v>
      </c>
      <c r="C20" s="5" t="s">
        <v>115</v>
      </c>
      <c r="D20" s="7">
        <v>5.3</v>
      </c>
      <c r="E20" s="8">
        <v>5.5</v>
      </c>
      <c r="F20" s="12">
        <f t="shared" si="4"/>
        <v>48.442405665559868</v>
      </c>
      <c r="G20" s="15">
        <f t="shared" si="4"/>
        <v>12.371074256541732</v>
      </c>
      <c r="H20" s="14">
        <f t="shared" si="4"/>
        <v>17.571907404279177</v>
      </c>
      <c r="I20" s="13">
        <f t="shared" si="4"/>
        <v>9.5003373759256711</v>
      </c>
      <c r="J20" s="10"/>
      <c r="K20" s="12">
        <f t="shared" si="12"/>
        <v>19.351177873875869</v>
      </c>
      <c r="L20" s="12">
        <f t="shared" si="12"/>
        <v>18.397324220155998</v>
      </c>
      <c r="M20" s="9">
        <f t="shared" si="12"/>
        <v>9.5003373759256711</v>
      </c>
      <c r="N20" s="10">
        <f t="shared" si="12"/>
        <v>23.45207879911715</v>
      </c>
      <c r="O20" s="14" t="e">
        <f t="shared" si="12"/>
        <v>#DIV/0!</v>
      </c>
      <c r="P20" s="9">
        <f t="shared" si="12"/>
        <v>28.949874578229835</v>
      </c>
      <c r="Q20" s="27"/>
      <c r="R20" s="29" t="s">
        <v>129</v>
      </c>
      <c r="S20" s="5">
        <v>18</v>
      </c>
      <c r="T20" s="5">
        <v>5.7</v>
      </c>
      <c r="U20" s="5">
        <f t="shared" si="5"/>
        <v>1.76</v>
      </c>
      <c r="V20" s="8">
        <f t="shared" si="1"/>
        <v>1.8468</v>
      </c>
      <c r="W20" s="33">
        <f t="shared" si="6"/>
        <v>4.7000216590859858E-2</v>
      </c>
      <c r="X20" s="5">
        <v>17</v>
      </c>
      <c r="Y20" s="5">
        <f t="shared" si="7"/>
        <v>34</v>
      </c>
      <c r="Z20" s="61"/>
      <c r="AA20" s="9">
        <f t="shared" si="13"/>
        <v>13.266499161421599</v>
      </c>
      <c r="AB20" s="9">
        <f t="shared" si="13"/>
        <v>18.952141659173712</v>
      </c>
      <c r="AC20" s="9">
        <f t="shared" si="13"/>
        <v>20.976176963403031</v>
      </c>
      <c r="AD20" s="9">
        <f t="shared" si="13"/>
        <v>31.269438398822864</v>
      </c>
      <c r="AE20" s="61"/>
      <c r="AF20" s="29" t="s">
        <v>191</v>
      </c>
      <c r="AG20" s="5">
        <v>19</v>
      </c>
      <c r="AH20" s="5">
        <f t="shared" ref="AH20:AH24" si="15">AB$2</f>
        <v>4.9000000000000004</v>
      </c>
      <c r="AI20" s="5">
        <f t="shared" si="8"/>
        <v>1.76</v>
      </c>
      <c r="AJ20" s="56">
        <f t="shared" si="3"/>
        <v>1.7689000000000001</v>
      </c>
      <c r="AK20" s="33">
        <f t="shared" si="14"/>
        <v>5.0313754310589232E-3</v>
      </c>
      <c r="AL20" s="5">
        <v>15</v>
      </c>
      <c r="AM20" s="63">
        <f t="shared" si="10"/>
        <v>30</v>
      </c>
    </row>
    <row r="21" spans="1:40" x14ac:dyDescent="0.35">
      <c r="A21" s="5">
        <v>1</v>
      </c>
      <c r="B21" s="5">
        <v>2.4300000000000002</v>
      </c>
      <c r="C21" s="5" t="s">
        <v>117</v>
      </c>
      <c r="D21" s="7">
        <v>3.5</v>
      </c>
      <c r="E21" s="8">
        <v>4</v>
      </c>
      <c r="F21" s="9">
        <f t="shared" si="4"/>
        <v>56.920997883030829</v>
      </c>
      <c r="G21" s="15">
        <f t="shared" si="4"/>
        <v>14.536311355570469</v>
      </c>
      <c r="H21" s="14">
        <f t="shared" si="4"/>
        <v>20.647416048350561</v>
      </c>
      <c r="I21" s="13">
        <f t="shared" si="4"/>
        <v>11.163126113028762</v>
      </c>
      <c r="J21" s="10"/>
      <c r="K21" s="9">
        <f t="shared" si="12"/>
        <v>22.738101868796011</v>
      </c>
      <c r="L21" s="12">
        <f t="shared" si="12"/>
        <v>21.61730076368676</v>
      </c>
      <c r="M21" s="15">
        <f t="shared" si="12"/>
        <v>11.163126113028762</v>
      </c>
      <c r="N21" s="10">
        <f t="shared" si="12"/>
        <v>27.556759606310752</v>
      </c>
      <c r="O21" s="14" t="e">
        <f t="shared" si="12"/>
        <v>#DIV/0!</v>
      </c>
      <c r="P21" s="9">
        <f t="shared" si="12"/>
        <v>34.01680257083045</v>
      </c>
      <c r="Q21" s="27"/>
      <c r="R21" s="29" t="s">
        <v>129</v>
      </c>
      <c r="S21" s="5">
        <v>21</v>
      </c>
      <c r="T21" s="5">
        <v>5.7</v>
      </c>
      <c r="U21" s="5">
        <f t="shared" si="5"/>
        <v>2.4300000000000002</v>
      </c>
      <c r="V21" s="8">
        <f t="shared" si="1"/>
        <v>2.5137000000000005</v>
      </c>
      <c r="W21" s="33">
        <f t="shared" si="6"/>
        <v>3.3297529538131164E-2</v>
      </c>
      <c r="X21" s="5">
        <v>19</v>
      </c>
      <c r="Y21" s="5">
        <f t="shared" si="7"/>
        <v>19</v>
      </c>
      <c r="Z21" s="61"/>
      <c r="AA21" s="9">
        <f t="shared" si="13"/>
        <v>15.588457268119896</v>
      </c>
      <c r="AB21" s="9">
        <f t="shared" si="13"/>
        <v>22.269224668742709</v>
      </c>
      <c r="AC21" s="9">
        <f t="shared" si="13"/>
        <v>24.647515087732476</v>
      </c>
      <c r="AD21" s="9">
        <f t="shared" si="13"/>
        <v>36.742346141747674</v>
      </c>
      <c r="AE21" s="61"/>
      <c r="AF21" s="29" t="s">
        <v>191</v>
      </c>
      <c r="AG21" s="5">
        <v>22</v>
      </c>
      <c r="AH21" s="5">
        <f t="shared" si="15"/>
        <v>4.9000000000000004</v>
      </c>
      <c r="AI21" s="5">
        <f t="shared" si="8"/>
        <v>2.4300000000000002</v>
      </c>
      <c r="AJ21" s="56">
        <f t="shared" si="3"/>
        <v>2.3716000000000004</v>
      </c>
      <c r="AK21" s="33">
        <f t="shared" si="14"/>
        <v>-2.4624725923427127E-2</v>
      </c>
      <c r="AL21" s="5">
        <v>17</v>
      </c>
      <c r="AM21" s="63">
        <f t="shared" si="10"/>
        <v>17</v>
      </c>
    </row>
    <row r="22" spans="1:40" x14ac:dyDescent="0.35">
      <c r="A22" s="5">
        <v>2</v>
      </c>
      <c r="B22" s="5">
        <v>2.68</v>
      </c>
      <c r="C22" s="5" t="s">
        <v>119</v>
      </c>
      <c r="D22" s="7">
        <v>3.5</v>
      </c>
      <c r="E22" s="8">
        <v>4</v>
      </c>
      <c r="F22" s="9">
        <f t="shared" si="4"/>
        <v>59.777364723893051</v>
      </c>
      <c r="G22" s="15">
        <f t="shared" si="4"/>
        <v>15.265761633828479</v>
      </c>
      <c r="H22" s="14">
        <f t="shared" si="4"/>
        <v>21.683529200674212</v>
      </c>
      <c r="I22" s="13">
        <f t="shared" si="4"/>
        <v>11.723305738395524</v>
      </c>
      <c r="J22" s="10"/>
      <c r="K22" s="9">
        <f t="shared" si="12"/>
        <v>23.879128249528851</v>
      </c>
      <c r="L22" s="12">
        <f t="shared" si="12"/>
        <v>22.702083943651854</v>
      </c>
      <c r="M22" s="15">
        <f t="shared" si="12"/>
        <v>11.723305738395524</v>
      </c>
      <c r="N22" s="10">
        <f t="shared" si="12"/>
        <v>28.939592256975562</v>
      </c>
      <c r="O22" s="14" t="e">
        <f t="shared" si="12"/>
        <v>#DIV/0!</v>
      </c>
      <c r="P22" s="9">
        <f t="shared" si="12"/>
        <v>35.723808254306768</v>
      </c>
      <c r="Q22" s="27"/>
      <c r="R22" s="29" t="s">
        <v>129</v>
      </c>
      <c r="S22" s="5">
        <v>22</v>
      </c>
      <c r="T22" s="5">
        <v>5.7</v>
      </c>
      <c r="U22" s="5">
        <f t="shared" si="5"/>
        <v>2.68</v>
      </c>
      <c r="V22" s="8">
        <f t="shared" si="1"/>
        <v>2.7588000000000004</v>
      </c>
      <c r="W22" s="33">
        <f t="shared" si="6"/>
        <v>2.856314339567935E-2</v>
      </c>
      <c r="X22" s="5">
        <v>20</v>
      </c>
      <c r="Y22" s="5">
        <f t="shared" si="7"/>
        <v>40</v>
      </c>
      <c r="Z22" s="61"/>
      <c r="AA22" s="9">
        <f t="shared" si="13"/>
        <v>16.370705543744901</v>
      </c>
      <c r="AB22" s="9">
        <f t="shared" si="13"/>
        <v>23.386722205349859</v>
      </c>
      <c r="AC22" s="9">
        <f t="shared" si="13"/>
        <v>25.88435821108957</v>
      </c>
      <c r="AD22" s="9">
        <f t="shared" si="13"/>
        <v>38.586123009300749</v>
      </c>
      <c r="AE22" s="61"/>
      <c r="AF22" s="29" t="s">
        <v>191</v>
      </c>
      <c r="AG22" s="5">
        <v>23</v>
      </c>
      <c r="AH22" s="5">
        <f t="shared" si="15"/>
        <v>4.9000000000000004</v>
      </c>
      <c r="AI22" s="5">
        <f t="shared" si="8"/>
        <v>2.68</v>
      </c>
      <c r="AJ22" s="56">
        <f t="shared" si="3"/>
        <v>2.5921000000000003</v>
      </c>
      <c r="AK22" s="33">
        <f t="shared" si="14"/>
        <v>-3.3910728752748684E-2</v>
      </c>
      <c r="AL22" s="5">
        <v>18</v>
      </c>
      <c r="AM22" s="63">
        <f t="shared" si="10"/>
        <v>36</v>
      </c>
    </row>
    <row r="23" spans="1:40" x14ac:dyDescent="0.35">
      <c r="A23" s="5">
        <v>1</v>
      </c>
      <c r="B23" s="5">
        <v>4.7300000000000004</v>
      </c>
      <c r="C23" s="5" t="s">
        <v>121</v>
      </c>
      <c r="D23" s="7">
        <v>1.8</v>
      </c>
      <c r="E23" s="8">
        <v>2</v>
      </c>
      <c r="F23" s="9">
        <f t="shared" si="4"/>
        <v>79.414524280301947</v>
      </c>
      <c r="G23" s="15">
        <f t="shared" si="4"/>
        <v>20.28063972921187</v>
      </c>
      <c r="H23" s="14">
        <f t="shared" si="4"/>
        <v>28.806675639571964</v>
      </c>
      <c r="I23" s="13">
        <f t="shared" si="4"/>
        <v>15.574469575690292</v>
      </c>
      <c r="J23" s="10"/>
      <c r="K23" s="9">
        <f t="shared" si="12"/>
        <v>31.723539820193526</v>
      </c>
      <c r="L23" s="12">
        <f t="shared" si="12"/>
        <v>30.159830646331297</v>
      </c>
      <c r="M23" s="15">
        <f t="shared" si="12"/>
        <v>15.574469575690292</v>
      </c>
      <c r="N23" s="10">
        <f t="shared" si="12"/>
        <v>38.446391248074249</v>
      </c>
      <c r="O23" s="14" t="e">
        <f t="shared" si="12"/>
        <v>#DIV/0!</v>
      </c>
      <c r="P23" s="9">
        <f t="shared" si="12"/>
        <v>47.459255708248861</v>
      </c>
      <c r="Q23" s="27"/>
      <c r="R23" s="29" t="s">
        <v>129</v>
      </c>
      <c r="S23" s="5">
        <v>29</v>
      </c>
      <c r="T23" s="5">
        <v>5.7</v>
      </c>
      <c r="U23" s="5">
        <f t="shared" si="5"/>
        <v>4.7300000000000004</v>
      </c>
      <c r="V23" s="8">
        <f t="shared" si="1"/>
        <v>4.7936999999999994</v>
      </c>
      <c r="W23" s="33">
        <f t="shared" si="6"/>
        <v>1.3288274193211713E-2</v>
      </c>
      <c r="X23" s="5">
        <v>26</v>
      </c>
      <c r="Y23" s="5">
        <f t="shared" si="7"/>
        <v>26</v>
      </c>
      <c r="Z23" s="61"/>
      <c r="AA23" s="9">
        <f t="shared" si="13"/>
        <v>21.748563170931547</v>
      </c>
      <c r="AB23" s="9">
        <f t="shared" si="13"/>
        <v>31.069375958473636</v>
      </c>
      <c r="AC23" s="9">
        <f t="shared" si="13"/>
        <v>34.387497728098801</v>
      </c>
      <c r="AD23" s="9">
        <f t="shared" si="13"/>
        <v>51.26185499743233</v>
      </c>
      <c r="AE23" s="61"/>
      <c r="AF23" s="29" t="s">
        <v>191</v>
      </c>
      <c r="AG23" s="5">
        <v>31</v>
      </c>
      <c r="AH23" s="5">
        <f t="shared" si="15"/>
        <v>4.9000000000000004</v>
      </c>
      <c r="AI23" s="5">
        <f t="shared" si="8"/>
        <v>4.7300000000000004</v>
      </c>
      <c r="AJ23" s="56">
        <f t="shared" si="3"/>
        <v>4.7089000000000008</v>
      </c>
      <c r="AK23" s="33">
        <f t="shared" si="14"/>
        <v>-4.4808766378559052E-3</v>
      </c>
      <c r="AL23" s="5">
        <v>23</v>
      </c>
      <c r="AM23" s="63">
        <f t="shared" si="10"/>
        <v>23</v>
      </c>
    </row>
    <row r="24" spans="1:40" x14ac:dyDescent="0.35">
      <c r="A24" s="16">
        <v>2</v>
      </c>
      <c r="B24" s="16">
        <v>5.21</v>
      </c>
      <c r="C24" s="16" t="s">
        <v>123</v>
      </c>
      <c r="D24" s="17">
        <v>1.8</v>
      </c>
      <c r="E24" s="18">
        <v>2</v>
      </c>
      <c r="F24" s="19">
        <f t="shared" si="4"/>
        <v>83.346665600170638</v>
      </c>
      <c r="G24" s="20">
        <f t="shared" si="4"/>
        <v>21.284818022733237</v>
      </c>
      <c r="H24" s="21">
        <f t="shared" si="4"/>
        <v>30.233013209392446</v>
      </c>
      <c r="I24" s="22">
        <f t="shared" si="4"/>
        <v>16.345625934160097</v>
      </c>
      <c r="J24" s="23"/>
      <c r="K24" s="19">
        <f t="shared" si="12"/>
        <v>33.294303391088874</v>
      </c>
      <c r="L24" s="24">
        <f t="shared" si="12"/>
        <v>31.653168513169057</v>
      </c>
      <c r="M24" s="20">
        <f t="shared" si="12"/>
        <v>16.345625934160097</v>
      </c>
      <c r="N24" s="23">
        <f t="shared" si="12"/>
        <v>40.350030978922433</v>
      </c>
      <c r="O24" s="21" t="e">
        <f t="shared" si="12"/>
        <v>#DIV/0!</v>
      </c>
      <c r="P24" s="19">
        <f t="shared" si="12"/>
        <v>49.809159608975342</v>
      </c>
      <c r="Q24" s="27"/>
      <c r="R24" s="30" t="s">
        <v>129</v>
      </c>
      <c r="S24" s="16">
        <v>30</v>
      </c>
      <c r="T24" s="5">
        <v>5.7</v>
      </c>
      <c r="U24" s="5">
        <f t="shared" si="5"/>
        <v>5.21</v>
      </c>
      <c r="V24" s="8">
        <f t="shared" si="1"/>
        <v>5.13</v>
      </c>
      <c r="W24" s="33">
        <f t="shared" si="6"/>
        <v>-1.5594541910331399E-2</v>
      </c>
      <c r="X24" s="5">
        <v>26</v>
      </c>
      <c r="Y24" s="5">
        <f t="shared" si="7"/>
        <v>52</v>
      </c>
      <c r="Z24" s="61"/>
      <c r="AA24" s="9">
        <f t="shared" si="13"/>
        <v>22.825424421026653</v>
      </c>
      <c r="AB24" s="9">
        <f t="shared" si="13"/>
        <v>32.607749172895218</v>
      </c>
      <c r="AC24" s="9">
        <f t="shared" si="13"/>
        <v>36.090164865237178</v>
      </c>
      <c r="AD24" s="9">
        <f t="shared" si="13"/>
        <v>53.800041305229911</v>
      </c>
      <c r="AE24" s="61"/>
      <c r="AF24" s="30" t="s">
        <v>191</v>
      </c>
      <c r="AG24" s="16">
        <v>32</v>
      </c>
      <c r="AH24" s="5">
        <f t="shared" si="15"/>
        <v>4.9000000000000004</v>
      </c>
      <c r="AI24" s="5">
        <f t="shared" si="8"/>
        <v>5.21</v>
      </c>
      <c r="AJ24" s="56">
        <f t="shared" si="3"/>
        <v>5.0176000000000007</v>
      </c>
      <c r="AK24" s="33">
        <f t="shared" si="14"/>
        <v>-3.8345025510203926E-2</v>
      </c>
      <c r="AL24" s="5">
        <v>24</v>
      </c>
      <c r="AM24" s="63">
        <f t="shared" si="10"/>
        <v>48</v>
      </c>
    </row>
    <row r="25" spans="1:40" x14ac:dyDescent="0.35">
      <c r="R25" s="5"/>
      <c r="AH25" s="5"/>
      <c r="AI25" s="5"/>
      <c r="AJ25" s="5"/>
      <c r="AK25" s="5"/>
      <c r="AL25" s="5"/>
      <c r="AM25" s="5"/>
    </row>
    <row r="26" spans="1:40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4">
        <f>SUM(Y3:Y24)</f>
        <v>456</v>
      </c>
      <c r="Z26" s="4"/>
      <c r="AA26" s="57"/>
      <c r="AB26" s="57"/>
      <c r="AC26" s="57"/>
      <c r="AD26" s="57"/>
      <c r="AE26" s="4"/>
      <c r="AF26" s="4"/>
      <c r="AG26" s="57"/>
      <c r="AH26" s="4"/>
      <c r="AI26" s="4"/>
      <c r="AJ26" s="4"/>
      <c r="AK26" s="4"/>
      <c r="AL26" s="4"/>
      <c r="AM26" s="4">
        <f>SUM(AM3:AM24)</f>
        <v>412</v>
      </c>
      <c r="AN26" s="57" t="s">
        <v>195</v>
      </c>
    </row>
    <row r="27" spans="1:40" x14ac:dyDescent="0.35">
      <c r="Y27" s="4" t="s">
        <v>124</v>
      </c>
      <c r="Z27" s="4"/>
      <c r="AA27" s="57"/>
      <c r="AB27" s="57"/>
      <c r="AC27" s="57"/>
      <c r="AD27" s="57"/>
      <c r="AE27" s="4"/>
      <c r="AF27" s="4"/>
      <c r="AG27" s="57"/>
      <c r="AH27" s="4"/>
      <c r="AI27" s="4"/>
      <c r="AJ27" s="4"/>
      <c r="AK27" s="4"/>
      <c r="AL27" s="4"/>
      <c r="AM27" s="4" t="s">
        <v>153</v>
      </c>
      <c r="AN27" s="57"/>
    </row>
    <row r="28" spans="1:40" x14ac:dyDescent="0.35">
      <c r="Y28" s="9">
        <f>Y26/12</f>
        <v>38</v>
      </c>
      <c r="Z28" s="4"/>
      <c r="AA28" s="57"/>
      <c r="AB28" s="57"/>
      <c r="AC28" s="57"/>
      <c r="AD28" s="57"/>
      <c r="AE28" s="4"/>
      <c r="AF28" s="4"/>
      <c r="AG28" s="57"/>
      <c r="AH28" s="4"/>
      <c r="AI28" s="4"/>
      <c r="AJ28" s="4"/>
      <c r="AK28" s="4"/>
      <c r="AL28" s="4"/>
      <c r="AM28" s="25">
        <f>AM26/12</f>
        <v>34.333333333333336</v>
      </c>
      <c r="AN28" s="57" t="s">
        <v>196</v>
      </c>
    </row>
    <row r="29" spans="1:40" x14ac:dyDescent="0.35">
      <c r="Y29" s="5" t="s">
        <v>124</v>
      </c>
      <c r="AH29" s="5"/>
      <c r="AI29" s="5"/>
      <c r="AJ29" s="5"/>
      <c r="AK29" s="5"/>
      <c r="AL29" s="5"/>
      <c r="AM29" s="5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84DC-3EE7-4F03-9779-F8422DED886C}">
  <dimension ref="A1:AN30"/>
  <sheetViews>
    <sheetView workbookViewId="0">
      <selection activeCell="AO11" sqref="AO11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81640625" style="5" bestFit="1" customWidth="1"/>
    <col min="6" max="6" width="0" hidden="1" customWidth="1"/>
    <col min="7" max="8" width="5.453125" hidden="1" customWidth="1"/>
    <col min="9" max="9" width="9.54296875" hidden="1" customWidth="1"/>
    <col min="10" max="10" width="0" hidden="1" customWidth="1"/>
    <col min="11" max="11" width="5.453125" hidden="1" customWidth="1"/>
    <col min="12" max="15" width="0" hidden="1" customWidth="1"/>
    <col min="16" max="16" width="6.453125" hidden="1" customWidth="1"/>
    <col min="17" max="17" width="2.453125" hidden="1" customWidth="1"/>
    <col min="18" max="18" width="8.54296875" hidden="1" customWidth="1"/>
    <col min="19" max="19" width="5.54296875" hidden="1" customWidth="1"/>
    <col min="20" max="20" width="3.81640625" style="5" hidden="1" customWidth="1"/>
    <col min="21" max="21" width="7.7265625" style="5" hidden="1" customWidth="1"/>
    <col min="22" max="22" width="6.7265625" style="5" hidden="1" customWidth="1"/>
    <col min="23" max="23" width="8.54296875" style="5" hidden="1" customWidth="1"/>
    <col min="24" max="24" width="0" style="5" hidden="1" customWidth="1"/>
    <col min="25" max="25" width="9.54296875" style="5" hidden="1" customWidth="1"/>
    <col min="26" max="26" width="2.26953125" style="5" hidden="1" customWidth="1"/>
    <col min="27" max="28" width="5.453125" bestFit="1" customWidth="1"/>
    <col min="29" max="29" width="6.36328125" bestFit="1" customWidth="1"/>
    <col min="30" max="30" width="6.453125" bestFit="1" customWidth="1"/>
    <col min="31" max="31" width="3.1796875" style="5" customWidth="1"/>
    <col min="32" max="32" width="8.6328125" style="5" customWidth="1"/>
    <col min="33" max="33" width="5.54296875" bestFit="1" customWidth="1"/>
    <col min="34" max="34" width="5.08984375" customWidth="1"/>
    <col min="36" max="36" width="7.54296875" customWidth="1"/>
    <col min="37" max="37" width="6.81640625" customWidth="1"/>
    <col min="38" max="38" width="4.81640625" bestFit="1" customWidth="1"/>
    <col min="39" max="39" width="9.54296875" bestFit="1" customWidth="1"/>
  </cols>
  <sheetData>
    <row r="1" spans="1:39" x14ac:dyDescent="0.35">
      <c r="A1" s="4" t="str">
        <f>'100W Inductor Calcs'!A1</f>
        <v>Quantity</v>
      </c>
      <c r="B1" s="4" t="str">
        <f>'100W Inductor Calcs'!B1</f>
        <v>Inductance</v>
      </c>
      <c r="C1" s="4" t="str">
        <f>'100W Inductor Calcs'!C1</f>
        <v>Designator</v>
      </c>
      <c r="D1" s="4" t="str">
        <f>'100W Inductor Calcs'!D1</f>
        <v>Freq Low</v>
      </c>
      <c r="E1" s="4" t="str">
        <f>'100W Inductor Calcs'!E1</f>
        <v>Freq Hi</v>
      </c>
      <c r="F1" s="4" t="str">
        <f>'100W Inductor Calcs'!F1</f>
        <v>T68-0</v>
      </c>
      <c r="G1" s="4" t="str">
        <f>'100W Inductor Calcs'!G1</f>
        <v>T68-1</v>
      </c>
      <c r="H1" s="4" t="str">
        <f>'100W Inductor Calcs'!H1</f>
        <v>T68-2</v>
      </c>
      <c r="I1" s="4" t="str">
        <f>'100W Inductor Calcs'!I1</f>
        <v>T68-3</v>
      </c>
      <c r="J1" s="4" t="str">
        <f>'100W Inductor Calcs'!J1</f>
        <v>T68-4</v>
      </c>
      <c r="K1" s="4" t="str">
        <f>'100W Inductor Calcs'!K1</f>
        <v>T68-6</v>
      </c>
      <c r="L1" s="4" t="str">
        <f>'100W Inductor Calcs'!L1</f>
        <v>T68-7</v>
      </c>
      <c r="M1" s="4" t="str">
        <f>'100W Inductor Calcs'!M1</f>
        <v>T68-8</v>
      </c>
      <c r="N1" s="4" t="str">
        <f>'100W Inductor Calcs'!N1</f>
        <v>T68-10</v>
      </c>
      <c r="O1" s="4" t="str">
        <f>'100W Inductor Calcs'!O1</f>
        <v>T68-15</v>
      </c>
      <c r="P1" s="4" t="str">
        <f>'100W Inductor Calcs'!P1</f>
        <v>T68-17</v>
      </c>
      <c r="Q1" s="27">
        <f>'100W Inductor Calcs'!Q1</f>
        <v>0</v>
      </c>
      <c r="R1" s="4" t="str">
        <f>'100W Inductor Calcs'!R1</f>
        <v>Core</v>
      </c>
      <c r="S1" s="4" t="str">
        <f>'100W Inductor Calcs'!S1</f>
        <v>Turns</v>
      </c>
      <c r="T1" s="4" t="str">
        <f>'100W Inductor Calcs'!T1</f>
        <v>AL</v>
      </c>
      <c r="U1" s="4" t="str">
        <f>'100W Inductor Calcs'!U1</f>
        <v>Target</v>
      </c>
      <c r="V1" s="4" t="str">
        <f>'100W Inductor Calcs'!V1</f>
        <v>Calc</v>
      </c>
      <c r="W1" s="4" t="str">
        <f>'100W Inductor Calcs'!W1</f>
        <v>%</v>
      </c>
      <c r="X1" s="4" t="str">
        <f>'100W Inductor Calcs'!X1</f>
        <v>Wire</v>
      </c>
      <c r="Y1" s="4" t="str">
        <f>'100W Inductor Calcs'!Y1</f>
        <v>Total Wire</v>
      </c>
      <c r="Z1" s="60">
        <f>'100W Inductor Calcs'!Z1</f>
        <v>0</v>
      </c>
      <c r="AA1" s="4" t="str">
        <f>'100W Inductor Calcs'!AA1</f>
        <v>T50-1</v>
      </c>
      <c r="AB1" s="4" t="str">
        <f>'100W Inductor Calcs'!AB1</f>
        <v>T50-2</v>
      </c>
      <c r="AC1" s="4" t="str">
        <f>'100W Inductor Calcs'!AC1</f>
        <v>T50-6</v>
      </c>
      <c r="AD1" s="4" t="str">
        <f>'100W Inductor Calcs'!AD1</f>
        <v>T50-17</v>
      </c>
      <c r="AE1" s="60">
        <f>'100W Inductor Calcs'!AE1</f>
        <v>0</v>
      </c>
      <c r="AF1" s="4" t="str">
        <f>'100W Inductor Calcs'!AF1</f>
        <v>Core</v>
      </c>
      <c r="AG1" s="4" t="str">
        <f>'100W Inductor Calcs'!AG1</f>
        <v>Turns</v>
      </c>
      <c r="AH1" s="4" t="str">
        <f>'100W Inductor Calcs'!AH1</f>
        <v>AL</v>
      </c>
      <c r="AI1" s="4" t="str">
        <f>'100W Inductor Calcs'!AI1</f>
        <v>Target</v>
      </c>
      <c r="AJ1" s="4" t="str">
        <f>'100W Inductor Calcs'!AJ1</f>
        <v>Calc</v>
      </c>
      <c r="AK1" s="4" t="str">
        <f>'100W Inductor Calcs'!AK1</f>
        <v>%</v>
      </c>
      <c r="AL1" s="4" t="str">
        <f>'100W Inductor Calcs'!AL1</f>
        <v>Wire</v>
      </c>
      <c r="AM1" s="4" t="str">
        <f>'100W Inductor Calcs'!AM1</f>
        <v>Total Wire</v>
      </c>
    </row>
    <row r="2" spans="1:39" x14ac:dyDescent="0.35">
      <c r="A2" s="4" t="s">
        <v>124</v>
      </c>
      <c r="B2" s="4" t="str">
        <f>'100W Inductor Calcs'!B2</f>
        <v>uH</v>
      </c>
      <c r="C2" s="4" t="s">
        <v>124</v>
      </c>
      <c r="D2" s="4" t="s">
        <v>124</v>
      </c>
      <c r="E2" s="4" t="s">
        <v>124</v>
      </c>
      <c r="F2" s="6">
        <f>'100W Inductor Calcs'!F2</f>
        <v>0.75</v>
      </c>
      <c r="G2" s="6">
        <f>'100W Inductor Calcs'!G2</f>
        <v>11.5</v>
      </c>
      <c r="H2" s="6">
        <f>'100W Inductor Calcs'!H2</f>
        <v>5.7</v>
      </c>
      <c r="I2" s="6">
        <f>'100W Inductor Calcs'!I2</f>
        <v>19.5</v>
      </c>
      <c r="J2" s="6">
        <f>'100W Inductor Calcs'!J2</f>
        <v>0</v>
      </c>
      <c r="K2" s="6">
        <f>'100W Inductor Calcs'!K2</f>
        <v>4.7</v>
      </c>
      <c r="L2" s="6">
        <f>'100W Inductor Calcs'!L2</f>
        <v>5.2</v>
      </c>
      <c r="M2" s="6">
        <f>'100W Inductor Calcs'!M2</f>
        <v>19.5</v>
      </c>
      <c r="N2" s="6">
        <f>'100W Inductor Calcs'!N2</f>
        <v>3.2</v>
      </c>
      <c r="O2" s="6">
        <f>'100W Inductor Calcs'!O2</f>
        <v>0</v>
      </c>
      <c r="P2" s="6">
        <f>'100W Inductor Calcs'!P2</f>
        <v>2.1</v>
      </c>
      <c r="Q2" s="28" t="str">
        <f>'100W Inductor Calcs'!Q2</f>
        <v xml:space="preserve"> </v>
      </c>
      <c r="R2" s="4" t="str">
        <f>'100W Inductor Calcs'!R2</f>
        <v>Selected</v>
      </c>
      <c r="S2" s="4">
        <f>'100W Inductor Calcs'!S2</f>
        <v>0</v>
      </c>
      <c r="T2" s="5">
        <f>'100W Inductor Calcs'!T2</f>
        <v>0</v>
      </c>
      <c r="U2" s="4" t="str">
        <f>'100W Inductor Calcs'!U2</f>
        <v>uH</v>
      </c>
      <c r="V2" s="4" t="str">
        <f>'100W Inductor Calcs'!V2</f>
        <v>uH</v>
      </c>
      <c r="W2" s="4" t="str">
        <f>'100W Inductor Calcs'!W2</f>
        <v>Delta</v>
      </c>
      <c r="X2" s="4" t="str">
        <f>'100W Inductor Calcs'!X2</f>
        <v>In</v>
      </c>
      <c r="Y2" s="4" t="str">
        <f>'100W Inductor Calcs'!Y2</f>
        <v>In</v>
      </c>
      <c r="Z2" s="60">
        <f>'100W Inductor Calcs'!Z2</f>
        <v>0</v>
      </c>
      <c r="AA2" s="67">
        <f>'100W Inductor Calcs'!AA2</f>
        <v>10</v>
      </c>
      <c r="AB2" s="6">
        <f>'100W Inductor Calcs'!AB2</f>
        <v>4.9000000000000004</v>
      </c>
      <c r="AC2" s="67">
        <f>'100W Inductor Calcs'!AC2</f>
        <v>4</v>
      </c>
      <c r="AD2" s="6">
        <f>'100W Inductor Calcs'!AD2</f>
        <v>1.8</v>
      </c>
      <c r="AE2" s="60">
        <f>'100W Inductor Calcs'!AE2</f>
        <v>0</v>
      </c>
      <c r="AF2" s="4" t="str">
        <f>'100W Inductor Calcs'!AF2</f>
        <v>Selected</v>
      </c>
      <c r="AG2" s="4" t="s">
        <v>124</v>
      </c>
      <c r="AH2" s="5" t="s">
        <v>124</v>
      </c>
      <c r="AI2" s="4" t="str">
        <f>'100W Inductor Calcs'!AI2</f>
        <v>uH</v>
      </c>
      <c r="AJ2" s="4" t="str">
        <f>'100W Inductor Calcs'!AJ2</f>
        <v>uH</v>
      </c>
      <c r="AK2" s="4" t="str">
        <f>'100W Inductor Calcs'!AK2</f>
        <v>Delta</v>
      </c>
      <c r="AL2" s="4" t="str">
        <f>'100W Inductor Calcs'!AL2</f>
        <v>In</v>
      </c>
      <c r="AM2" s="4" t="str">
        <f>'100W Inductor Calcs'!AM2</f>
        <v>In</v>
      </c>
    </row>
    <row r="3" spans="1:39" x14ac:dyDescent="0.35">
      <c r="A3" s="5">
        <f>'100W Inductor Calcs'!A3</f>
        <v>1</v>
      </c>
      <c r="B3" s="5">
        <f>'100W Inductor Calcs'!B3</f>
        <v>0.17</v>
      </c>
      <c r="C3" s="5" t="str">
        <f>'100W Inductor Calcs'!C3</f>
        <v>L24</v>
      </c>
      <c r="D3" s="7">
        <f>'100W Inductor Calcs'!D3</f>
        <v>50</v>
      </c>
      <c r="E3" s="8">
        <f>'100W Inductor Calcs'!E3</f>
        <v>54</v>
      </c>
      <c r="F3" s="9">
        <f>'100W Inductor Calcs'!F3</f>
        <v>15.055453054181619</v>
      </c>
      <c r="G3" s="9">
        <f>'100W Inductor Calcs'!G3</f>
        <v>3.8448158207711556</v>
      </c>
      <c r="H3" s="9">
        <f>'100W Inductor Calcs'!H3</f>
        <v>5.4611868127275018</v>
      </c>
      <c r="I3" s="9">
        <f>'100W Inductor Calcs'!I3</f>
        <v>2.9526172657404679</v>
      </c>
      <c r="J3" s="10" t="e">
        <f>'100W Inductor Calcs'!J3</f>
        <v>#DIV/0!</v>
      </c>
      <c r="K3" s="9">
        <f>'100W Inductor Calcs'!K3</f>
        <v>6.0141676702564126</v>
      </c>
      <c r="L3" s="9">
        <f>'100W Inductor Calcs'!L3</f>
        <v>5.7177187489686565</v>
      </c>
      <c r="M3" s="9">
        <f>'100W Inductor Calcs'!M3</f>
        <v>2.9526172657404679</v>
      </c>
      <c r="N3" s="10">
        <f>'100W Inductor Calcs'!N3</f>
        <v>7.2886898685566255</v>
      </c>
      <c r="O3" s="9" t="e">
        <f>'100W Inductor Calcs'!O3</f>
        <v>#DIV/0!</v>
      </c>
      <c r="P3" s="11">
        <f>'100W Inductor Calcs'!P3</f>
        <v>8.9973541084243731</v>
      </c>
      <c r="Q3" s="27">
        <f>'100W Inductor Calcs'!Q3</f>
        <v>0</v>
      </c>
      <c r="R3" s="32" t="str">
        <f>'100W Inductor Calcs'!R3</f>
        <v>T68-17</v>
      </c>
      <c r="S3" s="5">
        <f>'100W Inductor Calcs'!S3</f>
        <v>9</v>
      </c>
      <c r="T3" s="5">
        <f>'100W Inductor Calcs'!T3</f>
        <v>2.1</v>
      </c>
      <c r="U3" s="5">
        <f>'100W Inductor Calcs'!U3</f>
        <v>0.17</v>
      </c>
      <c r="V3" s="8">
        <f>'100W Inductor Calcs'!V3</f>
        <v>0.1701</v>
      </c>
      <c r="W3" s="33">
        <f>'100W Inductor Calcs'!W3</f>
        <v>5.8788947677830094E-4</v>
      </c>
      <c r="X3" s="5">
        <f>'100W Inductor Calcs'!X3</f>
        <v>10</v>
      </c>
      <c r="Y3" s="5">
        <f>'100W Inductor Calcs'!Y3</f>
        <v>10</v>
      </c>
      <c r="Z3" s="61">
        <f>'100W Inductor Calcs'!Z3</f>
        <v>0</v>
      </c>
      <c r="AA3" s="9">
        <f>'100W Inductor Calcs'!AA3</f>
        <v>4.1231056256176606</v>
      </c>
      <c r="AB3" s="9">
        <f>'100W Inductor Calcs'!AB3</f>
        <v>5.8901508937395146</v>
      </c>
      <c r="AC3" s="9">
        <f>'100W Inductor Calcs'!AC3</f>
        <v>6.5192024052026492</v>
      </c>
      <c r="AD3" s="9">
        <f>'100W Inductor Calcs'!AD3</f>
        <v>9.7182531580755001</v>
      </c>
      <c r="AE3" s="61">
        <f>'100W Inductor Calcs'!AE3</f>
        <v>0</v>
      </c>
      <c r="AF3" s="32" t="str">
        <f>'100W Inductor Calcs'!AF3</f>
        <v>T50-17</v>
      </c>
      <c r="AG3" s="5">
        <f>'100W Inductor Calcs'!AG3</f>
        <v>10</v>
      </c>
      <c r="AH3" s="5">
        <f>'100W Inductor Calcs'!AH3</f>
        <v>1.8</v>
      </c>
      <c r="AI3" s="5">
        <f>'100W Inductor Calcs'!AI3</f>
        <v>0.17</v>
      </c>
      <c r="AJ3" s="56">
        <f>'100W Inductor Calcs'!AJ3</f>
        <v>0.18</v>
      </c>
      <c r="AK3" s="33">
        <f>'100W Inductor Calcs'!AK3</f>
        <v>5.5555555555555455E-2</v>
      </c>
      <c r="AL3" s="5">
        <f>'100W Inductor Calcs'!AL3</f>
        <v>9</v>
      </c>
      <c r="AM3" s="63">
        <f>'100W Inductor Calcs'!AM3</f>
        <v>9</v>
      </c>
    </row>
    <row r="4" spans="1:39" x14ac:dyDescent="0.35">
      <c r="A4" s="5">
        <f>'100W Inductor Calcs'!A4</f>
        <v>2</v>
      </c>
      <c r="B4" s="5">
        <f>'100W Inductor Calcs'!B4</f>
        <v>0.188</v>
      </c>
      <c r="C4" s="5" t="str">
        <f>'100W Inductor Calcs'!C4</f>
        <v>L13, L35</v>
      </c>
      <c r="D4" s="7">
        <f>'100W Inductor Calcs'!D4</f>
        <v>50</v>
      </c>
      <c r="E4" s="8">
        <f>'100W Inductor Calcs'!E4</f>
        <v>54</v>
      </c>
      <c r="F4" s="9">
        <f>'100W Inductor Calcs'!F4</f>
        <v>15.832456116050556</v>
      </c>
      <c r="G4" s="9">
        <f>'100W Inductor Calcs'!G4</f>
        <v>4.0432445000217987</v>
      </c>
      <c r="H4" s="9">
        <f>'100W Inductor Calcs'!H4</f>
        <v>5.743035446551839</v>
      </c>
      <c r="I4" s="9">
        <f>'100W Inductor Calcs'!I4</f>
        <v>3.105000103224739</v>
      </c>
      <c r="J4" s="10">
        <f>'100W Inductor Calcs'!J4</f>
        <v>0</v>
      </c>
      <c r="K4" s="9">
        <f>'100W Inductor Calcs'!K4</f>
        <v>6.324555320336759</v>
      </c>
      <c r="L4" s="9">
        <f>'100W Inductor Calcs'!L4</f>
        <v>6.0128068448808625</v>
      </c>
      <c r="M4" s="9">
        <f>'100W Inductor Calcs'!M4</f>
        <v>3.105000103224739</v>
      </c>
      <c r="N4" s="10">
        <f>'100W Inductor Calcs'!N4</f>
        <v>7.6648548583779457</v>
      </c>
      <c r="O4" s="9" t="e">
        <f>'100W Inductor Calcs'!O4</f>
        <v>#DIV/0!</v>
      </c>
      <c r="P4" s="11">
        <f>'100W Inductor Calcs'!P4</f>
        <v>9.461702252967461</v>
      </c>
      <c r="Q4" s="27">
        <f>'100W Inductor Calcs'!Q4</f>
        <v>0</v>
      </c>
      <c r="R4" s="32" t="str">
        <f>'100W Inductor Calcs'!R4</f>
        <v>T68-17</v>
      </c>
      <c r="S4" s="5">
        <f>'100W Inductor Calcs'!S4</f>
        <v>9</v>
      </c>
      <c r="T4" s="5">
        <f>'100W Inductor Calcs'!T4</f>
        <v>2.1</v>
      </c>
      <c r="U4" s="5">
        <f>'100W Inductor Calcs'!U4</f>
        <v>0.188</v>
      </c>
      <c r="V4" s="8">
        <f>'100W Inductor Calcs'!V4</f>
        <v>0.1701</v>
      </c>
      <c r="W4" s="33">
        <f>'100W Inductor Calcs'!W4</f>
        <v>-0.10523221634332745</v>
      </c>
      <c r="X4" s="5">
        <f>'100W Inductor Calcs'!X4</f>
        <v>10</v>
      </c>
      <c r="Y4" s="5">
        <f>'100W Inductor Calcs'!Y4</f>
        <v>20</v>
      </c>
      <c r="Z4" s="61">
        <f>'100W Inductor Calcs'!Z4</f>
        <v>0</v>
      </c>
      <c r="AA4" s="9">
        <f>'100W Inductor Calcs'!AA4</f>
        <v>4.3358966777357599</v>
      </c>
      <c r="AB4" s="9">
        <f>'100W Inductor Calcs'!AB4</f>
        <v>6.1941381110510854</v>
      </c>
      <c r="AC4" s="9">
        <f>'100W Inductor Calcs'!AC4</f>
        <v>6.8556546004010439</v>
      </c>
      <c r="AD4" s="9">
        <f>'100W Inductor Calcs'!AD4</f>
        <v>10.219806477837261</v>
      </c>
      <c r="AE4" s="61">
        <f>'100W Inductor Calcs'!AE4</f>
        <v>0</v>
      </c>
      <c r="AF4" s="32" t="str">
        <f>'100W Inductor Calcs'!AF4</f>
        <v>T50-17</v>
      </c>
      <c r="AG4" s="5">
        <f>'100W Inductor Calcs'!AG4</f>
        <v>10</v>
      </c>
      <c r="AH4" s="5">
        <f>'100W Inductor Calcs'!AH4</f>
        <v>1.8</v>
      </c>
      <c r="AI4" s="5">
        <f>'100W Inductor Calcs'!AI4</f>
        <v>0.188</v>
      </c>
      <c r="AJ4" s="56">
        <f>'100W Inductor Calcs'!AJ4</f>
        <v>0.18</v>
      </c>
      <c r="AK4" s="33">
        <f>'100W Inductor Calcs'!AK4</f>
        <v>-4.4444444444444488E-2</v>
      </c>
      <c r="AL4" s="5">
        <f>'100W Inductor Calcs'!AL4</f>
        <v>9</v>
      </c>
      <c r="AM4" s="63">
        <f>'100W Inductor Calcs'!AM4</f>
        <v>18</v>
      </c>
    </row>
    <row r="5" spans="1:39" x14ac:dyDescent="0.35">
      <c r="A5" s="5">
        <f>'100W Inductor Calcs'!A5</f>
        <v>1</v>
      </c>
      <c r="B5" s="5">
        <f>'100W Inductor Calcs'!B5</f>
        <v>0.30499999999999999</v>
      </c>
      <c r="C5" s="5" t="str">
        <f>'100W Inductor Calcs'!C5</f>
        <v>L23</v>
      </c>
      <c r="D5" s="7">
        <f>'100W Inductor Calcs'!D5</f>
        <v>28</v>
      </c>
      <c r="E5" s="8">
        <f>'100W Inductor Calcs'!E5</f>
        <v>29.7</v>
      </c>
      <c r="F5" s="12">
        <f>'100W Inductor Calcs'!F5</f>
        <v>20.165977949672232</v>
      </c>
      <c r="G5" s="9">
        <f>'100W Inductor Calcs'!G5</f>
        <v>5.1499261286386213</v>
      </c>
      <c r="H5" s="9">
        <f>'100W Inductor Calcs'!H5</f>
        <v>7.3149690313646962</v>
      </c>
      <c r="I5" s="9">
        <f>'100W Inductor Calcs'!I5</f>
        <v>3.9548736567715586</v>
      </c>
      <c r="J5" s="10">
        <f>'100W Inductor Calcs'!J5</f>
        <v>0</v>
      </c>
      <c r="K5" s="12">
        <f>'100W Inductor Calcs'!K5</f>
        <v>8.0556574543159787</v>
      </c>
      <c r="L5" s="12">
        <f>'100W Inductor Calcs'!L5</f>
        <v>7.6585799045153369</v>
      </c>
      <c r="M5" s="9">
        <f>'100W Inductor Calcs'!M5</f>
        <v>3.9548736567715586</v>
      </c>
      <c r="N5" s="10">
        <f>'100W Inductor Calcs'!N5</f>
        <v>9.7628120948833175</v>
      </c>
      <c r="O5" s="9" t="e">
        <f>'100W Inductor Calcs'!O5</f>
        <v>#DIV/0!</v>
      </c>
      <c r="P5" s="11">
        <f>'100W Inductor Calcs'!P5</f>
        <v>12.051476890327395</v>
      </c>
      <c r="Q5" s="27">
        <f>'100W Inductor Calcs'!Q5</f>
        <v>0</v>
      </c>
      <c r="R5" s="31" t="str">
        <f>'100W Inductor Calcs'!R5</f>
        <v>T68-6</v>
      </c>
      <c r="S5" s="5">
        <f>'100W Inductor Calcs'!S5</f>
        <v>8</v>
      </c>
      <c r="T5" s="5">
        <f>'100W Inductor Calcs'!T5</f>
        <v>4.7</v>
      </c>
      <c r="U5" s="5">
        <f>'100W Inductor Calcs'!U5</f>
        <v>0.30499999999999999</v>
      </c>
      <c r="V5" s="8">
        <f>'100W Inductor Calcs'!V5</f>
        <v>0.30080000000000001</v>
      </c>
      <c r="W5" s="33">
        <f>'100W Inductor Calcs'!W5</f>
        <v>-1.3962765957446747E-2</v>
      </c>
      <c r="X5" s="5">
        <f>'100W Inductor Calcs'!X5</f>
        <v>9</v>
      </c>
      <c r="Y5" s="5">
        <f>'100W Inductor Calcs'!Y5</f>
        <v>9</v>
      </c>
      <c r="Z5" s="61">
        <f>'100W Inductor Calcs'!Z5</f>
        <v>0</v>
      </c>
      <c r="AA5" s="9">
        <f>'100W Inductor Calcs'!AA5</f>
        <v>5.5226805085936306</v>
      </c>
      <c r="AB5" s="9">
        <f>'100W Inductor Calcs'!AB5</f>
        <v>7.8895435837051862</v>
      </c>
      <c r="AC5" s="9">
        <f>'100W Inductor Calcs'!AC5</f>
        <v>8.7321245982864895</v>
      </c>
      <c r="AD5" s="9">
        <f>'100W Inductor Calcs'!AD5</f>
        <v>13.017082793177757</v>
      </c>
      <c r="AE5" s="61">
        <f>'100W Inductor Calcs'!AE5</f>
        <v>0</v>
      </c>
      <c r="AF5" s="31" t="str">
        <f>'100W Inductor Calcs'!AF5</f>
        <v>T50-6</v>
      </c>
      <c r="AG5" s="5">
        <f>'100W Inductor Calcs'!AG5</f>
        <v>9</v>
      </c>
      <c r="AH5" s="62">
        <f>'100W Inductor Calcs'!AH5</f>
        <v>4</v>
      </c>
      <c r="AI5" s="5">
        <f>'100W Inductor Calcs'!AI5</f>
        <v>0.30499999999999999</v>
      </c>
      <c r="AJ5" s="56">
        <f>'100W Inductor Calcs'!AJ5</f>
        <v>0.32400000000000001</v>
      </c>
      <c r="AK5" s="33">
        <f>'100W Inductor Calcs'!AK5</f>
        <v>5.8641975308642028E-2</v>
      </c>
      <c r="AL5" s="5">
        <f>'100W Inductor Calcs'!AL5</f>
        <v>8</v>
      </c>
      <c r="AM5" s="63">
        <f>'100W Inductor Calcs'!AM5</f>
        <v>8</v>
      </c>
    </row>
    <row r="6" spans="1:39" x14ac:dyDescent="0.35">
      <c r="A6" s="5">
        <f>'100W Inductor Calcs'!A6</f>
        <v>2</v>
      </c>
      <c r="B6" s="5">
        <f>'100W Inductor Calcs'!B6</f>
        <v>0.33500000000000002</v>
      </c>
      <c r="C6" s="5" t="str">
        <f>'100W Inductor Calcs'!C6</f>
        <v>L12, L34</v>
      </c>
      <c r="D6" s="7">
        <f>'100W Inductor Calcs'!D6</f>
        <v>28</v>
      </c>
      <c r="E6" s="8">
        <f>'100W Inductor Calcs'!E6</f>
        <v>29.7</v>
      </c>
      <c r="F6" s="12">
        <f>'100W Inductor Calcs'!F6</f>
        <v>21.134489978863144</v>
      </c>
      <c r="G6" s="9">
        <f>'100W Inductor Calcs'!G6</f>
        <v>5.397261785628773</v>
      </c>
      <c r="H6" s="9">
        <f>'100W Inductor Calcs'!H6</f>
        <v>7.666285268926627</v>
      </c>
      <c r="I6" s="9">
        <f>'100W Inductor Calcs'!I6</f>
        <v>4.1448144927713209</v>
      </c>
      <c r="J6" s="10">
        <f>'100W Inductor Calcs'!J6</f>
        <v>0</v>
      </c>
      <c r="K6" s="12">
        <f>'100W Inductor Calcs'!K6</f>
        <v>8.4425467570325505</v>
      </c>
      <c r="L6" s="12">
        <f>'100W Inductor Calcs'!L6</f>
        <v>8.0263987518112323</v>
      </c>
      <c r="M6" s="9">
        <f>'100W Inductor Calcs'!M6</f>
        <v>4.1448144927713209</v>
      </c>
      <c r="N6" s="10">
        <f>'100W Inductor Calcs'!N6</f>
        <v>10.231690964840562</v>
      </c>
      <c r="O6" s="9" t="e">
        <f>'100W Inductor Calcs'!O6</f>
        <v>#DIV/0!</v>
      </c>
      <c r="P6" s="11">
        <f>'100W Inductor Calcs'!P6</f>
        <v>12.630273533214137</v>
      </c>
      <c r="Q6" s="27">
        <f>'100W Inductor Calcs'!Q6</f>
        <v>0</v>
      </c>
      <c r="R6" s="31" t="str">
        <f>'100W Inductor Calcs'!R6</f>
        <v>T68-6</v>
      </c>
      <c r="S6" s="5">
        <f>'100W Inductor Calcs'!S6</f>
        <v>8</v>
      </c>
      <c r="T6" s="5">
        <f>'100W Inductor Calcs'!T6</f>
        <v>4.7</v>
      </c>
      <c r="U6" s="5">
        <f>'100W Inductor Calcs'!U6</f>
        <v>0.33500000000000002</v>
      </c>
      <c r="V6" s="8">
        <f>'100W Inductor Calcs'!V6</f>
        <v>0.30080000000000001</v>
      </c>
      <c r="W6" s="33">
        <f>'100W Inductor Calcs'!W6</f>
        <v>-0.11369680851063832</v>
      </c>
      <c r="X6" s="5">
        <f>'100W Inductor Calcs'!X6</f>
        <v>9</v>
      </c>
      <c r="Y6" s="5">
        <f>'100W Inductor Calcs'!Y6</f>
        <v>18</v>
      </c>
      <c r="Z6" s="61">
        <f>'100W Inductor Calcs'!Z6</f>
        <v>0</v>
      </c>
      <c r="AA6" s="9">
        <f>'100W Inductor Calcs'!AA6</f>
        <v>5.7879184513951127</v>
      </c>
      <c r="AB6" s="9">
        <f>'100W Inductor Calcs'!AB6</f>
        <v>8.268454930564447</v>
      </c>
      <c r="AC6" s="9">
        <f>'100W Inductor Calcs'!AC6</f>
        <v>9.1515026088615627</v>
      </c>
      <c r="AD6" s="9">
        <f>'100W Inductor Calcs'!AD6</f>
        <v>13.642254619787417</v>
      </c>
      <c r="AE6" s="61">
        <f>'100W Inductor Calcs'!AE6</f>
        <v>0</v>
      </c>
      <c r="AF6" s="31" t="str">
        <f>'100W Inductor Calcs'!AF6</f>
        <v>T50-6</v>
      </c>
      <c r="AG6" s="5">
        <f>'100W Inductor Calcs'!AG6</f>
        <v>9</v>
      </c>
      <c r="AH6" s="62">
        <f>'100W Inductor Calcs'!AH6</f>
        <v>4</v>
      </c>
      <c r="AI6" s="5">
        <f>'100W Inductor Calcs'!AI6</f>
        <v>0.33500000000000002</v>
      </c>
      <c r="AJ6" s="56">
        <f>'100W Inductor Calcs'!AJ6</f>
        <v>0.32400000000000001</v>
      </c>
      <c r="AK6" s="33">
        <f>'100W Inductor Calcs'!AK6</f>
        <v>-3.3950617283950643E-2</v>
      </c>
      <c r="AL6" s="5">
        <f>'100W Inductor Calcs'!AL6</f>
        <v>8</v>
      </c>
      <c r="AM6" s="63">
        <f>'100W Inductor Calcs'!AM6</f>
        <v>16</v>
      </c>
    </row>
    <row r="7" spans="1:39" x14ac:dyDescent="0.35">
      <c r="A7" s="5">
        <f>'100W Inductor Calcs'!A7</f>
        <v>2</v>
      </c>
      <c r="B7" s="5">
        <f>'100W Inductor Calcs'!B7</f>
        <v>0.33700000000000002</v>
      </c>
      <c r="C7" s="5" t="str">
        <f>'100W Inductor Calcs'!C7</f>
        <v>L11, L33</v>
      </c>
      <c r="D7" s="7">
        <f>'100W Inductor Calcs'!D7</f>
        <v>24.89</v>
      </c>
      <c r="E7" s="8">
        <f>'100W Inductor Calcs'!E7</f>
        <v>24.99</v>
      </c>
      <c r="F7" s="12">
        <f>'100W Inductor Calcs'!F7</f>
        <v>21.197484127446195</v>
      </c>
      <c r="G7" s="9">
        <f>'100W Inductor Calcs'!G7</f>
        <v>5.4133490397430455</v>
      </c>
      <c r="H7" s="9">
        <f>'100W Inductor Calcs'!H7</f>
        <v>7.6891356482730782</v>
      </c>
      <c r="I7" s="9">
        <f>'100W Inductor Calcs'!I7</f>
        <v>4.1571686617277486</v>
      </c>
      <c r="J7" s="10">
        <f>'100W Inductor Calcs'!J7</f>
        <v>0</v>
      </c>
      <c r="K7" s="12">
        <f>'100W Inductor Calcs'!K7</f>
        <v>8.4677108866313144</v>
      </c>
      <c r="L7" s="12">
        <f>'100W Inductor Calcs'!L7</f>
        <v>8.0503224971234726</v>
      </c>
      <c r="M7" s="9">
        <f>'100W Inductor Calcs'!M7</f>
        <v>4.1571686617277486</v>
      </c>
      <c r="N7" s="10">
        <f>'100W Inductor Calcs'!N7</f>
        <v>10.262187875886896</v>
      </c>
      <c r="O7" s="9" t="e">
        <f>'100W Inductor Calcs'!O7</f>
        <v>#DIV/0!</v>
      </c>
      <c r="P7" s="11">
        <f>'100W Inductor Calcs'!P7</f>
        <v>12.667919737517698</v>
      </c>
      <c r="Q7" s="27">
        <f>'100W Inductor Calcs'!Q7</f>
        <v>0</v>
      </c>
      <c r="R7" s="31" t="str">
        <f>'100W Inductor Calcs'!R7</f>
        <v>T68-6</v>
      </c>
      <c r="S7" s="5">
        <f>'100W Inductor Calcs'!S7</f>
        <v>8</v>
      </c>
      <c r="T7" s="5">
        <f>'100W Inductor Calcs'!T7</f>
        <v>4.7</v>
      </c>
      <c r="U7" s="5">
        <f>'100W Inductor Calcs'!U7</f>
        <v>0.33700000000000002</v>
      </c>
      <c r="V7" s="8">
        <f>'100W Inductor Calcs'!V7</f>
        <v>0.30080000000000001</v>
      </c>
      <c r="W7" s="33">
        <f>'100W Inductor Calcs'!W7</f>
        <v>-0.12034574468085109</v>
      </c>
      <c r="X7" s="5">
        <f>'100W Inductor Calcs'!X7</f>
        <v>9</v>
      </c>
      <c r="Y7" s="5">
        <f>'100W Inductor Calcs'!Y7</f>
        <v>18</v>
      </c>
      <c r="Z7" s="61">
        <f>'100W Inductor Calcs'!Z7</f>
        <v>0</v>
      </c>
      <c r="AA7" s="9">
        <f>'100W Inductor Calcs'!AA7</f>
        <v>5.805170109479997</v>
      </c>
      <c r="AB7" s="9">
        <f>'100W Inductor Calcs'!AB7</f>
        <v>8.293100156399996</v>
      </c>
      <c r="AC7" s="9">
        <f>'100W Inductor Calcs'!AC7</f>
        <v>9.1787798753429097</v>
      </c>
      <c r="AD7" s="9">
        <f>'100W Inductor Calcs'!AD7</f>
        <v>13.682917167849194</v>
      </c>
      <c r="AE7" s="61">
        <f>'100W Inductor Calcs'!AE7</f>
        <v>0</v>
      </c>
      <c r="AF7" s="31" t="str">
        <f>'100W Inductor Calcs'!AF7</f>
        <v>T50-6</v>
      </c>
      <c r="AG7" s="5">
        <f>'100W Inductor Calcs'!AG7</f>
        <v>9</v>
      </c>
      <c r="AH7" s="62">
        <f>'100W Inductor Calcs'!AH7</f>
        <v>4</v>
      </c>
      <c r="AI7" s="5">
        <f>'100W Inductor Calcs'!AI7</f>
        <v>0.33700000000000002</v>
      </c>
      <c r="AJ7" s="56">
        <f>'100W Inductor Calcs'!AJ7</f>
        <v>0.32400000000000001</v>
      </c>
      <c r="AK7" s="33">
        <f>'100W Inductor Calcs'!AK7</f>
        <v>-4.0123456790123489E-2</v>
      </c>
      <c r="AL7" s="5">
        <f>'100W Inductor Calcs'!AL7</f>
        <v>8</v>
      </c>
      <c r="AM7" s="63">
        <f>'100W Inductor Calcs'!AM7</f>
        <v>16</v>
      </c>
    </row>
    <row r="8" spans="1:39" x14ac:dyDescent="0.35">
      <c r="A8" s="5">
        <f>'100W Inductor Calcs'!A8</f>
        <v>1</v>
      </c>
      <c r="B8" s="5">
        <f>'100W Inductor Calcs'!B8</f>
        <v>0.34200000000000003</v>
      </c>
      <c r="C8" s="5" t="str">
        <f>'100W Inductor Calcs'!C8</f>
        <v>L22</v>
      </c>
      <c r="D8" s="7">
        <f>'100W Inductor Calcs'!D8</f>
        <v>24.89</v>
      </c>
      <c r="E8" s="8">
        <f>'100W Inductor Calcs'!E8</f>
        <v>24.99</v>
      </c>
      <c r="F8" s="12">
        <f>'100W Inductor Calcs'!F8</f>
        <v>21.354156504062622</v>
      </c>
      <c r="G8" s="9">
        <f>'100W Inductor Calcs'!G8</f>
        <v>5.4533595548783147</v>
      </c>
      <c r="H8" s="9">
        <f>'100W Inductor Calcs'!H8</f>
        <v>7.745966692414834</v>
      </c>
      <c r="I8" s="9">
        <f>'100W Inductor Calcs'!I8</f>
        <v>4.1878946427126769</v>
      </c>
      <c r="J8" s="10">
        <f>'100W Inductor Calcs'!J8</f>
        <v>0</v>
      </c>
      <c r="K8" s="12">
        <f>'100W Inductor Calcs'!K8</f>
        <v>8.5302964454237173</v>
      </c>
      <c r="L8" s="12">
        <f>'100W Inductor Calcs'!L8</f>
        <v>8.1098231034487291</v>
      </c>
      <c r="M8" s="9">
        <f>'100W Inductor Calcs'!M8</f>
        <v>4.1878946427126769</v>
      </c>
      <c r="N8" s="10">
        <f>'100W Inductor Calcs'!N8</f>
        <v>10.338036564067666</v>
      </c>
      <c r="O8" s="9" t="e">
        <f>'100W Inductor Calcs'!O8</f>
        <v>#DIV/0!</v>
      </c>
      <c r="P8" s="11">
        <f>'100W Inductor Calcs'!P8</f>
        <v>12.761549390929883</v>
      </c>
      <c r="Q8" s="27">
        <f>'100W Inductor Calcs'!Q8</f>
        <v>0</v>
      </c>
      <c r="R8" s="31" t="str">
        <f>'100W Inductor Calcs'!R8</f>
        <v>T68-6</v>
      </c>
      <c r="S8" s="5">
        <f>'100W Inductor Calcs'!S8</f>
        <v>9</v>
      </c>
      <c r="T8" s="5">
        <f>'100W Inductor Calcs'!T8</f>
        <v>4.7</v>
      </c>
      <c r="U8" s="5">
        <f>'100W Inductor Calcs'!U8</f>
        <v>0.34200000000000003</v>
      </c>
      <c r="V8" s="8">
        <f>'100W Inductor Calcs'!V8</f>
        <v>0.38069999999999998</v>
      </c>
      <c r="W8" s="33">
        <f>'100W Inductor Calcs'!W8</f>
        <v>0.1016548463356973</v>
      </c>
      <c r="X8" s="5">
        <f>'100W Inductor Calcs'!X8</f>
        <v>9</v>
      </c>
      <c r="Y8" s="5">
        <f>'100W Inductor Calcs'!Y8</f>
        <v>9</v>
      </c>
      <c r="Z8" s="61">
        <f>'100W Inductor Calcs'!Z8</f>
        <v>0</v>
      </c>
      <c r="AA8" s="9">
        <f>'100W Inductor Calcs'!AA8</f>
        <v>5.8480766068853782</v>
      </c>
      <c r="AB8" s="9">
        <f>'100W Inductor Calcs'!AB8</f>
        <v>8.3543951526933977</v>
      </c>
      <c r="AC8" s="9">
        <f>'100W Inductor Calcs'!AC8</f>
        <v>9.2466210044534645</v>
      </c>
      <c r="AD8" s="9">
        <f>'100W Inductor Calcs'!AD8</f>
        <v>13.784048752090222</v>
      </c>
      <c r="AE8" s="61">
        <f>'100W Inductor Calcs'!AE8</f>
        <v>0</v>
      </c>
      <c r="AF8" s="31" t="str">
        <f>'100W Inductor Calcs'!AF8</f>
        <v>T50-6</v>
      </c>
      <c r="AG8" s="5">
        <f>'100W Inductor Calcs'!AG8</f>
        <v>9</v>
      </c>
      <c r="AH8" s="62">
        <f>'100W Inductor Calcs'!AH8</f>
        <v>4</v>
      </c>
      <c r="AI8" s="5">
        <f>'100W Inductor Calcs'!AI8</f>
        <v>0.34200000000000003</v>
      </c>
      <c r="AJ8" s="56">
        <f>'100W Inductor Calcs'!AJ8</f>
        <v>0.32400000000000001</v>
      </c>
      <c r="AK8" s="33">
        <f>'100W Inductor Calcs'!AK8</f>
        <v>-5.5555555555555601E-2</v>
      </c>
      <c r="AL8" s="5">
        <f>'100W Inductor Calcs'!AL8</f>
        <v>8</v>
      </c>
      <c r="AM8" s="63">
        <f>'100W Inductor Calcs'!AM8</f>
        <v>8</v>
      </c>
    </row>
    <row r="9" spans="1:39" x14ac:dyDescent="0.35">
      <c r="A9" s="5">
        <f>'100W Inductor Calcs'!A9</f>
        <v>1</v>
      </c>
      <c r="B9" s="5">
        <f>'100W Inductor Calcs'!B9</f>
        <v>0.40600000000000003</v>
      </c>
      <c r="C9" s="5" t="str">
        <f>'100W Inductor Calcs'!C9</f>
        <v>L21</v>
      </c>
      <c r="D9" s="7">
        <f>'100W Inductor Calcs'!D9</f>
        <v>21</v>
      </c>
      <c r="E9" s="8">
        <f>'100W Inductor Calcs'!E9</f>
        <v>21.45</v>
      </c>
      <c r="F9" s="12">
        <f>'100W Inductor Calcs'!F9</f>
        <v>23.266571155486865</v>
      </c>
      <c r="G9" s="9">
        <f>'100W Inductor Calcs'!G9</f>
        <v>5.9417461933413946</v>
      </c>
      <c r="H9" s="9">
        <f>'100W Inductor Calcs'!H9</f>
        <v>8.4396723974001855</v>
      </c>
      <c r="I9" s="9">
        <f>'100W Inductor Calcs'!I9</f>
        <v>4.562950012931636</v>
      </c>
      <c r="J9" s="10">
        <f>'100W Inductor Calcs'!J9</f>
        <v>0</v>
      </c>
      <c r="K9" s="12">
        <f>'100W Inductor Calcs'!K9</f>
        <v>9.2942443868990363</v>
      </c>
      <c r="L9" s="12">
        <f>'100W Inductor Calcs'!L9</f>
        <v>8.8361147048305728</v>
      </c>
      <c r="M9" s="9">
        <f>'100W Inductor Calcs'!M9</f>
        <v>4.562950012931636</v>
      </c>
      <c r="N9" s="10">
        <f>'100W Inductor Calcs'!N9</f>
        <v>11.26388032606881</v>
      </c>
      <c r="O9" s="9" t="e">
        <f>'100W Inductor Calcs'!O9</f>
        <v>#DIV/0!</v>
      </c>
      <c r="P9" s="11">
        <f>'100W Inductor Calcs'!P9</f>
        <v>13.904435743076139</v>
      </c>
      <c r="Q9" s="27">
        <f>'100W Inductor Calcs'!Q9</f>
        <v>0</v>
      </c>
      <c r="R9" s="31" t="str">
        <f>'100W Inductor Calcs'!R9</f>
        <v>T68-6</v>
      </c>
      <c r="S9" s="5">
        <f>'100W Inductor Calcs'!S9</f>
        <v>9</v>
      </c>
      <c r="T9" s="5">
        <f>'100W Inductor Calcs'!T9</f>
        <v>4.7</v>
      </c>
      <c r="U9" s="5">
        <f>'100W Inductor Calcs'!U9</f>
        <v>0.40600000000000003</v>
      </c>
      <c r="V9" s="8">
        <f>'100W Inductor Calcs'!V9</f>
        <v>0.38069999999999998</v>
      </c>
      <c r="W9" s="33">
        <f>'100W Inductor Calcs'!W9</f>
        <v>-6.6456527449435365E-2</v>
      </c>
      <c r="X9" s="5">
        <f>'100W Inductor Calcs'!X9</f>
        <v>10</v>
      </c>
      <c r="Y9" s="5">
        <f>'100W Inductor Calcs'!Y9</f>
        <v>10</v>
      </c>
      <c r="Z9" s="61">
        <f>'100W Inductor Calcs'!Z9</f>
        <v>0</v>
      </c>
      <c r="AA9" s="9">
        <f>'100W Inductor Calcs'!AA9</f>
        <v>6.3718129288295966</v>
      </c>
      <c r="AB9" s="9">
        <f>'100W Inductor Calcs'!AB9</f>
        <v>9.1025898983279951</v>
      </c>
      <c r="AC9" s="9">
        <f>'100W Inductor Calcs'!AC9</f>
        <v>10.074720839804943</v>
      </c>
      <c r="AD9" s="9">
        <f>'100W Inductor Calcs'!AD9</f>
        <v>15.018507101425079</v>
      </c>
      <c r="AE9" s="61">
        <f>'100W Inductor Calcs'!AE9</f>
        <v>0</v>
      </c>
      <c r="AF9" s="31" t="str">
        <f>'100W Inductor Calcs'!AF9</f>
        <v>T50-6</v>
      </c>
      <c r="AG9" s="5">
        <f>'100W Inductor Calcs'!AG9</f>
        <v>10</v>
      </c>
      <c r="AH9" s="62">
        <f>'100W Inductor Calcs'!AH9</f>
        <v>4</v>
      </c>
      <c r="AI9" s="5">
        <f>'100W Inductor Calcs'!AI9</f>
        <v>0.40600000000000003</v>
      </c>
      <c r="AJ9" s="56">
        <f>'100W Inductor Calcs'!AJ9</f>
        <v>0.4</v>
      </c>
      <c r="AK9" s="33">
        <f>'100W Inductor Calcs'!AK9</f>
        <v>-1.5000000000000013E-2</v>
      </c>
      <c r="AL9" s="5">
        <f>'100W Inductor Calcs'!AL9</f>
        <v>9</v>
      </c>
      <c r="AM9" s="63">
        <f>'100W Inductor Calcs'!AM9</f>
        <v>9</v>
      </c>
    </row>
    <row r="10" spans="1:39" x14ac:dyDescent="0.35">
      <c r="A10" s="5">
        <f>'100W Inductor Calcs'!A10</f>
        <v>2</v>
      </c>
      <c r="B10" s="5">
        <f>'100W Inductor Calcs'!B10</f>
        <v>0.44700000000000001</v>
      </c>
      <c r="C10" s="5" t="str">
        <f>'100W Inductor Calcs'!C10</f>
        <v>L10, L32</v>
      </c>
      <c r="D10" s="7">
        <f>'100W Inductor Calcs'!D10</f>
        <v>21</v>
      </c>
      <c r="E10" s="8">
        <f>'100W Inductor Calcs'!E10</f>
        <v>21.45</v>
      </c>
      <c r="F10" s="12">
        <f>'100W Inductor Calcs'!F10</f>
        <v>24.413111231467404</v>
      </c>
      <c r="G10" s="9">
        <f>'100W Inductor Calcs'!G10</f>
        <v>6.2345461115779157</v>
      </c>
      <c r="H10" s="9">
        <f>'100W Inductor Calcs'!H10</f>
        <v>8.8555661948617921</v>
      </c>
      <c r="I10" s="9">
        <f>'100W Inductor Calcs'!I10</f>
        <v>4.7878050214139805</v>
      </c>
      <c r="J10" s="10">
        <f>'100W Inductor Calcs'!J10</f>
        <v>0</v>
      </c>
      <c r="K10" s="12">
        <f>'100W Inductor Calcs'!K10</f>
        <v>9.7522501495154135</v>
      </c>
      <c r="L10" s="12">
        <f>'100W Inductor Calcs'!L10</f>
        <v>9.2715445564122945</v>
      </c>
      <c r="M10" s="9">
        <f>'100W Inductor Calcs'!M10</f>
        <v>4.7878050214139805</v>
      </c>
      <c r="N10" s="10">
        <f>'100W Inductor Calcs'!N10</f>
        <v>11.818946653572814</v>
      </c>
      <c r="O10" s="9" t="e">
        <f>'100W Inductor Calcs'!O10</f>
        <v>#DIV/0!</v>
      </c>
      <c r="P10" s="11">
        <f>'100W Inductor Calcs'!P10</f>
        <v>14.589624493356327</v>
      </c>
      <c r="Q10" s="27">
        <f>'100W Inductor Calcs'!Q10</f>
        <v>0</v>
      </c>
      <c r="R10" s="31" t="str">
        <f>'100W Inductor Calcs'!R10</f>
        <v>T68-6</v>
      </c>
      <c r="S10" s="5">
        <f>'100W Inductor Calcs'!S10</f>
        <v>10</v>
      </c>
      <c r="T10" s="5">
        <f>'100W Inductor Calcs'!T10</f>
        <v>4.7</v>
      </c>
      <c r="U10" s="5">
        <f>'100W Inductor Calcs'!U10</f>
        <v>0.44700000000000001</v>
      </c>
      <c r="V10" s="8">
        <f>'100W Inductor Calcs'!V10</f>
        <v>0.47</v>
      </c>
      <c r="W10" s="33">
        <f>'100W Inductor Calcs'!W10</f>
        <v>4.8936170212765882E-2</v>
      </c>
      <c r="X10" s="5">
        <f>'100W Inductor Calcs'!X10</f>
        <v>10</v>
      </c>
      <c r="Y10" s="5">
        <f>'100W Inductor Calcs'!Y10</f>
        <v>20</v>
      </c>
      <c r="Z10" s="61">
        <f>'100W Inductor Calcs'!Z10</f>
        <v>0</v>
      </c>
      <c r="AA10" s="9">
        <f>'100W Inductor Calcs'!AA10</f>
        <v>6.6858058601787116</v>
      </c>
      <c r="AB10" s="9">
        <f>'100W Inductor Calcs'!AB10</f>
        <v>9.5511512288267308</v>
      </c>
      <c r="AC10" s="9">
        <f>'100W Inductor Calcs'!AC10</f>
        <v>10.571187255932987</v>
      </c>
      <c r="AD10" s="9">
        <f>'100W Inductor Calcs'!AD10</f>
        <v>15.758595538097083</v>
      </c>
      <c r="AE10" s="61">
        <f>'100W Inductor Calcs'!AE10</f>
        <v>0</v>
      </c>
      <c r="AF10" s="31" t="str">
        <f>'100W Inductor Calcs'!AF10</f>
        <v>T50-6</v>
      </c>
      <c r="AG10" s="5">
        <f>'100W Inductor Calcs'!AG10</f>
        <v>11</v>
      </c>
      <c r="AH10" s="62">
        <f>'100W Inductor Calcs'!AH10</f>
        <v>4</v>
      </c>
      <c r="AI10" s="5">
        <f>'100W Inductor Calcs'!AI10</f>
        <v>0.44700000000000001</v>
      </c>
      <c r="AJ10" s="56">
        <f>'100W Inductor Calcs'!AJ10</f>
        <v>0.48399999999999999</v>
      </c>
      <c r="AK10" s="33">
        <f>'100W Inductor Calcs'!AK10</f>
        <v>7.6446280991735491E-2</v>
      </c>
      <c r="AL10" s="5">
        <f>'100W Inductor Calcs'!AL10</f>
        <v>10</v>
      </c>
      <c r="AM10" s="63">
        <f>'100W Inductor Calcs'!AM10</f>
        <v>20</v>
      </c>
    </row>
    <row r="11" spans="1:39" x14ac:dyDescent="0.35">
      <c r="A11" s="5">
        <f>'100W Inductor Calcs'!A11</f>
        <v>1</v>
      </c>
      <c r="B11" s="5">
        <f>'100W Inductor Calcs'!B11</f>
        <v>0.47099999999999997</v>
      </c>
      <c r="C11" s="5" t="str">
        <f>'100W Inductor Calcs'!C11</f>
        <v>L20</v>
      </c>
      <c r="D11" s="7">
        <f>'100W Inductor Calcs'!D11</f>
        <v>18.068000000000001</v>
      </c>
      <c r="E11" s="8">
        <f>'100W Inductor Calcs'!E11</f>
        <v>18.167999999999999</v>
      </c>
      <c r="F11" s="12">
        <f>'100W Inductor Calcs'!F11</f>
        <v>25.059928172283335</v>
      </c>
      <c r="G11" s="9">
        <f>'100W Inductor Calcs'!G11</f>
        <v>6.3997282551004018</v>
      </c>
      <c r="H11" s="9">
        <f>'100W Inductor Calcs'!H11</f>
        <v>9.0901913592271768</v>
      </c>
      <c r="I11" s="9">
        <f>'100W Inductor Calcs'!I11</f>
        <v>4.9146562599887034</v>
      </c>
      <c r="J11" s="10">
        <f>'100W Inductor Calcs'!J11</f>
        <v>0</v>
      </c>
      <c r="K11" s="12">
        <f>'100W Inductor Calcs'!K11</f>
        <v>10.010632645215127</v>
      </c>
      <c r="L11" s="12">
        <f>'100W Inductor Calcs'!L11</f>
        <v>9.5171909236351393</v>
      </c>
      <c r="M11" s="9">
        <f>'100W Inductor Calcs'!M11</f>
        <v>4.9146562599887034</v>
      </c>
      <c r="N11" s="10">
        <f>'100W Inductor Calcs'!N11</f>
        <v>12.132085558550928</v>
      </c>
      <c r="O11" s="9" t="e">
        <f>'100W Inductor Calcs'!O11</f>
        <v>#DIV/0!</v>
      </c>
      <c r="P11" s="9">
        <f>'100W Inductor Calcs'!P11</f>
        <v>14.976171549689003</v>
      </c>
      <c r="Q11" s="27">
        <f>'100W Inductor Calcs'!Q11</f>
        <v>0</v>
      </c>
      <c r="R11" s="31" t="str">
        <f>'100W Inductor Calcs'!R11</f>
        <v>T68-6</v>
      </c>
      <c r="S11" s="5">
        <f>'100W Inductor Calcs'!S11</f>
        <v>10</v>
      </c>
      <c r="T11" s="5">
        <f>'100W Inductor Calcs'!T11</f>
        <v>4.7</v>
      </c>
      <c r="U11" s="5">
        <f>'100W Inductor Calcs'!U11</f>
        <v>0.47099999999999997</v>
      </c>
      <c r="V11" s="8">
        <f>'100W Inductor Calcs'!V11</f>
        <v>0.47</v>
      </c>
      <c r="W11" s="33">
        <f>'100W Inductor Calcs'!W11</f>
        <v>-2.1276595744680873E-3</v>
      </c>
      <c r="X11" s="5">
        <f>'100W Inductor Calcs'!X11</f>
        <v>10</v>
      </c>
      <c r="Y11" s="5">
        <f>'100W Inductor Calcs'!Y11</f>
        <v>10</v>
      </c>
      <c r="Z11" s="61">
        <f>'100W Inductor Calcs'!Z11</f>
        <v>0</v>
      </c>
      <c r="AA11" s="9">
        <f>'100W Inductor Calcs'!AA11</f>
        <v>6.8629439747093963</v>
      </c>
      <c r="AB11" s="9">
        <f>'100W Inductor Calcs'!AB11</f>
        <v>9.8042056781562792</v>
      </c>
      <c r="AC11" s="9">
        <f>'100W Inductor Calcs'!AC11</f>
        <v>10.851267207105353</v>
      </c>
      <c r="AD11" s="9">
        <f>'100W Inductor Calcs'!AD11</f>
        <v>16.176114078067904</v>
      </c>
      <c r="AE11" s="61">
        <f>'100W Inductor Calcs'!AE11</f>
        <v>0</v>
      </c>
      <c r="AF11" s="31" t="str">
        <f>'100W Inductor Calcs'!AF11</f>
        <v>T50-6</v>
      </c>
      <c r="AG11" s="5">
        <f>'100W Inductor Calcs'!AG11</f>
        <v>11</v>
      </c>
      <c r="AH11" s="62">
        <f>'100W Inductor Calcs'!AH11</f>
        <v>4</v>
      </c>
      <c r="AI11" s="5">
        <f>'100W Inductor Calcs'!AI11</f>
        <v>0.47099999999999997</v>
      </c>
      <c r="AJ11" s="56">
        <f>'100W Inductor Calcs'!AJ11</f>
        <v>0.48399999999999999</v>
      </c>
      <c r="AK11" s="33">
        <f>'100W Inductor Calcs'!AK11</f>
        <v>2.685950413223143E-2</v>
      </c>
      <c r="AL11" s="5">
        <f>'100W Inductor Calcs'!AL11</f>
        <v>10</v>
      </c>
      <c r="AM11" s="63">
        <f>'100W Inductor Calcs'!AM11</f>
        <v>10</v>
      </c>
    </row>
    <row r="12" spans="1:39" x14ac:dyDescent="0.35">
      <c r="A12" s="5">
        <f>'100W Inductor Calcs'!A12</f>
        <v>2</v>
      </c>
      <c r="B12" s="5">
        <f>'100W Inductor Calcs'!B12</f>
        <v>0.51900000000000002</v>
      </c>
      <c r="C12" s="5" t="str">
        <f>'100W Inductor Calcs'!C12</f>
        <v>L9, L31</v>
      </c>
      <c r="D12" s="7">
        <f>'100W Inductor Calcs'!D12</f>
        <v>18.068000000000001</v>
      </c>
      <c r="E12" s="8">
        <f>'100W Inductor Calcs'!E12</f>
        <v>18.167999999999999</v>
      </c>
      <c r="F12" s="12">
        <f>'100W Inductor Calcs'!F12</f>
        <v>26.305892875931811</v>
      </c>
      <c r="G12" s="9">
        <f>'100W Inductor Calcs'!G12</f>
        <v>6.7179189324230979</v>
      </c>
      <c r="H12" s="9">
        <f>'100W Inductor Calcs'!H12</f>
        <v>9.5421502597133401</v>
      </c>
      <c r="I12" s="9">
        <f>'100W Inductor Calcs'!I12</f>
        <v>5.1590100421868357</v>
      </c>
      <c r="J12" s="10">
        <f>'100W Inductor Calcs'!J12</f>
        <v>0</v>
      </c>
      <c r="K12" s="12">
        <f>'100W Inductor Calcs'!K12</f>
        <v>10.508355338248398</v>
      </c>
      <c r="L12" s="12">
        <f>'100W Inductor Calcs'!L12</f>
        <v>9.9903799881532187</v>
      </c>
      <c r="M12" s="9">
        <f>'100W Inductor Calcs'!M12</f>
        <v>5.1590100421868357</v>
      </c>
      <c r="N12" s="10">
        <f>'100W Inductor Calcs'!N12</f>
        <v>12.735285626950029</v>
      </c>
      <c r="O12" s="9" t="e">
        <f>'100W Inductor Calcs'!O12</f>
        <v>#DIV/0!</v>
      </c>
      <c r="P12" s="9">
        <f>'100W Inductor Calcs'!P12</f>
        <v>15.720777879699755</v>
      </c>
      <c r="Q12" s="27">
        <f>'100W Inductor Calcs'!Q12</f>
        <v>0</v>
      </c>
      <c r="R12" s="31" t="str">
        <f>'100W Inductor Calcs'!R12</f>
        <v>T68-6</v>
      </c>
      <c r="S12" s="5">
        <f>'100W Inductor Calcs'!S12</f>
        <v>11</v>
      </c>
      <c r="T12" s="5">
        <f>'100W Inductor Calcs'!T12</f>
        <v>4.7</v>
      </c>
      <c r="U12" s="5">
        <f>'100W Inductor Calcs'!U12</f>
        <v>0.51900000000000002</v>
      </c>
      <c r="V12" s="8">
        <f>'100W Inductor Calcs'!V12</f>
        <v>0.56870000000000009</v>
      </c>
      <c r="W12" s="33">
        <f>'100W Inductor Calcs'!W12</f>
        <v>8.739229822401981E-2</v>
      </c>
      <c r="X12" s="5">
        <f>'100W Inductor Calcs'!X12</f>
        <v>11</v>
      </c>
      <c r="Y12" s="5">
        <f>'100W Inductor Calcs'!Y12</f>
        <v>22</v>
      </c>
      <c r="Z12" s="61">
        <f>'100W Inductor Calcs'!Z12</f>
        <v>0</v>
      </c>
      <c r="AA12" s="9">
        <f>'100W Inductor Calcs'!AA12</f>
        <v>7.2041654617311499</v>
      </c>
      <c r="AB12" s="9">
        <f>'100W Inductor Calcs'!AB12</f>
        <v>10.291664945330215</v>
      </c>
      <c r="AC12" s="9">
        <f>'100W Inductor Calcs'!AC12</f>
        <v>11.390785749894517</v>
      </c>
      <c r="AD12" s="9">
        <f>'100W Inductor Calcs'!AD12</f>
        <v>16.980380835933371</v>
      </c>
      <c r="AE12" s="61">
        <f>'100W Inductor Calcs'!AE12</f>
        <v>0</v>
      </c>
      <c r="AF12" s="31" t="str">
        <f>'100W Inductor Calcs'!AF12</f>
        <v>T50-6</v>
      </c>
      <c r="AG12" s="5">
        <f>'100W Inductor Calcs'!AG12</f>
        <v>11</v>
      </c>
      <c r="AH12" s="62">
        <f>'100W Inductor Calcs'!AH12</f>
        <v>4</v>
      </c>
      <c r="AI12" s="5">
        <f>'100W Inductor Calcs'!AI12</f>
        <v>0.51900000000000002</v>
      </c>
      <c r="AJ12" s="56">
        <f>'100W Inductor Calcs'!AJ12</f>
        <v>0.48399999999999999</v>
      </c>
      <c r="AK12" s="33">
        <f>'100W Inductor Calcs'!AK12</f>
        <v>-7.2314049586776924E-2</v>
      </c>
      <c r="AL12" s="5">
        <f>'100W Inductor Calcs'!AL12</f>
        <v>10</v>
      </c>
      <c r="AM12" s="63">
        <f>'100W Inductor Calcs'!AM12</f>
        <v>20</v>
      </c>
    </row>
    <row r="13" spans="1:39" x14ac:dyDescent="0.35">
      <c r="A13" s="5">
        <f>'100W Inductor Calcs'!A13</f>
        <v>1</v>
      </c>
      <c r="B13" s="5">
        <f>'100W Inductor Calcs'!B13</f>
        <v>0.60799999999999998</v>
      </c>
      <c r="C13" s="5" t="str">
        <f>'100W Inductor Calcs'!C13</f>
        <v>L19</v>
      </c>
      <c r="D13" s="7">
        <f>'100W Inductor Calcs'!D13</f>
        <v>14</v>
      </c>
      <c r="E13" s="8">
        <f>'100W Inductor Calcs'!E13</f>
        <v>14.35</v>
      </c>
      <c r="F13" s="12">
        <f>'100W Inductor Calcs'!F13</f>
        <v>28.472208672083497</v>
      </c>
      <c r="G13" s="9">
        <f>'100W Inductor Calcs'!G13</f>
        <v>7.271146073171086</v>
      </c>
      <c r="H13" s="9">
        <f>'100W Inductor Calcs'!H13</f>
        <v>10.327955589886445</v>
      </c>
      <c r="I13" s="13">
        <f>'100W Inductor Calcs'!I13</f>
        <v>5.5838595236169022</v>
      </c>
      <c r="J13" s="10">
        <f>'100W Inductor Calcs'!J13</f>
        <v>0</v>
      </c>
      <c r="K13" s="12">
        <f>'100W Inductor Calcs'!K13</f>
        <v>11.37372859389829</v>
      </c>
      <c r="L13" s="12">
        <f>'100W Inductor Calcs'!L13</f>
        <v>10.813097471264971</v>
      </c>
      <c r="M13" s="9">
        <f>'100W Inductor Calcs'!M13</f>
        <v>5.5838595236169022</v>
      </c>
      <c r="N13" s="10">
        <f>'100W Inductor Calcs'!N13</f>
        <v>13.784048752090222</v>
      </c>
      <c r="O13" s="9" t="e">
        <f>'100W Inductor Calcs'!O13</f>
        <v>#DIV/0!</v>
      </c>
      <c r="P13" s="9">
        <f>'100W Inductor Calcs'!P13</f>
        <v>17.01539918790651</v>
      </c>
      <c r="Q13" s="27">
        <f>'100W Inductor Calcs'!Q13</f>
        <v>0</v>
      </c>
      <c r="R13" s="31" t="str">
        <f>'100W Inductor Calcs'!R13</f>
        <v>T68-6</v>
      </c>
      <c r="S13" s="5">
        <f>'100W Inductor Calcs'!S13</f>
        <v>11</v>
      </c>
      <c r="T13" s="5">
        <f>'100W Inductor Calcs'!T13</f>
        <v>4.7</v>
      </c>
      <c r="U13" s="5">
        <f>'100W Inductor Calcs'!U13</f>
        <v>0.60799999999999998</v>
      </c>
      <c r="V13" s="8">
        <f>'100W Inductor Calcs'!V13</f>
        <v>0.56870000000000009</v>
      </c>
      <c r="W13" s="33">
        <f>'100W Inductor Calcs'!W13</f>
        <v>-6.9104976261649173E-2</v>
      </c>
      <c r="X13" s="5">
        <f>'100W Inductor Calcs'!X13</f>
        <v>11</v>
      </c>
      <c r="Y13" s="5">
        <f>'100W Inductor Calcs'!Y13</f>
        <v>11</v>
      </c>
      <c r="Z13" s="61">
        <f>'100W Inductor Calcs'!Z13</f>
        <v>0</v>
      </c>
      <c r="AA13" s="9">
        <f>'100W Inductor Calcs'!AA13</f>
        <v>7.7974354758471707</v>
      </c>
      <c r="AB13" s="9">
        <f>'100W Inductor Calcs'!AB13</f>
        <v>11.13919353692453</v>
      </c>
      <c r="AC13" s="9">
        <f>'100W Inductor Calcs'!AC13</f>
        <v>12.328828005937952</v>
      </c>
      <c r="AD13" s="9">
        <f>'100W Inductor Calcs'!AD13</f>
        <v>18.378731669453629</v>
      </c>
      <c r="AE13" s="61">
        <f>'100W Inductor Calcs'!AE13</f>
        <v>0</v>
      </c>
      <c r="AF13" s="31" t="str">
        <f>'100W Inductor Calcs'!AF13</f>
        <v>T50-6</v>
      </c>
      <c r="AG13" s="5">
        <f>'100W Inductor Calcs'!AG13</f>
        <v>12</v>
      </c>
      <c r="AH13" s="62">
        <f>'100W Inductor Calcs'!AH13</f>
        <v>4</v>
      </c>
      <c r="AI13" s="5">
        <f>'100W Inductor Calcs'!AI13</f>
        <v>0.60799999999999998</v>
      </c>
      <c r="AJ13" s="56">
        <f>'100W Inductor Calcs'!AJ13</f>
        <v>0.57599999999999996</v>
      </c>
      <c r="AK13" s="33">
        <f>'100W Inductor Calcs'!AK13</f>
        <v>-5.5555555555555608E-2</v>
      </c>
      <c r="AL13" s="5">
        <f>'100W Inductor Calcs'!AL13</f>
        <v>10</v>
      </c>
      <c r="AM13" s="63">
        <f>'100W Inductor Calcs'!AM13</f>
        <v>10</v>
      </c>
    </row>
    <row r="14" spans="1:39" x14ac:dyDescent="0.35">
      <c r="A14" s="5">
        <f>'100W Inductor Calcs'!A14</f>
        <v>2</v>
      </c>
      <c r="B14" s="5">
        <f>'100W Inductor Calcs'!B14</f>
        <v>0.67</v>
      </c>
      <c r="C14" s="5" t="str">
        <f>'100W Inductor Calcs'!C14</f>
        <v>L8, L30</v>
      </c>
      <c r="D14" s="7">
        <f>'100W Inductor Calcs'!D14</f>
        <v>14</v>
      </c>
      <c r="E14" s="8">
        <f>'100W Inductor Calcs'!E14</f>
        <v>14.35</v>
      </c>
      <c r="F14" s="12">
        <f>'100W Inductor Calcs'!F14</f>
        <v>29.888682361946525</v>
      </c>
      <c r="G14" s="9">
        <f>'100W Inductor Calcs'!G14</f>
        <v>7.6328808169142395</v>
      </c>
      <c r="H14" s="9">
        <f>'100W Inductor Calcs'!H14</f>
        <v>10.841764600337106</v>
      </c>
      <c r="I14" s="13">
        <f>'100W Inductor Calcs'!I14</f>
        <v>5.8616528691977621</v>
      </c>
      <c r="J14" s="10">
        <f>'100W Inductor Calcs'!J14</f>
        <v>0</v>
      </c>
      <c r="K14" s="12">
        <f>'100W Inductor Calcs'!K14</f>
        <v>11.939564124764425</v>
      </c>
      <c r="L14" s="12">
        <f>'100W Inductor Calcs'!L14</f>
        <v>11.351041971825927</v>
      </c>
      <c r="M14" s="9">
        <f>'100W Inductor Calcs'!M14</f>
        <v>5.8616528691977621</v>
      </c>
      <c r="N14" s="10">
        <f>'100W Inductor Calcs'!N14</f>
        <v>14.469796128487781</v>
      </c>
      <c r="O14" s="9" t="e">
        <f>'100W Inductor Calcs'!O14</f>
        <v>#DIV/0!</v>
      </c>
      <c r="P14" s="9">
        <f>'100W Inductor Calcs'!P14</f>
        <v>17.861904127153384</v>
      </c>
      <c r="Q14" s="27">
        <f>'100W Inductor Calcs'!Q14</f>
        <v>0</v>
      </c>
      <c r="R14" s="31" t="str">
        <f>'100W Inductor Calcs'!R14</f>
        <v>T68-6</v>
      </c>
      <c r="S14" s="5">
        <f>'100W Inductor Calcs'!S14</f>
        <v>12</v>
      </c>
      <c r="T14" s="5">
        <f>'100W Inductor Calcs'!T14</f>
        <v>4.7</v>
      </c>
      <c r="U14" s="5">
        <f>'100W Inductor Calcs'!U14</f>
        <v>0.67</v>
      </c>
      <c r="V14" s="8">
        <f>'100W Inductor Calcs'!V14</f>
        <v>0.67680000000000007</v>
      </c>
      <c r="W14" s="33">
        <f>'100W Inductor Calcs'!W14</f>
        <v>1.0047281323877109E-2</v>
      </c>
      <c r="X14" s="5">
        <f>'100W Inductor Calcs'!X14</f>
        <v>12</v>
      </c>
      <c r="Y14" s="5">
        <f>'100W Inductor Calcs'!Y14</f>
        <v>24</v>
      </c>
      <c r="Z14" s="61">
        <f>'100W Inductor Calcs'!Z14</f>
        <v>0</v>
      </c>
      <c r="AA14" s="9">
        <f>'100W Inductor Calcs'!AA14</f>
        <v>8.1853527718724504</v>
      </c>
      <c r="AB14" s="9">
        <f>'100W Inductor Calcs'!AB14</f>
        <v>11.693361102674929</v>
      </c>
      <c r="AC14" s="9">
        <f>'100W Inductor Calcs'!AC14</f>
        <v>12.942179105544785</v>
      </c>
      <c r="AD14" s="9">
        <f>'100W Inductor Calcs'!AD14</f>
        <v>19.293061504650375</v>
      </c>
      <c r="AE14" s="61">
        <f>'100W Inductor Calcs'!AE14</f>
        <v>0</v>
      </c>
      <c r="AF14" s="31" t="str">
        <f>'100W Inductor Calcs'!AF14</f>
        <v>T50-6</v>
      </c>
      <c r="AG14" s="5">
        <f>'100W Inductor Calcs'!AG14</f>
        <v>13</v>
      </c>
      <c r="AH14" s="62">
        <f>'100W Inductor Calcs'!AH14</f>
        <v>4</v>
      </c>
      <c r="AI14" s="5">
        <f>'100W Inductor Calcs'!AI14</f>
        <v>0.67</v>
      </c>
      <c r="AJ14" s="56">
        <f>'100W Inductor Calcs'!AJ14</f>
        <v>0.67600000000000005</v>
      </c>
      <c r="AK14" s="33">
        <f>'100W Inductor Calcs'!AK14</f>
        <v>8.8757396449704214E-3</v>
      </c>
      <c r="AL14" s="5">
        <f>'100W Inductor Calcs'!AL14</f>
        <v>11</v>
      </c>
      <c r="AM14" s="63">
        <f>'100W Inductor Calcs'!AM14</f>
        <v>22</v>
      </c>
    </row>
    <row r="15" spans="1:39" x14ac:dyDescent="0.35">
      <c r="A15" s="5">
        <f>'100W Inductor Calcs'!A15</f>
        <v>1</v>
      </c>
      <c r="B15" s="5">
        <f>'100W Inductor Calcs'!B15</f>
        <v>0.84299999999999997</v>
      </c>
      <c r="C15" s="5" t="str">
        <f>'100W Inductor Calcs'!C15</f>
        <v>L18</v>
      </c>
      <c r="D15" s="7">
        <f>'100W Inductor Calcs'!D15</f>
        <v>10.1</v>
      </c>
      <c r="E15" s="8">
        <f>'100W Inductor Calcs'!E15</f>
        <v>10.15</v>
      </c>
      <c r="F15" s="12">
        <f>'100W Inductor Calcs'!F15</f>
        <v>33.526109228480422</v>
      </c>
      <c r="G15" s="9">
        <f>'100W Inductor Calcs'!G15</f>
        <v>8.5617958295025325</v>
      </c>
      <c r="H15" s="9">
        <f>'100W Inductor Calcs'!H15</f>
        <v>12.161198001928316</v>
      </c>
      <c r="I15" s="13">
        <f>'100W Inductor Calcs'!I15</f>
        <v>6.5750109681101847</v>
      </c>
      <c r="J15" s="10">
        <f>'100W Inductor Calcs'!J15</f>
        <v>0</v>
      </c>
      <c r="K15" s="12">
        <f>'100W Inductor Calcs'!K15</f>
        <v>13.39259878170251</v>
      </c>
      <c r="L15" s="12">
        <f>'100W Inductor Calcs'!L15</f>
        <v>12.732453990310926</v>
      </c>
      <c r="M15" s="9">
        <f>'100W Inductor Calcs'!M15</f>
        <v>6.5750109681101847</v>
      </c>
      <c r="N15" s="10">
        <f>'100W Inductor Calcs'!N15</f>
        <v>16.230757838129431</v>
      </c>
      <c r="O15" s="9" t="e">
        <f>'100W Inductor Calcs'!O15</f>
        <v>#DIV/0!</v>
      </c>
      <c r="P15" s="9">
        <f>'100W Inductor Calcs'!P15</f>
        <v>20.035682454774815</v>
      </c>
      <c r="Q15" s="27">
        <f>'100W Inductor Calcs'!Q15</f>
        <v>0</v>
      </c>
      <c r="R15" s="31" t="str">
        <f>'100W Inductor Calcs'!R15</f>
        <v>T68-6</v>
      </c>
      <c r="S15" s="5">
        <f>'100W Inductor Calcs'!S15</f>
        <v>13</v>
      </c>
      <c r="T15" s="5">
        <f>'100W Inductor Calcs'!T15</f>
        <v>4.7</v>
      </c>
      <c r="U15" s="5">
        <f>'100W Inductor Calcs'!U15</f>
        <v>0.84299999999999997</v>
      </c>
      <c r="V15" s="8">
        <f>'100W Inductor Calcs'!V15</f>
        <v>0.79430000000000012</v>
      </c>
      <c r="W15" s="33">
        <f>'100W Inductor Calcs'!W15</f>
        <v>-6.1311846909228057E-2</v>
      </c>
      <c r="X15" s="5">
        <f>'100W Inductor Calcs'!X15</f>
        <v>13</v>
      </c>
      <c r="Y15" s="5">
        <f>'100W Inductor Calcs'!Y15</f>
        <v>13</v>
      </c>
      <c r="Z15" s="61">
        <f>'100W Inductor Calcs'!Z15</f>
        <v>0</v>
      </c>
      <c r="AA15" s="9">
        <f>'100W Inductor Calcs'!AA15</f>
        <v>9.1815031449104243</v>
      </c>
      <c r="AB15" s="9">
        <f>'100W Inductor Calcs'!AB15</f>
        <v>13.116433064157748</v>
      </c>
      <c r="AC15" s="9">
        <f>'100W Inductor Calcs'!AC15</f>
        <v>14.517231140957975</v>
      </c>
      <c r="AD15" s="9">
        <f>'100W Inductor Calcs'!AD15</f>
        <v>21.641010450839243</v>
      </c>
      <c r="AE15" s="61">
        <f>'100W Inductor Calcs'!AE15</f>
        <v>0</v>
      </c>
      <c r="AF15" s="31" t="str">
        <f>'100W Inductor Calcs'!AF15</f>
        <v>T50-6</v>
      </c>
      <c r="AG15" s="5">
        <f>'100W Inductor Calcs'!AG15</f>
        <v>14</v>
      </c>
      <c r="AH15" s="62">
        <f>'100W Inductor Calcs'!AH15</f>
        <v>4</v>
      </c>
      <c r="AI15" s="5">
        <f>'100W Inductor Calcs'!AI15</f>
        <v>0.84299999999999997</v>
      </c>
      <c r="AJ15" s="56">
        <f>'100W Inductor Calcs'!AJ15</f>
        <v>0.78400000000000003</v>
      </c>
      <c r="AK15" s="33">
        <f>'100W Inductor Calcs'!AK15</f>
        <v>-7.5255102040816244E-2</v>
      </c>
      <c r="AL15" s="5">
        <f>'100W Inductor Calcs'!AL15</f>
        <v>12</v>
      </c>
      <c r="AM15" s="63">
        <f>'100W Inductor Calcs'!AM15</f>
        <v>12</v>
      </c>
    </row>
    <row r="16" spans="1:39" x14ac:dyDescent="0.35">
      <c r="A16" s="5">
        <f>'100W Inductor Calcs'!A16</f>
        <v>2</v>
      </c>
      <c r="B16" s="5">
        <f>'100W Inductor Calcs'!B16</f>
        <v>0.92800000000000005</v>
      </c>
      <c r="C16" s="5" t="str">
        <f>'100W Inductor Calcs'!C16</f>
        <v>L7, L29</v>
      </c>
      <c r="D16" s="7">
        <f>'100W Inductor Calcs'!D16</f>
        <v>10.1</v>
      </c>
      <c r="E16" s="8">
        <f>'100W Inductor Calcs'!E16</f>
        <v>10.15</v>
      </c>
      <c r="F16" s="12">
        <f>'100W Inductor Calcs'!F16</f>
        <v>35.175749222061114</v>
      </c>
      <c r="G16" s="9">
        <f>'100W Inductor Calcs'!G16</f>
        <v>8.9830758748834487</v>
      </c>
      <c r="H16" s="9">
        <f>'100W Inductor Calcs'!H16</f>
        <v>12.75958532021553</v>
      </c>
      <c r="I16" s="13">
        <f>'100W Inductor Calcs'!I16</f>
        <v>6.8985319880206104</v>
      </c>
      <c r="J16" s="10">
        <f>'100W Inductor Calcs'!J16</f>
        <v>0</v>
      </c>
      <c r="K16" s="12">
        <f>'100W Inductor Calcs'!K16</f>
        <v>14.05157672685305</v>
      </c>
      <c r="L16" s="12">
        <f>'100W Inductor Calcs'!L16</f>
        <v>13.358949751441482</v>
      </c>
      <c r="M16" s="9">
        <f>'100W Inductor Calcs'!M16</f>
        <v>6.8985319880206104</v>
      </c>
      <c r="N16" s="10">
        <f>'100W Inductor Calcs'!N16</f>
        <v>17.029386365926403</v>
      </c>
      <c r="O16" s="9" t="e">
        <f>'100W Inductor Calcs'!O16</f>
        <v>#DIV/0!</v>
      </c>
      <c r="P16" s="9">
        <f>'100W Inductor Calcs'!P16</f>
        <v>21.021530912489744</v>
      </c>
      <c r="Q16" s="27">
        <f>'100W Inductor Calcs'!Q16</f>
        <v>0</v>
      </c>
      <c r="R16" s="31" t="str">
        <f>'100W Inductor Calcs'!R16</f>
        <v>T68-6</v>
      </c>
      <c r="S16" s="5">
        <f>'100W Inductor Calcs'!S16</f>
        <v>14</v>
      </c>
      <c r="T16" s="5">
        <f>'100W Inductor Calcs'!T16</f>
        <v>4.7</v>
      </c>
      <c r="U16" s="5">
        <f>'100W Inductor Calcs'!U16</f>
        <v>0.92800000000000005</v>
      </c>
      <c r="V16" s="8">
        <f>'100W Inductor Calcs'!V16</f>
        <v>0.92120000000000002</v>
      </c>
      <c r="W16" s="33">
        <f>'100W Inductor Calcs'!W16</f>
        <v>-7.3816760746852235E-3</v>
      </c>
      <c r="X16" s="5">
        <f>'100W Inductor Calcs'!X16</f>
        <v>14</v>
      </c>
      <c r="Y16" s="5">
        <f>'100W Inductor Calcs'!Y16</f>
        <v>28</v>
      </c>
      <c r="Z16" s="61">
        <f>'100W Inductor Calcs'!Z16</f>
        <v>0</v>
      </c>
      <c r="AA16" s="9">
        <f>'100W Inductor Calcs'!AA16</f>
        <v>9.633275663033837</v>
      </c>
      <c r="AB16" s="9">
        <f>'100W Inductor Calcs'!AB16</f>
        <v>13.761822375762623</v>
      </c>
      <c r="AC16" s="9">
        <f>'100W Inductor Calcs'!AC16</f>
        <v>15.231546211727817</v>
      </c>
      <c r="AD16" s="9">
        <f>'100W Inductor Calcs'!AD16</f>
        <v>22.705848487901868</v>
      </c>
      <c r="AE16" s="61">
        <f>'100W Inductor Calcs'!AE16</f>
        <v>0</v>
      </c>
      <c r="AF16" s="31" t="str">
        <f>'100W Inductor Calcs'!AF16</f>
        <v>T50-6</v>
      </c>
      <c r="AG16" s="5">
        <f>'100W Inductor Calcs'!AG16</f>
        <v>15</v>
      </c>
      <c r="AH16" s="62">
        <f>'100W Inductor Calcs'!AH16</f>
        <v>4</v>
      </c>
      <c r="AI16" s="5">
        <f>'100W Inductor Calcs'!AI16</f>
        <v>0.92800000000000005</v>
      </c>
      <c r="AJ16" s="56">
        <f>'100W Inductor Calcs'!AJ16</f>
        <v>0.9</v>
      </c>
      <c r="AK16" s="33">
        <f>'100W Inductor Calcs'!AK16</f>
        <v>-3.1111111111111138E-2</v>
      </c>
      <c r="AL16" s="5">
        <f>'100W Inductor Calcs'!AL16</f>
        <v>12</v>
      </c>
      <c r="AM16" s="63">
        <f>'100W Inductor Calcs'!AM16</f>
        <v>24</v>
      </c>
    </row>
    <row r="17" spans="1:40" x14ac:dyDescent="0.35">
      <c r="A17" s="5">
        <f>'100W Inductor Calcs'!A17</f>
        <v>1</v>
      </c>
      <c r="B17" s="5">
        <f>'100W Inductor Calcs'!B17</f>
        <v>1.22</v>
      </c>
      <c r="C17" s="5" t="str">
        <f>'100W Inductor Calcs'!C17</f>
        <v>L17</v>
      </c>
      <c r="D17" s="7">
        <f>'100W Inductor Calcs'!D17</f>
        <v>7</v>
      </c>
      <c r="E17" s="8">
        <f>'100W Inductor Calcs'!E17</f>
        <v>7.3</v>
      </c>
      <c r="F17" s="12">
        <f>'100W Inductor Calcs'!F17</f>
        <v>40.331955899344464</v>
      </c>
      <c r="G17" s="9">
        <f>'100W Inductor Calcs'!G17</f>
        <v>10.299852257277243</v>
      </c>
      <c r="H17" s="14">
        <f>'100W Inductor Calcs'!H17</f>
        <v>14.629938062729392</v>
      </c>
      <c r="I17" s="13">
        <f>'100W Inductor Calcs'!I17</f>
        <v>7.9097473135431171</v>
      </c>
      <c r="J17" s="10">
        <f>'100W Inductor Calcs'!J17</f>
        <v>0</v>
      </c>
      <c r="K17" s="12">
        <f>'100W Inductor Calcs'!K17</f>
        <v>16.111314908631957</v>
      </c>
      <c r="L17" s="12">
        <f>'100W Inductor Calcs'!L17</f>
        <v>15.317159809030674</v>
      </c>
      <c r="M17" s="9">
        <f>'100W Inductor Calcs'!M17</f>
        <v>7.9097473135431171</v>
      </c>
      <c r="N17" s="10">
        <f>'100W Inductor Calcs'!N17</f>
        <v>19.525624189766635</v>
      </c>
      <c r="O17" s="14" t="e">
        <f>'100W Inductor Calcs'!O17</f>
        <v>#DIV/0!</v>
      </c>
      <c r="P17" s="9">
        <f>'100W Inductor Calcs'!P17</f>
        <v>24.10295378065479</v>
      </c>
      <c r="Q17" s="27">
        <f>'100W Inductor Calcs'!Q17</f>
        <v>0</v>
      </c>
      <c r="R17" s="31" t="str">
        <f>'100W Inductor Calcs'!R17</f>
        <v>T68-6</v>
      </c>
      <c r="S17" s="5">
        <f>'100W Inductor Calcs'!S17</f>
        <v>16</v>
      </c>
      <c r="T17" s="5">
        <f>'100W Inductor Calcs'!T17</f>
        <v>4.7</v>
      </c>
      <c r="U17" s="5">
        <f>'100W Inductor Calcs'!U17</f>
        <v>1.22</v>
      </c>
      <c r="V17" s="8">
        <f>'100W Inductor Calcs'!V17</f>
        <v>1.2032</v>
      </c>
      <c r="W17" s="33">
        <f>'100W Inductor Calcs'!W17</f>
        <v>-1.3962765957446747E-2</v>
      </c>
      <c r="X17" s="5">
        <f>'100W Inductor Calcs'!X17</f>
        <v>15</v>
      </c>
      <c r="Y17" s="5">
        <f>'100W Inductor Calcs'!Y17</f>
        <v>15</v>
      </c>
      <c r="Z17" s="61">
        <f>'100W Inductor Calcs'!Z17</f>
        <v>0</v>
      </c>
      <c r="AA17" s="9">
        <f>'100W Inductor Calcs'!AA17</f>
        <v>11.045361017187261</v>
      </c>
      <c r="AB17" s="9">
        <f>'100W Inductor Calcs'!AB17</f>
        <v>15.779087167410372</v>
      </c>
      <c r="AC17" s="9">
        <f>'100W Inductor Calcs'!AC17</f>
        <v>17.464249196572979</v>
      </c>
      <c r="AD17" s="9">
        <f>'100W Inductor Calcs'!AD17</f>
        <v>26.034165586355513</v>
      </c>
      <c r="AE17" s="61">
        <f>'100W Inductor Calcs'!AE17</f>
        <v>0</v>
      </c>
      <c r="AF17" s="31" t="str">
        <f>'100W Inductor Calcs'!AF17</f>
        <v>T50-6</v>
      </c>
      <c r="AG17" s="5">
        <f>'100W Inductor Calcs'!AG17</f>
        <v>17</v>
      </c>
      <c r="AH17" s="62">
        <f>'100W Inductor Calcs'!AH17</f>
        <v>4</v>
      </c>
      <c r="AI17" s="5">
        <f>'100W Inductor Calcs'!AI17</f>
        <v>1.22</v>
      </c>
      <c r="AJ17" s="56">
        <f>'100W Inductor Calcs'!AJ17</f>
        <v>1.1559999999999999</v>
      </c>
      <c r="AK17" s="33">
        <f>'100W Inductor Calcs'!AK17</f>
        <v>-5.5363321799308009E-2</v>
      </c>
      <c r="AL17" s="5">
        <f>'100W Inductor Calcs'!AL17</f>
        <v>14</v>
      </c>
      <c r="AM17" s="63">
        <f>'100W Inductor Calcs'!AM17</f>
        <v>14</v>
      </c>
    </row>
    <row r="18" spans="1:40" x14ac:dyDescent="0.35">
      <c r="A18" s="5">
        <f>'100W Inductor Calcs'!A18</f>
        <v>2</v>
      </c>
      <c r="B18" s="5">
        <f>'100W Inductor Calcs'!B18</f>
        <v>1.34</v>
      </c>
      <c r="C18" s="5" t="str">
        <f>'100W Inductor Calcs'!C18</f>
        <v>L6, L28</v>
      </c>
      <c r="D18" s="7">
        <f>'100W Inductor Calcs'!D18</f>
        <v>7</v>
      </c>
      <c r="E18" s="8">
        <f>'100W Inductor Calcs'!E18</f>
        <v>7.3</v>
      </c>
      <c r="F18" s="12">
        <f>'100W Inductor Calcs'!F18</f>
        <v>42.268979957726287</v>
      </c>
      <c r="G18" s="9">
        <f>'100W Inductor Calcs'!G18</f>
        <v>10.794523571257546</v>
      </c>
      <c r="H18" s="14">
        <f>'100W Inductor Calcs'!H18</f>
        <v>15.332570537853254</v>
      </c>
      <c r="I18" s="13">
        <f>'100W Inductor Calcs'!I18</f>
        <v>8.2896289855426417</v>
      </c>
      <c r="J18" s="10">
        <f>'100W Inductor Calcs'!J18</f>
        <v>0</v>
      </c>
      <c r="K18" s="12">
        <f>'100W Inductor Calcs'!K18</f>
        <v>16.885093514065101</v>
      </c>
      <c r="L18" s="12">
        <f>'100W Inductor Calcs'!L18</f>
        <v>16.052797503622465</v>
      </c>
      <c r="M18" s="9">
        <f>'100W Inductor Calcs'!M18</f>
        <v>8.2896289855426417</v>
      </c>
      <c r="N18" s="10">
        <f>'100W Inductor Calcs'!N18</f>
        <v>20.463381929681123</v>
      </c>
      <c r="O18" s="14" t="e">
        <f>'100W Inductor Calcs'!O18</f>
        <v>#DIV/0!</v>
      </c>
      <c r="P18" s="9">
        <f>'100W Inductor Calcs'!P18</f>
        <v>25.260547066428273</v>
      </c>
      <c r="Q18" s="27">
        <f>'100W Inductor Calcs'!Q18</f>
        <v>0</v>
      </c>
      <c r="R18" s="31" t="str">
        <f>'100W Inductor Calcs'!R18</f>
        <v>T68-6</v>
      </c>
      <c r="S18" s="5">
        <f>'100W Inductor Calcs'!S18</f>
        <v>17</v>
      </c>
      <c r="T18" s="5">
        <f>'100W Inductor Calcs'!T18</f>
        <v>4.7</v>
      </c>
      <c r="U18" s="5">
        <f>'100W Inductor Calcs'!U18</f>
        <v>1.34</v>
      </c>
      <c r="V18" s="8">
        <f>'100W Inductor Calcs'!V18</f>
        <v>1.3583000000000001</v>
      </c>
      <c r="W18" s="33">
        <f>'100W Inductor Calcs'!W18</f>
        <v>1.3472723257012429E-2</v>
      </c>
      <c r="X18" s="5">
        <f>'100W Inductor Calcs'!X18</f>
        <v>16</v>
      </c>
      <c r="Y18" s="5">
        <f>'100W Inductor Calcs'!Y18</f>
        <v>32</v>
      </c>
      <c r="Z18" s="61">
        <f>'100W Inductor Calcs'!Z18</f>
        <v>0</v>
      </c>
      <c r="AA18" s="9">
        <f>'100W Inductor Calcs'!AA18</f>
        <v>11.575836902790225</v>
      </c>
      <c r="AB18" s="9">
        <f>'100W Inductor Calcs'!AB18</f>
        <v>16.536909861128894</v>
      </c>
      <c r="AC18" s="9">
        <f>'100W Inductor Calcs'!AC18</f>
        <v>18.303005217723125</v>
      </c>
      <c r="AD18" s="9">
        <f>'100W Inductor Calcs'!AD18</f>
        <v>27.284509239574835</v>
      </c>
      <c r="AE18" s="61">
        <f>'100W Inductor Calcs'!AE18</f>
        <v>0</v>
      </c>
      <c r="AF18" s="31" t="str">
        <f>'100W Inductor Calcs'!AF18</f>
        <v>T50-6</v>
      </c>
      <c r="AG18" s="5">
        <f>'100W Inductor Calcs'!AG18</f>
        <v>18</v>
      </c>
      <c r="AH18" s="62">
        <f>'100W Inductor Calcs'!AH18</f>
        <v>4</v>
      </c>
      <c r="AI18" s="5">
        <f>'100W Inductor Calcs'!AI18</f>
        <v>1.34</v>
      </c>
      <c r="AJ18" s="56">
        <f>'100W Inductor Calcs'!AJ18</f>
        <v>1.296</v>
      </c>
      <c r="AK18" s="33">
        <f>'100W Inductor Calcs'!AK18</f>
        <v>-3.3950617283950643E-2</v>
      </c>
      <c r="AL18" s="5">
        <f>'100W Inductor Calcs'!AL18</f>
        <v>14</v>
      </c>
      <c r="AM18" s="63">
        <f>'100W Inductor Calcs'!AM18</f>
        <v>28</v>
      </c>
    </row>
    <row r="19" spans="1:40" x14ac:dyDescent="0.35">
      <c r="A19" s="5">
        <f>'100W Inductor Calcs'!A19</f>
        <v>1</v>
      </c>
      <c r="B19" s="5">
        <f>'100W Inductor Calcs'!B19</f>
        <v>1.6</v>
      </c>
      <c r="C19" s="5" t="str">
        <f>'100W Inductor Calcs'!C19</f>
        <v>L16</v>
      </c>
      <c r="D19" s="7">
        <f>'100W Inductor Calcs'!D19</f>
        <v>5.3</v>
      </c>
      <c r="E19" s="8">
        <f>'100W Inductor Calcs'!E19</f>
        <v>5.5</v>
      </c>
      <c r="F19" s="12">
        <f>'100W Inductor Calcs'!F19</f>
        <v>46.188021535170066</v>
      </c>
      <c r="G19" s="9">
        <f>'100W Inductor Calcs'!G19</f>
        <v>11.79535649239177</v>
      </c>
      <c r="H19" s="14">
        <f>'100W Inductor Calcs'!H19</f>
        <v>16.754156331667819</v>
      </c>
      <c r="I19" s="13">
        <f>'100W Inductor Calcs'!I19</f>
        <v>9.0582162731567664</v>
      </c>
      <c r="J19" s="10">
        <f>'100W Inductor Calcs'!J19</f>
        <v>0</v>
      </c>
      <c r="K19" s="12">
        <f>'100W Inductor Calcs'!K19</f>
        <v>18.4506241605777</v>
      </c>
      <c r="L19" s="12">
        <f>'100W Inductor Calcs'!L19</f>
        <v>17.541160386140582</v>
      </c>
      <c r="M19" s="9">
        <f>'100W Inductor Calcs'!M19</f>
        <v>9.0582162731567664</v>
      </c>
      <c r="N19" s="10">
        <f>'100W Inductor Calcs'!N19</f>
        <v>22.360679774997898</v>
      </c>
      <c r="O19" s="14" t="e">
        <f>'100W Inductor Calcs'!O19</f>
        <v>#DIV/0!</v>
      </c>
      <c r="P19" s="9">
        <f>'100W Inductor Calcs'!P19</f>
        <v>27.602622373694167</v>
      </c>
      <c r="Q19" s="27">
        <f>'100W Inductor Calcs'!Q19</f>
        <v>0</v>
      </c>
      <c r="R19" s="29" t="str">
        <f>'100W Inductor Calcs'!R19</f>
        <v>T68-2</v>
      </c>
      <c r="S19" s="5">
        <f>'100W Inductor Calcs'!S19</f>
        <v>17</v>
      </c>
      <c r="T19" s="5">
        <f>'100W Inductor Calcs'!T19</f>
        <v>5.7</v>
      </c>
      <c r="U19" s="5">
        <f>'100W Inductor Calcs'!U19</f>
        <v>1.6</v>
      </c>
      <c r="V19" s="8">
        <f>'100W Inductor Calcs'!V19</f>
        <v>1.6473</v>
      </c>
      <c r="W19" s="33">
        <f>'100W Inductor Calcs'!W19</f>
        <v>2.8713652643719965E-2</v>
      </c>
      <c r="X19" s="5">
        <f>'100W Inductor Calcs'!X19</f>
        <v>16</v>
      </c>
      <c r="Y19" s="5">
        <f>'100W Inductor Calcs'!Y19</f>
        <v>16</v>
      </c>
      <c r="Z19" s="61">
        <f>'100W Inductor Calcs'!Z19</f>
        <v>0</v>
      </c>
      <c r="AA19" s="9">
        <f>'100W Inductor Calcs'!AA19</f>
        <v>12.649110640673518</v>
      </c>
      <c r="AB19" s="9">
        <f>'100W Inductor Calcs'!AB19</f>
        <v>18.070158058105026</v>
      </c>
      <c r="AC19" s="9">
        <f>'100W Inductor Calcs'!AC19</f>
        <v>20</v>
      </c>
      <c r="AD19" s="9">
        <f>'100W Inductor Calcs'!AD19</f>
        <v>29.814239699997195</v>
      </c>
      <c r="AE19" s="61">
        <f>'100W Inductor Calcs'!AE19</f>
        <v>0</v>
      </c>
      <c r="AF19" s="29" t="str">
        <f>'100W Inductor Calcs'!AF19</f>
        <v>T50-2</v>
      </c>
      <c r="AG19" s="5">
        <f>'100W Inductor Calcs'!AG19</f>
        <v>18</v>
      </c>
      <c r="AH19" s="5">
        <f>'100W Inductor Calcs'!AH19</f>
        <v>4.9000000000000004</v>
      </c>
      <c r="AI19" s="5">
        <f>'100W Inductor Calcs'!AI19</f>
        <v>1.6</v>
      </c>
      <c r="AJ19" s="56">
        <f>'100W Inductor Calcs'!AJ19</f>
        <v>1.5876000000000001</v>
      </c>
      <c r="AK19" s="33">
        <f>'100W Inductor Calcs'!AK19</f>
        <v>-7.810531620055408E-3</v>
      </c>
      <c r="AL19" s="5">
        <f>'100W Inductor Calcs'!AL19</f>
        <v>14</v>
      </c>
      <c r="AM19" s="63">
        <f>'100W Inductor Calcs'!AM19</f>
        <v>14</v>
      </c>
    </row>
    <row r="20" spans="1:40" x14ac:dyDescent="0.35">
      <c r="A20" s="5">
        <f>'100W Inductor Calcs'!A20</f>
        <v>2</v>
      </c>
      <c r="B20" s="5">
        <f>'100W Inductor Calcs'!B20</f>
        <v>1.76</v>
      </c>
      <c r="C20" s="5" t="str">
        <f>'100W Inductor Calcs'!C20</f>
        <v>L5, L27</v>
      </c>
      <c r="D20" s="7">
        <f>'100W Inductor Calcs'!D20</f>
        <v>5.3</v>
      </c>
      <c r="E20" s="8">
        <f>'100W Inductor Calcs'!E20</f>
        <v>5.5</v>
      </c>
      <c r="F20" s="12">
        <f>'100W Inductor Calcs'!F20</f>
        <v>48.442405665559868</v>
      </c>
      <c r="G20" s="15">
        <f>'100W Inductor Calcs'!G20</f>
        <v>12.371074256541732</v>
      </c>
      <c r="H20" s="14">
        <f>'100W Inductor Calcs'!H20</f>
        <v>17.571907404279177</v>
      </c>
      <c r="I20" s="13">
        <f>'100W Inductor Calcs'!I20</f>
        <v>9.5003373759256711</v>
      </c>
      <c r="J20" s="10">
        <f>'100W Inductor Calcs'!J20</f>
        <v>0</v>
      </c>
      <c r="K20" s="12">
        <f>'100W Inductor Calcs'!K20</f>
        <v>19.351177873875869</v>
      </c>
      <c r="L20" s="12">
        <f>'100W Inductor Calcs'!L20</f>
        <v>18.397324220155998</v>
      </c>
      <c r="M20" s="9">
        <f>'100W Inductor Calcs'!M20</f>
        <v>9.5003373759256711</v>
      </c>
      <c r="N20" s="10">
        <f>'100W Inductor Calcs'!N20</f>
        <v>23.45207879911715</v>
      </c>
      <c r="O20" s="14" t="e">
        <f>'100W Inductor Calcs'!O20</f>
        <v>#DIV/0!</v>
      </c>
      <c r="P20" s="9">
        <f>'100W Inductor Calcs'!P20</f>
        <v>28.949874578229835</v>
      </c>
      <c r="Q20" s="27">
        <f>'100W Inductor Calcs'!Q20</f>
        <v>0</v>
      </c>
      <c r="R20" s="29" t="str">
        <f>'100W Inductor Calcs'!R20</f>
        <v>T68-2</v>
      </c>
      <c r="S20" s="5">
        <f>'100W Inductor Calcs'!S20</f>
        <v>18</v>
      </c>
      <c r="T20" s="5">
        <f>'100W Inductor Calcs'!T20</f>
        <v>5.7</v>
      </c>
      <c r="U20" s="5">
        <f>'100W Inductor Calcs'!U20</f>
        <v>1.76</v>
      </c>
      <c r="V20" s="8">
        <f>'100W Inductor Calcs'!V20</f>
        <v>1.8468</v>
      </c>
      <c r="W20" s="33">
        <f>'100W Inductor Calcs'!W20</f>
        <v>4.7000216590859858E-2</v>
      </c>
      <c r="X20" s="5">
        <f>'100W Inductor Calcs'!X20</f>
        <v>17</v>
      </c>
      <c r="Y20" s="5">
        <f>'100W Inductor Calcs'!Y20</f>
        <v>34</v>
      </c>
      <c r="Z20" s="61">
        <f>'100W Inductor Calcs'!Z20</f>
        <v>0</v>
      </c>
      <c r="AA20" s="9">
        <f>'100W Inductor Calcs'!AA20</f>
        <v>13.266499161421599</v>
      </c>
      <c r="AB20" s="9">
        <f>'100W Inductor Calcs'!AB20</f>
        <v>18.952141659173712</v>
      </c>
      <c r="AC20" s="9">
        <f>'100W Inductor Calcs'!AC20</f>
        <v>20.976176963403031</v>
      </c>
      <c r="AD20" s="9">
        <f>'100W Inductor Calcs'!AD20</f>
        <v>31.269438398822864</v>
      </c>
      <c r="AE20" s="61">
        <f>'100W Inductor Calcs'!AE20</f>
        <v>0</v>
      </c>
      <c r="AF20" s="29" t="str">
        <f>'100W Inductor Calcs'!AF20</f>
        <v>T50-2</v>
      </c>
      <c r="AG20" s="5">
        <f>'100W Inductor Calcs'!AG20</f>
        <v>19</v>
      </c>
      <c r="AH20" s="5">
        <f>'100W Inductor Calcs'!AH20</f>
        <v>4.9000000000000004</v>
      </c>
      <c r="AI20" s="5">
        <f>'100W Inductor Calcs'!AI20</f>
        <v>1.76</v>
      </c>
      <c r="AJ20" s="56">
        <f>'100W Inductor Calcs'!AJ20</f>
        <v>1.7689000000000001</v>
      </c>
      <c r="AK20" s="33">
        <f>'100W Inductor Calcs'!AK20</f>
        <v>5.0313754310589232E-3</v>
      </c>
      <c r="AL20" s="5">
        <f>'100W Inductor Calcs'!AL20</f>
        <v>15</v>
      </c>
      <c r="AM20" s="63">
        <f>'100W Inductor Calcs'!AM20</f>
        <v>30</v>
      </c>
    </row>
    <row r="21" spans="1:40" x14ac:dyDescent="0.35">
      <c r="A21" s="5">
        <f>'100W Inductor Calcs'!A21</f>
        <v>1</v>
      </c>
      <c r="B21" s="5">
        <f>'100W Inductor Calcs'!B21</f>
        <v>2.4300000000000002</v>
      </c>
      <c r="C21" s="5" t="str">
        <f>'100W Inductor Calcs'!C21</f>
        <v>L15</v>
      </c>
      <c r="D21" s="7">
        <f>'100W Inductor Calcs'!D21</f>
        <v>3.5</v>
      </c>
      <c r="E21" s="8">
        <f>'100W Inductor Calcs'!E21</f>
        <v>4</v>
      </c>
      <c r="F21" s="9">
        <f>'100W Inductor Calcs'!F21</f>
        <v>56.920997883030829</v>
      </c>
      <c r="G21" s="15">
        <f>'100W Inductor Calcs'!G21</f>
        <v>14.536311355570469</v>
      </c>
      <c r="H21" s="14">
        <f>'100W Inductor Calcs'!H21</f>
        <v>20.647416048350561</v>
      </c>
      <c r="I21" s="13">
        <f>'100W Inductor Calcs'!I21</f>
        <v>11.163126113028762</v>
      </c>
      <c r="J21" s="10">
        <f>'100W Inductor Calcs'!J21</f>
        <v>0</v>
      </c>
      <c r="K21" s="9">
        <f>'100W Inductor Calcs'!K21</f>
        <v>22.738101868796011</v>
      </c>
      <c r="L21" s="12">
        <f>'100W Inductor Calcs'!L21</f>
        <v>21.61730076368676</v>
      </c>
      <c r="M21" s="15">
        <f>'100W Inductor Calcs'!M21</f>
        <v>11.163126113028762</v>
      </c>
      <c r="N21" s="10">
        <f>'100W Inductor Calcs'!N21</f>
        <v>27.556759606310752</v>
      </c>
      <c r="O21" s="14" t="e">
        <f>'100W Inductor Calcs'!O21</f>
        <v>#DIV/0!</v>
      </c>
      <c r="P21" s="9">
        <f>'100W Inductor Calcs'!P21</f>
        <v>34.01680257083045</v>
      </c>
      <c r="Q21" s="27">
        <f>'100W Inductor Calcs'!Q21</f>
        <v>0</v>
      </c>
      <c r="R21" s="29" t="str">
        <f>'100W Inductor Calcs'!R21</f>
        <v>T68-2</v>
      </c>
      <c r="S21" s="5">
        <f>'100W Inductor Calcs'!S21</f>
        <v>21</v>
      </c>
      <c r="T21" s="5">
        <f>'100W Inductor Calcs'!T21</f>
        <v>5.7</v>
      </c>
      <c r="U21" s="5">
        <f>'100W Inductor Calcs'!U21</f>
        <v>2.4300000000000002</v>
      </c>
      <c r="V21" s="8">
        <f>'100W Inductor Calcs'!V21</f>
        <v>2.5137000000000005</v>
      </c>
      <c r="W21" s="33">
        <f>'100W Inductor Calcs'!W21</f>
        <v>3.3297529538131164E-2</v>
      </c>
      <c r="X21" s="5">
        <f>'100W Inductor Calcs'!X21</f>
        <v>19</v>
      </c>
      <c r="Y21" s="5">
        <f>'100W Inductor Calcs'!Y21</f>
        <v>19</v>
      </c>
      <c r="Z21" s="61">
        <f>'100W Inductor Calcs'!Z21</f>
        <v>0</v>
      </c>
      <c r="AA21" s="9">
        <f>'100W Inductor Calcs'!AA21</f>
        <v>15.588457268119896</v>
      </c>
      <c r="AB21" s="9">
        <f>'100W Inductor Calcs'!AB21</f>
        <v>22.269224668742709</v>
      </c>
      <c r="AC21" s="9">
        <f>'100W Inductor Calcs'!AC21</f>
        <v>24.647515087732476</v>
      </c>
      <c r="AD21" s="9">
        <f>'100W Inductor Calcs'!AD21</f>
        <v>36.742346141747674</v>
      </c>
      <c r="AE21" s="61">
        <f>'100W Inductor Calcs'!AE21</f>
        <v>0</v>
      </c>
      <c r="AF21" s="29" t="str">
        <f>'100W Inductor Calcs'!AF21</f>
        <v>T50-2</v>
      </c>
      <c r="AG21" s="5">
        <f>'100W Inductor Calcs'!AG21</f>
        <v>22</v>
      </c>
      <c r="AH21" s="5">
        <f>'100W Inductor Calcs'!AH21</f>
        <v>4.9000000000000004</v>
      </c>
      <c r="AI21" s="5">
        <f>'100W Inductor Calcs'!AI21</f>
        <v>2.4300000000000002</v>
      </c>
      <c r="AJ21" s="56">
        <f>'100W Inductor Calcs'!AJ21</f>
        <v>2.3716000000000004</v>
      </c>
      <c r="AK21" s="33">
        <f>'100W Inductor Calcs'!AK21</f>
        <v>-2.4624725923427127E-2</v>
      </c>
      <c r="AL21" s="5">
        <f>'100W Inductor Calcs'!AL21</f>
        <v>17</v>
      </c>
      <c r="AM21" s="63">
        <f>'100W Inductor Calcs'!AM21</f>
        <v>17</v>
      </c>
    </row>
    <row r="22" spans="1:40" x14ac:dyDescent="0.35">
      <c r="A22" s="5">
        <f>'100W Inductor Calcs'!A22</f>
        <v>2</v>
      </c>
      <c r="B22" s="5">
        <f>'100W Inductor Calcs'!B22</f>
        <v>2.68</v>
      </c>
      <c r="C22" s="5" t="str">
        <f>'100W Inductor Calcs'!C22</f>
        <v>L4, L26</v>
      </c>
      <c r="D22" s="7">
        <f>'100W Inductor Calcs'!D22</f>
        <v>3.5</v>
      </c>
      <c r="E22" s="8">
        <f>'100W Inductor Calcs'!E22</f>
        <v>4</v>
      </c>
      <c r="F22" s="9">
        <f>'100W Inductor Calcs'!F22</f>
        <v>59.777364723893051</v>
      </c>
      <c r="G22" s="15">
        <f>'100W Inductor Calcs'!G22</f>
        <v>15.265761633828479</v>
      </c>
      <c r="H22" s="14">
        <f>'100W Inductor Calcs'!H22</f>
        <v>21.683529200674212</v>
      </c>
      <c r="I22" s="13">
        <f>'100W Inductor Calcs'!I22</f>
        <v>11.723305738395524</v>
      </c>
      <c r="J22" s="10">
        <f>'100W Inductor Calcs'!J22</f>
        <v>0</v>
      </c>
      <c r="K22" s="9">
        <f>'100W Inductor Calcs'!K22</f>
        <v>23.879128249528851</v>
      </c>
      <c r="L22" s="12">
        <f>'100W Inductor Calcs'!L22</f>
        <v>22.702083943651854</v>
      </c>
      <c r="M22" s="15">
        <f>'100W Inductor Calcs'!M22</f>
        <v>11.723305738395524</v>
      </c>
      <c r="N22" s="10">
        <f>'100W Inductor Calcs'!N22</f>
        <v>28.939592256975562</v>
      </c>
      <c r="O22" s="14" t="e">
        <f>'100W Inductor Calcs'!O22</f>
        <v>#DIV/0!</v>
      </c>
      <c r="P22" s="9">
        <f>'100W Inductor Calcs'!P22</f>
        <v>35.723808254306768</v>
      </c>
      <c r="Q22" s="27">
        <f>'100W Inductor Calcs'!Q22</f>
        <v>0</v>
      </c>
      <c r="R22" s="29" t="str">
        <f>'100W Inductor Calcs'!R22</f>
        <v>T68-2</v>
      </c>
      <c r="S22" s="5">
        <f>'100W Inductor Calcs'!S22</f>
        <v>22</v>
      </c>
      <c r="T22" s="5">
        <f>'100W Inductor Calcs'!T22</f>
        <v>5.7</v>
      </c>
      <c r="U22" s="5">
        <f>'100W Inductor Calcs'!U22</f>
        <v>2.68</v>
      </c>
      <c r="V22" s="8">
        <f>'100W Inductor Calcs'!V22</f>
        <v>2.7588000000000004</v>
      </c>
      <c r="W22" s="33">
        <f>'100W Inductor Calcs'!W22</f>
        <v>2.856314339567935E-2</v>
      </c>
      <c r="X22" s="5">
        <f>'100W Inductor Calcs'!X22</f>
        <v>20</v>
      </c>
      <c r="Y22" s="5">
        <f>'100W Inductor Calcs'!Y22</f>
        <v>40</v>
      </c>
      <c r="Z22" s="61">
        <f>'100W Inductor Calcs'!Z22</f>
        <v>0</v>
      </c>
      <c r="AA22" s="9">
        <f>'100W Inductor Calcs'!AA22</f>
        <v>16.370705543744901</v>
      </c>
      <c r="AB22" s="9">
        <f>'100W Inductor Calcs'!AB22</f>
        <v>23.386722205349859</v>
      </c>
      <c r="AC22" s="9">
        <f>'100W Inductor Calcs'!AC22</f>
        <v>25.88435821108957</v>
      </c>
      <c r="AD22" s="9">
        <f>'100W Inductor Calcs'!AD22</f>
        <v>38.586123009300749</v>
      </c>
      <c r="AE22" s="61">
        <f>'100W Inductor Calcs'!AE22</f>
        <v>0</v>
      </c>
      <c r="AF22" s="29" t="str">
        <f>'100W Inductor Calcs'!AF22</f>
        <v>T50-2</v>
      </c>
      <c r="AG22" s="5">
        <f>'100W Inductor Calcs'!AG22</f>
        <v>23</v>
      </c>
      <c r="AH22" s="5">
        <f>'100W Inductor Calcs'!AH22</f>
        <v>4.9000000000000004</v>
      </c>
      <c r="AI22" s="5">
        <f>'100W Inductor Calcs'!AI22</f>
        <v>2.68</v>
      </c>
      <c r="AJ22" s="56">
        <f>'100W Inductor Calcs'!AJ22</f>
        <v>2.5921000000000003</v>
      </c>
      <c r="AK22" s="33">
        <f>'100W Inductor Calcs'!AK22</f>
        <v>-3.3910728752748684E-2</v>
      </c>
      <c r="AL22" s="5">
        <f>'100W Inductor Calcs'!AL22</f>
        <v>18</v>
      </c>
      <c r="AM22" s="63">
        <f>'100W Inductor Calcs'!AM22</f>
        <v>36</v>
      </c>
    </row>
    <row r="23" spans="1:40" x14ac:dyDescent="0.35">
      <c r="A23" s="5">
        <f>'100W Inductor Calcs'!A23</f>
        <v>1</v>
      </c>
      <c r="B23" s="5">
        <f>'100W Inductor Calcs'!B23</f>
        <v>4.7300000000000004</v>
      </c>
      <c r="C23" s="5" t="str">
        <f>'100W Inductor Calcs'!C23</f>
        <v>L14</v>
      </c>
      <c r="D23" s="7">
        <f>'100W Inductor Calcs'!D23</f>
        <v>1.8</v>
      </c>
      <c r="E23" s="8">
        <f>'100W Inductor Calcs'!E23</f>
        <v>2</v>
      </c>
      <c r="F23" s="9">
        <f>'100W Inductor Calcs'!F23</f>
        <v>79.414524280301947</v>
      </c>
      <c r="G23" s="15">
        <f>'100W Inductor Calcs'!G23</f>
        <v>20.28063972921187</v>
      </c>
      <c r="H23" s="14">
        <f>'100W Inductor Calcs'!H23</f>
        <v>28.806675639571964</v>
      </c>
      <c r="I23" s="13">
        <f>'100W Inductor Calcs'!I23</f>
        <v>15.574469575690292</v>
      </c>
      <c r="J23" s="10">
        <f>'100W Inductor Calcs'!J23</f>
        <v>0</v>
      </c>
      <c r="K23" s="9">
        <f>'100W Inductor Calcs'!K23</f>
        <v>31.723539820193526</v>
      </c>
      <c r="L23" s="12">
        <f>'100W Inductor Calcs'!L23</f>
        <v>30.159830646331297</v>
      </c>
      <c r="M23" s="15">
        <f>'100W Inductor Calcs'!M23</f>
        <v>15.574469575690292</v>
      </c>
      <c r="N23" s="10">
        <f>'100W Inductor Calcs'!N23</f>
        <v>38.446391248074249</v>
      </c>
      <c r="O23" s="14" t="e">
        <f>'100W Inductor Calcs'!O23</f>
        <v>#DIV/0!</v>
      </c>
      <c r="P23" s="9">
        <f>'100W Inductor Calcs'!P23</f>
        <v>47.459255708248861</v>
      </c>
      <c r="Q23" s="27">
        <f>'100W Inductor Calcs'!Q23</f>
        <v>0</v>
      </c>
      <c r="R23" s="29" t="str">
        <f>'100W Inductor Calcs'!R23</f>
        <v>T68-2</v>
      </c>
      <c r="S23" s="5">
        <f>'100W Inductor Calcs'!S23</f>
        <v>29</v>
      </c>
      <c r="T23" s="5">
        <f>'100W Inductor Calcs'!T23</f>
        <v>5.7</v>
      </c>
      <c r="U23" s="5">
        <f>'100W Inductor Calcs'!U23</f>
        <v>4.7300000000000004</v>
      </c>
      <c r="V23" s="8">
        <f>'100W Inductor Calcs'!V23</f>
        <v>4.7936999999999994</v>
      </c>
      <c r="W23" s="33">
        <f>'100W Inductor Calcs'!W23</f>
        <v>1.3288274193211713E-2</v>
      </c>
      <c r="X23" s="5">
        <f>'100W Inductor Calcs'!X23</f>
        <v>26</v>
      </c>
      <c r="Y23" s="5">
        <f>'100W Inductor Calcs'!Y23</f>
        <v>26</v>
      </c>
      <c r="Z23" s="61">
        <f>'100W Inductor Calcs'!Z23</f>
        <v>0</v>
      </c>
      <c r="AA23" s="9">
        <f>'100W Inductor Calcs'!AA23</f>
        <v>21.748563170931547</v>
      </c>
      <c r="AB23" s="9">
        <f>'100W Inductor Calcs'!AB23</f>
        <v>31.069375958473636</v>
      </c>
      <c r="AC23" s="9">
        <f>'100W Inductor Calcs'!AC23</f>
        <v>34.387497728098801</v>
      </c>
      <c r="AD23" s="9">
        <f>'100W Inductor Calcs'!AD23</f>
        <v>51.26185499743233</v>
      </c>
      <c r="AE23" s="61">
        <f>'100W Inductor Calcs'!AE23</f>
        <v>0</v>
      </c>
      <c r="AF23" s="29" t="str">
        <f>'100W Inductor Calcs'!AF23</f>
        <v>T50-2</v>
      </c>
      <c r="AG23" s="5">
        <f>'100W Inductor Calcs'!AG23</f>
        <v>31</v>
      </c>
      <c r="AH23" s="5">
        <f>'100W Inductor Calcs'!AH23</f>
        <v>4.9000000000000004</v>
      </c>
      <c r="AI23" s="5">
        <f>'100W Inductor Calcs'!AI23</f>
        <v>4.7300000000000004</v>
      </c>
      <c r="AJ23" s="56">
        <f>'100W Inductor Calcs'!AJ23</f>
        <v>4.7089000000000008</v>
      </c>
      <c r="AK23" s="33">
        <f>'100W Inductor Calcs'!AK23</f>
        <v>-4.4808766378559052E-3</v>
      </c>
      <c r="AL23" s="5">
        <f>'100W Inductor Calcs'!AL23</f>
        <v>23</v>
      </c>
      <c r="AM23" s="63">
        <f>'100W Inductor Calcs'!AM23</f>
        <v>23</v>
      </c>
    </row>
    <row r="24" spans="1:40" x14ac:dyDescent="0.35">
      <c r="A24" s="16">
        <f>'100W Inductor Calcs'!A24</f>
        <v>2</v>
      </c>
      <c r="B24" s="16">
        <f>'100W Inductor Calcs'!B24</f>
        <v>5.21</v>
      </c>
      <c r="C24" s="16" t="str">
        <f>'100W Inductor Calcs'!C24</f>
        <v>L3, L25</v>
      </c>
      <c r="D24" s="17">
        <f>'100W Inductor Calcs'!D24</f>
        <v>1.8</v>
      </c>
      <c r="E24" s="18">
        <f>'100W Inductor Calcs'!E24</f>
        <v>2</v>
      </c>
      <c r="F24" s="19">
        <f>'100W Inductor Calcs'!F24</f>
        <v>83.346665600170638</v>
      </c>
      <c r="G24" s="20">
        <f>'100W Inductor Calcs'!G24</f>
        <v>21.284818022733237</v>
      </c>
      <c r="H24" s="21">
        <f>'100W Inductor Calcs'!H24</f>
        <v>30.233013209392446</v>
      </c>
      <c r="I24" s="22">
        <f>'100W Inductor Calcs'!I24</f>
        <v>16.345625934160097</v>
      </c>
      <c r="J24" s="23">
        <f>'100W Inductor Calcs'!J24</f>
        <v>0</v>
      </c>
      <c r="K24" s="19">
        <f>'100W Inductor Calcs'!K24</f>
        <v>33.294303391088874</v>
      </c>
      <c r="L24" s="24">
        <f>'100W Inductor Calcs'!L24</f>
        <v>31.653168513169057</v>
      </c>
      <c r="M24" s="20">
        <f>'100W Inductor Calcs'!M24</f>
        <v>16.345625934160097</v>
      </c>
      <c r="N24" s="23">
        <f>'100W Inductor Calcs'!N24</f>
        <v>40.350030978922433</v>
      </c>
      <c r="O24" s="21" t="e">
        <f>'100W Inductor Calcs'!O24</f>
        <v>#DIV/0!</v>
      </c>
      <c r="P24" s="19">
        <f>'100W Inductor Calcs'!P24</f>
        <v>49.809159608975342</v>
      </c>
      <c r="Q24" s="27">
        <f>'100W Inductor Calcs'!Q24</f>
        <v>0</v>
      </c>
      <c r="R24" s="30" t="str">
        <f>'100W Inductor Calcs'!R24</f>
        <v>T68-2</v>
      </c>
      <c r="S24" s="16">
        <f>'100W Inductor Calcs'!S24</f>
        <v>30</v>
      </c>
      <c r="T24" s="16">
        <f>'100W Inductor Calcs'!T24</f>
        <v>5.7</v>
      </c>
      <c r="U24" s="16">
        <f>'100W Inductor Calcs'!U24</f>
        <v>5.21</v>
      </c>
      <c r="V24" s="18">
        <f>'100W Inductor Calcs'!V24</f>
        <v>5.13</v>
      </c>
      <c r="W24" s="40">
        <f>'100W Inductor Calcs'!W24</f>
        <v>-1.5594541910331399E-2</v>
      </c>
      <c r="X24" s="16">
        <f>'100W Inductor Calcs'!X24</f>
        <v>26</v>
      </c>
      <c r="Y24" s="16">
        <f>'100W Inductor Calcs'!Y24</f>
        <v>52</v>
      </c>
      <c r="Z24" s="64">
        <f>'100W Inductor Calcs'!Z24</f>
        <v>0</v>
      </c>
      <c r="AA24" s="19">
        <f>'100W Inductor Calcs'!AA24</f>
        <v>22.825424421026653</v>
      </c>
      <c r="AB24" s="19">
        <f>'100W Inductor Calcs'!AB24</f>
        <v>32.607749172895218</v>
      </c>
      <c r="AC24" s="19">
        <f>'100W Inductor Calcs'!AC24</f>
        <v>36.090164865237178</v>
      </c>
      <c r="AD24" s="19">
        <f>'100W Inductor Calcs'!AD24</f>
        <v>53.800041305229911</v>
      </c>
      <c r="AE24" s="64">
        <f>'100W Inductor Calcs'!AE24</f>
        <v>0</v>
      </c>
      <c r="AF24" s="30" t="str">
        <f>'100W Inductor Calcs'!AF24</f>
        <v>T50-2</v>
      </c>
      <c r="AG24" s="16">
        <f>'100W Inductor Calcs'!AG24</f>
        <v>32</v>
      </c>
      <c r="AH24" s="16">
        <f>'100W Inductor Calcs'!AH24</f>
        <v>4.9000000000000004</v>
      </c>
      <c r="AI24" s="16">
        <f>'100W Inductor Calcs'!AI24</f>
        <v>5.21</v>
      </c>
      <c r="AJ24" s="65">
        <f>'100W Inductor Calcs'!AJ24</f>
        <v>5.0176000000000007</v>
      </c>
      <c r="AK24" s="40">
        <f>'100W Inductor Calcs'!AK24</f>
        <v>-3.8345025510203926E-2</v>
      </c>
      <c r="AL24" s="16">
        <f>'100W Inductor Calcs'!AL24</f>
        <v>24</v>
      </c>
      <c r="AM24" s="66">
        <f>'100W Inductor Calcs'!AM24</f>
        <v>48</v>
      </c>
    </row>
    <row r="25" spans="1:40" x14ac:dyDescent="0.35">
      <c r="A25" s="5" t="s">
        <v>124</v>
      </c>
      <c r="B25" s="5" t="s">
        <v>124</v>
      </c>
      <c r="C25" s="5" t="s">
        <v>124</v>
      </c>
      <c r="D25" s="5" t="s">
        <v>124</v>
      </c>
      <c r="E25" s="5" t="s">
        <v>124</v>
      </c>
      <c r="F25">
        <f>'100W Inductor Calcs'!F25</f>
        <v>0</v>
      </c>
      <c r="G25" t="s">
        <v>124</v>
      </c>
      <c r="H25" t="s">
        <v>124</v>
      </c>
      <c r="I25">
        <f>'100W Inductor Calcs'!I25</f>
        <v>0</v>
      </c>
      <c r="J25">
        <f>'100W Inductor Calcs'!J25</f>
        <v>0</v>
      </c>
      <c r="K25" t="s">
        <v>124</v>
      </c>
      <c r="L25">
        <f>'100W Inductor Calcs'!L25</f>
        <v>0</v>
      </c>
      <c r="M25">
        <f>'100W Inductor Calcs'!M25</f>
        <v>0</v>
      </c>
      <c r="N25">
        <f>'100W Inductor Calcs'!N25</f>
        <v>0</v>
      </c>
      <c r="O25">
        <f>'100W Inductor Calcs'!O25</f>
        <v>0</v>
      </c>
      <c r="P25" t="s">
        <v>124</v>
      </c>
      <c r="R25" s="5"/>
      <c r="Y25" s="5" t="s">
        <v>124</v>
      </c>
      <c r="Z25" s="5" t="s">
        <v>124</v>
      </c>
      <c r="AE25" s="5" t="s">
        <v>124</v>
      </c>
      <c r="AH25" s="5"/>
      <c r="AI25" s="5"/>
      <c r="AJ25" s="5"/>
      <c r="AK25" s="5"/>
      <c r="AL25" s="5"/>
      <c r="AM25" s="5" t="s">
        <v>124</v>
      </c>
    </row>
    <row r="26" spans="1:40" x14ac:dyDescent="0.35">
      <c r="A26" s="4">
        <f>'100W Inductor Calcs'!A26</f>
        <v>33</v>
      </c>
      <c r="B26" s="5" t="s">
        <v>124</v>
      </c>
      <c r="C26" s="5" t="s">
        <v>124</v>
      </c>
      <c r="D26" s="5" t="s">
        <v>124</v>
      </c>
      <c r="E26" s="5" t="s">
        <v>124</v>
      </c>
      <c r="F26">
        <f>'100W Inductor Calcs'!F26</f>
        <v>0</v>
      </c>
      <c r="G26" t="s">
        <v>124</v>
      </c>
      <c r="H26" s="25">
        <f>'100W Inductor Calcs'!H26</f>
        <v>9</v>
      </c>
      <c r="I26" s="26">
        <f>'100W Inductor Calcs'!I26</f>
        <v>0</v>
      </c>
      <c r="J26" s="26">
        <f>'100W Inductor Calcs'!J26</f>
        <v>0</v>
      </c>
      <c r="K26" s="25">
        <f>'100W Inductor Calcs'!K26</f>
        <v>21</v>
      </c>
      <c r="L26" s="26">
        <f>'100W Inductor Calcs'!L26</f>
        <v>0</v>
      </c>
      <c r="M26" s="26">
        <f>'100W Inductor Calcs'!M26</f>
        <v>0</v>
      </c>
      <c r="N26" s="26">
        <f>'100W Inductor Calcs'!N26</f>
        <v>0</v>
      </c>
      <c r="O26" s="26">
        <f>'100W Inductor Calcs'!O26</f>
        <v>0</v>
      </c>
      <c r="P26" s="25">
        <f>'100W Inductor Calcs'!P26</f>
        <v>3</v>
      </c>
      <c r="Y26" s="5">
        <f>'100W Inductor Calcs'!Y26</f>
        <v>456</v>
      </c>
      <c r="Z26" s="5" t="s">
        <v>124</v>
      </c>
      <c r="AE26" s="5" t="s">
        <v>124</v>
      </c>
      <c r="AH26" s="5"/>
      <c r="AI26" s="5"/>
      <c r="AJ26" s="5"/>
      <c r="AK26" s="5"/>
      <c r="AL26" s="5"/>
      <c r="AM26" s="4">
        <f>'100W Inductor Calcs'!AM26</f>
        <v>412</v>
      </c>
      <c r="AN26" s="57" t="s">
        <v>195</v>
      </c>
    </row>
    <row r="27" spans="1:40" x14ac:dyDescent="0.35">
      <c r="A27" s="5" t="s">
        <v>124</v>
      </c>
      <c r="B27" s="5" t="s">
        <v>124</v>
      </c>
      <c r="C27" s="5" t="s">
        <v>124</v>
      </c>
      <c r="D27" s="5" t="s">
        <v>124</v>
      </c>
      <c r="E27" s="5" t="s">
        <v>124</v>
      </c>
      <c r="F27">
        <f>'100W Inductor Calcs'!F27</f>
        <v>0</v>
      </c>
      <c r="G27" t="s">
        <v>124</v>
      </c>
      <c r="H27" t="s">
        <v>124</v>
      </c>
      <c r="I27">
        <f>'100W Inductor Calcs'!I27</f>
        <v>0</v>
      </c>
      <c r="J27">
        <f>'100W Inductor Calcs'!J27</f>
        <v>0</v>
      </c>
      <c r="K27" t="s">
        <v>124</v>
      </c>
      <c r="L27">
        <f>'100W Inductor Calcs'!L27</f>
        <v>0</v>
      </c>
      <c r="M27">
        <f>'100W Inductor Calcs'!M27</f>
        <v>0</v>
      </c>
      <c r="N27">
        <f>'100W Inductor Calcs'!N27</f>
        <v>0</v>
      </c>
      <c r="O27">
        <f>'100W Inductor Calcs'!O27</f>
        <v>0</v>
      </c>
      <c r="P27" t="s">
        <v>124</v>
      </c>
      <c r="Y27" s="5" t="str">
        <f>'100W Inductor Calcs'!Y27</f>
        <v xml:space="preserve"> </v>
      </c>
      <c r="Z27" s="5" t="s">
        <v>124</v>
      </c>
      <c r="AE27" s="5" t="s">
        <v>124</v>
      </c>
      <c r="AH27" s="5"/>
      <c r="AI27" s="5"/>
      <c r="AJ27" s="5"/>
      <c r="AK27" s="5"/>
      <c r="AL27" s="5"/>
      <c r="AM27" s="4" t="s">
        <v>124</v>
      </c>
      <c r="AN27" s="57"/>
    </row>
    <row r="28" spans="1:40" x14ac:dyDescent="0.35">
      <c r="A28" s="5" t="s">
        <v>124</v>
      </c>
      <c r="B28" s="5" t="s">
        <v>124</v>
      </c>
      <c r="C28" s="5" t="s">
        <v>124</v>
      </c>
      <c r="D28" s="5" t="s">
        <v>124</v>
      </c>
      <c r="E28" s="5" t="s">
        <v>124</v>
      </c>
      <c r="F28">
        <f>'100W Inductor Calcs'!F28</f>
        <v>0</v>
      </c>
      <c r="G28" t="s">
        <v>124</v>
      </c>
      <c r="H28" t="s">
        <v>124</v>
      </c>
      <c r="I28">
        <f>'100W Inductor Calcs'!I28</f>
        <v>0</v>
      </c>
      <c r="J28">
        <f>'100W Inductor Calcs'!J28</f>
        <v>0</v>
      </c>
      <c r="K28" t="s">
        <v>124</v>
      </c>
      <c r="L28">
        <f>'100W Inductor Calcs'!L28</f>
        <v>0</v>
      </c>
      <c r="M28">
        <f>'100W Inductor Calcs'!M28</f>
        <v>0</v>
      </c>
      <c r="N28">
        <f>'100W Inductor Calcs'!N28</f>
        <v>0</v>
      </c>
      <c r="O28">
        <f>'100W Inductor Calcs'!O28</f>
        <v>0</v>
      </c>
      <c r="P28" t="s">
        <v>124</v>
      </c>
      <c r="Y28" s="5">
        <f>'100W Inductor Calcs'!Y28</f>
        <v>38</v>
      </c>
      <c r="Z28" s="5" t="s">
        <v>124</v>
      </c>
      <c r="AE28" s="5" t="s">
        <v>124</v>
      </c>
      <c r="AH28" s="5"/>
      <c r="AI28" s="5"/>
      <c r="AJ28" s="5"/>
      <c r="AK28" s="5"/>
      <c r="AL28" s="5"/>
      <c r="AM28" s="9">
        <f>'100W Inductor Calcs'!AM28</f>
        <v>34.333333333333336</v>
      </c>
      <c r="AN28" s="57" t="s">
        <v>196</v>
      </c>
    </row>
    <row r="29" spans="1:40" x14ac:dyDescent="0.35">
      <c r="A29" s="5" t="s">
        <v>124</v>
      </c>
      <c r="B29" s="5" t="s">
        <v>124</v>
      </c>
      <c r="C29" s="5" t="s">
        <v>124</v>
      </c>
      <c r="D29" s="5" t="s">
        <v>124</v>
      </c>
      <c r="E29" s="5" t="s">
        <v>124</v>
      </c>
      <c r="F29">
        <f>'100W Inductor Calcs'!F29</f>
        <v>0</v>
      </c>
      <c r="G29" t="s">
        <v>124</v>
      </c>
      <c r="H29" t="s">
        <v>124</v>
      </c>
      <c r="I29">
        <f>'100W Inductor Calcs'!I29</f>
        <v>0</v>
      </c>
      <c r="J29">
        <f>'100W Inductor Calcs'!J29</f>
        <v>0</v>
      </c>
      <c r="K29" t="s">
        <v>124</v>
      </c>
      <c r="L29">
        <f>'100W Inductor Calcs'!L29</f>
        <v>0</v>
      </c>
      <c r="M29">
        <f>'100W Inductor Calcs'!M29</f>
        <v>0</v>
      </c>
      <c r="N29">
        <f>'100W Inductor Calcs'!N29</f>
        <v>0</v>
      </c>
      <c r="O29">
        <f>'100W Inductor Calcs'!O29</f>
        <v>0</v>
      </c>
      <c r="P29" t="s">
        <v>124</v>
      </c>
      <c r="Y29" s="5" t="str">
        <f>'100W Inductor Calcs'!Y29</f>
        <v xml:space="preserve"> </v>
      </c>
      <c r="Z29" s="5" t="s">
        <v>124</v>
      </c>
      <c r="AE29" s="5" t="s">
        <v>124</v>
      </c>
      <c r="AH29" s="5"/>
      <c r="AI29" s="5"/>
      <c r="AJ29" s="5"/>
      <c r="AK29" s="5"/>
      <c r="AL29" s="5"/>
      <c r="AM29" s="5" t="s">
        <v>124</v>
      </c>
    </row>
    <row r="30" spans="1:40" x14ac:dyDescent="0.35">
      <c r="A30" s="5" t="s">
        <v>124</v>
      </c>
      <c r="B30" s="5" t="s">
        <v>124</v>
      </c>
      <c r="C30" s="5" t="s">
        <v>124</v>
      </c>
      <c r="D30" s="5" t="s">
        <v>124</v>
      </c>
      <c r="E30" s="5" t="s">
        <v>124</v>
      </c>
      <c r="F30">
        <f>'100W Inductor Calcs'!F30</f>
        <v>0</v>
      </c>
      <c r="G30" t="s">
        <v>194</v>
      </c>
      <c r="H30" t="s">
        <v>124</v>
      </c>
      <c r="I30">
        <f>'100W Inductor Calcs'!I30</f>
        <v>0</v>
      </c>
      <c r="J30">
        <f>'100W Inductor Calcs'!J30</f>
        <v>0</v>
      </c>
      <c r="K30" t="s">
        <v>124</v>
      </c>
      <c r="L30">
        <f>'100W Inductor Calcs'!L30</f>
        <v>0</v>
      </c>
      <c r="M30">
        <f>'100W Inductor Calcs'!M30</f>
        <v>0</v>
      </c>
      <c r="N30">
        <f>'100W Inductor Calcs'!N30</f>
        <v>0</v>
      </c>
      <c r="O30">
        <f>'100W Inductor Calcs'!O30</f>
        <v>0</v>
      </c>
      <c r="P30" t="s">
        <v>124</v>
      </c>
      <c r="Y30" s="5" t="s">
        <v>124</v>
      </c>
      <c r="Z30" s="5" t="s">
        <v>124</v>
      </c>
      <c r="AE30" s="5" t="s">
        <v>124</v>
      </c>
      <c r="AM30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1796875" customWidth="1"/>
    <col min="13" max="13" width="6.6328125" customWidth="1"/>
  </cols>
  <sheetData>
    <row r="1" spans="1:15" x14ac:dyDescent="0.35">
      <c r="A1" s="4" t="s">
        <v>135</v>
      </c>
      <c r="B1" s="4" t="s">
        <v>127</v>
      </c>
      <c r="C1" s="4" t="s">
        <v>136</v>
      </c>
      <c r="D1" s="4" t="s">
        <v>139</v>
      </c>
      <c r="E1" s="4" t="s">
        <v>140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152</v>
      </c>
      <c r="K1" s="4" t="s">
        <v>154</v>
      </c>
      <c r="L1" s="4" t="s">
        <v>176</v>
      </c>
      <c r="M1" s="4" t="s">
        <v>177</v>
      </c>
      <c r="N1" s="4" t="s">
        <v>184</v>
      </c>
      <c r="O1" s="4" t="s">
        <v>185</v>
      </c>
    </row>
    <row r="2" spans="1:15" x14ac:dyDescent="0.35">
      <c r="A2" s="4"/>
      <c r="B2" s="4" t="s">
        <v>128</v>
      </c>
      <c r="C2" s="4"/>
      <c r="D2" s="4" t="s">
        <v>146</v>
      </c>
      <c r="E2" s="4"/>
      <c r="G2" s="4" t="s">
        <v>128</v>
      </c>
      <c r="H2" s="4" t="s">
        <v>128</v>
      </c>
      <c r="I2" s="4" t="s">
        <v>151</v>
      </c>
      <c r="J2" s="4" t="s">
        <v>153</v>
      </c>
      <c r="K2" s="4" t="s">
        <v>153</v>
      </c>
      <c r="L2" s="4" t="s">
        <v>175</v>
      </c>
      <c r="M2" s="4" t="s">
        <v>175</v>
      </c>
      <c r="N2" s="4" t="s">
        <v>140</v>
      </c>
      <c r="O2" s="4" t="s">
        <v>140</v>
      </c>
    </row>
    <row r="3" spans="1:15" x14ac:dyDescent="0.35">
      <c r="A3" s="5">
        <v>1</v>
      </c>
      <c r="B3" s="56">
        <v>0.17</v>
      </c>
      <c r="C3" s="36" t="s">
        <v>81</v>
      </c>
      <c r="D3" s="32" t="s">
        <v>131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171</v>
      </c>
      <c r="D4" s="39" t="s">
        <v>131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85</v>
      </c>
      <c r="D5" s="44" t="s">
        <v>130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87</v>
      </c>
      <c r="D6" s="48" t="s">
        <v>130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89</v>
      </c>
      <c r="D7" s="44" t="s">
        <v>130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91</v>
      </c>
      <c r="D8" s="48" t="s">
        <v>130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93</v>
      </c>
      <c r="D9" s="44" t="s">
        <v>130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172</v>
      </c>
      <c r="D10" s="48" t="s">
        <v>130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97</v>
      </c>
      <c r="D11" s="44" t="s">
        <v>130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174</v>
      </c>
      <c r="D12" s="48" t="s">
        <v>130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101</v>
      </c>
      <c r="D13" s="44" t="s">
        <v>130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173</v>
      </c>
      <c r="D14" s="48" t="s">
        <v>130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105</v>
      </c>
      <c r="D15" s="44" t="s">
        <v>130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107</v>
      </c>
      <c r="D16" s="48" t="s">
        <v>130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109</v>
      </c>
      <c r="D17" s="44" t="s">
        <v>130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111</v>
      </c>
      <c r="D18" s="48" t="s">
        <v>130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113</v>
      </c>
      <c r="D19" s="51" t="s">
        <v>129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115</v>
      </c>
      <c r="D20" s="30" t="s">
        <v>129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117</v>
      </c>
      <c r="D21" s="51" t="s">
        <v>129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119</v>
      </c>
      <c r="D22" s="30" t="s">
        <v>129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121</v>
      </c>
      <c r="D23" s="51" t="s">
        <v>129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123</v>
      </c>
      <c r="D24" s="30" t="s">
        <v>129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186</v>
      </c>
    </row>
    <row r="27" spans="1:15" x14ac:dyDescent="0.35">
      <c r="K27" s="5" t="s">
        <v>153</v>
      </c>
      <c r="L27" s="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T41-WJS-11-Band-LPF-100W</vt:lpstr>
      <vt:lpstr>100W Inductor Calcs</vt:lpstr>
      <vt:lpstr>20W 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2024-09-22T19:00:13Z</dcterms:modified>
</cp:coreProperties>
</file>