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Ex2.xml" ContentType="application/vnd.ms-office.chartex+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kevin\OneDrive\Documents\anna class\"/>
    </mc:Choice>
  </mc:AlternateContent>
  <xr:revisionPtr revIDLastSave="0" documentId="13_ncr:1_{ABAEE303-83EC-4A59-8F3A-BE271CE21AD8}" xr6:coauthVersionLast="47" xr6:coauthVersionMax="47" xr10:uidLastSave="{00000000-0000-0000-0000-000000000000}"/>
  <bookViews>
    <workbookView xWindow="-108" yWindow="-108" windowWidth="23256" windowHeight="13176" firstSheet="5" activeTab="13" xr2:uid="{15BC341A-C03C-4352-8A4C-BC81ECCBF682}"/>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 name="Sheet9" sheetId="9" r:id="rId9"/>
    <sheet name="Sheet10" sheetId="10" r:id="rId10"/>
    <sheet name="Sheet11" sheetId="11" r:id="rId11"/>
    <sheet name="Sheet12" sheetId="12" r:id="rId12"/>
    <sheet name="Sheet13" sheetId="13" r:id="rId13"/>
    <sheet name="Sheet14" sheetId="14" r:id="rId14"/>
    <sheet name="Sheet15" sheetId="15" r:id="rId15"/>
  </sheets>
  <definedNames>
    <definedName name="_xlnm._FilterDatabase" localSheetId="0" hidden="1">Sheet1!$C$10:$C$19</definedName>
    <definedName name="_xlchart.v1.0" hidden="1">Sheet6!$E$5</definedName>
    <definedName name="_xlchart.v1.1" hidden="1">Sheet6!$E$6:$E$15</definedName>
    <definedName name="_xlchart.v1.2" hidden="1">Sheet7!$A$5</definedName>
    <definedName name="_xlchart.v1.3" hidden="1">Sheet7!$A$6:$A$15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7" i="3" l="1"/>
  <c r="B11" i="6"/>
  <c r="B10" i="6"/>
  <c r="B9" i="6"/>
  <c r="B6" i="6" s="1"/>
  <c r="B8" i="6"/>
  <c r="B7" i="6"/>
  <c r="C6" i="2"/>
  <c r="C7" i="2"/>
  <c r="C8" i="2"/>
  <c r="C9" i="2"/>
  <c r="C10" i="2"/>
  <c r="C11" i="2"/>
  <c r="C12" i="2"/>
  <c r="C13" i="2"/>
  <c r="C14" i="2"/>
  <c r="C5" i="2"/>
  <c r="F35" i="2"/>
  <c r="F34" i="2"/>
  <c r="N21" i="2"/>
  <c r="P7" i="2"/>
  <c r="E21" i="2"/>
  <c r="P6" i="2"/>
  <c r="P5" i="2"/>
  <c r="E20" i="2"/>
  <c r="E22" i="2"/>
  <c r="A32" i="3"/>
  <c r="B14" i="13"/>
  <c r="Q10" i="13" s="1"/>
  <c r="D9" i="13" s="1"/>
  <c r="A14" i="13"/>
  <c r="Q9" i="13" s="1"/>
  <c r="E31" i="13"/>
  <c r="I11" i="12"/>
  <c r="B16" i="12"/>
  <c r="I9" i="12" s="1"/>
  <c r="C13" i="12" l="1"/>
  <c r="D13" i="12" s="1"/>
  <c r="C14" i="12"/>
  <c r="D14" i="12" s="1"/>
  <c r="C15" i="12"/>
  <c r="D15" i="12" s="1"/>
  <c r="C12" i="12"/>
  <c r="D12" i="12" s="1"/>
  <c r="C11" i="12"/>
  <c r="D11" i="12" s="1"/>
  <c r="C10" i="12"/>
  <c r="D10" i="12" s="1"/>
  <c r="C9" i="12"/>
  <c r="D9" i="12" s="1"/>
  <c r="C10" i="13"/>
  <c r="E10" i="13" s="1"/>
  <c r="C11" i="13"/>
  <c r="E11" i="13" s="1"/>
  <c r="C12" i="13"/>
  <c r="E12" i="13" s="1"/>
  <c r="C13" i="13"/>
  <c r="E13" i="13" s="1"/>
  <c r="C9" i="13"/>
  <c r="F9" i="13"/>
  <c r="D13" i="13"/>
  <c r="F13" i="13" s="1"/>
  <c r="D12" i="13"/>
  <c r="F12" i="13" s="1"/>
  <c r="D11" i="13"/>
  <c r="F11" i="13" s="1"/>
  <c r="D10" i="13"/>
  <c r="F10" i="13" s="1"/>
  <c r="I6" i="11"/>
  <c r="D16" i="12" l="1"/>
  <c r="I12" i="12" s="1"/>
  <c r="M8" i="12" s="1"/>
  <c r="F14" i="13"/>
  <c r="Q12" i="13" s="1"/>
  <c r="Q16" i="13" s="1"/>
  <c r="D14" i="13"/>
  <c r="E9" i="13"/>
  <c r="E14" i="13" s="1"/>
  <c r="Q11" i="13" s="1"/>
  <c r="Q15" i="13" s="1"/>
  <c r="D24" i="11"/>
  <c r="E28" i="13" l="1"/>
  <c r="M10" i="13"/>
  <c r="P8" i="4"/>
  <c r="D10" i="4" s="1"/>
  <c r="F10" i="4" s="1"/>
  <c r="B11" i="4"/>
  <c r="A11" i="4"/>
  <c r="P7" i="4" s="1"/>
  <c r="C7" i="4" l="1"/>
  <c r="C8" i="4"/>
  <c r="C9" i="4"/>
  <c r="C10" i="4"/>
  <c r="C6" i="4"/>
  <c r="D9" i="4"/>
  <c r="F9" i="4" s="1"/>
  <c r="D8" i="4"/>
  <c r="F8" i="4" s="1"/>
  <c r="D7" i="4"/>
  <c r="F7" i="4" s="1"/>
  <c r="D6" i="4"/>
  <c r="C23" i="3"/>
  <c r="C24" i="3"/>
  <c r="C25" i="3"/>
  <c r="C26" i="3"/>
  <c r="C27" i="3"/>
  <c r="C28" i="3"/>
  <c r="C29" i="3"/>
  <c r="C30" i="3"/>
  <c r="C31" i="3"/>
  <c r="C22" i="3"/>
  <c r="P22" i="3"/>
  <c r="P21" i="3"/>
  <c r="B31" i="3"/>
  <c r="B30" i="3"/>
  <c r="B29" i="3"/>
  <c r="B28" i="3"/>
  <c r="B27" i="3"/>
  <c r="B26" i="3"/>
  <c r="B25" i="3"/>
  <c r="B24" i="3"/>
  <c r="B23" i="3"/>
  <c r="B22" i="3"/>
  <c r="Q9" i="3"/>
  <c r="Q8" i="3"/>
  <c r="C16" i="3"/>
  <c r="C7" i="3"/>
  <c r="C8" i="3"/>
  <c r="C9" i="3"/>
  <c r="C10" i="3"/>
  <c r="C11" i="3"/>
  <c r="C12" i="3"/>
  <c r="C13" i="3"/>
  <c r="C14" i="3"/>
  <c r="C15" i="3"/>
  <c r="C6" i="3"/>
  <c r="B7" i="3"/>
  <c r="B8" i="3"/>
  <c r="B9" i="3"/>
  <c r="B10" i="3"/>
  <c r="B11" i="3"/>
  <c r="B12" i="3"/>
  <c r="B13" i="3"/>
  <c r="B14" i="3"/>
  <c r="B15" i="3"/>
  <c r="B6" i="3"/>
  <c r="Q6" i="3"/>
  <c r="F28" i="2"/>
  <c r="F27" i="2"/>
  <c r="O7" i="2"/>
  <c r="O5" i="2"/>
  <c r="O6" i="2"/>
  <c r="A15" i="2"/>
  <c r="N12" i="1"/>
  <c r="B20" i="1"/>
  <c r="N10" i="1" s="1"/>
  <c r="G10" i="4" l="1"/>
  <c r="E10" i="4"/>
  <c r="G9" i="4"/>
  <c r="E9" i="4"/>
  <c r="G8" i="4"/>
  <c r="E8" i="4"/>
  <c r="D11" i="4"/>
  <c r="F6" i="4"/>
  <c r="F11" i="4" s="1"/>
  <c r="G7" i="4"/>
  <c r="E7" i="4"/>
  <c r="G6" i="4"/>
  <c r="E6" i="4"/>
  <c r="C11" i="4"/>
  <c r="G11" i="4" l="1"/>
  <c r="E11" i="4"/>
  <c r="L14" i="4" l="1"/>
</calcChain>
</file>

<file path=xl/sharedStrings.xml><?xml version="1.0" encoding="utf-8"?>
<sst xmlns="http://schemas.openxmlformats.org/spreadsheetml/2006/main" count="170" uniqueCount="141">
  <si>
    <t>Assignment: Descriptive and Inferential Statistics Using Excel/Google Sheets &amp; Python</t>
  </si>
  <si>
    <t>Section 1: Descriptive Statistics</t>
  </si>
  <si>
    <t>1. Measures of Central Tendency:</t>
  </si>
  <si>
    <t>● Given the dataset data = [12, 15, 14, 10, 18, 20, 22, 24, 17, 19], calculate the Mean, Median, and Mode using both Excel/Google Sheets/ Python.</t>
  </si>
  <si>
    <t>Data</t>
  </si>
  <si>
    <t>N=</t>
  </si>
  <si>
    <t>Median=</t>
  </si>
  <si>
    <t>MODE=</t>
  </si>
  <si>
    <t>n/2th+n+1/2th terms</t>
  </si>
  <si>
    <t xml:space="preserve">Since even no. of observations, arranging data in accending order we get, </t>
  </si>
  <si>
    <t>Accending</t>
  </si>
  <si>
    <t>NO Mode</t>
  </si>
  <si>
    <t>2. Percentiles and Quartiles:</t>
  </si>
  <si>
    <t>● Compute the 25th percentile (Q1), 50th percentile (Q2), and 75th percentile (Q3) for the dataset using both tools.</t>
  </si>
  <si>
    <t>50TH=</t>
  </si>
  <si>
    <t>PERCENTILE</t>
  </si>
  <si>
    <t>25TH=</t>
  </si>
  <si>
    <t>Q1=</t>
  </si>
  <si>
    <t>Q2=</t>
  </si>
  <si>
    <t>Q3=</t>
  </si>
  <si>
    <t>Index v</t>
  </si>
  <si>
    <t>3. Interquartile Range (IQR):</t>
  </si>
  <si>
    <t>● Find the IQR for the given dataset and explain its signifi cance.</t>
  </si>
  <si>
    <t>IQR=</t>
  </si>
  <si>
    <t>4. Min and Max:</t>
  </si>
  <si>
    <t>● Identify the minimum and maximum values from the dataset</t>
  </si>
  <si>
    <t>MIN=</t>
  </si>
  <si>
    <t>MAX=</t>
  </si>
  <si>
    <t>5. Finding Outliers Using Quartiles:</t>
  </si>
  <si>
    <t>● Compute the Lower Bound and Upper Bound.</t>
  </si>
  <si>
    <t>● Identify any outliers in the dataset.</t>
  </si>
  <si>
    <t>LB=</t>
  </si>
  <si>
    <t>UB=</t>
  </si>
  <si>
    <t>OUTLAIRS=</t>
  </si>
  <si>
    <t>75TH</t>
  </si>
  <si>
    <t>OUTLAIS</t>
  </si>
  <si>
    <t xml:space="preserve"> NO OUTLAIRS</t>
  </si>
  <si>
    <t>6. Measures of Dispersion:</t>
  </si>
  <si>
    <t>● Compute the Range, Variance, and Standard Deviation using both Excel/Google Sheets/Python.</t>
  </si>
  <si>
    <t>Range=</t>
  </si>
  <si>
    <t>n=</t>
  </si>
  <si>
    <r>
      <t>Mean x</t>
    </r>
    <r>
      <rPr>
        <sz val="11"/>
        <color theme="1"/>
        <rFont val="Calibri"/>
        <family val="2"/>
      </rPr>
      <t>̅=</t>
    </r>
  </si>
  <si>
    <r>
      <t>x1-x</t>
    </r>
    <r>
      <rPr>
        <sz val="11"/>
        <color theme="1"/>
        <rFont val="Calibri"/>
        <family val="2"/>
      </rPr>
      <t>̅</t>
    </r>
  </si>
  <si>
    <r>
      <t>(x1-x</t>
    </r>
    <r>
      <rPr>
        <sz val="11"/>
        <color theme="1"/>
        <rFont val="Calibri"/>
        <family val="2"/>
      </rPr>
      <t>̅)²</t>
    </r>
  </si>
  <si>
    <t>Data x1</t>
  </si>
  <si>
    <t>7. Z-score Standardization:</t>
  </si>
  <si>
    <t>● Compute the Z-scores for each value in the dataset and explain its signifi cance in data standardization.</t>
  </si>
  <si>
    <t>σ=</t>
  </si>
  <si>
    <t>z score</t>
  </si>
  <si>
    <t>8. Correlation Coeffi cient:</t>
  </si>
  <si>
    <t>● Given two datasets x = [10, 20, 30, 40, 50] and y = [5, 10, 15, 20, 25], compute the Pearson correlation coeffi cient.</t>
  </si>
  <si>
    <t>x</t>
  </si>
  <si>
    <t>y</t>
  </si>
  <si>
    <r>
      <t>x-x</t>
    </r>
    <r>
      <rPr>
        <sz val="11"/>
        <color theme="1"/>
        <rFont val="Calibri"/>
        <family val="2"/>
      </rPr>
      <t>̅</t>
    </r>
  </si>
  <si>
    <r>
      <t>y-y</t>
    </r>
    <r>
      <rPr>
        <sz val="11"/>
        <color theme="1"/>
        <rFont val="Calibri"/>
        <family val="2"/>
      </rPr>
      <t>̅</t>
    </r>
  </si>
  <si>
    <r>
      <t>(x-x</t>
    </r>
    <r>
      <rPr>
        <sz val="11"/>
        <color theme="1"/>
        <rFont val="Calibri"/>
        <family val="2"/>
      </rPr>
      <t>̅</t>
    </r>
    <r>
      <rPr>
        <sz val="11"/>
        <color theme="1"/>
        <rFont val="Calibri"/>
        <family val="2"/>
        <scheme val="minor"/>
      </rPr>
      <t>)</t>
    </r>
    <r>
      <rPr>
        <sz val="11"/>
        <color theme="1"/>
        <rFont val="Calibri"/>
        <family val="2"/>
      </rPr>
      <t>²</t>
    </r>
  </si>
  <si>
    <r>
      <t>(y-y</t>
    </r>
    <r>
      <rPr>
        <sz val="11"/>
        <color theme="1"/>
        <rFont val="Calibri"/>
        <family val="2"/>
      </rPr>
      <t>̅</t>
    </r>
    <r>
      <rPr>
        <sz val="11"/>
        <color theme="1"/>
        <rFont val="Calibri"/>
        <family val="2"/>
        <scheme val="minor"/>
      </rPr>
      <t>)</t>
    </r>
    <r>
      <rPr>
        <sz val="11"/>
        <color theme="1"/>
        <rFont val="Calibri"/>
        <family val="2"/>
      </rPr>
      <t>²</t>
    </r>
  </si>
  <si>
    <r>
      <t>(x-x</t>
    </r>
    <r>
      <rPr>
        <sz val="11"/>
        <color theme="1"/>
        <rFont val="Calibri"/>
        <family val="2"/>
      </rPr>
      <t>̅)(y-y̅)</t>
    </r>
  </si>
  <si>
    <r>
      <t>x</t>
    </r>
    <r>
      <rPr>
        <sz val="11"/>
        <color theme="1"/>
        <rFont val="Calibri"/>
        <family val="2"/>
      </rPr>
      <t>̅=</t>
    </r>
  </si>
  <si>
    <r>
      <t>y</t>
    </r>
    <r>
      <rPr>
        <sz val="11"/>
        <color theme="1"/>
        <rFont val="Calibri"/>
        <family val="2"/>
      </rPr>
      <t>̅=</t>
    </r>
  </si>
  <si>
    <t>Pearson coorealtion coefficient</t>
  </si>
  <si>
    <t xml:space="preserve">correlation r= </t>
  </si>
  <si>
    <r>
      <t>n</t>
    </r>
    <r>
      <rPr>
        <sz val="11"/>
        <color theme="1"/>
        <rFont val="Calibri"/>
        <family val="2"/>
      </rPr>
      <t>₁=</t>
    </r>
  </si>
  <si>
    <r>
      <t>n</t>
    </r>
    <r>
      <rPr>
        <sz val="11"/>
        <color theme="1"/>
        <rFont val="Calibri"/>
        <family val="2"/>
      </rPr>
      <t>₂=</t>
    </r>
  </si>
  <si>
    <t>9. Scatter Plot Visualization:</t>
  </si>
  <si>
    <t>● Create a scatter plot using both Excel/Python to visually inspect the correlation between x and y.</t>
  </si>
  <si>
    <t>10. Box Plot Visualization:</t>
  </si>
  <si>
    <t>● Create a box plot for the dataset to visualize Q1, Q2, Q3, lower bound, upper bound, and outliers.</t>
  </si>
  <si>
    <t>IOR=</t>
  </si>
  <si>
    <t>UP=</t>
  </si>
  <si>
    <t>Outlairs=</t>
  </si>
  <si>
    <t>None</t>
  </si>
  <si>
    <t>11. Histogram Analysis:</t>
  </si>
  <si>
    <t>Section 2: Inferential Statistics</t>
  </si>
  <si>
    <t>12. Why Inferential Statistics?</t>
  </si>
  <si>
    <t>● Explain the difference between Correlation and Causation with an example.</t>
  </si>
  <si>
    <t>13. Population vs. Sample:</t>
  </si>
  <si>
    <t>● Why do we need sampling? Provide a real-world example</t>
  </si>
  <si>
    <t>14. Hypothesis Testing Concepts:</t>
  </si>
  <si>
    <t>15. Z-test Calculation:</t>
  </si>
  <si>
    <t>● Given a sample mean of 25, population mean of 22, population standard deviation of 3, and sample size of 40, compute the Z-test statistic and interpret the results.</t>
  </si>
  <si>
    <t>16. P-value Computation for Z-test:</t>
  </si>
  <si>
    <t>● Using a standard normal table, fi nd the p-value corresponding to the Z-test statistic computed in the previous question and determine whether to reject the null hypothesis at α = 0.05.</t>
  </si>
  <si>
    <t>● Given a sample of data = [45, 50, 55, 60, 62, 48, 52], test whether the mean is signifi cantly different from 50 using a one-sample t-test.</t>
  </si>
  <si>
    <t xml:space="preserve">17. One Sample T-test: </t>
  </si>
  <si>
    <t>18. Independent Sample T-test:</t>
  </si>
  <si>
    <t>● Two groups of students took a math test. Their scores are:</t>
  </si>
  <si>
    <t>○ Group 1: [85, 90, 88, 92, 86]</t>
  </si>
  <si>
    <t>○ Group 2: [78, 75, 80, 83, 79]</t>
  </si>
  <si>
    <t>● Perform an independent sample t-test to determine if there is a signifi cant difference between the means.</t>
  </si>
  <si>
    <t>19. Critical T-value Lookup:</t>
  </si>
  <si>
    <t>● Using a t-table, fi nd the critical t-value for α = 0.05 with degrees of freedom appropriate for question 18 and interpret the results.</t>
  </si>
  <si>
    <t>20. Summary and Insights:</t>
  </si>
  <si>
    <t>● Summarize the key takeaways from the analysis performed above and describe how descriptive and inferential statistics can be used in real-world data analysis</t>
  </si>
  <si>
    <t>µ=</t>
  </si>
  <si>
    <t>z test=</t>
  </si>
  <si>
    <t>Null Hyp- The mean value is same</t>
  </si>
  <si>
    <t>Alter Hyp- The mean value is different</t>
  </si>
  <si>
    <t>p value=</t>
  </si>
  <si>
    <t>α=</t>
  </si>
  <si>
    <t>z table=</t>
  </si>
  <si>
    <t>DATA</t>
  </si>
  <si>
    <t>x-x̅</t>
  </si>
  <si>
    <r>
      <t>(x-x̅)</t>
    </r>
    <r>
      <rPr>
        <sz val="11"/>
        <color theme="1"/>
        <rFont val="Calibri"/>
        <family val="2"/>
      </rPr>
      <t>²</t>
    </r>
  </si>
  <si>
    <t>t test=</t>
  </si>
  <si>
    <t>t table=</t>
  </si>
  <si>
    <t>df=n-1=</t>
  </si>
  <si>
    <t>s=</t>
  </si>
  <si>
    <t>Group 1</t>
  </si>
  <si>
    <t>Group 2</t>
  </si>
  <si>
    <r>
      <t>x1-x</t>
    </r>
    <r>
      <rPr>
        <sz val="11"/>
        <color theme="1"/>
        <rFont val="Calibri"/>
        <family val="2"/>
      </rPr>
      <t>̅₁</t>
    </r>
  </si>
  <si>
    <r>
      <t>x2-x</t>
    </r>
    <r>
      <rPr>
        <sz val="11"/>
        <color theme="1"/>
        <rFont val="Calibri"/>
        <family val="2"/>
      </rPr>
      <t>̅₂</t>
    </r>
  </si>
  <si>
    <r>
      <t>(x1-x</t>
    </r>
    <r>
      <rPr>
        <sz val="11"/>
        <color theme="1"/>
        <rFont val="Calibri"/>
        <family val="2"/>
      </rPr>
      <t>̅₁</t>
    </r>
    <r>
      <rPr>
        <sz val="11"/>
        <color theme="1"/>
        <rFont val="Calibri"/>
        <family val="2"/>
        <scheme val="minor"/>
      </rPr>
      <t>)</t>
    </r>
    <r>
      <rPr>
        <sz val="11"/>
        <color theme="1"/>
        <rFont val="Calibri"/>
        <family val="2"/>
      </rPr>
      <t>²</t>
    </r>
  </si>
  <si>
    <r>
      <t>(x2-x</t>
    </r>
    <r>
      <rPr>
        <sz val="11"/>
        <color theme="1"/>
        <rFont val="Calibri"/>
        <family val="2"/>
      </rPr>
      <t>̅₂</t>
    </r>
    <r>
      <rPr>
        <sz val="11"/>
        <color theme="1"/>
        <rFont val="Calibri"/>
        <family val="2"/>
        <scheme val="minor"/>
      </rPr>
      <t>)</t>
    </r>
    <r>
      <rPr>
        <sz val="11"/>
        <color theme="1"/>
        <rFont val="Calibri"/>
        <family val="2"/>
      </rPr>
      <t>²</t>
    </r>
  </si>
  <si>
    <t>df=n1+n2-2=</t>
  </si>
  <si>
    <t>indp t test=</t>
  </si>
  <si>
    <r>
      <t>x</t>
    </r>
    <r>
      <rPr>
        <sz val="11"/>
        <color theme="1"/>
        <rFont val="Calibri"/>
        <family val="2"/>
      </rPr>
      <t>̅₁</t>
    </r>
    <r>
      <rPr>
        <sz val="11"/>
        <color theme="1"/>
        <rFont val="Calibri"/>
        <family val="2"/>
        <scheme val="minor"/>
      </rPr>
      <t>=</t>
    </r>
  </si>
  <si>
    <r>
      <t>x</t>
    </r>
    <r>
      <rPr>
        <sz val="11"/>
        <color theme="1"/>
        <rFont val="Calibri"/>
        <family val="2"/>
      </rPr>
      <t>̅₂</t>
    </r>
    <r>
      <rPr>
        <sz val="11"/>
        <color theme="1"/>
        <rFont val="Calibri"/>
        <family val="2"/>
        <scheme val="minor"/>
      </rPr>
      <t>=</t>
    </r>
  </si>
  <si>
    <t>s1=</t>
  </si>
  <si>
    <t>s2=</t>
  </si>
  <si>
    <t>n1=</t>
  </si>
  <si>
    <t>n2=</t>
  </si>
  <si>
    <t>s1^2=</t>
  </si>
  <si>
    <t>s2^2=</t>
  </si>
  <si>
    <t>Null Hyo- The mean of two groups are same</t>
  </si>
  <si>
    <t>Alter Hyp- The mean of two groups are different</t>
  </si>
  <si>
    <t>Since t test value &gt; critical t value, we reject null hypothesis</t>
  </si>
  <si>
    <t>VALUE</t>
  </si>
  <si>
    <t>● Define Null Hypothesis, Alternate Hypothesis, Signifi cance Level (α), and P-value.</t>
  </si>
  <si>
    <r>
      <t>Mean x</t>
    </r>
    <r>
      <rPr>
        <b/>
        <sz val="11"/>
        <color theme="1"/>
        <rFont val="Calibri"/>
        <family val="2"/>
      </rPr>
      <t>̅</t>
    </r>
    <r>
      <rPr>
        <b/>
        <sz val="11"/>
        <color theme="1"/>
        <rFont val="Calibri"/>
        <family val="2"/>
        <scheme val="minor"/>
      </rPr>
      <t>=</t>
    </r>
  </si>
  <si>
    <r>
      <t xml:space="preserve">Variance </t>
    </r>
    <r>
      <rPr>
        <b/>
        <sz val="11"/>
        <color theme="1"/>
        <rFont val="Calibri"/>
        <family val="2"/>
      </rPr>
      <t>σ²=</t>
    </r>
  </si>
  <si>
    <r>
      <t xml:space="preserve">Sta dev </t>
    </r>
    <r>
      <rPr>
        <b/>
        <sz val="11"/>
        <color theme="1"/>
        <rFont val="Calibri"/>
        <family val="2"/>
      </rPr>
      <t>σ=</t>
    </r>
  </si>
  <si>
    <t>Null Hypo- The mean is same</t>
  </si>
  <si>
    <t>The z-statistic is very high so, the sample mean 25  is statistically higher than the population mean 22.</t>
  </si>
  <si>
    <t>Nearly 1</t>
  </si>
  <si>
    <t>Since p value &lt; 0.05, we reject null hypothesis</t>
  </si>
  <si>
    <t>≈0</t>
  </si>
  <si>
    <t>There is a significant difference between the means of two groups</t>
  </si>
  <si>
    <t>Negative Z-scores (&lt;0) indicate values below the mean.</t>
  </si>
  <si>
    <t>Positive Z-scores (&gt;0)  indicate values above the mean.</t>
  </si>
  <si>
    <t xml:space="preserve"> Since t test value &lt; critical t value, we fail to reject the null hypothesis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</si>
</sst>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font>
    <font>
      <b/>
      <sz val="11"/>
      <color theme="1"/>
      <name val="Calibri"/>
      <family val="2"/>
      <scheme val="minor"/>
    </font>
    <font>
      <sz val="18"/>
      <color theme="1"/>
      <name val="Calibri"/>
      <family val="2"/>
      <scheme val="minor"/>
    </font>
    <font>
      <sz val="16"/>
      <color theme="1"/>
      <name val="Calibri"/>
      <family val="2"/>
      <scheme val="minor"/>
    </font>
    <font>
      <b/>
      <sz val="16"/>
      <color theme="1"/>
      <name val="Calibri"/>
      <family val="2"/>
      <scheme val="minor"/>
    </font>
    <font>
      <b/>
      <sz val="11"/>
      <color theme="1"/>
      <name val="Calibri"/>
      <family val="2"/>
    </font>
    <font>
      <b/>
      <sz val="12"/>
      <color theme="1"/>
      <name val="Calibri"/>
      <family val="2"/>
      <scheme val="minor"/>
    </font>
    <font>
      <sz val="12"/>
      <color theme="1"/>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25">
    <xf numFmtId="0" fontId="0" fillId="0" borderId="0" xfId="0"/>
    <xf numFmtId="0" fontId="2" fillId="0" borderId="1" xfId="0" applyFont="1" applyBorder="1"/>
    <xf numFmtId="0" fontId="0" fillId="0" borderId="1" xfId="0" applyBorder="1" applyAlignment="1">
      <alignment horizontal="right"/>
    </xf>
    <xf numFmtId="0" fontId="1" fillId="0" borderId="1" xfId="0" applyFont="1" applyBorder="1"/>
    <xf numFmtId="0" fontId="0" fillId="0" borderId="1" xfId="0" applyBorder="1"/>
    <xf numFmtId="0" fontId="2" fillId="0" borderId="0" xfId="0" applyFont="1"/>
    <xf numFmtId="0" fontId="2" fillId="0" borderId="0" xfId="0" applyFont="1" applyAlignment="1">
      <alignment horizontal="center"/>
    </xf>
    <xf numFmtId="0" fontId="2" fillId="0" borderId="1" xfId="0" applyFont="1" applyBorder="1" applyAlignment="1">
      <alignment horizontal="right"/>
    </xf>
    <xf numFmtId="0" fontId="6" fillId="0" borderId="1" xfId="0" applyFont="1" applyBorder="1"/>
    <xf numFmtId="0" fontId="7" fillId="0" borderId="0" xfId="0" applyFont="1"/>
    <xf numFmtId="0" fontId="8" fillId="0" borderId="0" xfId="0" applyFont="1"/>
    <xf numFmtId="0" fontId="0" fillId="0" borderId="3" xfId="0" applyBorder="1" applyAlignment="1">
      <alignment horizontal="center"/>
    </xf>
    <xf numFmtId="0" fontId="0" fillId="0" borderId="1" xfId="0" applyBorder="1" applyAlignment="1">
      <alignment horizontal="center"/>
    </xf>
    <xf numFmtId="0" fontId="3" fillId="0" borderId="0" xfId="0" applyFont="1" applyAlignment="1">
      <alignment horizontal="center"/>
    </xf>
    <xf numFmtId="0" fontId="4" fillId="0" borderId="0" xfId="0" applyFont="1" applyAlignment="1">
      <alignment horizontal="center"/>
    </xf>
    <xf numFmtId="0" fontId="7" fillId="0" borderId="0" xfId="0" applyFont="1" applyAlignment="1">
      <alignment horizontal="center"/>
    </xf>
    <xf numFmtId="0" fontId="0" fillId="0" borderId="2" xfId="0" applyBorder="1" applyAlignment="1">
      <alignment horizontal="center"/>
    </xf>
    <xf numFmtId="0" fontId="0" fillId="0" borderId="4" xfId="0"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1" xfId="0" applyFont="1" applyBorder="1" applyAlignment="1">
      <alignment horizontal="center"/>
    </xf>
    <xf numFmtId="0" fontId="0" fillId="0" borderId="0" xfId="0" applyAlignment="1">
      <alignment horizontal="center"/>
    </xf>
    <xf numFmtId="0" fontId="5" fillId="0" borderId="0" xfId="0" applyFont="1" applyAlignment="1">
      <alignment horizontal="center"/>
    </xf>
    <xf numFmtId="0" fontId="2" fillId="0" borderId="4" xfId="0" applyFont="1" applyBorder="1" applyAlignment="1">
      <alignment horizontal="center"/>
    </xf>
    <xf numFmtId="0" fontId="1" fillId="0" borderId="1"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240819071169821"/>
          <c:y val="0.10554089709762533"/>
          <c:w val="0.83268822802108411"/>
          <c:h val="0.75636188616264655"/>
        </c:manualLayout>
      </c:layout>
      <c:scatterChart>
        <c:scatterStyle val="lineMarker"/>
        <c:varyColors val="0"/>
        <c:ser>
          <c:idx val="0"/>
          <c:order val="0"/>
          <c:tx>
            <c:strRef>
              <c:f>Sheet5!$B$5</c:f>
              <c:strCache>
                <c:ptCount val="1"/>
                <c:pt idx="0">
                  <c:v>y</c:v>
                </c:pt>
              </c:strCache>
            </c:strRef>
          </c:tx>
          <c:spPr>
            <a:ln w="19050" cap="rnd">
              <a:no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Sheet5!$A$6:$A$10</c:f>
              <c:numCache>
                <c:formatCode>General</c:formatCode>
                <c:ptCount val="5"/>
                <c:pt idx="0">
                  <c:v>10</c:v>
                </c:pt>
                <c:pt idx="1">
                  <c:v>20</c:v>
                </c:pt>
                <c:pt idx="2">
                  <c:v>30</c:v>
                </c:pt>
                <c:pt idx="3">
                  <c:v>40</c:v>
                </c:pt>
                <c:pt idx="4">
                  <c:v>50</c:v>
                </c:pt>
              </c:numCache>
            </c:numRef>
          </c:xVal>
          <c:yVal>
            <c:numRef>
              <c:f>Sheet5!$B$6:$B$10</c:f>
              <c:numCache>
                <c:formatCode>General</c:formatCode>
                <c:ptCount val="5"/>
                <c:pt idx="0">
                  <c:v>5</c:v>
                </c:pt>
                <c:pt idx="1">
                  <c:v>10</c:v>
                </c:pt>
                <c:pt idx="2">
                  <c:v>15</c:v>
                </c:pt>
                <c:pt idx="3">
                  <c:v>20</c:v>
                </c:pt>
                <c:pt idx="4">
                  <c:v>25</c:v>
                </c:pt>
              </c:numCache>
            </c:numRef>
          </c:yVal>
          <c:smooth val="0"/>
          <c:extLst>
            <c:ext xmlns:c16="http://schemas.microsoft.com/office/drawing/2014/chart" uri="{C3380CC4-5D6E-409C-BE32-E72D297353CC}">
              <c16:uniqueId val="{00000000-98BD-462F-8B24-DC754B5F1949}"/>
            </c:ext>
          </c:extLst>
        </c:ser>
        <c:dLbls>
          <c:dLblPos val="t"/>
          <c:showLegendKey val="0"/>
          <c:showVal val="1"/>
          <c:showCatName val="0"/>
          <c:showSerName val="0"/>
          <c:showPercent val="0"/>
          <c:showBubbleSize val="0"/>
        </c:dLbls>
        <c:axId val="759718864"/>
        <c:axId val="759727024"/>
      </c:scatterChart>
      <c:valAx>
        <c:axId val="7597188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x</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727024"/>
        <c:crosses val="autoZero"/>
        <c:crossBetween val="midCat"/>
      </c:valAx>
      <c:valAx>
        <c:axId val="759727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7188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  DATA</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  DATA</a:t>
          </a:r>
        </a:p>
      </cx:txPr>
    </cx:title>
    <cx:plotArea>
      <cx:plotAreaRegion>
        <cx:series layoutId="boxWhisker" uniqueId="{4BB185E9-5463-4834-9566-A58BB77C1ADE}">
          <cx:tx>
            <cx:txData>
              <cx:f>_xlchart.v1.0</cx:f>
              <cx:v>Data</cx:v>
            </cx:txData>
          </cx:tx>
          <cx:dataLabels>
            <cx:visibility seriesName="0" categoryName="0" value="1"/>
          </cx:dataLabels>
          <cx:dataId val="0"/>
          <cx:layoutPr>
            <cx:visibility meanLine="0" meanMarker="1" nonoutliers="0" outliers="1"/>
            <cx:statistics quartileMethod="exclusive"/>
          </cx:layoutPr>
        </cx:series>
      </cx:plotAreaRegion>
      <cx:axis id="0" hidden="1">
        <cx:catScaling gapWidth="1"/>
        <cx:tickLabels/>
      </cx:axis>
      <cx:axis id="1">
        <cx:valScaling max="25" min="5"/>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DATA</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DATA</a:t>
          </a:r>
        </a:p>
      </cx:txPr>
    </cx:title>
    <cx:plotArea>
      <cx:plotAreaRegion>
        <cx:series layoutId="clusteredColumn" uniqueId="{5A7FB81C-DF3C-4E97-A388-1A2B7651E5D3}">
          <cx:tx>
            <cx:txData>
              <cx:f>_xlchart.v1.2</cx:f>
              <cx:v>Data</cx:v>
            </cx:txData>
          </cx:tx>
          <cx:dataId val="0"/>
          <cx:layoutPr>
            <cx:binning intervalClosed="r">
              <cx:binCount val="4"/>
            </cx:binning>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5</xdr:col>
      <xdr:colOff>601980</xdr:colOff>
      <xdr:row>4</xdr:row>
      <xdr:rowOff>45720</xdr:rowOff>
    </xdr:from>
    <xdr:to>
      <xdr:col>13</xdr:col>
      <xdr:colOff>335280</xdr:colOff>
      <xdr:row>20</xdr:row>
      <xdr:rowOff>7620</xdr:rowOff>
    </xdr:to>
    <xdr:graphicFrame macro="">
      <xdr:nvGraphicFramePr>
        <xdr:cNvPr id="2" name="Chart 1">
          <a:extLst>
            <a:ext uri="{FF2B5EF4-FFF2-40B4-BE49-F238E27FC236}">
              <a16:creationId xmlns:a16="http://schemas.microsoft.com/office/drawing/2014/main" id="{FF6BB901-CADC-1364-3556-BA537B88E6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533400</xdr:colOff>
      <xdr:row>4</xdr:row>
      <xdr:rowOff>68581</xdr:rowOff>
    </xdr:from>
    <xdr:to>
      <xdr:col>15</xdr:col>
      <xdr:colOff>489814</xdr:colOff>
      <xdr:row>21</xdr:row>
      <xdr:rowOff>58675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9152635C-1BD3-B176-A91A-1C0B765BF76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00600" y="830581"/>
              <a:ext cx="4833214" cy="309905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396240</xdr:colOff>
      <xdr:row>6</xdr:row>
      <xdr:rowOff>121920</xdr:rowOff>
    </xdr:from>
    <xdr:to>
      <xdr:col>13</xdr:col>
      <xdr:colOff>91440</xdr:colOff>
      <xdr:row>21</xdr:row>
      <xdr:rowOff>121920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D0575B26-2B13-53D5-B6E9-7852B0BC3DA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444240" y="124968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xdr:col>
      <xdr:colOff>7620</xdr:colOff>
      <xdr:row>4</xdr:row>
      <xdr:rowOff>167640</xdr:rowOff>
    </xdr:from>
    <xdr:to>
      <xdr:col>12</xdr:col>
      <xdr:colOff>7620</xdr:colOff>
      <xdr:row>24</xdr:row>
      <xdr:rowOff>15240</xdr:rowOff>
    </xdr:to>
    <xdr:sp macro="" textlink="">
      <xdr:nvSpPr>
        <xdr:cNvPr id="2" name="TextBox 1">
          <a:extLst>
            <a:ext uri="{FF2B5EF4-FFF2-40B4-BE49-F238E27FC236}">
              <a16:creationId xmlns:a16="http://schemas.microsoft.com/office/drawing/2014/main" id="{65B3B86B-6DF4-764C-9B8C-740B4C33B858}"/>
            </a:ext>
          </a:extLst>
        </xdr:cNvPr>
        <xdr:cNvSpPr txBox="1"/>
      </xdr:nvSpPr>
      <xdr:spPr>
        <a:xfrm>
          <a:off x="617220" y="1013460"/>
          <a:ext cx="6705600" cy="3505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Inferencial</a:t>
          </a:r>
          <a:r>
            <a:rPr lang="en-IN" sz="1200" b="1" baseline="0"/>
            <a:t> statistics </a:t>
          </a:r>
          <a:r>
            <a:rPr lang="en-IN" sz="1200" baseline="0"/>
            <a:t>is important when we have large population in decision making process. Inferencial statistics allows the analysts to conclude and make predictions on these large population by making data from a meaning full sample of small size. This will help the researchers as well as the analysts to reduce there time effeciency. It enables testing of hypotheses and determining whether observed differences or relationships in the data are statistically  significant or due to chance.</a:t>
          </a:r>
        </a:p>
        <a:p>
          <a:endParaRPr lang="en-IN" sz="1200" baseline="0"/>
        </a:p>
        <a:p>
          <a:r>
            <a:rPr lang="en-IN" sz="1200" baseline="0"/>
            <a:t>For example predicting the election results/ voting behaviour on a small amount of data from the vast population</a:t>
          </a:r>
        </a:p>
        <a:p>
          <a:endParaRPr lang="en-IN" sz="1200" baseline="0"/>
        </a:p>
        <a:p>
          <a:r>
            <a:rPr lang="en-IN" sz="1200" b="1" baseline="0"/>
            <a:t>Correlation </a:t>
          </a:r>
          <a:r>
            <a:rPr lang="en-IN" sz="1200" b="0" baseline="0"/>
            <a:t>means the relation between the two variables where the change in one variable changes the other. There are three types of correlation, Positive, Negative  and No correlation.</a:t>
          </a:r>
        </a:p>
        <a:p>
          <a:endParaRPr lang="en-IN" sz="1200" b="0" baseline="0"/>
        </a:p>
        <a:p>
          <a:r>
            <a:rPr lang="en-IN" sz="1200" b="0" baseline="0"/>
            <a:t>For example, the height ang weight of a person will be correlated.</a:t>
          </a:r>
        </a:p>
        <a:p>
          <a:endParaRPr lang="en-IN" sz="1200" b="0" baseline="0"/>
        </a:p>
        <a:p>
          <a:r>
            <a:rPr lang="en-IN" sz="1200" b="1" baseline="0"/>
            <a:t>Causation</a:t>
          </a:r>
          <a:r>
            <a:rPr lang="en-IN" sz="1200" b="0" baseline="0"/>
            <a:t> means that a change in one variable directly results in the change of another variable.</a:t>
          </a:r>
        </a:p>
        <a:p>
          <a:endParaRPr lang="en-IN" sz="1200" b="0" baseline="0"/>
        </a:p>
        <a:p>
          <a:r>
            <a:rPr lang="en-IN" sz="1200" b="0" baseline="0"/>
            <a:t>For example, introduction of new machinery in a factory will result in the higher production of the company.</a:t>
          </a:r>
          <a:endParaRPr lang="en-IN" sz="1200" b="1" baseline="0"/>
        </a:p>
        <a:p>
          <a:endParaRPr lang="en-IN" sz="1200" b="0" baseline="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15240</xdr:colOff>
      <xdr:row>4</xdr:row>
      <xdr:rowOff>175260</xdr:rowOff>
    </xdr:from>
    <xdr:to>
      <xdr:col>11</xdr:col>
      <xdr:colOff>548640</xdr:colOff>
      <xdr:row>18</xdr:row>
      <xdr:rowOff>175260</xdr:rowOff>
    </xdr:to>
    <xdr:sp macro="" textlink="">
      <xdr:nvSpPr>
        <xdr:cNvPr id="2" name="TextBox 1">
          <a:extLst>
            <a:ext uri="{FF2B5EF4-FFF2-40B4-BE49-F238E27FC236}">
              <a16:creationId xmlns:a16="http://schemas.microsoft.com/office/drawing/2014/main" id="{B5DD00A8-FB88-5282-63C6-2B553D218110}"/>
            </a:ext>
          </a:extLst>
        </xdr:cNvPr>
        <xdr:cNvSpPr txBox="1"/>
      </xdr:nvSpPr>
      <xdr:spPr>
        <a:xfrm>
          <a:off x="1234440" y="906780"/>
          <a:ext cx="6019800" cy="25603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Population </a:t>
          </a:r>
          <a:r>
            <a:rPr lang="en-IN" sz="1200" b="0"/>
            <a:t>refers to the entire group of people,</a:t>
          </a:r>
          <a:r>
            <a:rPr lang="en-IN" sz="1200" b="0" baseline="0"/>
            <a:t> objects, eventsetc. population </a:t>
          </a:r>
          <a:r>
            <a:rPr lang="en-IN" sz="1200" b="0"/>
            <a:t> means it contains all the elements of the data set and measurable terms of the population like mean, and standard deviation</a:t>
          </a:r>
          <a:r>
            <a:rPr lang="en-IN" sz="1200" b="0" baseline="0"/>
            <a:t> which is known as parameters. </a:t>
          </a:r>
        </a:p>
        <a:p>
          <a:endParaRPr lang="en-IN" sz="1200" b="0" baseline="0"/>
        </a:p>
        <a:p>
          <a:r>
            <a:rPr lang="en-IN" sz="1200" b="1" baseline="0"/>
            <a:t>Sample </a:t>
          </a:r>
          <a:r>
            <a:rPr lang="en-IN" sz="1200" b="0" baseline="0"/>
            <a:t>is a part of the population. The sample data includes the extract of the population.</a:t>
          </a:r>
        </a:p>
        <a:p>
          <a:r>
            <a:rPr lang="en-IN" sz="1200" b="0" baseline="0"/>
            <a:t>The process of selecting samples from the population is known as </a:t>
          </a:r>
          <a:r>
            <a:rPr lang="en-IN" sz="1200" b="1" baseline="0"/>
            <a:t>sampling</a:t>
          </a:r>
          <a:r>
            <a:rPr lang="en-IN" sz="1200" b="0" baseline="0"/>
            <a:t>. </a:t>
          </a:r>
        </a:p>
        <a:p>
          <a:endParaRPr lang="en-IN" sz="1200" b="0" baseline="0"/>
        </a:p>
        <a:p>
          <a:r>
            <a:rPr lang="en-IN" sz="1200" b="1" baseline="0"/>
            <a:t>Sampling</a:t>
          </a:r>
          <a:r>
            <a:rPr lang="en-IN" sz="1200" b="0" baseline="0"/>
            <a:t> is important because its an efficient way to study large populations by sample data which is small by saving time, resourses and money with meaningfull conclusions.</a:t>
          </a:r>
        </a:p>
        <a:p>
          <a:endParaRPr lang="en-IN" sz="1200" b="0" baseline="0"/>
        </a:p>
        <a:p>
          <a:r>
            <a:rPr lang="en-IN" sz="1200" b="0" baseline="0"/>
            <a:t>For example, when a company wants to know about the review of there new product from the customers, instead of considering all their customers, they could randomly select a small group i.e., a sample of 1000 customers and collect the feedback.</a:t>
          </a:r>
        </a:p>
        <a:p>
          <a:endParaRPr lang="en-IN" sz="1200" b="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38100</xdr:colOff>
      <xdr:row>3</xdr:row>
      <xdr:rowOff>167640</xdr:rowOff>
    </xdr:from>
    <xdr:to>
      <xdr:col>11</xdr:col>
      <xdr:colOff>7620</xdr:colOff>
      <xdr:row>20</xdr:row>
      <xdr:rowOff>15240</xdr:rowOff>
    </xdr:to>
    <xdr:sp macro="" textlink="">
      <xdr:nvSpPr>
        <xdr:cNvPr id="2" name="TextBox 1">
          <a:extLst>
            <a:ext uri="{FF2B5EF4-FFF2-40B4-BE49-F238E27FC236}">
              <a16:creationId xmlns:a16="http://schemas.microsoft.com/office/drawing/2014/main" id="{3DF92B67-6D3D-EF06-E70D-E7034E2D8581}"/>
            </a:ext>
          </a:extLst>
        </xdr:cNvPr>
        <xdr:cNvSpPr txBox="1"/>
      </xdr:nvSpPr>
      <xdr:spPr>
        <a:xfrm>
          <a:off x="647700" y="716280"/>
          <a:ext cx="6065520" cy="2956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Null</a:t>
          </a:r>
          <a:r>
            <a:rPr lang="en-IN" sz="1200" b="1" baseline="0"/>
            <a:t> Hypothesis(Hₒ) </a:t>
          </a:r>
          <a:r>
            <a:rPr lang="en-IN" sz="1200" b="0" baseline="0"/>
            <a:t>is a statement that proposes there is no significant difference or relationship between variables being studied. </a:t>
          </a:r>
        </a:p>
        <a:p>
          <a:endParaRPr lang="en-IN" sz="1200" b="0" baseline="0"/>
        </a:p>
        <a:p>
          <a:pPr algn="l"/>
          <a:r>
            <a:rPr lang="en-IN" sz="1200" b="1" baseline="0"/>
            <a:t>Alternative Hypothesis(H₁ or Hₐ)  </a:t>
          </a:r>
          <a:r>
            <a:rPr lang="en-IN" sz="1200" b="0" baseline="0"/>
            <a:t>is the opposite of the null hypothesis, stating that there is a significant difference or relationship.</a:t>
          </a:r>
        </a:p>
        <a:p>
          <a:pPr algn="l"/>
          <a:endParaRPr lang="en-IN" sz="1200" b="0" baseline="0"/>
        </a:p>
        <a:p>
          <a:pPr algn="l"/>
          <a:r>
            <a:rPr lang="en-IN" sz="1200" b="1" baseline="0"/>
            <a:t>Significance level(</a:t>
          </a:r>
          <a:r>
            <a:rPr lang="el-GR" sz="1200" b="1" baseline="0"/>
            <a:t>α</a:t>
          </a:r>
          <a:r>
            <a:rPr lang="en-IN" sz="1200" b="1" baseline="0"/>
            <a:t>)  </a:t>
          </a:r>
          <a:r>
            <a:rPr lang="en-IN" sz="1200" b="0" baseline="0"/>
            <a:t>is a threshold used to determine whether the p value is small enough to reject the null hypothesis. </a:t>
          </a:r>
        </a:p>
        <a:p>
          <a:pPr algn="l"/>
          <a:r>
            <a:rPr lang="en-IN" sz="1200" b="0" baseline="0"/>
            <a:t>Eg: 0.05 or 0.01</a:t>
          </a:r>
        </a:p>
        <a:p>
          <a:pPr algn="l"/>
          <a:endParaRPr lang="en-IN" sz="1200" b="0" baseline="0"/>
        </a:p>
        <a:p>
          <a:r>
            <a:rPr lang="en-IN" sz="1200" b="1">
              <a:solidFill>
                <a:schemeClr val="dk1"/>
              </a:solidFill>
              <a:effectLst/>
              <a:latin typeface="+mn-lt"/>
              <a:ea typeface="+mn-ea"/>
              <a:cs typeface="+mn-cs"/>
            </a:rPr>
            <a:t>p value </a:t>
          </a:r>
          <a:r>
            <a:rPr lang="en-IN" sz="1200" b="0">
              <a:solidFill>
                <a:schemeClr val="dk1"/>
              </a:solidFill>
              <a:effectLst/>
              <a:latin typeface="+mn-lt"/>
              <a:ea typeface="+mn-ea"/>
              <a:cs typeface="+mn-cs"/>
            </a:rPr>
            <a:t>is</a:t>
          </a:r>
          <a:r>
            <a:rPr lang="en-IN" sz="1200" b="0" baseline="0">
              <a:solidFill>
                <a:schemeClr val="dk1"/>
              </a:solidFill>
              <a:effectLst/>
              <a:latin typeface="+mn-lt"/>
              <a:ea typeface="+mn-ea"/>
              <a:cs typeface="+mn-cs"/>
            </a:rPr>
            <a:t> the probability of obtaining results as extreme or as more extreme than the observed results, assuming the null hypothesis is true.</a:t>
          </a:r>
        </a:p>
        <a:p>
          <a:endParaRPr lang="en-IN" sz="1200">
            <a:effectLst/>
          </a:endParaRPr>
        </a:p>
        <a:p>
          <a:r>
            <a:rPr lang="en-IN" sz="1200">
              <a:solidFill>
                <a:schemeClr val="dk1"/>
              </a:solidFill>
              <a:effectLst/>
              <a:latin typeface="+mn-lt"/>
              <a:ea typeface="+mn-ea"/>
              <a:cs typeface="+mn-cs"/>
            </a:rPr>
            <a:t>If p ≤ </a:t>
          </a:r>
          <a:r>
            <a:rPr lang="el-GR" sz="1200">
              <a:solidFill>
                <a:schemeClr val="dk1"/>
              </a:solidFill>
              <a:effectLst/>
              <a:latin typeface="+mn-lt"/>
              <a:ea typeface="+mn-ea"/>
              <a:cs typeface="+mn-cs"/>
            </a:rPr>
            <a:t>α</a:t>
          </a:r>
          <a:r>
            <a:rPr lang="en-IN" sz="1200" baseline="0">
              <a:solidFill>
                <a:schemeClr val="dk1"/>
              </a:solidFill>
              <a:effectLst/>
              <a:latin typeface="+mn-lt"/>
              <a:ea typeface="+mn-ea"/>
              <a:cs typeface="+mn-cs"/>
            </a:rPr>
            <a:t> </a:t>
          </a:r>
          <a:r>
            <a:rPr lang="en-IN" sz="1200">
              <a:solidFill>
                <a:schemeClr val="dk1"/>
              </a:solidFill>
              <a:effectLst/>
              <a:latin typeface="+mn-lt"/>
              <a:ea typeface="+mn-ea"/>
              <a:cs typeface="+mn-cs"/>
            </a:rPr>
            <a:t>, we reject the null hypothesis.</a:t>
          </a:r>
          <a:endParaRPr lang="en-IN" sz="1200">
            <a:effectLst/>
          </a:endParaRPr>
        </a:p>
        <a:p>
          <a:r>
            <a:rPr lang="en-IN" sz="1200">
              <a:solidFill>
                <a:schemeClr val="dk1"/>
              </a:solidFill>
              <a:effectLst/>
              <a:latin typeface="+mn-lt"/>
              <a:ea typeface="+mn-ea"/>
              <a:cs typeface="+mn-cs"/>
            </a:rPr>
            <a:t>If p</a:t>
          </a:r>
          <a:r>
            <a:rPr lang="en-IN" sz="1200" baseline="0">
              <a:solidFill>
                <a:schemeClr val="dk1"/>
              </a:solidFill>
              <a:effectLst/>
              <a:latin typeface="+mn-lt"/>
              <a:ea typeface="+mn-ea"/>
              <a:cs typeface="+mn-cs"/>
            </a:rPr>
            <a:t> &gt;</a:t>
          </a:r>
          <a:r>
            <a:rPr lang="en-IN" sz="1100" b="0" baseline="0">
              <a:solidFill>
                <a:schemeClr val="dk1"/>
              </a:solidFill>
              <a:effectLst/>
              <a:latin typeface="+mn-lt"/>
              <a:ea typeface="+mn-ea"/>
              <a:cs typeface="+mn-cs"/>
            </a:rPr>
            <a:t> </a:t>
          </a:r>
          <a:r>
            <a:rPr lang="el-GR" sz="1100" b="0" baseline="0">
              <a:solidFill>
                <a:schemeClr val="dk1"/>
              </a:solidFill>
              <a:effectLst/>
              <a:latin typeface="+mn-lt"/>
              <a:ea typeface="+mn-ea"/>
              <a:cs typeface="+mn-cs"/>
            </a:rPr>
            <a:t>α</a:t>
          </a:r>
          <a:r>
            <a:rPr lang="en-IN" sz="1200" b="0" baseline="0">
              <a:solidFill>
                <a:schemeClr val="dk1"/>
              </a:solidFill>
              <a:effectLst/>
              <a:latin typeface="+mn-lt"/>
              <a:ea typeface="+mn-ea"/>
              <a:cs typeface="+mn-cs"/>
            </a:rPr>
            <a:t>, we </a:t>
          </a:r>
          <a:r>
            <a:rPr lang="en-IN" sz="1200">
              <a:solidFill>
                <a:schemeClr val="dk1"/>
              </a:solidFill>
              <a:effectLst/>
              <a:latin typeface="+mn-lt"/>
              <a:ea typeface="+mn-ea"/>
              <a:cs typeface="+mn-cs"/>
            </a:rPr>
            <a:t>fail to reject the null hypothesis.</a:t>
          </a:r>
          <a:endParaRPr lang="en-IN" sz="1200">
            <a:effectLst/>
          </a:endParaRPr>
        </a:p>
        <a:p>
          <a:pPr algn="l"/>
          <a:endParaRPr lang="en-IN" sz="1200" b="1"/>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5</xdr:row>
      <xdr:rowOff>76200</xdr:rowOff>
    </xdr:from>
    <xdr:to>
      <xdr:col>12</xdr:col>
      <xdr:colOff>556260</xdr:colOff>
      <xdr:row>29</xdr:row>
      <xdr:rowOff>175260</xdr:rowOff>
    </xdr:to>
    <xdr:sp macro="" textlink="">
      <xdr:nvSpPr>
        <xdr:cNvPr id="2" name="TextBox 1">
          <a:extLst>
            <a:ext uri="{FF2B5EF4-FFF2-40B4-BE49-F238E27FC236}">
              <a16:creationId xmlns:a16="http://schemas.microsoft.com/office/drawing/2014/main" id="{60AF13BA-06B4-DF9F-CE43-9C8EE034CB55}"/>
            </a:ext>
          </a:extLst>
        </xdr:cNvPr>
        <xdr:cNvSpPr txBox="1"/>
      </xdr:nvSpPr>
      <xdr:spPr>
        <a:xfrm>
          <a:off x="609600" y="1021080"/>
          <a:ext cx="7261860" cy="44881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Descriptive Statistics</a:t>
          </a:r>
          <a:r>
            <a:rPr lang="en-IN" sz="1200"/>
            <a:t>:</a:t>
          </a:r>
        </a:p>
        <a:p>
          <a:pPr lvl="1"/>
          <a:r>
            <a:rPr lang="en-IN" sz="1200"/>
            <a:t>Descriptive statistics were used to summarize datasets. Measures such as mean, median, variance, standard deviation, and percentiles (Q1, Q2, Q3) helped in understanding data centrality, variability, and spread.</a:t>
          </a:r>
        </a:p>
        <a:p>
          <a:pPr lvl="1"/>
          <a:r>
            <a:rPr lang="en-IN" sz="1200"/>
            <a:t>Visualizations like scatter plots and box plots provide</a:t>
          </a:r>
          <a:r>
            <a:rPr lang="en-IN" sz="1200" baseline="0"/>
            <a:t> </a:t>
          </a:r>
          <a:r>
            <a:rPr lang="en-IN" sz="1200"/>
            <a:t>insights of</a:t>
          </a:r>
          <a:r>
            <a:rPr lang="en-IN" sz="1200" baseline="0"/>
            <a:t> </a:t>
          </a:r>
          <a:r>
            <a:rPr lang="en-IN" sz="1200"/>
            <a:t>relationships and data distribution.</a:t>
          </a:r>
        </a:p>
        <a:p>
          <a:pPr lvl="1"/>
          <a:endParaRPr lang="en-IN" sz="1200"/>
        </a:p>
        <a:p>
          <a:r>
            <a:rPr lang="en-IN" sz="1200" b="1"/>
            <a:t>Inferential Statistics</a:t>
          </a:r>
          <a:r>
            <a:rPr lang="en-IN" sz="1200"/>
            <a:t>:</a:t>
          </a:r>
        </a:p>
        <a:p>
          <a:pPr lvl="1"/>
          <a:r>
            <a:rPr lang="en-IN" sz="1200"/>
            <a:t>Inferential techniques allowed us to draw conclusions about populations based on samples. Hypothesis testing (Z-tests, t-tests) determined statistical significance.</a:t>
          </a:r>
        </a:p>
        <a:p>
          <a:pPr lvl="2"/>
          <a:r>
            <a:rPr lang="en-IN" sz="1200"/>
            <a:t>In the one-sample t-test, we failed to reject the null hypothesis, suggesting the sample mean wasn’t significantly different.</a:t>
          </a:r>
        </a:p>
        <a:p>
          <a:pPr lvl="2"/>
          <a:r>
            <a:rPr lang="en-IN" sz="1200"/>
            <a:t>In the independent t-test, we identified a significant difference between group means.</a:t>
          </a:r>
        </a:p>
        <a:p>
          <a:pPr lvl="2"/>
          <a:r>
            <a:rPr lang="en-IN" sz="1200"/>
            <a:t>Correlation analysis revealed relationships between variables, while the lack of causation was emphasized.</a:t>
          </a:r>
        </a:p>
        <a:p>
          <a:pPr lvl="2"/>
          <a:endParaRPr lang="en-IN" sz="1200"/>
        </a:p>
        <a:p>
          <a:r>
            <a:rPr lang="en-IN" sz="1200" b="1"/>
            <a:t>How Descriptive and Inferential Statistics in the Real World</a:t>
          </a:r>
        </a:p>
        <a:p>
          <a:pPr lvl="1"/>
          <a:r>
            <a:rPr lang="en-IN" sz="1200"/>
            <a:t>Descriptive methods summarize large datasets and present data in an understandable way.</a:t>
          </a:r>
        </a:p>
        <a:p>
          <a:pPr lvl="1"/>
          <a:r>
            <a:rPr lang="en-IN" sz="1200"/>
            <a:t> Examples :</a:t>
          </a:r>
          <a:r>
            <a:rPr lang="en-IN" sz="1200" baseline="0"/>
            <a:t> </a:t>
          </a:r>
          <a:r>
            <a:rPr lang="en-IN" sz="1200" b="0"/>
            <a:t>Business</a:t>
          </a:r>
          <a:r>
            <a:rPr lang="en-IN" sz="1200" b="0" baseline="0"/>
            <a:t>, </a:t>
          </a:r>
          <a:r>
            <a:rPr lang="en-IN" sz="1200" b="0"/>
            <a:t>Healthcare</a:t>
          </a:r>
          <a:r>
            <a:rPr lang="en-IN" sz="1200" b="0" baseline="0"/>
            <a:t> etc,.</a:t>
          </a:r>
        </a:p>
        <a:p>
          <a:pPr lvl="1"/>
          <a:endParaRPr lang="en-IN" sz="1200"/>
        </a:p>
        <a:p>
          <a:r>
            <a:rPr lang="en-IN" sz="1200" b="1"/>
            <a:t>Inferential Statistics:</a:t>
          </a:r>
          <a:endParaRPr lang="en-IN" sz="1200"/>
        </a:p>
        <a:p>
          <a:pPr lvl="1"/>
          <a:r>
            <a:rPr lang="en-IN" sz="1200"/>
            <a:t>Inferential methods are crucial for making predictions or validating hypotheses in cases where studying the entire population is impractical. </a:t>
          </a:r>
        </a:p>
        <a:p>
          <a:pPr lvl="1"/>
          <a:r>
            <a:rPr lang="en-IN" sz="1200"/>
            <a:t>Examples:</a:t>
          </a:r>
          <a:r>
            <a:rPr lang="en-IN" sz="1200" baseline="0"/>
            <a:t> </a:t>
          </a:r>
          <a:r>
            <a:rPr lang="en-IN" sz="1200" b="0"/>
            <a:t>Clinical Trials,</a:t>
          </a:r>
          <a:r>
            <a:rPr lang="en-IN" sz="1200" b="0" baseline="0"/>
            <a:t> </a:t>
          </a:r>
          <a:r>
            <a:rPr lang="en-IN" sz="1200" b="0"/>
            <a:t>Education</a:t>
          </a:r>
          <a:r>
            <a:rPr lang="en-IN" sz="1200" b="0" baseline="0"/>
            <a:t> etc,.</a:t>
          </a:r>
          <a:endParaRPr lang="en-IN" sz="12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58C57-A10B-417D-9FC0-469B828098A3}">
  <dimension ref="A2:U20"/>
  <sheetViews>
    <sheetView zoomScaleNormal="100" workbookViewId="0">
      <selection activeCell="A6" sqref="A6:O7"/>
    </sheetView>
  </sheetViews>
  <sheetFormatPr defaultRowHeight="14.4" x14ac:dyDescent="0.3"/>
  <sheetData>
    <row r="2" spans="1:21" ht="23.4" x14ac:dyDescent="0.45">
      <c r="F2" s="13" t="s">
        <v>0</v>
      </c>
      <c r="G2" s="13"/>
      <c r="H2" s="13"/>
      <c r="I2" s="13"/>
      <c r="J2" s="13"/>
      <c r="K2" s="13"/>
      <c r="L2" s="13"/>
      <c r="M2" s="13"/>
      <c r="N2" s="13"/>
      <c r="O2" s="13"/>
      <c r="P2" s="13"/>
      <c r="Q2" s="13"/>
      <c r="R2" s="13"/>
      <c r="S2" s="13"/>
      <c r="T2" s="13"/>
    </row>
    <row r="4" spans="1:21" ht="21" x14ac:dyDescent="0.4">
      <c r="G4" s="14" t="s">
        <v>1</v>
      </c>
      <c r="H4" s="14"/>
      <c r="I4" s="14"/>
      <c r="J4" s="14"/>
      <c r="K4" s="14"/>
      <c r="L4" s="14"/>
      <c r="M4" s="14"/>
      <c r="N4" s="14"/>
    </row>
    <row r="6" spans="1:21" ht="15.6" x14ac:dyDescent="0.3">
      <c r="A6" s="15" t="s">
        <v>2</v>
      </c>
      <c r="B6" s="15"/>
      <c r="C6" s="15"/>
      <c r="D6" s="15"/>
      <c r="E6" s="15"/>
      <c r="F6" s="9"/>
      <c r="G6" s="9"/>
      <c r="H6" s="9"/>
      <c r="I6" s="9"/>
      <c r="J6" s="9"/>
      <c r="K6" s="9"/>
      <c r="L6" s="9"/>
      <c r="M6" s="9"/>
      <c r="N6" s="9"/>
      <c r="O6" s="9"/>
    </row>
    <row r="7" spans="1:21" ht="15.6" x14ac:dyDescent="0.3">
      <c r="A7" s="15" t="s">
        <v>3</v>
      </c>
      <c r="B7" s="15"/>
      <c r="C7" s="15"/>
      <c r="D7" s="15"/>
      <c r="E7" s="15"/>
      <c r="F7" s="15"/>
      <c r="G7" s="15"/>
      <c r="H7" s="15"/>
      <c r="I7" s="15"/>
      <c r="J7" s="15"/>
      <c r="K7" s="15"/>
      <c r="L7" s="15"/>
      <c r="M7" s="15"/>
      <c r="N7" s="15"/>
      <c r="O7" s="15"/>
    </row>
    <row r="9" spans="1:21" x14ac:dyDescent="0.3">
      <c r="B9" s="4" t="s">
        <v>4</v>
      </c>
      <c r="C9" s="4" t="s">
        <v>10</v>
      </c>
    </row>
    <row r="10" spans="1:21" x14ac:dyDescent="0.3">
      <c r="B10">
        <v>12</v>
      </c>
      <c r="C10">
        <v>10</v>
      </c>
      <c r="M10" s="1" t="s">
        <v>129</v>
      </c>
      <c r="N10" s="1">
        <f>B20/N11</f>
        <v>17.100000000000001</v>
      </c>
    </row>
    <row r="11" spans="1:21" x14ac:dyDescent="0.3">
      <c r="B11">
        <v>15</v>
      </c>
      <c r="C11">
        <v>12</v>
      </c>
      <c r="M11" s="4" t="s">
        <v>5</v>
      </c>
      <c r="N11" s="4">
        <v>10</v>
      </c>
    </row>
    <row r="12" spans="1:21" x14ac:dyDescent="0.3">
      <c r="B12">
        <v>14</v>
      </c>
      <c r="C12">
        <v>14</v>
      </c>
      <c r="M12" s="1" t="s">
        <v>6</v>
      </c>
      <c r="N12" s="1">
        <f>(C14+C15)/2</f>
        <v>17.5</v>
      </c>
      <c r="O12" s="11" t="s">
        <v>9</v>
      </c>
      <c r="P12" s="12"/>
      <c r="Q12" s="12"/>
      <c r="R12" s="12"/>
      <c r="S12" s="12"/>
      <c r="T12" s="12"/>
      <c r="U12" s="12"/>
    </row>
    <row r="13" spans="1:21" x14ac:dyDescent="0.3">
      <c r="B13">
        <v>10</v>
      </c>
      <c r="C13">
        <v>15</v>
      </c>
      <c r="M13" s="1" t="s">
        <v>7</v>
      </c>
      <c r="N13" s="1" t="s">
        <v>11</v>
      </c>
      <c r="O13" s="11" t="s">
        <v>8</v>
      </c>
      <c r="P13" s="12"/>
      <c r="Q13" s="12"/>
      <c r="R13" s="12"/>
      <c r="S13" s="12"/>
      <c r="T13" s="12"/>
      <c r="U13" s="12"/>
    </row>
    <row r="14" spans="1:21" x14ac:dyDescent="0.3">
      <c r="B14">
        <v>18</v>
      </c>
      <c r="C14">
        <v>17</v>
      </c>
    </row>
    <row r="15" spans="1:21" x14ac:dyDescent="0.3">
      <c r="B15">
        <v>20</v>
      </c>
      <c r="C15">
        <v>18</v>
      </c>
    </row>
    <row r="16" spans="1:21" x14ac:dyDescent="0.3">
      <c r="B16">
        <v>22</v>
      </c>
      <c r="C16">
        <v>19</v>
      </c>
    </row>
    <row r="17" spans="2:3" x14ac:dyDescent="0.3">
      <c r="B17">
        <v>24</v>
      </c>
      <c r="C17">
        <v>20</v>
      </c>
    </row>
    <row r="18" spans="2:3" x14ac:dyDescent="0.3">
      <c r="B18">
        <v>17</v>
      </c>
      <c r="C18">
        <v>22</v>
      </c>
    </row>
    <row r="19" spans="2:3" x14ac:dyDescent="0.3">
      <c r="B19">
        <v>19</v>
      </c>
      <c r="C19">
        <v>24</v>
      </c>
    </row>
    <row r="20" spans="2:3" x14ac:dyDescent="0.3">
      <c r="B20" s="4">
        <f>SUM(B10:B19)</f>
        <v>171</v>
      </c>
    </row>
  </sheetData>
  <sortState xmlns:xlrd2="http://schemas.microsoft.com/office/spreadsheetml/2017/richdata2" ref="C11">
    <sortCondition ref="C10:C11"/>
  </sortState>
  <mergeCells count="6">
    <mergeCell ref="O13:U13"/>
    <mergeCell ref="F2:T2"/>
    <mergeCell ref="G4:N4"/>
    <mergeCell ref="A6:E6"/>
    <mergeCell ref="A7:O7"/>
    <mergeCell ref="O12:U1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36597-AABC-471E-B3FB-3EC73DC892B1}">
  <dimension ref="A2:L3"/>
  <sheetViews>
    <sheetView workbookViewId="0">
      <selection activeCell="A3" sqref="A3:J3"/>
    </sheetView>
  </sheetViews>
  <sheetFormatPr defaultRowHeight="14.4" x14ac:dyDescent="0.3"/>
  <sheetData>
    <row r="2" spans="1:12" ht="15.6" x14ac:dyDescent="0.3">
      <c r="A2" s="15" t="s">
        <v>78</v>
      </c>
      <c r="B2" s="15"/>
      <c r="C2" s="15"/>
      <c r="D2" s="15"/>
      <c r="E2" s="9"/>
      <c r="F2" s="9"/>
      <c r="G2" s="9"/>
      <c r="H2" s="9"/>
    </row>
    <row r="3" spans="1:12" ht="15.6" x14ac:dyDescent="0.3">
      <c r="A3" s="15" t="s">
        <v>128</v>
      </c>
      <c r="B3" s="15"/>
      <c r="C3" s="15"/>
      <c r="D3" s="15"/>
      <c r="E3" s="15"/>
      <c r="F3" s="15"/>
      <c r="G3" s="15"/>
      <c r="H3" s="15"/>
      <c r="I3" s="15"/>
      <c r="J3" s="15"/>
      <c r="K3" s="9"/>
      <c r="L3" s="9"/>
    </row>
  </sheetData>
  <mergeCells count="2">
    <mergeCell ref="A2:D2"/>
    <mergeCell ref="A3:J3"/>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60B56-8795-4644-AFD8-F93FBEF0610F}">
  <dimension ref="A1:T26"/>
  <sheetViews>
    <sheetView topLeftCell="A3" workbookViewId="0">
      <selection activeCell="D21" sqref="D21"/>
    </sheetView>
  </sheetViews>
  <sheetFormatPr defaultRowHeight="14.4" x14ac:dyDescent="0.3"/>
  <sheetData>
    <row r="1" spans="1:20" ht="15.6" x14ac:dyDescent="0.3">
      <c r="A1" s="15" t="s">
        <v>79</v>
      </c>
      <c r="B1" s="15"/>
      <c r="C1" s="15"/>
      <c r="D1" s="9"/>
      <c r="E1" s="9"/>
      <c r="F1" s="9"/>
      <c r="G1" s="9"/>
      <c r="H1" s="9"/>
      <c r="I1" s="9"/>
      <c r="J1" s="9"/>
      <c r="K1" s="9"/>
      <c r="L1" s="9"/>
      <c r="M1" s="9"/>
      <c r="N1" s="9"/>
      <c r="O1" s="9"/>
      <c r="P1" s="9"/>
    </row>
    <row r="2" spans="1:20" ht="15.6" x14ac:dyDescent="0.3">
      <c r="A2" s="15"/>
      <c r="B2" s="15"/>
      <c r="C2" s="15"/>
      <c r="D2" s="9"/>
      <c r="E2" s="9"/>
      <c r="F2" s="9"/>
      <c r="G2" s="9"/>
      <c r="H2" s="9"/>
      <c r="I2" s="9"/>
      <c r="J2" s="9"/>
      <c r="K2" s="9"/>
      <c r="L2" s="9"/>
      <c r="M2" s="9"/>
      <c r="N2" s="9"/>
      <c r="O2" s="9"/>
      <c r="P2" s="9"/>
    </row>
    <row r="3" spans="1:20" ht="15.6" x14ac:dyDescent="0.3">
      <c r="A3" s="15" t="s">
        <v>80</v>
      </c>
      <c r="B3" s="15"/>
      <c r="C3" s="15"/>
      <c r="D3" s="15"/>
      <c r="E3" s="15"/>
      <c r="F3" s="15"/>
      <c r="G3" s="15"/>
      <c r="H3" s="15"/>
      <c r="I3" s="15"/>
      <c r="J3" s="15"/>
      <c r="K3" s="15"/>
      <c r="L3" s="15"/>
      <c r="M3" s="15"/>
      <c r="N3" s="15"/>
      <c r="O3" s="15"/>
      <c r="P3" s="15"/>
      <c r="Q3" s="15"/>
      <c r="R3" s="15"/>
    </row>
    <row r="5" spans="1:20" x14ac:dyDescent="0.3">
      <c r="B5" s="4" t="s">
        <v>58</v>
      </c>
      <c r="C5" s="4">
        <v>25</v>
      </c>
    </row>
    <row r="6" spans="1:20" x14ac:dyDescent="0.3">
      <c r="B6" s="3" t="s">
        <v>94</v>
      </c>
      <c r="C6" s="4">
        <v>22</v>
      </c>
      <c r="H6" s="1" t="s">
        <v>95</v>
      </c>
      <c r="I6" s="1">
        <f>(C5-C6)/(C7/SQRT(C8))</f>
        <v>6.324555320336759</v>
      </c>
    </row>
    <row r="7" spans="1:20" x14ac:dyDescent="0.3">
      <c r="B7" s="3" t="s">
        <v>47</v>
      </c>
      <c r="C7" s="4">
        <v>3</v>
      </c>
    </row>
    <row r="8" spans="1:20" x14ac:dyDescent="0.3">
      <c r="B8" s="3" t="s">
        <v>40</v>
      </c>
      <c r="C8" s="4">
        <v>40</v>
      </c>
    </row>
    <row r="10" spans="1:20" x14ac:dyDescent="0.3">
      <c r="C10" s="20" t="s">
        <v>133</v>
      </c>
      <c r="D10" s="20"/>
      <c r="E10" s="20"/>
      <c r="F10" s="20"/>
      <c r="G10" s="20"/>
      <c r="H10" s="20"/>
      <c r="I10" s="20"/>
      <c r="J10" s="20"/>
      <c r="K10" s="20"/>
      <c r="L10" s="20"/>
      <c r="M10" s="20"/>
    </row>
    <row r="13" spans="1:20" ht="15.6" x14ac:dyDescent="0.3">
      <c r="A13" s="15" t="s">
        <v>81</v>
      </c>
      <c r="B13" s="15"/>
      <c r="C13" s="15"/>
      <c r="D13" s="15"/>
      <c r="E13" s="9"/>
      <c r="F13" s="9"/>
      <c r="G13" s="9"/>
      <c r="H13" s="9"/>
      <c r="I13" s="9"/>
      <c r="J13" s="9"/>
      <c r="K13" s="9"/>
      <c r="L13" s="9"/>
      <c r="M13" s="9"/>
      <c r="N13" s="9"/>
      <c r="O13" s="9"/>
      <c r="P13" s="9"/>
      <c r="Q13" s="9"/>
      <c r="R13" s="9"/>
    </row>
    <row r="14" spans="1:20" ht="15.6" x14ac:dyDescent="0.3">
      <c r="A14" s="15" t="s">
        <v>82</v>
      </c>
      <c r="B14" s="15"/>
      <c r="C14" s="15"/>
      <c r="D14" s="15"/>
      <c r="E14" s="15"/>
      <c r="F14" s="15"/>
      <c r="G14" s="15"/>
      <c r="H14" s="15"/>
      <c r="I14" s="15"/>
      <c r="J14" s="15"/>
      <c r="K14" s="15"/>
      <c r="L14" s="15"/>
      <c r="M14" s="15"/>
      <c r="N14" s="15"/>
      <c r="O14" s="15"/>
      <c r="P14" s="15"/>
      <c r="Q14" s="15"/>
      <c r="R14" s="15"/>
      <c r="S14" s="15"/>
      <c r="T14" s="15"/>
    </row>
    <row r="17" spans="3:7" x14ac:dyDescent="0.3">
      <c r="C17" s="12" t="s">
        <v>96</v>
      </c>
      <c r="D17" s="12"/>
      <c r="E17" s="12"/>
      <c r="F17" s="12"/>
    </row>
    <row r="18" spans="3:7" x14ac:dyDescent="0.3">
      <c r="C18" s="12" t="s">
        <v>97</v>
      </c>
      <c r="D18" s="12"/>
      <c r="E18" s="12"/>
      <c r="F18" s="12"/>
    </row>
    <row r="21" spans="3:7" x14ac:dyDescent="0.3">
      <c r="C21" s="1" t="s">
        <v>98</v>
      </c>
      <c r="D21" s="7" t="s">
        <v>136</v>
      </c>
    </row>
    <row r="22" spans="3:7" x14ac:dyDescent="0.3">
      <c r="C22" s="3" t="s">
        <v>99</v>
      </c>
      <c r="D22" s="4">
        <v>0.05</v>
      </c>
    </row>
    <row r="23" spans="3:7" x14ac:dyDescent="0.3">
      <c r="C23" s="8" t="s">
        <v>100</v>
      </c>
      <c r="D23" s="7" t="s">
        <v>134</v>
      </c>
    </row>
    <row r="24" spans="3:7" x14ac:dyDescent="0.3">
      <c r="C24" s="4" t="s">
        <v>95</v>
      </c>
      <c r="D24" s="4">
        <f>(C5-C6)/(C7/SQRT(C8))</f>
        <v>6.324555320336759</v>
      </c>
    </row>
    <row r="26" spans="3:7" x14ac:dyDescent="0.3">
      <c r="C26" s="18" t="s">
        <v>135</v>
      </c>
      <c r="D26" s="23"/>
      <c r="E26" s="23"/>
      <c r="F26" s="23"/>
      <c r="G26" s="19"/>
    </row>
  </sheetData>
  <mergeCells count="8">
    <mergeCell ref="C26:G26"/>
    <mergeCell ref="C17:F17"/>
    <mergeCell ref="C18:F18"/>
    <mergeCell ref="A1:C2"/>
    <mergeCell ref="A13:D13"/>
    <mergeCell ref="C10:M10"/>
    <mergeCell ref="A3:R3"/>
    <mergeCell ref="A14:T1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DC0B1-3E28-4D63-A964-EFF68E935D79}">
  <dimension ref="A2:P18"/>
  <sheetViews>
    <sheetView workbookViewId="0">
      <selection activeCell="K18" sqref="K18"/>
    </sheetView>
  </sheetViews>
  <sheetFormatPr defaultRowHeight="14.4" x14ac:dyDescent="0.3"/>
  <sheetData>
    <row r="2" spans="1:16" ht="15.6" x14ac:dyDescent="0.3">
      <c r="A2" s="15" t="s">
        <v>84</v>
      </c>
      <c r="B2" s="15"/>
      <c r="C2" s="15"/>
      <c r="D2" s="9"/>
      <c r="E2" s="9"/>
      <c r="F2" s="9"/>
      <c r="G2" s="9"/>
      <c r="H2" s="9"/>
      <c r="I2" s="9"/>
      <c r="J2" s="9"/>
      <c r="K2" s="9"/>
      <c r="L2" s="9"/>
      <c r="M2" s="9"/>
    </row>
    <row r="3" spans="1:16" ht="15.6" x14ac:dyDescent="0.3">
      <c r="A3" s="15" t="s">
        <v>83</v>
      </c>
      <c r="B3" s="15"/>
      <c r="C3" s="15"/>
      <c r="D3" s="15"/>
      <c r="E3" s="15"/>
      <c r="F3" s="15"/>
      <c r="G3" s="15"/>
      <c r="H3" s="15"/>
      <c r="I3" s="15"/>
      <c r="J3" s="15"/>
      <c r="K3" s="15"/>
      <c r="L3" s="15"/>
      <c r="M3" s="15"/>
      <c r="N3" s="15"/>
      <c r="O3" s="15"/>
      <c r="P3" s="15"/>
    </row>
    <row r="4" spans="1:16" x14ac:dyDescent="0.3">
      <c r="A4" s="6"/>
      <c r="B4" s="6"/>
      <c r="C4" s="6"/>
      <c r="D4" s="6"/>
      <c r="E4" s="6"/>
      <c r="F4" s="6"/>
      <c r="G4" s="6"/>
      <c r="H4" s="6"/>
      <c r="I4" s="6"/>
      <c r="J4" s="6"/>
      <c r="K4" s="6"/>
      <c r="L4" s="6"/>
      <c r="M4" s="6"/>
    </row>
    <row r="5" spans="1:16" x14ac:dyDescent="0.3">
      <c r="A5" s="6"/>
      <c r="B5" s="6"/>
      <c r="C5" s="12" t="s">
        <v>132</v>
      </c>
      <c r="D5" s="12"/>
      <c r="E5" s="12"/>
      <c r="F5" s="12"/>
      <c r="G5" s="12"/>
      <c r="H5" s="6"/>
      <c r="I5" s="6"/>
      <c r="J5" s="6"/>
      <c r="K5" s="6"/>
      <c r="L5" s="6"/>
      <c r="M5" s="6"/>
    </row>
    <row r="6" spans="1:16" x14ac:dyDescent="0.3">
      <c r="A6" s="6"/>
      <c r="B6" s="6"/>
      <c r="C6" s="12" t="s">
        <v>97</v>
      </c>
      <c r="D6" s="12"/>
      <c r="E6" s="12"/>
      <c r="F6" s="12"/>
      <c r="G6" s="12"/>
      <c r="H6" s="6"/>
      <c r="I6" s="6"/>
      <c r="J6" s="6"/>
      <c r="K6" s="6"/>
      <c r="L6" s="6"/>
      <c r="M6" s="6"/>
    </row>
    <row r="8" spans="1:16" x14ac:dyDescent="0.3">
      <c r="A8" s="4" t="s">
        <v>101</v>
      </c>
      <c r="B8" s="4" t="s">
        <v>51</v>
      </c>
      <c r="C8" s="2" t="s">
        <v>102</v>
      </c>
      <c r="D8" s="2" t="s">
        <v>103</v>
      </c>
      <c r="H8" s="3" t="s">
        <v>94</v>
      </c>
      <c r="I8" s="4">
        <v>50</v>
      </c>
      <c r="L8" s="1" t="s">
        <v>104</v>
      </c>
      <c r="M8" s="1">
        <f>(I9-I8)/(I12/SQRT(I10))</f>
        <v>1.3347640585603673</v>
      </c>
    </row>
    <row r="9" spans="1:16" x14ac:dyDescent="0.3">
      <c r="A9">
        <v>45</v>
      </c>
      <c r="B9">
        <v>45</v>
      </c>
      <c r="C9">
        <f>B9-$I$9</f>
        <v>-8.1428571428571459</v>
      </c>
      <c r="D9">
        <f>C9^2</f>
        <v>66.306122448979636</v>
      </c>
      <c r="H9" s="4" t="s">
        <v>58</v>
      </c>
      <c r="I9" s="4">
        <f>B16/I10</f>
        <v>53.142857142857146</v>
      </c>
      <c r="L9" s="1" t="s">
        <v>105</v>
      </c>
      <c r="M9" s="1">
        <v>1.9430000000000001</v>
      </c>
    </row>
    <row r="10" spans="1:16" x14ac:dyDescent="0.3">
      <c r="A10">
        <v>50</v>
      </c>
      <c r="B10">
        <v>48</v>
      </c>
      <c r="C10">
        <f t="shared" ref="C10:C15" si="0">B10-$I$9</f>
        <v>-5.1428571428571459</v>
      </c>
      <c r="D10">
        <f t="shared" ref="D10:D15" si="1">C10^2</f>
        <v>26.448979591836768</v>
      </c>
      <c r="H10" s="4" t="s">
        <v>40</v>
      </c>
      <c r="I10" s="4">
        <v>7</v>
      </c>
    </row>
    <row r="11" spans="1:16" x14ac:dyDescent="0.3">
      <c r="A11">
        <v>55</v>
      </c>
      <c r="B11">
        <v>50</v>
      </c>
      <c r="C11">
        <f t="shared" si="0"/>
        <v>-3.1428571428571459</v>
      </c>
      <c r="D11">
        <f t="shared" si="1"/>
        <v>9.8775510204081822</v>
      </c>
      <c r="H11" s="4" t="s">
        <v>106</v>
      </c>
      <c r="I11" s="4">
        <f>I10-1</f>
        <v>6</v>
      </c>
    </row>
    <row r="12" spans="1:16" x14ac:dyDescent="0.3">
      <c r="A12">
        <v>60</v>
      </c>
      <c r="B12">
        <v>52</v>
      </c>
      <c r="C12">
        <f t="shared" si="0"/>
        <v>-1.1428571428571459</v>
      </c>
      <c r="D12">
        <f t="shared" si="1"/>
        <v>1.3061224489795988</v>
      </c>
      <c r="H12" s="4" t="s">
        <v>107</v>
      </c>
      <c r="I12" s="4">
        <f>SQRT(D16/I11)</f>
        <v>6.2297290317897298</v>
      </c>
    </row>
    <row r="13" spans="1:16" x14ac:dyDescent="0.3">
      <c r="A13">
        <v>62</v>
      </c>
      <c r="B13">
        <v>55</v>
      </c>
      <c r="C13">
        <f t="shared" si="0"/>
        <v>1.8571428571428541</v>
      </c>
      <c r="D13">
        <f t="shared" si="1"/>
        <v>3.4489795918367232</v>
      </c>
    </row>
    <row r="14" spans="1:16" x14ac:dyDescent="0.3">
      <c r="A14">
        <v>48</v>
      </c>
      <c r="B14">
        <v>60</v>
      </c>
      <c r="C14">
        <f t="shared" si="0"/>
        <v>6.8571428571428541</v>
      </c>
      <c r="D14">
        <f t="shared" si="1"/>
        <v>47.020408163265266</v>
      </c>
    </row>
    <row r="15" spans="1:16" x14ac:dyDescent="0.3">
      <c r="A15">
        <v>52</v>
      </c>
      <c r="B15">
        <v>62</v>
      </c>
      <c r="C15">
        <f t="shared" si="0"/>
        <v>8.8571428571428541</v>
      </c>
      <c r="D15">
        <f t="shared" si="1"/>
        <v>78.448979591836675</v>
      </c>
    </row>
    <row r="16" spans="1:16" x14ac:dyDescent="0.3">
      <c r="B16" s="4">
        <f>SUM(B9:B15)</f>
        <v>372</v>
      </c>
      <c r="D16" s="4">
        <f>SUM(D9:D15)</f>
        <v>232.85714285714283</v>
      </c>
    </row>
    <row r="18" spans="3:9" x14ac:dyDescent="0.3">
      <c r="C18" s="1" t="s">
        <v>140</v>
      </c>
      <c r="D18" s="1"/>
      <c r="E18" s="1"/>
      <c r="F18" s="1"/>
      <c r="G18" s="1"/>
      <c r="H18" s="1"/>
      <c r="I18" s="1"/>
    </row>
  </sheetData>
  <sortState xmlns:xlrd2="http://schemas.microsoft.com/office/spreadsheetml/2017/richdata2" ref="A9:B15">
    <sortCondition ref="B9:B15"/>
  </sortState>
  <mergeCells count="4">
    <mergeCell ref="A2:C2"/>
    <mergeCell ref="C5:G5"/>
    <mergeCell ref="C6:G6"/>
    <mergeCell ref="A3:P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E7C5E-78B1-43A8-8E47-DBF249456775}">
  <dimension ref="A2:Q38"/>
  <sheetViews>
    <sheetView topLeftCell="A11" workbookViewId="0">
      <selection activeCell="L20" sqref="L20"/>
    </sheetView>
  </sheetViews>
  <sheetFormatPr defaultRowHeight="14.4" x14ac:dyDescent="0.3"/>
  <cols>
    <col min="3" max="3" width="12.6640625" bestFit="1" customWidth="1"/>
  </cols>
  <sheetData>
    <row r="2" spans="1:17" ht="15.6" x14ac:dyDescent="0.3">
      <c r="A2" s="15" t="s">
        <v>85</v>
      </c>
      <c r="B2" s="15"/>
      <c r="C2" s="15"/>
      <c r="D2" s="15"/>
      <c r="E2" s="9"/>
      <c r="F2" s="9"/>
      <c r="G2" s="9"/>
      <c r="H2" s="9"/>
      <c r="I2" s="9"/>
      <c r="J2" s="9"/>
    </row>
    <row r="3" spans="1:17" ht="15.6" x14ac:dyDescent="0.3">
      <c r="A3" s="15" t="s">
        <v>86</v>
      </c>
      <c r="B3" s="15"/>
      <c r="C3" s="15"/>
      <c r="D3" s="15"/>
      <c r="E3" s="15"/>
      <c r="F3" s="15"/>
      <c r="G3" s="9"/>
      <c r="H3" s="9"/>
      <c r="I3" s="9"/>
      <c r="J3" s="9"/>
    </row>
    <row r="4" spans="1:17" ht="15.6" x14ac:dyDescent="0.3">
      <c r="A4" s="15" t="s">
        <v>87</v>
      </c>
      <c r="B4" s="15"/>
      <c r="C4" s="15"/>
      <c r="D4" s="9"/>
      <c r="E4" s="9"/>
      <c r="F4" s="9"/>
      <c r="G4" s="9"/>
      <c r="H4" s="9"/>
      <c r="I4" s="9"/>
      <c r="J4" s="9"/>
    </row>
    <row r="5" spans="1:17" ht="15.6" x14ac:dyDescent="0.3">
      <c r="A5" s="15" t="s">
        <v>88</v>
      </c>
      <c r="B5" s="15"/>
      <c r="C5" s="15"/>
      <c r="D5" s="9"/>
      <c r="E5" s="9"/>
      <c r="F5" s="9"/>
      <c r="G5" s="9"/>
      <c r="H5" s="9"/>
      <c r="I5" s="9"/>
      <c r="J5" s="9"/>
    </row>
    <row r="6" spans="1:17" ht="15.6" x14ac:dyDescent="0.3">
      <c r="A6" s="15" t="s">
        <v>89</v>
      </c>
      <c r="B6" s="15"/>
      <c r="C6" s="15"/>
      <c r="D6" s="15"/>
      <c r="E6" s="15"/>
      <c r="F6" s="15"/>
      <c r="G6" s="15"/>
      <c r="H6" s="15"/>
      <c r="I6" s="15"/>
      <c r="J6" s="15"/>
      <c r="K6" s="15"/>
      <c r="L6" s="15"/>
    </row>
    <row r="8" spans="1:17" x14ac:dyDescent="0.3">
      <c r="A8" s="4" t="s">
        <v>108</v>
      </c>
      <c r="B8" s="4" t="s">
        <v>109</v>
      </c>
      <c r="C8" s="4" t="s">
        <v>110</v>
      </c>
      <c r="D8" s="4" t="s">
        <v>111</v>
      </c>
      <c r="E8" s="4" t="s">
        <v>112</v>
      </c>
      <c r="F8" s="4" t="s">
        <v>113</v>
      </c>
    </row>
    <row r="9" spans="1:17" x14ac:dyDescent="0.3">
      <c r="A9">
        <v>85</v>
      </c>
      <c r="B9">
        <v>79</v>
      </c>
      <c r="C9">
        <f>A9-$Q$9</f>
        <v>-3.2000000000000028</v>
      </c>
      <c r="D9">
        <f>B9-$Q$10</f>
        <v>0</v>
      </c>
      <c r="E9">
        <f>C9^2</f>
        <v>10.240000000000018</v>
      </c>
      <c r="F9">
        <f>D9^2</f>
        <v>0</v>
      </c>
      <c r="P9" s="4" t="s">
        <v>116</v>
      </c>
      <c r="Q9" s="4">
        <f>A14/Q13</f>
        <v>88.2</v>
      </c>
    </row>
    <row r="10" spans="1:17" x14ac:dyDescent="0.3">
      <c r="A10">
        <v>90</v>
      </c>
      <c r="B10">
        <v>83</v>
      </c>
      <c r="C10">
        <f t="shared" ref="C10:C13" si="0">A10-$Q$9</f>
        <v>1.7999999999999972</v>
      </c>
      <c r="D10">
        <f t="shared" ref="D10:D13" si="1">B10-$Q$10</f>
        <v>4</v>
      </c>
      <c r="E10">
        <f t="shared" ref="E10:E13" si="2">C10^2</f>
        <v>3.2399999999999896</v>
      </c>
      <c r="F10">
        <f t="shared" ref="F10:F13" si="3">D10^2</f>
        <v>16</v>
      </c>
      <c r="K10" s="20" t="s">
        <v>115</v>
      </c>
      <c r="L10" s="20"/>
      <c r="M10" s="1">
        <f>(Q9-Q10)/SQRT((Q15/Q13)+(Q16/Q14))</f>
        <v>5.0340160275141628</v>
      </c>
      <c r="P10" s="4" t="s">
        <v>117</v>
      </c>
      <c r="Q10" s="4">
        <f>B14/Q14</f>
        <v>79</v>
      </c>
    </row>
    <row r="11" spans="1:17" x14ac:dyDescent="0.3">
      <c r="A11">
        <v>88</v>
      </c>
      <c r="B11">
        <v>80</v>
      </c>
      <c r="C11">
        <f t="shared" si="0"/>
        <v>-0.20000000000000284</v>
      </c>
      <c r="D11">
        <f t="shared" si="1"/>
        <v>1</v>
      </c>
      <c r="E11">
        <f t="shared" si="2"/>
        <v>4.0000000000001139E-2</v>
      </c>
      <c r="F11">
        <f t="shared" si="3"/>
        <v>1</v>
      </c>
      <c r="P11" s="4" t="s">
        <v>118</v>
      </c>
      <c r="Q11" s="4">
        <f>SQRT(E14/(Q13-1))</f>
        <v>2.8635642126552705</v>
      </c>
    </row>
    <row r="12" spans="1:17" x14ac:dyDescent="0.3">
      <c r="A12">
        <v>92</v>
      </c>
      <c r="B12">
        <v>75</v>
      </c>
      <c r="C12">
        <f t="shared" si="0"/>
        <v>3.7999999999999972</v>
      </c>
      <c r="D12">
        <f t="shared" si="1"/>
        <v>-4</v>
      </c>
      <c r="E12">
        <f t="shared" si="2"/>
        <v>14.439999999999978</v>
      </c>
      <c r="F12">
        <f t="shared" si="3"/>
        <v>16</v>
      </c>
      <c r="P12" s="4" t="s">
        <v>119</v>
      </c>
      <c r="Q12" s="4">
        <f>SQRT(F14/(Q14-1))</f>
        <v>2.9154759474226504</v>
      </c>
    </row>
    <row r="13" spans="1:17" x14ac:dyDescent="0.3">
      <c r="A13">
        <v>86</v>
      </c>
      <c r="B13">
        <v>78</v>
      </c>
      <c r="C13">
        <f t="shared" si="0"/>
        <v>-2.2000000000000028</v>
      </c>
      <c r="D13">
        <f t="shared" si="1"/>
        <v>-1</v>
      </c>
      <c r="E13">
        <f t="shared" si="2"/>
        <v>4.8400000000000123</v>
      </c>
      <c r="F13">
        <f t="shared" si="3"/>
        <v>1</v>
      </c>
      <c r="P13" s="4" t="s">
        <v>120</v>
      </c>
      <c r="Q13" s="4">
        <v>5</v>
      </c>
    </row>
    <row r="14" spans="1:17" x14ac:dyDescent="0.3">
      <c r="A14" s="4">
        <f t="shared" ref="A14:F14" si="4">SUM(A9:A13)</f>
        <v>441</v>
      </c>
      <c r="B14" s="4">
        <f t="shared" si="4"/>
        <v>395</v>
      </c>
      <c r="C14" s="4"/>
      <c r="D14" s="4">
        <f t="shared" si="4"/>
        <v>0</v>
      </c>
      <c r="E14" s="4">
        <f t="shared" si="4"/>
        <v>32.799999999999997</v>
      </c>
      <c r="F14" s="4">
        <f t="shared" si="4"/>
        <v>34</v>
      </c>
      <c r="P14" s="4" t="s">
        <v>121</v>
      </c>
      <c r="Q14" s="4">
        <v>5</v>
      </c>
    </row>
    <row r="15" spans="1:17" x14ac:dyDescent="0.3">
      <c r="P15" s="4" t="s">
        <v>122</v>
      </c>
      <c r="Q15" s="4">
        <f>Q11^2</f>
        <v>8.1999999999999993</v>
      </c>
    </row>
    <row r="16" spans="1:17" x14ac:dyDescent="0.3">
      <c r="P16" s="4" t="s">
        <v>123</v>
      </c>
      <c r="Q16" s="4">
        <f>Q12^2</f>
        <v>8.5</v>
      </c>
    </row>
    <row r="19" spans="1:14" x14ac:dyDescent="0.3">
      <c r="D19" s="20" t="s">
        <v>137</v>
      </c>
      <c r="E19" s="20"/>
      <c r="F19" s="20"/>
      <c r="G19" s="20"/>
      <c r="H19" s="20"/>
      <c r="I19" s="20"/>
      <c r="J19" s="20"/>
    </row>
    <row r="25" spans="1:14" ht="15.6" x14ac:dyDescent="0.3">
      <c r="A25" s="15" t="s">
        <v>90</v>
      </c>
      <c r="B25" s="15"/>
      <c r="C25" s="15"/>
      <c r="D25" s="15"/>
      <c r="E25" s="9"/>
      <c r="F25" s="9"/>
      <c r="G25" s="9"/>
      <c r="H25" s="9"/>
      <c r="I25" s="9"/>
      <c r="J25" s="9"/>
      <c r="K25" s="9"/>
      <c r="L25" s="9"/>
    </row>
    <row r="26" spans="1:14" ht="15.6" x14ac:dyDescent="0.3">
      <c r="A26" s="15" t="s">
        <v>91</v>
      </c>
      <c r="B26" s="15"/>
      <c r="C26" s="15"/>
      <c r="D26" s="15"/>
      <c r="E26" s="15"/>
      <c r="F26" s="15"/>
      <c r="G26" s="15"/>
      <c r="H26" s="15"/>
      <c r="I26" s="15"/>
      <c r="J26" s="15"/>
      <c r="K26" s="15"/>
      <c r="L26" s="15"/>
      <c r="M26" s="15"/>
      <c r="N26" s="15"/>
    </row>
    <row r="28" spans="1:14" x14ac:dyDescent="0.3">
      <c r="C28" s="20" t="s">
        <v>115</v>
      </c>
      <c r="D28" s="20"/>
      <c r="E28" s="1">
        <f>(Q9-Q10)/SQRT((Q15/Q13)+(Q16/Q14))</f>
        <v>5.0340160275141628</v>
      </c>
      <c r="F28" s="5"/>
    </row>
    <row r="29" spans="1:14" x14ac:dyDescent="0.3">
      <c r="C29" s="20" t="s">
        <v>105</v>
      </c>
      <c r="D29" s="20"/>
      <c r="E29" s="1">
        <v>1.86</v>
      </c>
    </row>
    <row r="30" spans="1:14" x14ac:dyDescent="0.3">
      <c r="C30" s="24" t="s">
        <v>99</v>
      </c>
      <c r="D30" s="24"/>
      <c r="E30" s="4">
        <v>0.05</v>
      </c>
    </row>
    <row r="31" spans="1:14" x14ac:dyDescent="0.3">
      <c r="C31" s="12" t="s">
        <v>114</v>
      </c>
      <c r="D31" s="12"/>
      <c r="E31" s="4">
        <f>Q13+Q14-2</f>
        <v>8</v>
      </c>
    </row>
    <row r="35" spans="2:9" x14ac:dyDescent="0.3">
      <c r="E35" s="12" t="s">
        <v>124</v>
      </c>
      <c r="F35" s="12"/>
      <c r="G35" s="12"/>
      <c r="H35" s="12"/>
      <c r="I35" s="12"/>
    </row>
    <row r="36" spans="2:9" x14ac:dyDescent="0.3">
      <c r="E36" s="12" t="s">
        <v>125</v>
      </c>
      <c r="F36" s="12"/>
      <c r="G36" s="12"/>
      <c r="H36" s="12"/>
      <c r="I36" s="12"/>
    </row>
    <row r="38" spans="2:9" x14ac:dyDescent="0.3">
      <c r="B38" s="20" t="s">
        <v>126</v>
      </c>
      <c r="C38" s="20"/>
      <c r="D38" s="20"/>
      <c r="E38" s="20"/>
      <c r="F38" s="20"/>
      <c r="G38" s="20"/>
    </row>
  </sheetData>
  <mergeCells count="16">
    <mergeCell ref="A2:D2"/>
    <mergeCell ref="A3:F3"/>
    <mergeCell ref="A4:C4"/>
    <mergeCell ref="A5:C5"/>
    <mergeCell ref="A6:L6"/>
    <mergeCell ref="B38:G38"/>
    <mergeCell ref="C31:D31"/>
    <mergeCell ref="K10:L10"/>
    <mergeCell ref="C29:D29"/>
    <mergeCell ref="C30:D30"/>
    <mergeCell ref="E35:I35"/>
    <mergeCell ref="E36:I36"/>
    <mergeCell ref="A25:D25"/>
    <mergeCell ref="C28:D28"/>
    <mergeCell ref="D19:J19"/>
    <mergeCell ref="A26:N26"/>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5D24B-4284-44D9-8018-67A7DF3390BD}">
  <dimension ref="A2:R3"/>
  <sheetViews>
    <sheetView tabSelected="1" topLeftCell="A4" workbookViewId="0">
      <selection activeCell="A3" sqref="A3:R3"/>
    </sheetView>
  </sheetViews>
  <sheetFormatPr defaultRowHeight="14.4" x14ac:dyDescent="0.3"/>
  <sheetData>
    <row r="2" spans="1:18" ht="15.6" x14ac:dyDescent="0.3">
      <c r="A2" s="15" t="s">
        <v>92</v>
      </c>
      <c r="B2" s="15"/>
      <c r="C2" s="15"/>
      <c r="D2" s="15"/>
      <c r="E2" s="9"/>
      <c r="F2" s="9"/>
      <c r="G2" s="9"/>
      <c r="H2" s="9"/>
      <c r="I2" s="9"/>
      <c r="J2" s="9"/>
      <c r="K2" s="9"/>
      <c r="L2" s="9"/>
      <c r="M2" s="9"/>
      <c r="N2" s="9"/>
      <c r="O2" s="9"/>
      <c r="P2" s="10"/>
    </row>
    <row r="3" spans="1:18" ht="15.6" x14ac:dyDescent="0.3">
      <c r="A3" s="15" t="s">
        <v>93</v>
      </c>
      <c r="B3" s="15"/>
      <c r="C3" s="15"/>
      <c r="D3" s="15"/>
      <c r="E3" s="15"/>
      <c r="F3" s="15"/>
      <c r="G3" s="15"/>
      <c r="H3" s="15"/>
      <c r="I3" s="15"/>
      <c r="J3" s="15"/>
      <c r="K3" s="15"/>
      <c r="L3" s="15"/>
      <c r="M3" s="15"/>
      <c r="N3" s="15"/>
      <c r="O3" s="15"/>
      <c r="P3" s="15"/>
      <c r="Q3" s="15"/>
      <c r="R3" s="15"/>
    </row>
  </sheetData>
  <mergeCells count="2">
    <mergeCell ref="A2:D2"/>
    <mergeCell ref="A3:R3"/>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8E620-A3EF-4A9C-9706-B255E3ADF8A1}">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E422F-BBE3-488B-BF17-1F69BD277AF4}">
  <dimension ref="A1:P37"/>
  <sheetViews>
    <sheetView topLeftCell="A11" workbookViewId="0">
      <selection activeCell="F34" sqref="F34"/>
    </sheetView>
  </sheetViews>
  <sheetFormatPr defaultRowHeight="14.4" x14ac:dyDescent="0.3"/>
  <cols>
    <col min="5" max="5" width="10.21875" customWidth="1"/>
  </cols>
  <sheetData>
    <row r="1" spans="1:16" ht="15.6" x14ac:dyDescent="0.3">
      <c r="A1" s="15" t="s">
        <v>12</v>
      </c>
      <c r="B1" s="15"/>
      <c r="C1" s="15"/>
      <c r="D1" s="15"/>
      <c r="E1" s="9"/>
      <c r="F1" s="9"/>
      <c r="G1" s="9"/>
      <c r="H1" s="9"/>
      <c r="I1" s="9"/>
      <c r="J1" s="9"/>
      <c r="K1" s="9"/>
    </row>
    <row r="2" spans="1:16" ht="15.6" x14ac:dyDescent="0.3">
      <c r="A2" s="15" t="s">
        <v>13</v>
      </c>
      <c r="B2" s="15"/>
      <c r="C2" s="15"/>
      <c r="D2" s="15"/>
      <c r="E2" s="15"/>
      <c r="F2" s="15"/>
      <c r="G2" s="15"/>
      <c r="H2" s="15"/>
      <c r="I2" s="15"/>
      <c r="J2" s="15"/>
      <c r="K2" s="15"/>
    </row>
    <row r="4" spans="1:16" x14ac:dyDescent="0.3">
      <c r="A4" s="4" t="s">
        <v>4</v>
      </c>
      <c r="B4" s="4" t="s">
        <v>10</v>
      </c>
      <c r="C4" s="4" t="s">
        <v>35</v>
      </c>
      <c r="M4" s="12" t="s">
        <v>15</v>
      </c>
      <c r="N4" s="12"/>
      <c r="O4" s="4" t="s">
        <v>20</v>
      </c>
      <c r="P4" s="4" t="s">
        <v>127</v>
      </c>
    </row>
    <row r="5" spans="1:16" x14ac:dyDescent="0.3">
      <c r="A5">
        <v>12</v>
      </c>
      <c r="B5">
        <v>10</v>
      </c>
      <c r="C5" t="b">
        <f>OR(B5&lt;$F$34, B5&gt;$F$35)</f>
        <v>0</v>
      </c>
      <c r="M5" s="4" t="s">
        <v>16</v>
      </c>
      <c r="N5" s="1" t="s">
        <v>17</v>
      </c>
      <c r="O5" s="4">
        <f>(25/100)*(10+1)</f>
        <v>2.75</v>
      </c>
      <c r="P5" s="1">
        <f>B6+(0.75*(B7-B6))</f>
        <v>13.5</v>
      </c>
    </row>
    <row r="6" spans="1:16" x14ac:dyDescent="0.3">
      <c r="A6">
        <v>15</v>
      </c>
      <c r="B6">
        <v>12</v>
      </c>
      <c r="C6" t="b">
        <f t="shared" ref="C6:C14" si="0">OR(B6&lt;$F$34, B6&gt;$F$35)</f>
        <v>0</v>
      </c>
      <c r="M6" s="4" t="s">
        <v>14</v>
      </c>
      <c r="N6" s="1" t="s">
        <v>18</v>
      </c>
      <c r="O6" s="4">
        <f>50/100*(10+1)</f>
        <v>5.5</v>
      </c>
      <c r="P6" s="1">
        <f>B9+(0.5*(B10-B9))</f>
        <v>17.5</v>
      </c>
    </row>
    <row r="7" spans="1:16" x14ac:dyDescent="0.3">
      <c r="A7">
        <v>14</v>
      </c>
      <c r="B7">
        <v>14</v>
      </c>
      <c r="C7" t="b">
        <f t="shared" si="0"/>
        <v>0</v>
      </c>
      <c r="M7" s="4" t="s">
        <v>34</v>
      </c>
      <c r="N7" s="1" t="s">
        <v>19</v>
      </c>
      <c r="O7" s="4">
        <f>(75/100)*(10+1)</f>
        <v>8.25</v>
      </c>
      <c r="P7" s="1">
        <f>B12+(0.25*(B13-B12))</f>
        <v>20.5</v>
      </c>
    </row>
    <row r="8" spans="1:16" x14ac:dyDescent="0.3">
      <c r="A8">
        <v>10</v>
      </c>
      <c r="B8">
        <v>15</v>
      </c>
      <c r="C8" t="b">
        <f t="shared" si="0"/>
        <v>0</v>
      </c>
    </row>
    <row r="9" spans="1:16" x14ac:dyDescent="0.3">
      <c r="A9">
        <v>18</v>
      </c>
      <c r="B9">
        <v>17</v>
      </c>
      <c r="C9" t="b">
        <f t="shared" si="0"/>
        <v>0</v>
      </c>
    </row>
    <row r="10" spans="1:16" x14ac:dyDescent="0.3">
      <c r="A10">
        <v>20</v>
      </c>
      <c r="B10">
        <v>18</v>
      </c>
      <c r="C10" t="b">
        <f t="shared" si="0"/>
        <v>0</v>
      </c>
    </row>
    <row r="11" spans="1:16" x14ac:dyDescent="0.3">
      <c r="A11">
        <v>22</v>
      </c>
      <c r="B11">
        <v>19</v>
      </c>
      <c r="C11" t="b">
        <f t="shared" si="0"/>
        <v>0</v>
      </c>
    </row>
    <row r="12" spans="1:16" x14ac:dyDescent="0.3">
      <c r="A12">
        <v>24</v>
      </c>
      <c r="B12">
        <v>20</v>
      </c>
      <c r="C12" t="b">
        <f t="shared" si="0"/>
        <v>0</v>
      </c>
    </row>
    <row r="13" spans="1:16" x14ac:dyDescent="0.3">
      <c r="A13">
        <v>17</v>
      </c>
      <c r="B13">
        <v>22</v>
      </c>
      <c r="C13" t="b">
        <f t="shared" si="0"/>
        <v>0</v>
      </c>
    </row>
    <row r="14" spans="1:16" x14ac:dyDescent="0.3">
      <c r="A14">
        <v>19</v>
      </c>
      <c r="B14">
        <v>24</v>
      </c>
      <c r="C14" t="b">
        <f t="shared" si="0"/>
        <v>0</v>
      </c>
    </row>
    <row r="15" spans="1:16" x14ac:dyDescent="0.3">
      <c r="A15" s="4">
        <f>SUM(A5:A14)</f>
        <v>171</v>
      </c>
    </row>
    <row r="17" spans="1:14" ht="15.6" x14ac:dyDescent="0.3">
      <c r="A17" s="15" t="s">
        <v>21</v>
      </c>
      <c r="B17" s="15"/>
      <c r="C17" s="15"/>
      <c r="D17" s="15"/>
      <c r="E17" s="15"/>
      <c r="F17" s="15"/>
      <c r="G17" s="10"/>
    </row>
    <row r="18" spans="1:14" ht="15.6" x14ac:dyDescent="0.3">
      <c r="A18" s="15" t="s">
        <v>22</v>
      </c>
      <c r="B18" s="15"/>
      <c r="C18" s="15"/>
      <c r="D18" s="15"/>
      <c r="E18" s="15"/>
      <c r="F18" s="15"/>
      <c r="G18" s="15"/>
    </row>
    <row r="20" spans="1:14" x14ac:dyDescent="0.3">
      <c r="D20" s="4" t="s">
        <v>17</v>
      </c>
      <c r="E20" s="4">
        <f>B6+(0.75*(B7-B6))</f>
        <v>13.5</v>
      </c>
    </row>
    <row r="21" spans="1:14" x14ac:dyDescent="0.3">
      <c r="D21" s="4" t="s">
        <v>18</v>
      </c>
      <c r="E21" s="4">
        <f>B9+(0.5*(B10-B9))</f>
        <v>17.5</v>
      </c>
      <c r="M21" s="1" t="s">
        <v>23</v>
      </c>
      <c r="N21" s="1">
        <f>E22-E20</f>
        <v>7</v>
      </c>
    </row>
    <row r="22" spans="1:14" x14ac:dyDescent="0.3">
      <c r="D22" s="4" t="s">
        <v>19</v>
      </c>
      <c r="E22" s="4">
        <f>B12+(0.25*(B13-B12))</f>
        <v>20.5</v>
      </c>
    </row>
    <row r="24" spans="1:14" ht="15.6" x14ac:dyDescent="0.3">
      <c r="A24" s="15" t="s">
        <v>24</v>
      </c>
      <c r="B24" s="15"/>
      <c r="C24" s="15"/>
      <c r="D24" s="15"/>
      <c r="E24" s="15"/>
      <c r="F24" s="10"/>
      <c r="G24" s="10"/>
    </row>
    <row r="25" spans="1:14" ht="15.6" x14ac:dyDescent="0.3">
      <c r="A25" s="15" t="s">
        <v>25</v>
      </c>
      <c r="B25" s="15"/>
      <c r="C25" s="15"/>
      <c r="D25" s="15"/>
      <c r="E25" s="15"/>
      <c r="F25" s="15"/>
      <c r="G25" s="15"/>
    </row>
    <row r="27" spans="1:14" x14ac:dyDescent="0.3">
      <c r="E27" s="1" t="s">
        <v>26</v>
      </c>
      <c r="F27" s="1">
        <f>MIN(A5:A14)</f>
        <v>10</v>
      </c>
    </row>
    <row r="28" spans="1:14" x14ac:dyDescent="0.3">
      <c r="E28" s="1" t="s">
        <v>27</v>
      </c>
      <c r="F28" s="1">
        <f>MAX(A5:A14)</f>
        <v>24</v>
      </c>
    </row>
    <row r="30" spans="1:14" ht="15.6" x14ac:dyDescent="0.3">
      <c r="A30" s="15" t="s">
        <v>28</v>
      </c>
      <c r="B30" s="15"/>
      <c r="C30" s="15"/>
      <c r="D30" s="15"/>
      <c r="E30" s="15"/>
      <c r="F30" s="10"/>
    </row>
    <row r="31" spans="1:14" ht="15.6" x14ac:dyDescent="0.3">
      <c r="A31" s="15" t="s">
        <v>29</v>
      </c>
      <c r="B31" s="15"/>
      <c r="C31" s="15"/>
      <c r="D31" s="15"/>
      <c r="E31" s="15"/>
      <c r="F31" s="15"/>
    </row>
    <row r="32" spans="1:14" ht="15.6" x14ac:dyDescent="0.3">
      <c r="A32" s="15" t="s">
        <v>30</v>
      </c>
      <c r="B32" s="15"/>
      <c r="C32" s="15"/>
      <c r="D32" s="15"/>
      <c r="E32" s="15"/>
      <c r="F32" s="15"/>
    </row>
    <row r="34" spans="5:7" x14ac:dyDescent="0.3">
      <c r="E34" s="1" t="s">
        <v>31</v>
      </c>
      <c r="F34" s="1">
        <f>E20-(1.5*N21)</f>
        <v>3</v>
      </c>
    </row>
    <row r="35" spans="5:7" x14ac:dyDescent="0.3">
      <c r="E35" s="1" t="s">
        <v>32</v>
      </c>
      <c r="F35" s="1">
        <f>E22+(1.5*N21)</f>
        <v>31</v>
      </c>
    </row>
    <row r="37" spans="5:7" x14ac:dyDescent="0.3">
      <c r="E37" s="1" t="s">
        <v>33</v>
      </c>
      <c r="F37" s="1" t="s">
        <v>36</v>
      </c>
      <c r="G37" s="1"/>
    </row>
  </sheetData>
  <mergeCells count="10">
    <mergeCell ref="A24:E24"/>
    <mergeCell ref="A25:G25"/>
    <mergeCell ref="A30:E30"/>
    <mergeCell ref="A31:F31"/>
    <mergeCell ref="A32:F32"/>
    <mergeCell ref="M4:N4"/>
    <mergeCell ref="A1:D1"/>
    <mergeCell ref="A2:K2"/>
    <mergeCell ref="A17:F17"/>
    <mergeCell ref="A18:G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FF33B-D15B-4FF5-AB90-C58F936D0988}">
  <dimension ref="A2:Q36"/>
  <sheetViews>
    <sheetView topLeftCell="A9" workbookViewId="0">
      <selection activeCell="A18" sqref="A18:J19"/>
    </sheetView>
  </sheetViews>
  <sheetFormatPr defaultRowHeight="14.4" x14ac:dyDescent="0.3"/>
  <sheetData>
    <row r="2" spans="1:17" ht="15.6" x14ac:dyDescent="0.3">
      <c r="A2" s="15" t="s">
        <v>37</v>
      </c>
      <c r="B2" s="15"/>
      <c r="C2" s="15"/>
      <c r="D2" s="15"/>
      <c r="E2" s="9"/>
      <c r="F2" s="9"/>
      <c r="G2" s="9"/>
      <c r="H2" s="9"/>
      <c r="I2" s="9"/>
      <c r="J2" s="10"/>
    </row>
    <row r="3" spans="1:17" ht="15.6" x14ac:dyDescent="0.3">
      <c r="A3" s="15" t="s">
        <v>38</v>
      </c>
      <c r="B3" s="15"/>
      <c r="C3" s="15"/>
      <c r="D3" s="15"/>
      <c r="E3" s="15"/>
      <c r="F3" s="15"/>
      <c r="G3" s="15"/>
      <c r="H3" s="15"/>
      <c r="I3" s="15"/>
      <c r="J3" s="15"/>
    </row>
    <row r="5" spans="1:17" x14ac:dyDescent="0.3">
      <c r="A5" s="4" t="s">
        <v>44</v>
      </c>
      <c r="B5" s="4" t="s">
        <v>42</v>
      </c>
      <c r="C5" s="4" t="s">
        <v>43</v>
      </c>
      <c r="O5" s="16" t="s">
        <v>40</v>
      </c>
      <c r="P5" s="11"/>
      <c r="Q5" s="4">
        <v>10</v>
      </c>
    </row>
    <row r="6" spans="1:17" x14ac:dyDescent="0.3">
      <c r="A6">
        <v>10</v>
      </c>
      <c r="B6">
        <f>A6-$Q$6</f>
        <v>-7.1000000000000014</v>
      </c>
      <c r="C6">
        <f>B6^2</f>
        <v>50.410000000000018</v>
      </c>
      <c r="O6" s="16" t="s">
        <v>41</v>
      </c>
      <c r="P6" s="11"/>
      <c r="Q6" s="4">
        <f>AVERAGE(A6:A15)</f>
        <v>17.100000000000001</v>
      </c>
    </row>
    <row r="7" spans="1:17" x14ac:dyDescent="0.3">
      <c r="A7">
        <v>12</v>
      </c>
      <c r="B7">
        <f t="shared" ref="B7:B15" si="0">A7-$Q$6</f>
        <v>-5.1000000000000014</v>
      </c>
      <c r="C7">
        <f t="shared" ref="C7:C15" si="1">B7^2</f>
        <v>26.010000000000016</v>
      </c>
      <c r="O7" s="18" t="s">
        <v>39</v>
      </c>
      <c r="P7" s="19"/>
      <c r="Q7" s="7">
        <f>MAX(A6:A15)-MIN(A6:A15)</f>
        <v>14</v>
      </c>
    </row>
    <row r="8" spans="1:17" x14ac:dyDescent="0.3">
      <c r="A8">
        <v>14</v>
      </c>
      <c r="B8">
        <f t="shared" si="0"/>
        <v>-3.1000000000000014</v>
      </c>
      <c r="C8">
        <f t="shared" si="1"/>
        <v>9.6100000000000083</v>
      </c>
      <c r="O8" s="18" t="s">
        <v>130</v>
      </c>
      <c r="P8" s="19"/>
      <c r="Q8" s="1">
        <f>C16/Q5</f>
        <v>17.490000000000002</v>
      </c>
    </row>
    <row r="9" spans="1:17" x14ac:dyDescent="0.3">
      <c r="A9">
        <v>15</v>
      </c>
      <c r="B9">
        <f t="shared" si="0"/>
        <v>-2.1000000000000014</v>
      </c>
      <c r="C9">
        <f t="shared" si="1"/>
        <v>4.4100000000000064</v>
      </c>
      <c r="O9" s="18" t="s">
        <v>131</v>
      </c>
      <c r="P9" s="19"/>
      <c r="Q9" s="1">
        <f>SQRT(Q8)</f>
        <v>4.1821047332652972</v>
      </c>
    </row>
    <row r="10" spans="1:17" x14ac:dyDescent="0.3">
      <c r="A10">
        <v>17</v>
      </c>
      <c r="B10">
        <f t="shared" si="0"/>
        <v>-0.10000000000000142</v>
      </c>
      <c r="C10">
        <f t="shared" si="1"/>
        <v>1.0000000000000285E-2</v>
      </c>
    </row>
    <row r="11" spans="1:17" x14ac:dyDescent="0.3">
      <c r="A11">
        <v>18</v>
      </c>
      <c r="B11">
        <f t="shared" si="0"/>
        <v>0.89999999999999858</v>
      </c>
      <c r="C11">
        <f t="shared" si="1"/>
        <v>0.80999999999999739</v>
      </c>
    </row>
    <row r="12" spans="1:17" x14ac:dyDescent="0.3">
      <c r="A12">
        <v>19</v>
      </c>
      <c r="B12">
        <f t="shared" si="0"/>
        <v>1.8999999999999986</v>
      </c>
      <c r="C12">
        <f t="shared" si="1"/>
        <v>3.6099999999999945</v>
      </c>
    </row>
    <row r="13" spans="1:17" x14ac:dyDescent="0.3">
      <c r="A13">
        <v>20</v>
      </c>
      <c r="B13">
        <f t="shared" si="0"/>
        <v>2.8999999999999986</v>
      </c>
      <c r="C13">
        <f t="shared" si="1"/>
        <v>8.4099999999999913</v>
      </c>
    </row>
    <row r="14" spans="1:17" x14ac:dyDescent="0.3">
      <c r="A14">
        <v>22</v>
      </c>
      <c r="B14">
        <f t="shared" si="0"/>
        <v>4.8999999999999986</v>
      </c>
      <c r="C14">
        <f t="shared" si="1"/>
        <v>24.009999999999987</v>
      </c>
    </row>
    <row r="15" spans="1:17" x14ac:dyDescent="0.3">
      <c r="A15">
        <v>24</v>
      </c>
      <c r="B15">
        <f t="shared" si="0"/>
        <v>6.8999999999999986</v>
      </c>
      <c r="C15">
        <f t="shared" si="1"/>
        <v>47.609999999999978</v>
      </c>
    </row>
    <row r="16" spans="1:17" x14ac:dyDescent="0.3">
      <c r="C16" s="4">
        <f>SUM(C6:C15)</f>
        <v>174.90000000000003</v>
      </c>
    </row>
    <row r="18" spans="1:16" ht="15.6" x14ac:dyDescent="0.3">
      <c r="A18" s="15" t="s">
        <v>45</v>
      </c>
      <c r="B18" s="15"/>
      <c r="C18" s="15"/>
      <c r="D18" s="15"/>
      <c r="E18" s="9"/>
      <c r="F18" s="9"/>
      <c r="G18" s="9"/>
      <c r="H18" s="9"/>
      <c r="I18" s="9"/>
      <c r="J18" s="9"/>
    </row>
    <row r="19" spans="1:16" ht="15.6" x14ac:dyDescent="0.3">
      <c r="A19" s="15" t="s">
        <v>46</v>
      </c>
      <c r="B19" s="15"/>
      <c r="C19" s="15"/>
      <c r="D19" s="15"/>
      <c r="E19" s="15"/>
      <c r="F19" s="15"/>
      <c r="G19" s="15"/>
      <c r="H19" s="15"/>
      <c r="I19" s="15"/>
      <c r="J19" s="15"/>
    </row>
    <row r="21" spans="1:16" x14ac:dyDescent="0.3">
      <c r="A21" s="4" t="s">
        <v>44</v>
      </c>
      <c r="B21" s="4" t="s">
        <v>42</v>
      </c>
      <c r="C21" s="1" t="s">
        <v>48</v>
      </c>
      <c r="O21" s="4" t="s">
        <v>58</v>
      </c>
      <c r="P21" s="4">
        <f>AVERAGE(A22:A31)</f>
        <v>17.100000000000001</v>
      </c>
    </row>
    <row r="22" spans="1:16" x14ac:dyDescent="0.3">
      <c r="A22">
        <v>10</v>
      </c>
      <c r="B22">
        <f>A22-$Q$6</f>
        <v>-7.1000000000000014</v>
      </c>
      <c r="C22" s="5">
        <f>B22/$P$22</f>
        <v>-1.6977097544987771</v>
      </c>
      <c r="O22" s="3" t="s">
        <v>47</v>
      </c>
      <c r="P22" s="4">
        <f>Q9</f>
        <v>4.1821047332652972</v>
      </c>
    </row>
    <row r="23" spans="1:16" x14ac:dyDescent="0.3">
      <c r="A23">
        <v>12</v>
      </c>
      <c r="B23">
        <f t="shared" ref="B23:B31" si="2">A23-$Q$6</f>
        <v>-5.1000000000000014</v>
      </c>
      <c r="C23" s="5">
        <f t="shared" ref="C23:C31" si="3">B23/$P$22</f>
        <v>-1.2194816546399667</v>
      </c>
    </row>
    <row r="24" spans="1:16" x14ac:dyDescent="0.3">
      <c r="A24">
        <v>14</v>
      </c>
      <c r="B24">
        <f t="shared" si="2"/>
        <v>-3.1000000000000014</v>
      </c>
      <c r="C24" s="5">
        <f t="shared" si="3"/>
        <v>-0.7412535547811564</v>
      </c>
    </row>
    <row r="25" spans="1:16" x14ac:dyDescent="0.3">
      <c r="A25">
        <v>15</v>
      </c>
      <c r="B25">
        <f t="shared" si="2"/>
        <v>-2.1000000000000014</v>
      </c>
      <c r="C25" s="5">
        <f t="shared" si="3"/>
        <v>-0.50213950485175118</v>
      </c>
    </row>
    <row r="26" spans="1:16" x14ac:dyDescent="0.3">
      <c r="A26">
        <v>17</v>
      </c>
      <c r="B26">
        <f t="shared" si="2"/>
        <v>-0.10000000000000142</v>
      </c>
      <c r="C26" s="5">
        <f t="shared" si="3"/>
        <v>-2.3911404992940859E-2</v>
      </c>
    </row>
    <row r="27" spans="1:16" x14ac:dyDescent="0.3">
      <c r="A27">
        <v>18</v>
      </c>
      <c r="B27">
        <f t="shared" si="2"/>
        <v>0.89999999999999858</v>
      </c>
      <c r="C27" s="5">
        <f t="shared" si="3"/>
        <v>0.21520264493646432</v>
      </c>
    </row>
    <row r="28" spans="1:16" x14ac:dyDescent="0.3">
      <c r="A28">
        <v>19</v>
      </c>
      <c r="B28">
        <f t="shared" si="2"/>
        <v>1.8999999999999986</v>
      </c>
      <c r="C28" s="5">
        <f t="shared" si="3"/>
        <v>0.45431669486586951</v>
      </c>
    </row>
    <row r="29" spans="1:16" x14ac:dyDescent="0.3">
      <c r="A29">
        <v>20</v>
      </c>
      <c r="B29">
        <f t="shared" si="2"/>
        <v>2.8999999999999986</v>
      </c>
      <c r="C29" s="5">
        <f t="shared" si="3"/>
        <v>0.69343074479527467</v>
      </c>
    </row>
    <row r="30" spans="1:16" x14ac:dyDescent="0.3">
      <c r="A30">
        <v>22</v>
      </c>
      <c r="B30">
        <f t="shared" si="2"/>
        <v>4.8999999999999986</v>
      </c>
      <c r="C30" s="5">
        <f t="shared" si="3"/>
        <v>1.171658844654085</v>
      </c>
    </row>
    <row r="31" spans="1:16" x14ac:dyDescent="0.3">
      <c r="A31">
        <v>24</v>
      </c>
      <c r="B31">
        <f t="shared" si="2"/>
        <v>6.8999999999999986</v>
      </c>
      <c r="C31" s="5">
        <f t="shared" si="3"/>
        <v>1.6498869445128954</v>
      </c>
    </row>
    <row r="32" spans="1:16" x14ac:dyDescent="0.3">
      <c r="A32" s="4">
        <f>SUM(A22:A31)</f>
        <v>171</v>
      </c>
    </row>
    <row r="34" spans="3:7" x14ac:dyDescent="0.3">
      <c r="C34" s="16" t="s">
        <v>138</v>
      </c>
      <c r="D34" s="17"/>
      <c r="E34" s="17"/>
      <c r="F34" s="17"/>
      <c r="G34" s="11"/>
    </row>
    <row r="36" spans="3:7" x14ac:dyDescent="0.3">
      <c r="C36" s="16" t="s">
        <v>139</v>
      </c>
      <c r="D36" s="17"/>
      <c r="E36" s="17"/>
      <c r="F36" s="17"/>
      <c r="G36" s="11"/>
    </row>
  </sheetData>
  <mergeCells count="11">
    <mergeCell ref="A2:D2"/>
    <mergeCell ref="A3:J3"/>
    <mergeCell ref="O5:P5"/>
    <mergeCell ref="O6:P6"/>
    <mergeCell ref="O7:P7"/>
    <mergeCell ref="C34:G34"/>
    <mergeCell ref="C36:G36"/>
    <mergeCell ref="A18:D18"/>
    <mergeCell ref="A19:J19"/>
    <mergeCell ref="O8:P8"/>
    <mergeCell ref="O9:P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190DA-6B0B-44B9-A950-4B15902A9D48}">
  <dimension ref="A2:P14"/>
  <sheetViews>
    <sheetView workbookViewId="0">
      <selection activeCell="A3" sqref="A3:M3"/>
    </sheetView>
  </sheetViews>
  <sheetFormatPr defaultRowHeight="14.4" x14ac:dyDescent="0.3"/>
  <sheetData>
    <row r="2" spans="1:16" ht="15.6" x14ac:dyDescent="0.3">
      <c r="A2" s="15" t="s">
        <v>49</v>
      </c>
      <c r="B2" s="15"/>
      <c r="C2" s="15"/>
      <c r="D2" s="15"/>
      <c r="E2" s="9"/>
      <c r="F2" s="9"/>
      <c r="G2" s="9"/>
      <c r="H2" s="9"/>
      <c r="I2" s="9"/>
      <c r="J2" s="9"/>
      <c r="K2" s="9"/>
    </row>
    <row r="3" spans="1:16" ht="15.6" x14ac:dyDescent="0.3">
      <c r="A3" s="15" t="s">
        <v>50</v>
      </c>
      <c r="B3" s="15"/>
      <c r="C3" s="15"/>
      <c r="D3" s="15"/>
      <c r="E3" s="15"/>
      <c r="F3" s="15"/>
      <c r="G3" s="15"/>
      <c r="H3" s="15"/>
      <c r="I3" s="15"/>
      <c r="J3" s="15"/>
      <c r="K3" s="15"/>
      <c r="L3" s="15"/>
      <c r="M3" s="15"/>
    </row>
    <row r="5" spans="1:16" x14ac:dyDescent="0.3">
      <c r="A5" s="4" t="s">
        <v>51</v>
      </c>
      <c r="B5" s="4" t="s">
        <v>52</v>
      </c>
      <c r="C5" s="4" t="s">
        <v>53</v>
      </c>
      <c r="D5" s="4" t="s">
        <v>54</v>
      </c>
      <c r="E5" s="4" t="s">
        <v>55</v>
      </c>
      <c r="F5" s="4" t="s">
        <v>56</v>
      </c>
      <c r="G5" s="12" t="s">
        <v>57</v>
      </c>
      <c r="H5" s="12"/>
      <c r="O5" s="4" t="s">
        <v>62</v>
      </c>
      <c r="P5" s="4">
        <v>5</v>
      </c>
    </row>
    <row r="6" spans="1:16" x14ac:dyDescent="0.3">
      <c r="A6">
        <v>10</v>
      </c>
      <c r="B6">
        <v>5</v>
      </c>
      <c r="C6">
        <f>A6-$P$7</f>
        <v>-20</v>
      </c>
      <c r="D6">
        <f>B6-$P$8</f>
        <v>-10</v>
      </c>
      <c r="E6">
        <f>C6^2</f>
        <v>400</v>
      </c>
      <c r="F6">
        <f>D6^2</f>
        <v>100</v>
      </c>
      <c r="G6" s="21">
        <f>C6*D6</f>
        <v>200</v>
      </c>
      <c r="H6" s="21"/>
      <c r="O6" s="4" t="s">
        <v>63</v>
      </c>
      <c r="P6" s="4">
        <v>5</v>
      </c>
    </row>
    <row r="7" spans="1:16" x14ac:dyDescent="0.3">
      <c r="A7">
        <v>20</v>
      </c>
      <c r="B7">
        <v>10</v>
      </c>
      <c r="C7">
        <f t="shared" ref="C7:C10" si="0">A7-$P$7</f>
        <v>-10</v>
      </c>
      <c r="D7">
        <f t="shared" ref="D7:D10" si="1">B7-$P$8</f>
        <v>-5</v>
      </c>
      <c r="E7">
        <f t="shared" ref="E7:E10" si="2">C7^2</f>
        <v>100</v>
      </c>
      <c r="F7">
        <f t="shared" ref="F7:F10" si="3">D7^2</f>
        <v>25</v>
      </c>
      <c r="G7" s="21">
        <f t="shared" ref="G7:G10" si="4">C7*D7</f>
        <v>50</v>
      </c>
      <c r="H7" s="21"/>
      <c r="O7" s="4" t="s">
        <v>58</v>
      </c>
      <c r="P7" s="4">
        <f>A11/P5</f>
        <v>30</v>
      </c>
    </row>
    <row r="8" spans="1:16" x14ac:dyDescent="0.3">
      <c r="A8">
        <v>30</v>
      </c>
      <c r="B8">
        <v>15</v>
      </c>
      <c r="C8">
        <f t="shared" si="0"/>
        <v>0</v>
      </c>
      <c r="D8">
        <f t="shared" si="1"/>
        <v>0</v>
      </c>
      <c r="E8">
        <f t="shared" si="2"/>
        <v>0</v>
      </c>
      <c r="F8">
        <f t="shared" si="3"/>
        <v>0</v>
      </c>
      <c r="G8" s="21">
        <f t="shared" si="4"/>
        <v>0</v>
      </c>
      <c r="H8" s="21"/>
      <c r="O8" s="4" t="s">
        <v>59</v>
      </c>
      <c r="P8" s="4">
        <f>B11/P6</f>
        <v>15</v>
      </c>
    </row>
    <row r="9" spans="1:16" x14ac:dyDescent="0.3">
      <c r="A9">
        <v>40</v>
      </c>
      <c r="B9">
        <v>20</v>
      </c>
      <c r="C9">
        <f t="shared" si="0"/>
        <v>10</v>
      </c>
      <c r="D9">
        <f t="shared" si="1"/>
        <v>5</v>
      </c>
      <c r="E9">
        <f t="shared" si="2"/>
        <v>100</v>
      </c>
      <c r="F9">
        <f t="shared" si="3"/>
        <v>25</v>
      </c>
      <c r="G9" s="21">
        <f t="shared" si="4"/>
        <v>50</v>
      </c>
      <c r="H9" s="21"/>
    </row>
    <row r="10" spans="1:16" x14ac:dyDescent="0.3">
      <c r="A10">
        <v>50</v>
      </c>
      <c r="B10">
        <v>25</v>
      </c>
      <c r="C10">
        <f t="shared" si="0"/>
        <v>20</v>
      </c>
      <c r="D10">
        <f t="shared" si="1"/>
        <v>10</v>
      </c>
      <c r="E10">
        <f t="shared" si="2"/>
        <v>400</v>
      </c>
      <c r="F10">
        <f t="shared" si="3"/>
        <v>100</v>
      </c>
      <c r="G10" s="21">
        <f t="shared" si="4"/>
        <v>200</v>
      </c>
      <c r="H10" s="21"/>
    </row>
    <row r="11" spans="1:16" x14ac:dyDescent="0.3">
      <c r="A11" s="4">
        <f t="shared" ref="A11:F11" si="5">SUM(A6:A10)</f>
        <v>150</v>
      </c>
      <c r="B11" s="4">
        <f t="shared" si="5"/>
        <v>75</v>
      </c>
      <c r="C11" s="4">
        <f t="shared" si="5"/>
        <v>0</v>
      </c>
      <c r="D11" s="4">
        <f t="shared" si="5"/>
        <v>0</v>
      </c>
      <c r="E11" s="4">
        <f t="shared" si="5"/>
        <v>1000</v>
      </c>
      <c r="F11" s="4">
        <f t="shared" si="5"/>
        <v>250</v>
      </c>
      <c r="G11" s="12">
        <f>SUM(G6:H10)</f>
        <v>500</v>
      </c>
      <c r="H11" s="12"/>
    </row>
    <row r="13" spans="1:16" x14ac:dyDescent="0.3">
      <c r="J13" s="20" t="s">
        <v>60</v>
      </c>
      <c r="K13" s="20"/>
      <c r="L13" s="20"/>
    </row>
    <row r="14" spans="1:16" x14ac:dyDescent="0.3">
      <c r="J14" s="20" t="s">
        <v>61</v>
      </c>
      <c r="K14" s="20"/>
      <c r="L14" s="1">
        <f>G11/SQRT(E11*F11)</f>
        <v>1</v>
      </c>
    </row>
  </sheetData>
  <mergeCells count="11">
    <mergeCell ref="A2:D2"/>
    <mergeCell ref="G11:H11"/>
    <mergeCell ref="G5:H5"/>
    <mergeCell ref="J13:L13"/>
    <mergeCell ref="A3:M3"/>
    <mergeCell ref="J14:K14"/>
    <mergeCell ref="G6:H6"/>
    <mergeCell ref="G7:H7"/>
    <mergeCell ref="G8:H8"/>
    <mergeCell ref="G9:H9"/>
    <mergeCell ref="G10:H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B8F81-98EC-4F94-8736-D9FDA3241DF6}">
  <dimension ref="A2:K10"/>
  <sheetViews>
    <sheetView workbookViewId="0">
      <selection activeCell="A3" sqref="A3:K3"/>
    </sheetView>
  </sheetViews>
  <sheetFormatPr defaultRowHeight="14.4" x14ac:dyDescent="0.3"/>
  <sheetData>
    <row r="2" spans="1:11" ht="15.6" x14ac:dyDescent="0.3">
      <c r="A2" s="15" t="s">
        <v>64</v>
      </c>
      <c r="B2" s="15"/>
      <c r="C2" s="15"/>
      <c r="D2" s="15"/>
      <c r="E2" s="9"/>
      <c r="F2" s="9"/>
      <c r="G2" s="9"/>
      <c r="H2" s="9"/>
      <c r="I2" s="9"/>
      <c r="J2" s="9"/>
    </row>
    <row r="3" spans="1:11" ht="15.6" x14ac:dyDescent="0.3">
      <c r="A3" s="15" t="s">
        <v>65</v>
      </c>
      <c r="B3" s="15"/>
      <c r="C3" s="15"/>
      <c r="D3" s="15"/>
      <c r="E3" s="15"/>
      <c r="F3" s="15"/>
      <c r="G3" s="15"/>
      <c r="H3" s="15"/>
      <c r="I3" s="15"/>
      <c r="J3" s="15"/>
      <c r="K3" s="15"/>
    </row>
    <row r="5" spans="1:11" x14ac:dyDescent="0.3">
      <c r="A5" s="4" t="s">
        <v>51</v>
      </c>
      <c r="B5" s="4" t="s">
        <v>52</v>
      </c>
    </row>
    <row r="6" spans="1:11" x14ac:dyDescent="0.3">
      <c r="A6">
        <v>10</v>
      </c>
      <c r="B6">
        <v>5</v>
      </c>
    </row>
    <row r="7" spans="1:11" x14ac:dyDescent="0.3">
      <c r="A7">
        <v>20</v>
      </c>
      <c r="B7">
        <v>10</v>
      </c>
    </row>
    <row r="8" spans="1:11" x14ac:dyDescent="0.3">
      <c r="A8">
        <v>30</v>
      </c>
      <c r="B8">
        <v>15</v>
      </c>
    </row>
    <row r="9" spans="1:11" x14ac:dyDescent="0.3">
      <c r="A9">
        <v>40</v>
      </c>
      <c r="B9">
        <v>20</v>
      </c>
    </row>
    <row r="10" spans="1:11" x14ac:dyDescent="0.3">
      <c r="A10">
        <v>50</v>
      </c>
      <c r="B10">
        <v>25</v>
      </c>
    </row>
  </sheetData>
  <mergeCells count="2">
    <mergeCell ref="A2:D2"/>
    <mergeCell ref="A3:K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6BA74-871B-415F-81E7-BE0B25AFC837}">
  <dimension ref="A2:L15"/>
  <sheetViews>
    <sheetView workbookViewId="0">
      <selection activeCell="A3" sqref="A3:L3"/>
    </sheetView>
  </sheetViews>
  <sheetFormatPr defaultRowHeight="14.4" x14ac:dyDescent="0.3"/>
  <sheetData>
    <row r="2" spans="1:12" ht="15.6" x14ac:dyDescent="0.3">
      <c r="A2" s="15" t="s">
        <v>66</v>
      </c>
      <c r="B2" s="15"/>
      <c r="C2" s="15"/>
      <c r="D2" s="15"/>
      <c r="E2" s="9"/>
      <c r="F2" s="9"/>
      <c r="G2" s="9"/>
      <c r="H2" s="9"/>
      <c r="I2" s="9"/>
      <c r="J2" s="9"/>
    </row>
    <row r="3" spans="1:12" ht="15.6" x14ac:dyDescent="0.3">
      <c r="A3" s="15" t="s">
        <v>67</v>
      </c>
      <c r="B3" s="15"/>
      <c r="C3" s="15"/>
      <c r="D3" s="15"/>
      <c r="E3" s="15"/>
      <c r="F3" s="15"/>
      <c r="G3" s="15"/>
      <c r="H3" s="15"/>
      <c r="I3" s="15"/>
      <c r="J3" s="15"/>
      <c r="K3" s="15"/>
      <c r="L3" s="15"/>
    </row>
    <row r="5" spans="1:12" x14ac:dyDescent="0.3">
      <c r="E5" s="4" t="s">
        <v>4</v>
      </c>
    </row>
    <row r="6" spans="1:12" x14ac:dyDescent="0.3">
      <c r="A6" s="4" t="s">
        <v>68</v>
      </c>
      <c r="B6" s="4">
        <f>B9-B7</f>
        <v>7</v>
      </c>
      <c r="E6">
        <v>10</v>
      </c>
    </row>
    <row r="7" spans="1:12" x14ac:dyDescent="0.3">
      <c r="A7" s="4" t="s">
        <v>17</v>
      </c>
      <c r="B7" s="4">
        <f>12+(0.75*(14-12))</f>
        <v>13.5</v>
      </c>
      <c r="E7">
        <v>12</v>
      </c>
    </row>
    <row r="8" spans="1:12" x14ac:dyDescent="0.3">
      <c r="A8" s="4" t="s">
        <v>18</v>
      </c>
      <c r="B8" s="4">
        <f>MEDIAN(E6:E15)</f>
        <v>17.5</v>
      </c>
      <c r="E8">
        <v>14</v>
      </c>
    </row>
    <row r="9" spans="1:12" x14ac:dyDescent="0.3">
      <c r="A9" s="4" t="s">
        <v>19</v>
      </c>
      <c r="B9" s="4">
        <f>20+(0.25*(22-20))</f>
        <v>20.5</v>
      </c>
      <c r="E9">
        <v>15</v>
      </c>
    </row>
    <row r="10" spans="1:12" x14ac:dyDescent="0.3">
      <c r="A10" s="4" t="s">
        <v>31</v>
      </c>
      <c r="B10" s="4">
        <f>B7-(1.5*B6)</f>
        <v>3</v>
      </c>
      <c r="E10">
        <v>17</v>
      </c>
    </row>
    <row r="11" spans="1:12" x14ac:dyDescent="0.3">
      <c r="A11" s="4" t="s">
        <v>69</v>
      </c>
      <c r="B11" s="4">
        <f>B9+(1.5*B6)</f>
        <v>31</v>
      </c>
      <c r="E11">
        <v>18</v>
      </c>
    </row>
    <row r="12" spans="1:12" x14ac:dyDescent="0.3">
      <c r="E12">
        <v>19</v>
      </c>
    </row>
    <row r="13" spans="1:12" x14ac:dyDescent="0.3">
      <c r="A13" s="4" t="s">
        <v>70</v>
      </c>
      <c r="B13" s="4" t="s">
        <v>71</v>
      </c>
      <c r="E13">
        <v>20</v>
      </c>
    </row>
    <row r="14" spans="1:12" x14ac:dyDescent="0.3">
      <c r="E14">
        <v>22</v>
      </c>
    </row>
    <row r="15" spans="1:12" x14ac:dyDescent="0.3">
      <c r="E15">
        <v>24</v>
      </c>
    </row>
  </sheetData>
  <sortState xmlns:xlrd2="http://schemas.microsoft.com/office/spreadsheetml/2017/richdata2" ref="E6:E15">
    <sortCondition ref="E6:E15"/>
  </sortState>
  <mergeCells count="2">
    <mergeCell ref="A2:D2"/>
    <mergeCell ref="A3:L3"/>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61712-CDB4-4A00-8D8E-EB1E98C5185B}">
  <dimension ref="A2:L15"/>
  <sheetViews>
    <sheetView workbookViewId="0">
      <selection activeCell="A3" sqref="A3:L3"/>
    </sheetView>
  </sheetViews>
  <sheetFormatPr defaultRowHeight="14.4" x14ac:dyDescent="0.3"/>
  <sheetData>
    <row r="2" spans="1:12" ht="15.6" x14ac:dyDescent="0.3">
      <c r="A2" s="15" t="s">
        <v>72</v>
      </c>
      <c r="B2" s="15"/>
      <c r="C2" s="15"/>
      <c r="D2" s="9"/>
      <c r="E2" s="9"/>
      <c r="F2" s="9"/>
      <c r="G2" s="9"/>
      <c r="H2" s="9"/>
      <c r="I2" s="10"/>
      <c r="J2" s="10"/>
    </row>
    <row r="3" spans="1:12" ht="15.6" x14ac:dyDescent="0.3">
      <c r="A3" s="15" t="s">
        <v>67</v>
      </c>
      <c r="B3" s="15"/>
      <c r="C3" s="15"/>
      <c r="D3" s="15"/>
      <c r="E3" s="15"/>
      <c r="F3" s="15"/>
      <c r="G3" s="15"/>
      <c r="H3" s="15"/>
      <c r="I3" s="15"/>
      <c r="J3" s="15"/>
      <c r="K3" s="15"/>
      <c r="L3" s="15"/>
    </row>
    <row r="5" spans="1:12" x14ac:dyDescent="0.3">
      <c r="A5" s="4" t="s">
        <v>4</v>
      </c>
    </row>
    <row r="6" spans="1:12" x14ac:dyDescent="0.3">
      <c r="A6">
        <v>12</v>
      </c>
    </row>
    <row r="7" spans="1:12" x14ac:dyDescent="0.3">
      <c r="A7">
        <v>15</v>
      </c>
    </row>
    <row r="8" spans="1:12" x14ac:dyDescent="0.3">
      <c r="A8">
        <v>14</v>
      </c>
    </row>
    <row r="9" spans="1:12" x14ac:dyDescent="0.3">
      <c r="A9">
        <v>10</v>
      </c>
    </row>
    <row r="10" spans="1:12" x14ac:dyDescent="0.3">
      <c r="A10">
        <v>18</v>
      </c>
    </row>
    <row r="11" spans="1:12" x14ac:dyDescent="0.3">
      <c r="A11">
        <v>20</v>
      </c>
    </row>
    <row r="12" spans="1:12" x14ac:dyDescent="0.3">
      <c r="A12">
        <v>22</v>
      </c>
    </row>
    <row r="13" spans="1:12" x14ac:dyDescent="0.3">
      <c r="A13">
        <v>24</v>
      </c>
    </row>
    <row r="14" spans="1:12" x14ac:dyDescent="0.3">
      <c r="A14">
        <v>17</v>
      </c>
    </row>
    <row r="15" spans="1:12" x14ac:dyDescent="0.3">
      <c r="A15">
        <v>19</v>
      </c>
    </row>
  </sheetData>
  <mergeCells count="2">
    <mergeCell ref="A2:C2"/>
    <mergeCell ref="A3:L3"/>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6CF77-4C03-4E8C-9E53-611788278B0F}">
  <dimension ref="A2:K4"/>
  <sheetViews>
    <sheetView workbookViewId="0">
      <selection activeCell="A4" sqref="A4:J4"/>
    </sheetView>
  </sheetViews>
  <sheetFormatPr defaultRowHeight="14.4" x14ac:dyDescent="0.3"/>
  <sheetData>
    <row r="2" spans="1:11" ht="21" x14ac:dyDescent="0.4">
      <c r="G2" s="22" t="s">
        <v>73</v>
      </c>
      <c r="H2" s="22"/>
      <c r="I2" s="22"/>
      <c r="J2" s="22"/>
      <c r="K2" s="22"/>
    </row>
    <row r="3" spans="1:11" ht="15.6" x14ac:dyDescent="0.3">
      <c r="A3" s="15" t="s">
        <v>74</v>
      </c>
      <c r="B3" s="15"/>
      <c r="C3" s="15"/>
      <c r="D3" s="15"/>
      <c r="E3" s="9"/>
      <c r="F3" s="9"/>
      <c r="G3" s="9"/>
      <c r="H3" s="9"/>
    </row>
    <row r="4" spans="1:11" ht="15.6" x14ac:dyDescent="0.3">
      <c r="A4" s="15" t="s">
        <v>75</v>
      </c>
      <c r="B4" s="15"/>
      <c r="C4" s="15"/>
      <c r="D4" s="15"/>
      <c r="E4" s="15"/>
      <c r="F4" s="15"/>
      <c r="G4" s="15"/>
      <c r="H4" s="15"/>
      <c r="I4" s="15"/>
      <c r="J4" s="15"/>
    </row>
  </sheetData>
  <mergeCells count="3">
    <mergeCell ref="A3:D3"/>
    <mergeCell ref="G2:K2"/>
    <mergeCell ref="A4:J4"/>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AE007-F26B-460A-BD88-0A9B57AA3E26}">
  <dimension ref="A2:F3"/>
  <sheetViews>
    <sheetView topLeftCell="A2" workbookViewId="0">
      <selection activeCell="A2" sqref="A2:C2"/>
    </sheetView>
  </sheetViews>
  <sheetFormatPr defaultRowHeight="14.4" x14ac:dyDescent="0.3"/>
  <sheetData>
    <row r="2" spans="1:6" ht="15.6" x14ac:dyDescent="0.3">
      <c r="A2" s="15" t="s">
        <v>76</v>
      </c>
      <c r="B2" s="15"/>
      <c r="C2" s="15"/>
      <c r="D2" s="9"/>
      <c r="E2" s="9"/>
      <c r="F2" s="9"/>
    </row>
    <row r="3" spans="1:6" ht="15.6" x14ac:dyDescent="0.3">
      <c r="A3" s="9" t="s">
        <v>77</v>
      </c>
      <c r="B3" s="9"/>
      <c r="C3" s="9"/>
      <c r="D3" s="9"/>
      <c r="E3" s="9"/>
      <c r="F3" s="9"/>
    </row>
  </sheetData>
  <mergeCells count="1">
    <mergeCell ref="A2:C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Sheet1</vt:lpstr>
      <vt:lpstr>Sheet2</vt:lpstr>
      <vt:lpstr>Sheet3</vt:lpstr>
      <vt:lpstr>Sheet4</vt:lpstr>
      <vt:lpstr>Sheet5</vt:lpstr>
      <vt:lpstr>Sheet6</vt:lpstr>
      <vt:lpstr>Sheet7</vt:lpstr>
      <vt:lpstr>Sheet8</vt:lpstr>
      <vt:lpstr>Sheet9</vt:lpstr>
      <vt:lpstr>Sheet10</vt:lpstr>
      <vt:lpstr>Sheet11</vt:lpstr>
      <vt:lpstr>Sheet12</vt:lpstr>
      <vt:lpstr>Sheet13</vt:lpstr>
      <vt:lpstr>Sheet14</vt:lpstr>
      <vt:lpstr>Sheet15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Joseph</dc:creator>
  <cp:lastModifiedBy>Kevin Joseph</cp:lastModifiedBy>
  <dcterms:created xsi:type="dcterms:W3CDTF">2025-03-19T05:59:00Z</dcterms:created>
  <dcterms:modified xsi:type="dcterms:W3CDTF">2025-03-24T06:22:41Z</dcterms:modified>
</cp:coreProperties>
</file>